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ondd.int\ondd\CtxHomes$\u00289\MyMedia\Desktop\local files\ppm\"/>
    </mc:Choice>
  </mc:AlternateContent>
  <bookViews>
    <workbookView xWindow="0" yWindow="0" windowWidth="38400" windowHeight="15510" firstSheet="37" activeTab="46"/>
  </bookViews>
  <sheets>
    <sheet name="PPM K" sheetId="7101" r:id="rId1"/>
    <sheet name="PPM M" sheetId="2" r:id="rId2"/>
    <sheet name="Pazur K" sheetId="6991" r:id="rId3"/>
    <sheet name="Pazur M" sheetId="6917" r:id="rId4"/>
    <sheet name="XXI Szago K" sheetId="6997" r:id="rId5"/>
    <sheet name="XXI Szago M" sheetId="6996" r:id="rId6"/>
    <sheet name="XIX zKompasem K" sheetId="7113" r:id="rId7"/>
    <sheet name="XIX zKompasem M" sheetId="7112" r:id="rId8"/>
    <sheet name="Roztoczńska 13 K" sheetId="7114" r:id="rId9"/>
    <sheet name="Roztoczńska 13 M" sheetId="7115" r:id="rId10"/>
    <sheet name="Mazurskie Tropy K" sheetId="7117" r:id="rId11"/>
    <sheet name="Mazurskie Tropy M" sheetId="7116" r:id="rId12"/>
    <sheet name="Grassor 300 K" sheetId="7102" r:id="rId13"/>
    <sheet name="Grassor 300 M" sheetId="7089" r:id="rId14"/>
    <sheet name="Grassor 100 K" sheetId="7103" r:id="rId15"/>
    <sheet name="Grassor 100 M" sheetId="7088" r:id="rId16"/>
    <sheet name="BO K" sheetId="7030" r:id="rId17"/>
    <sheet name="BO M" sheetId="7031" r:id="rId18"/>
    <sheet name="Hawran K" sheetId="7073" r:id="rId19"/>
    <sheet name="Hawran M" sheetId="7074" r:id="rId20"/>
    <sheet name="Orientakcja 14 K" sheetId="7077" r:id="rId21"/>
    <sheet name="Orientakcja 14 M" sheetId="7105" r:id="rId22"/>
    <sheet name="ITOrient K" sheetId="7095" r:id="rId23"/>
    <sheet name="ITOrient M" sheetId="7033" r:id="rId24"/>
    <sheet name="Jatka K" sheetId="7118" r:id="rId25"/>
    <sheet name="Jatka M" sheetId="7119" r:id="rId26"/>
    <sheet name="Korno K" sheetId="7120" r:id="rId27"/>
    <sheet name="Korno M" sheetId="7121" r:id="rId28"/>
    <sheet name="Mordownik K" sheetId="7044" r:id="rId29"/>
    <sheet name="Mordownik M" sheetId="7045" r:id="rId30"/>
    <sheet name="Orientakcja 15 K" sheetId="7122" r:id="rId31"/>
    <sheet name="Orientakcja 15 M" sheetId="7123" r:id="rId32"/>
    <sheet name="XXII Szago K" sheetId="7053" r:id="rId33"/>
    <sheet name="XXII Szago M" sheetId="7052" r:id="rId34"/>
    <sheet name="XX zKompasem K" sheetId="7124" r:id="rId35"/>
    <sheet name="XX zKompasem M" sheetId="7125" r:id="rId36"/>
    <sheet name="H60 TR200 K" sheetId="7059" r:id="rId37"/>
    <sheet name="H60 TR200 M" sheetId="7061" r:id="rId38"/>
    <sheet name="H60 TR100 K" sheetId="7058" r:id="rId39"/>
    <sheet name="H60 TR100 M" sheetId="7062" r:id="rId40"/>
    <sheet name="Liszkor K" sheetId="7126" r:id="rId41"/>
    <sheet name="Liszkor M" sheetId="7127" r:id="rId42"/>
    <sheet name="KW K" sheetId="7130" r:id="rId43"/>
    <sheet name="KW M" sheetId="7129" r:id="rId44"/>
    <sheet name="Wilga K" sheetId="7067" r:id="rId45"/>
    <sheet name="Wilga M" sheetId="7068" r:id="rId46"/>
    <sheet name="NM 200 K" sheetId="7069" r:id="rId47"/>
    <sheet name="NM 200 M" sheetId="7071" r:id="rId48"/>
    <sheet name="id" sheetId="6847" r:id="rId49"/>
    <sheet name="id (2018)" sheetId="7078" state="hidden" r:id="rId50"/>
    <sheet name="id (2017)" sheetId="6990" state="hidden" r:id="rId51"/>
    <sheet name="id (2016)" sheetId="6916" state="hidden" r:id="rId52"/>
    <sheet name="id (2019)" sheetId="7100" state="hidden" r:id="rId53"/>
    <sheet name="id (2020)" sheetId="7111" state="hidden" r:id="rId54"/>
    <sheet name="frekwencja" sheetId="6892" state="hidden" r:id="rId55"/>
    <sheet name="czas zwycięzcy" sheetId="6911" state="hidden" r:id="rId56"/>
  </sheets>
  <definedNames>
    <definedName name="_xlnm._FilterDatabase" localSheetId="16" hidden="1">'BO K'!$Q$1:$W$10</definedName>
    <definedName name="_xlnm._FilterDatabase" localSheetId="17" hidden="1">'BO M'!$Q$1:$W$57</definedName>
    <definedName name="_xlnm._FilterDatabase" localSheetId="12" hidden="1">'Grassor 300 K'!$A$5:$CG$7</definedName>
    <definedName name="_xlnm._FilterDatabase" localSheetId="13" hidden="1">'Grassor 300 M'!$BV$5:$CB$29</definedName>
    <definedName name="_xlnm._FilterDatabase" localSheetId="38" hidden="1">'H60 TR100 K'!$A$2:$AU$15</definedName>
    <definedName name="_xlnm._FilterDatabase" localSheetId="39" hidden="1">'H60 TR100 M'!$A$2:$AU$165</definedName>
    <definedName name="_xlnm._FilterDatabase" localSheetId="36" hidden="1">'H60 TR200 K'!$AS$2:$AY$8</definedName>
    <definedName name="_xlnm._FilterDatabase" localSheetId="37" hidden="1">'H60 TR200 M'!$A$2:$BD$102</definedName>
    <definedName name="_xlnm._FilterDatabase" localSheetId="18" hidden="1">'Hawran K'!$AM$2:$AS$10</definedName>
    <definedName name="_xlnm._FilterDatabase" localSheetId="19" hidden="1">'Hawran M'!$AN$2:$AT$38</definedName>
    <definedName name="_xlnm._FilterDatabase" localSheetId="48" hidden="1">id!$A$97:$N$212</definedName>
    <definedName name="_xlnm._FilterDatabase" localSheetId="51" hidden="1">'id (2016)'!$A$1:$K$379</definedName>
    <definedName name="_xlnm._FilterDatabase" localSheetId="50" hidden="1">'id (2017)'!$A$1:$L$754</definedName>
    <definedName name="_xlnm._FilterDatabase" localSheetId="49" hidden="1">'id (2018)'!$A$420:$L$463</definedName>
    <definedName name="_xlnm._FilterDatabase" localSheetId="52" hidden="1">'id (2019)'!$A$420:$L$463</definedName>
    <definedName name="_xlnm._FilterDatabase" localSheetId="53" hidden="1">'id (2020)'!$A$1:$P$545</definedName>
    <definedName name="_xlnm._FilterDatabase" localSheetId="22" hidden="1">'ITOrient K'!$A$2:$AA$9</definedName>
    <definedName name="_xlnm._FilterDatabase" localSheetId="23" hidden="1">'ITOrient M'!$A$2:$AA$37</definedName>
    <definedName name="_xlnm._FilterDatabase" localSheetId="27" hidden="1">'Korno M'!$AG$1:$AM$37</definedName>
    <definedName name="_xlnm._FilterDatabase" localSheetId="40" hidden="1">'Liszkor K'!$A$2:$CC$7</definedName>
    <definedName name="_xlnm._FilterDatabase" localSheetId="41" hidden="1">'Liszkor M'!$BR$2:$BX$38</definedName>
    <definedName name="_xlnm._FilterDatabase" localSheetId="10" hidden="1">'Mazurskie Tropy K'!$L$1:$R$13</definedName>
    <definedName name="_xlnm._FilterDatabase" localSheetId="11" hidden="1">'Mazurskie Tropy M'!$L$1:$R$39</definedName>
    <definedName name="_xlnm._FilterDatabase" localSheetId="28" hidden="1">'Mordownik K'!$A$3:$IP$3</definedName>
    <definedName name="_xlnm._FilterDatabase" localSheetId="29" hidden="1">'Mordownik M'!$H$2:$N$23</definedName>
    <definedName name="_xlnm._FilterDatabase" localSheetId="46" hidden="1">'NM 200 K'!$A$5:$X$8</definedName>
    <definedName name="_xlnm._FilterDatabase" localSheetId="47" hidden="1">'NM 200 M'!$M$5:$S$38</definedName>
    <definedName name="_xlnm._FilterDatabase" localSheetId="20" hidden="1">'Orientakcja 14 K'!$A$2:$X$8</definedName>
    <definedName name="_xlnm._FilterDatabase" localSheetId="21" hidden="1">'Orientakcja 14 M'!$M$2:$S$43</definedName>
    <definedName name="_xlnm._FilterDatabase" localSheetId="30" hidden="1">'Orientakcja 15 K'!$A$2:$X$8</definedName>
    <definedName name="_xlnm._FilterDatabase" localSheetId="31" hidden="1">'Orientakcja 15 M'!$A$2:$X$47</definedName>
    <definedName name="_xlnm._FilterDatabase" localSheetId="2" hidden="1">'Pazur K'!$A$1:$V$4</definedName>
    <definedName name="_xlnm._FilterDatabase" localSheetId="3" hidden="1">'Pazur M'!$A$1:$I$35</definedName>
    <definedName name="_xlnm._FilterDatabase" localSheetId="0" hidden="1">'PPM K'!$A$1:$AA$32</definedName>
    <definedName name="_xlnm._FilterDatabase" localSheetId="1" hidden="1">'PPM M'!$A$1:$Y$36</definedName>
    <definedName name="_xlnm._FilterDatabase" localSheetId="44" hidden="1">'Wilga K'!$A$2:$W$3</definedName>
    <definedName name="_xlnm._FilterDatabase" localSheetId="45" hidden="1">'Wilga M'!$L$2:$R$41</definedName>
    <definedName name="_xlnm._FilterDatabase" localSheetId="7" hidden="1">'XIX zKompasem M'!$L$2:$R$25</definedName>
    <definedName name="_xlnm._FilterDatabase" localSheetId="35" hidden="1">'XX zKompasem M'!$L$2:$R$33</definedName>
    <definedName name="_xlnm._FilterDatabase" localSheetId="5" hidden="1">'XXI Szago M'!$BL$2:$BR$43</definedName>
    <definedName name="_xlnm._FilterDatabase" localSheetId="33" hidden="1">'XXII Szago M'!$A$2:$T$45</definedName>
    <definedName name="_xlnm.Print_Area" localSheetId="38">'H60 TR100 K'!$A$1:$AH$15</definedName>
    <definedName name="_xlnm.Print_Area" localSheetId="39">'H60 TR100 M'!$A$1:$AH$147</definedName>
    <definedName name="_xlnm.Print_Area" localSheetId="36">'H60 TR200 K'!$A$1:$AQ$8</definedName>
    <definedName name="_xlnm.Print_Area" localSheetId="37">'H60 TR200 M'!$A$1:$AQ$89</definedName>
    <definedName name="_xlnm.Print_Titles" localSheetId="36">'H60 TR200 K'!$2:$2</definedName>
    <definedName name="_xlnm.Print_Titles" localSheetId="37">'H60 TR200 M'!$2:$2</definedName>
    <definedName name="results_tr1301" localSheetId="10">'Mazurskie Tropy K'!$A$2:$I$13</definedName>
    <definedName name="results_tr1301" localSheetId="11">'Mazurskie Tropy M'!$A$2:$I$39</definedName>
  </definedNames>
  <calcPr calcId="162913"/>
</workbook>
</file>

<file path=xl/calcChain.xml><?xml version="1.0" encoding="utf-8"?>
<calcChain xmlns="http://schemas.openxmlformats.org/spreadsheetml/2006/main">
  <c r="AA4" i="2" l="1"/>
  <c r="AA6" i="2"/>
  <c r="AA8" i="2"/>
  <c r="AA7" i="2"/>
  <c r="AA9" i="2"/>
  <c r="AA10" i="2"/>
  <c r="AA12" i="2"/>
  <c r="AA13" i="2"/>
  <c r="AA15" i="2"/>
  <c r="AA11" i="2"/>
  <c r="AA16" i="2"/>
  <c r="AA17" i="2"/>
  <c r="AA18" i="2"/>
  <c r="AA19" i="2"/>
  <c r="AA20" i="2"/>
  <c r="AA14" i="2"/>
  <c r="AA21" i="2"/>
  <c r="AA22" i="2"/>
  <c r="AA23" i="2"/>
  <c r="AA24" i="2"/>
  <c r="AA25" i="2"/>
  <c r="AA26" i="2"/>
  <c r="AA27" i="2"/>
  <c r="AA28" i="2"/>
  <c r="AA31" i="2"/>
  <c r="AA33" i="2"/>
  <c r="AA32" i="2"/>
  <c r="AA34" i="2"/>
  <c r="AA36" i="2"/>
  <c r="AA39" i="2"/>
  <c r="AA40" i="2"/>
  <c r="AA29" i="2"/>
  <c r="AA41" i="2"/>
  <c r="AA42" i="2"/>
  <c r="AA35" i="2"/>
  <c r="AA30" i="2"/>
  <c r="AA43" i="2"/>
  <c r="AA44" i="2"/>
  <c r="AA45" i="2"/>
  <c r="AA46" i="2"/>
  <c r="AA48" i="2"/>
  <c r="AA49" i="2"/>
  <c r="AA37" i="2"/>
  <c r="AA50" i="2"/>
  <c r="AA51" i="2"/>
  <c r="AA52" i="2"/>
  <c r="AA53" i="2"/>
  <c r="AA54" i="2"/>
  <c r="AA55" i="2"/>
  <c r="AA56" i="2"/>
  <c r="AA58" i="2"/>
  <c r="AA59" i="2"/>
  <c r="AA60" i="2"/>
  <c r="AA38" i="2"/>
  <c r="AA61" i="2"/>
  <c r="AA47" i="2"/>
  <c r="AA62" i="2"/>
  <c r="AA63" i="2"/>
  <c r="AA57" i="2"/>
  <c r="AA64" i="2"/>
  <c r="AA65" i="2"/>
  <c r="AA66" i="2"/>
  <c r="AA67" i="2"/>
  <c r="AA68" i="2"/>
  <c r="AA69" i="2"/>
  <c r="AA70" i="2"/>
  <c r="AA71" i="2"/>
  <c r="AA73" i="2"/>
  <c r="AA74" i="2"/>
  <c r="AA75" i="2"/>
  <c r="AA76" i="2"/>
  <c r="AA77" i="2"/>
  <c r="AA79" i="2"/>
  <c r="AA72" i="2"/>
  <c r="AA80" i="2"/>
  <c r="AA81" i="2"/>
  <c r="AA82" i="2"/>
  <c r="AA83" i="2"/>
  <c r="AA84" i="2"/>
  <c r="AA85" i="2"/>
  <c r="AA86" i="2"/>
  <c r="AA87" i="2"/>
  <c r="AA89" i="2"/>
  <c r="AA90" i="2"/>
  <c r="AA92" i="2"/>
  <c r="AA93" i="2"/>
  <c r="AA94" i="2"/>
  <c r="AA95" i="2"/>
  <c r="AA96" i="2"/>
  <c r="AA97" i="2"/>
  <c r="AA98" i="2"/>
  <c r="AA99" i="2"/>
  <c r="AA100" i="2"/>
  <c r="AA78" i="2"/>
  <c r="AA102" i="2"/>
  <c r="AA103" i="2"/>
  <c r="AA105" i="2"/>
  <c r="AA106" i="2"/>
  <c r="AA107" i="2"/>
  <c r="AA108" i="2"/>
  <c r="AA109" i="2"/>
  <c r="AA110" i="2"/>
  <c r="AA111" i="2"/>
  <c r="AA112" i="2"/>
  <c r="AA101" i="2"/>
  <c r="AA113" i="2"/>
  <c r="AA114" i="2"/>
  <c r="AA115" i="2"/>
  <c r="AA116" i="2"/>
  <c r="AA117" i="2"/>
  <c r="AA118" i="2"/>
  <c r="AA91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88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132" i="2"/>
  <c r="AA216" i="2"/>
  <c r="AA104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9" i="2"/>
  <c r="AA376" i="2"/>
  <c r="AA377" i="2"/>
  <c r="AA378" i="2"/>
  <c r="AA379" i="2"/>
  <c r="AA380" i="2"/>
  <c r="AA381" i="2"/>
  <c r="AA382" i="2"/>
  <c r="AA146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354" i="2"/>
  <c r="AA368" i="2"/>
  <c r="AA370" i="2"/>
  <c r="AA371" i="2"/>
  <c r="AA372" i="2"/>
  <c r="AA373" i="2"/>
  <c r="AA374" i="2"/>
  <c r="AA375" i="2"/>
  <c r="AA435" i="2"/>
  <c r="AA469" i="2"/>
  <c r="AA470" i="2"/>
  <c r="AA3" i="2"/>
  <c r="AA5" i="2"/>
  <c r="Z470" i="2"/>
  <c r="Y470" i="2"/>
  <c r="X470" i="2"/>
  <c r="W470" i="2"/>
  <c r="V470" i="2"/>
  <c r="C470" i="2"/>
  <c r="B470" i="2"/>
  <c r="Z469" i="2"/>
  <c r="Y469" i="2"/>
  <c r="X469" i="2"/>
  <c r="W469" i="2"/>
  <c r="V469" i="2"/>
  <c r="C469" i="2"/>
  <c r="B469" i="2"/>
  <c r="Z435" i="2"/>
  <c r="Y435" i="2"/>
  <c r="X435" i="2"/>
  <c r="W435" i="2"/>
  <c r="V435" i="2"/>
  <c r="C435" i="2"/>
  <c r="B435" i="2"/>
  <c r="Z375" i="2"/>
  <c r="Y375" i="2"/>
  <c r="X375" i="2"/>
  <c r="W375" i="2"/>
  <c r="V375" i="2"/>
  <c r="C375" i="2"/>
  <c r="B375" i="2"/>
  <c r="Z374" i="2"/>
  <c r="Y374" i="2"/>
  <c r="X374" i="2"/>
  <c r="W374" i="2"/>
  <c r="V374" i="2"/>
  <c r="C374" i="2"/>
  <c r="B374" i="2"/>
  <c r="Z373" i="2"/>
  <c r="Y373" i="2"/>
  <c r="X373" i="2"/>
  <c r="W373" i="2"/>
  <c r="V373" i="2"/>
  <c r="C373" i="2"/>
  <c r="B373" i="2"/>
  <c r="Z372" i="2"/>
  <c r="Y372" i="2"/>
  <c r="X372" i="2"/>
  <c r="W372" i="2"/>
  <c r="V372" i="2"/>
  <c r="C372" i="2"/>
  <c r="B372" i="2"/>
  <c r="Z371" i="2"/>
  <c r="Y371" i="2"/>
  <c r="X371" i="2"/>
  <c r="W371" i="2"/>
  <c r="V371" i="2"/>
  <c r="C371" i="2"/>
  <c r="B371" i="2"/>
  <c r="Z370" i="2"/>
  <c r="Y370" i="2"/>
  <c r="X370" i="2"/>
  <c r="W370" i="2"/>
  <c r="V370" i="2"/>
  <c r="C370" i="2"/>
  <c r="B370" i="2"/>
  <c r="Z368" i="2"/>
  <c r="Y368" i="2"/>
  <c r="X368" i="2"/>
  <c r="W368" i="2"/>
  <c r="V368" i="2"/>
  <c r="C368" i="2"/>
  <c r="B368" i="2"/>
  <c r="Z354" i="2"/>
  <c r="Y354" i="2"/>
  <c r="X354" i="2"/>
  <c r="W354" i="2"/>
  <c r="V354" i="2"/>
  <c r="C354" i="2"/>
  <c r="B354" i="2"/>
  <c r="AA4" i="7101"/>
  <c r="AA5" i="7101"/>
  <c r="AA6" i="7101"/>
  <c r="AA7" i="7101"/>
  <c r="AA8" i="7101"/>
  <c r="AA9" i="7101"/>
  <c r="AA10" i="7101"/>
  <c r="AA11" i="7101"/>
  <c r="AA12" i="7101"/>
  <c r="AA13" i="7101"/>
  <c r="AA14" i="7101"/>
  <c r="AA15" i="7101"/>
  <c r="AA16" i="7101"/>
  <c r="AA17" i="7101"/>
  <c r="AA18" i="7101"/>
  <c r="AA19" i="7101"/>
  <c r="AA20" i="7101"/>
  <c r="AA21" i="7101"/>
  <c r="AA22" i="7101"/>
  <c r="AA23" i="7101"/>
  <c r="AA24" i="7101"/>
  <c r="AA25" i="7101"/>
  <c r="AA26" i="7101"/>
  <c r="AA27" i="7101"/>
  <c r="AA28" i="7101"/>
  <c r="AA29" i="7101"/>
  <c r="AA30" i="7101"/>
  <c r="AA31" i="7101"/>
  <c r="AA32" i="7101"/>
  <c r="AA33" i="7101"/>
  <c r="AA34" i="7101"/>
  <c r="AA35" i="7101"/>
  <c r="AA36" i="7101"/>
  <c r="AA37" i="7101"/>
  <c r="AA38" i="7101"/>
  <c r="AA39" i="7101"/>
  <c r="AA40" i="7101"/>
  <c r="AA41" i="7101"/>
  <c r="AA42" i="7101"/>
  <c r="AA43" i="7101"/>
  <c r="AA44" i="7101"/>
  <c r="AA45" i="7101"/>
  <c r="AA46" i="7101"/>
  <c r="AA47" i="7101"/>
  <c r="AA48" i="7101"/>
  <c r="AA49" i="7101"/>
  <c r="AA50" i="7101"/>
  <c r="AA51" i="7101"/>
  <c r="AA52" i="7101"/>
  <c r="AA53" i="7101"/>
  <c r="AA54" i="7101"/>
  <c r="AA55" i="7101"/>
  <c r="AA56" i="7101"/>
  <c r="AA57" i="7101"/>
  <c r="AA58" i="7101"/>
  <c r="AA59" i="7101"/>
  <c r="AA60" i="7101"/>
  <c r="AB60" i="7101" s="1"/>
  <c r="AA61" i="7101"/>
  <c r="AB61" i="7101" s="1"/>
  <c r="AA3" i="7101"/>
  <c r="C60" i="7101"/>
  <c r="B60" i="7101"/>
  <c r="C61" i="7101"/>
  <c r="A537" i="6847"/>
  <c r="C537" i="6847"/>
  <c r="A538" i="6847"/>
  <c r="C538" i="6847"/>
  <c r="C539" i="6847" s="1"/>
  <c r="C540" i="6847" s="1"/>
  <c r="C541" i="6847" s="1"/>
  <c r="C542" i="6847" s="1"/>
  <c r="C543" i="6847" s="1"/>
  <c r="C544" i="6847" s="1"/>
  <c r="C545" i="6847" s="1"/>
  <c r="C546" i="6847" s="1"/>
  <c r="C547" i="6847" s="1"/>
  <c r="C548" i="6847" s="1"/>
  <c r="C549" i="6847" s="1"/>
  <c r="A539" i="6847"/>
  <c r="A540" i="6847"/>
  <c r="A541" i="6847"/>
  <c r="A542" i="6847"/>
  <c r="A543" i="6847"/>
  <c r="A544" i="6847"/>
  <c r="A545" i="6847"/>
  <c r="A546" i="6847"/>
  <c r="A547" i="6847"/>
  <c r="A548" i="6847"/>
  <c r="A549" i="6847"/>
  <c r="H547" i="6847"/>
  <c r="L547" i="6847" s="1"/>
  <c r="I547" i="6847"/>
  <c r="H548" i="6847"/>
  <c r="N548" i="6847" s="1"/>
  <c r="I548" i="6847"/>
  <c r="M548" i="6847"/>
  <c r="H549" i="6847"/>
  <c r="L549" i="6847" s="1"/>
  <c r="I549" i="6847"/>
  <c r="M549" i="6847"/>
  <c r="N549" i="6847"/>
  <c r="H539" i="6847"/>
  <c r="L539" i="6847" s="1"/>
  <c r="I539" i="6847"/>
  <c r="H540" i="6847"/>
  <c r="M540" i="6847" s="1"/>
  <c r="I540" i="6847"/>
  <c r="N540" i="6847"/>
  <c r="H541" i="6847"/>
  <c r="I541" i="6847"/>
  <c r="L541" i="6847"/>
  <c r="M541" i="6847"/>
  <c r="N541" i="6847"/>
  <c r="H542" i="6847"/>
  <c r="N542" i="6847" s="1"/>
  <c r="I542" i="6847"/>
  <c r="L542" i="6847"/>
  <c r="M542" i="6847"/>
  <c r="H543" i="6847"/>
  <c r="M543" i="6847" s="1"/>
  <c r="I543" i="6847"/>
  <c r="L543" i="6847"/>
  <c r="N543" i="6847"/>
  <c r="H544" i="6847"/>
  <c r="L544" i="6847" s="1"/>
  <c r="I544" i="6847"/>
  <c r="H545" i="6847"/>
  <c r="L545" i="6847" s="1"/>
  <c r="I545" i="6847"/>
  <c r="H546" i="6847"/>
  <c r="I546" i="6847"/>
  <c r="L546" i="6847"/>
  <c r="M546" i="6847"/>
  <c r="N546" i="6847"/>
  <c r="H537" i="6847"/>
  <c r="L537" i="6847" s="1"/>
  <c r="I537" i="6847"/>
  <c r="H538" i="6847"/>
  <c r="M538" i="6847" s="1"/>
  <c r="I538" i="6847"/>
  <c r="O39" i="7071"/>
  <c r="N39" i="7071" s="1"/>
  <c r="M39" i="7071" s="1"/>
  <c r="P39" i="7071"/>
  <c r="R39" i="7071"/>
  <c r="S39" i="7071"/>
  <c r="S40" i="7071" s="1"/>
  <c r="S41" i="7071" s="1"/>
  <c r="U39" i="7071"/>
  <c r="V39" i="7071"/>
  <c r="X39" i="7071" s="1"/>
  <c r="W39" i="7071"/>
  <c r="O40" i="7071"/>
  <c r="N40" i="7071" s="1"/>
  <c r="P40" i="7071"/>
  <c r="R40" i="7071"/>
  <c r="U40" i="7071"/>
  <c r="V40" i="7071"/>
  <c r="W40" i="7071"/>
  <c r="X40" i="7071"/>
  <c r="O41" i="7071"/>
  <c r="N41" i="7071" s="1"/>
  <c r="P41" i="7071"/>
  <c r="R41" i="7071"/>
  <c r="U41" i="7071"/>
  <c r="V41" i="7071"/>
  <c r="W41" i="7071"/>
  <c r="X41" i="7071"/>
  <c r="O9" i="7069"/>
  <c r="N9" i="7069" s="1"/>
  <c r="M9" i="7069" s="1"/>
  <c r="P9" i="7069"/>
  <c r="R9" i="7069"/>
  <c r="U9" i="7069"/>
  <c r="V9" i="7069"/>
  <c r="X9" i="7069" s="1"/>
  <c r="S9" i="7069" s="1"/>
  <c r="W9" i="7069"/>
  <c r="E372" i="2" l="1"/>
  <c r="E354" i="2"/>
  <c r="E373" i="2"/>
  <c r="AB375" i="2"/>
  <c r="E370" i="2"/>
  <c r="E371" i="2"/>
  <c r="E374" i="2"/>
  <c r="E470" i="2"/>
  <c r="AB368" i="2"/>
  <c r="E469" i="2"/>
  <c r="E368" i="2"/>
  <c r="AB371" i="2"/>
  <c r="E375" i="2"/>
  <c r="E435" i="2"/>
  <c r="AB354" i="2"/>
  <c r="AB372" i="2"/>
  <c r="AB435" i="2"/>
  <c r="AB373" i="2"/>
  <c r="AB469" i="2"/>
  <c r="AB370" i="2"/>
  <c r="AB374" i="2"/>
  <c r="AB470" i="2"/>
  <c r="E60" i="7101"/>
  <c r="B61" i="7101"/>
  <c r="E61" i="7101"/>
  <c r="M40" i="7071"/>
  <c r="M41" i="7071"/>
  <c r="L548" i="6847"/>
  <c r="N547" i="6847"/>
  <c r="M547" i="6847"/>
  <c r="N545" i="6847"/>
  <c r="M545" i="6847"/>
  <c r="L540" i="6847"/>
  <c r="N544" i="6847"/>
  <c r="M544" i="6847"/>
  <c r="N539" i="6847"/>
  <c r="M539" i="6847"/>
  <c r="L538" i="6847"/>
  <c r="N537" i="6847"/>
  <c r="M537" i="6847"/>
  <c r="N538" i="6847"/>
  <c r="BW10" i="7129"/>
  <c r="BY10" i="7129"/>
  <c r="BZ10" i="7129"/>
  <c r="BU2" i="7130"/>
  <c r="BT2" i="7130"/>
  <c r="BS2" i="7130"/>
  <c r="C369" i="2"/>
  <c r="B369" i="2"/>
  <c r="C262" i="2"/>
  <c r="B262" i="2"/>
  <c r="C261" i="2"/>
  <c r="B261" i="2"/>
  <c r="C231" i="2"/>
  <c r="B231" i="2"/>
  <c r="C221" i="2"/>
  <c r="B221" i="2"/>
  <c r="C220" i="2"/>
  <c r="B220" i="2"/>
  <c r="C185" i="2"/>
  <c r="B185" i="2"/>
  <c r="C128" i="2"/>
  <c r="B128" i="2"/>
  <c r="C122" i="2"/>
  <c r="B122" i="2"/>
  <c r="C120" i="2"/>
  <c r="B120" i="2"/>
  <c r="C118" i="2"/>
  <c r="B118" i="2"/>
  <c r="I526" i="6847"/>
  <c r="I527" i="6847"/>
  <c r="I528" i="6847"/>
  <c r="I529" i="6847"/>
  <c r="I530" i="6847"/>
  <c r="I531" i="6847"/>
  <c r="I532" i="6847"/>
  <c r="I533" i="6847"/>
  <c r="I534" i="6847"/>
  <c r="I535" i="6847"/>
  <c r="I536" i="6847"/>
  <c r="C526" i="6847"/>
  <c r="C527" i="6847" s="1"/>
  <c r="C528" i="6847" s="1"/>
  <c r="C529" i="6847" s="1"/>
  <c r="C530" i="6847" s="1"/>
  <c r="C531" i="6847" s="1"/>
  <c r="C532" i="6847" s="1"/>
  <c r="C533" i="6847" s="1"/>
  <c r="C534" i="6847" s="1"/>
  <c r="C535" i="6847" s="1"/>
  <c r="C536" i="6847" s="1"/>
  <c r="A526" i="6847"/>
  <c r="A527" i="6847"/>
  <c r="A528" i="6847"/>
  <c r="A529" i="6847"/>
  <c r="A530" i="6847"/>
  <c r="A531" i="6847"/>
  <c r="A532" i="6847"/>
  <c r="A533" i="6847"/>
  <c r="A534" i="6847"/>
  <c r="A535" i="6847"/>
  <c r="A536" i="6847"/>
  <c r="H526" i="6847"/>
  <c r="L526" i="6847" s="1"/>
  <c r="H527" i="6847"/>
  <c r="L527" i="6847" s="1"/>
  <c r="H528" i="6847"/>
  <c r="H529" i="6847"/>
  <c r="N529" i="6847" s="1"/>
  <c r="H530" i="6847"/>
  <c r="H531" i="6847"/>
  <c r="H532" i="6847"/>
  <c r="H533" i="6847"/>
  <c r="M533" i="6847" s="1"/>
  <c r="H534" i="6847"/>
  <c r="H535" i="6847"/>
  <c r="H536" i="6847"/>
  <c r="M526" i="6847"/>
  <c r="M527" i="6847"/>
  <c r="N527" i="6847"/>
  <c r="L528" i="6847"/>
  <c r="M528" i="6847"/>
  <c r="N528" i="6847"/>
  <c r="L529" i="6847"/>
  <c r="M529" i="6847"/>
  <c r="L530" i="6847"/>
  <c r="M530" i="6847"/>
  <c r="N530" i="6847"/>
  <c r="L531" i="6847"/>
  <c r="M531" i="6847"/>
  <c r="N531" i="6847"/>
  <c r="L532" i="6847"/>
  <c r="M532" i="6847"/>
  <c r="N532" i="6847"/>
  <c r="L533" i="6847"/>
  <c r="L534" i="6847"/>
  <c r="M534" i="6847"/>
  <c r="N534" i="6847"/>
  <c r="L535" i="6847"/>
  <c r="M535" i="6847"/>
  <c r="N535" i="6847"/>
  <c r="L536" i="6847"/>
  <c r="M536" i="6847"/>
  <c r="N536" i="6847"/>
  <c r="P4" i="7068"/>
  <c r="P5" i="7068"/>
  <c r="P9" i="7068"/>
  <c r="P10" i="7068"/>
  <c r="P11" i="7068"/>
  <c r="P12" i="7068"/>
  <c r="P13" i="7068"/>
  <c r="P15" i="7068"/>
  <c r="P16" i="7068"/>
  <c r="P17" i="7068"/>
  <c r="P18" i="7068"/>
  <c r="P19" i="7068"/>
  <c r="P22" i="7068"/>
  <c r="P23" i="7068"/>
  <c r="P24" i="7068"/>
  <c r="P25" i="7068"/>
  <c r="P26" i="7068"/>
  <c r="P27" i="7068"/>
  <c r="P28" i="7068"/>
  <c r="P29" i="7068"/>
  <c r="P30" i="7068"/>
  <c r="P32" i="7068"/>
  <c r="P33" i="7068"/>
  <c r="P34" i="7068"/>
  <c r="P37" i="7068"/>
  <c r="P38" i="7068"/>
  <c r="P39" i="7068"/>
  <c r="P40" i="7068"/>
  <c r="P41" i="7068"/>
  <c r="P3" i="7068"/>
  <c r="P4" i="7067"/>
  <c r="P3" i="7067"/>
  <c r="N34" i="7068"/>
  <c r="O34" i="7068"/>
  <c r="Q34" i="7068"/>
  <c r="T34" i="7068"/>
  <c r="V34" i="7068"/>
  <c r="N35" i="7068"/>
  <c r="M35" i="7068" s="1"/>
  <c r="O35" i="7068"/>
  <c r="Q35" i="7068"/>
  <c r="T35" i="7068"/>
  <c r="V35" i="7068"/>
  <c r="N36" i="7068"/>
  <c r="O36" i="7068"/>
  <c r="Q36" i="7068"/>
  <c r="T36" i="7068"/>
  <c r="V36" i="7068"/>
  <c r="N37" i="7068"/>
  <c r="O37" i="7068"/>
  <c r="Q37" i="7068"/>
  <c r="T37" i="7068"/>
  <c r="V37" i="7068"/>
  <c r="N38" i="7068"/>
  <c r="O38" i="7068"/>
  <c r="Q38" i="7068"/>
  <c r="T38" i="7068"/>
  <c r="V38" i="7068"/>
  <c r="N39" i="7068"/>
  <c r="O39" i="7068"/>
  <c r="Q39" i="7068"/>
  <c r="T39" i="7068"/>
  <c r="V39" i="7068"/>
  <c r="N40" i="7068"/>
  <c r="O40" i="7068"/>
  <c r="Q40" i="7068"/>
  <c r="T40" i="7068"/>
  <c r="V40" i="7068"/>
  <c r="N41" i="7068"/>
  <c r="O41" i="7068"/>
  <c r="Q41" i="7068"/>
  <c r="T41" i="7068"/>
  <c r="V41" i="7068"/>
  <c r="BR2" i="7130" l="1"/>
  <c r="BQ2" i="7130" s="1"/>
  <c r="L35" i="7068"/>
  <c r="N526" i="6847"/>
  <c r="N533" i="6847"/>
  <c r="M38" i="7068"/>
  <c r="L38" i="7068" s="1"/>
  <c r="M41" i="7068"/>
  <c r="L41" i="7068" s="1"/>
  <c r="M39" i="7068"/>
  <c r="L39" i="7068" s="1"/>
  <c r="M34" i="7068"/>
  <c r="L34" i="7068" s="1"/>
  <c r="M37" i="7068"/>
  <c r="L37" i="7068" s="1"/>
  <c r="M40" i="7068"/>
  <c r="L40" i="7068" s="1"/>
  <c r="M36" i="7068"/>
  <c r="L36" i="7068" s="1"/>
  <c r="BS6" i="7129"/>
  <c r="BR6" i="7129" s="1"/>
  <c r="BQ6" i="7129" s="1"/>
  <c r="BT6" i="7129"/>
  <c r="BU6" i="7129"/>
  <c r="BY6" i="7129"/>
  <c r="BZ6" i="7129"/>
  <c r="BS7" i="7129"/>
  <c r="BR7" i="7129" s="1"/>
  <c r="BQ7" i="7129" s="1"/>
  <c r="BT7" i="7129"/>
  <c r="BU7" i="7129"/>
  <c r="BY7" i="7129"/>
  <c r="BZ7" i="7129"/>
  <c r="BS8" i="7129"/>
  <c r="BR8" i="7129" s="1"/>
  <c r="BQ8" i="7129" s="1"/>
  <c r="BT8" i="7129"/>
  <c r="BU8" i="7129"/>
  <c r="BY8" i="7129"/>
  <c r="BZ8" i="7129"/>
  <c r="BS9" i="7129"/>
  <c r="BT9" i="7129"/>
  <c r="BU9" i="7129"/>
  <c r="BY9" i="7129"/>
  <c r="BZ9" i="7129"/>
  <c r="BS10" i="7129"/>
  <c r="BT10" i="7129"/>
  <c r="BU10" i="7129"/>
  <c r="BY4" i="7129"/>
  <c r="BZ4" i="7129"/>
  <c r="BY5" i="7129"/>
  <c r="BZ5" i="7129"/>
  <c r="BZ3" i="7129"/>
  <c r="BW3" i="7129" s="1"/>
  <c r="BW4" i="7129" s="1"/>
  <c r="BW5" i="7129" s="1"/>
  <c r="BY3" i="7129"/>
  <c r="BS3" i="7129"/>
  <c r="BT3" i="7129"/>
  <c r="BR3" i="7129" s="1"/>
  <c r="BQ3" i="7129" s="1"/>
  <c r="BU3" i="7129"/>
  <c r="BS4" i="7129"/>
  <c r="BT4" i="7129"/>
  <c r="BU4" i="7129"/>
  <c r="BS5" i="7129"/>
  <c r="BT5" i="7129"/>
  <c r="BU5" i="7129"/>
  <c r="BU2" i="7129"/>
  <c r="BT2" i="7129"/>
  <c r="BS2" i="7129"/>
  <c r="BR2" i="7129" s="1"/>
  <c r="BQ2" i="7129" s="1"/>
  <c r="Y10" i="2" l="1"/>
  <c r="Y6" i="2"/>
  <c r="Y11" i="7101"/>
  <c r="Y18" i="7101"/>
  <c r="Y26" i="7101"/>
  <c r="Y34" i="7101"/>
  <c r="Y42" i="7101"/>
  <c r="Y50" i="7101"/>
  <c r="Y58" i="7101"/>
  <c r="Y13" i="7101"/>
  <c r="Y19" i="7101"/>
  <c r="Y27" i="7101"/>
  <c r="Y35" i="7101"/>
  <c r="Y43" i="7101"/>
  <c r="Y51" i="7101"/>
  <c r="Y59" i="7101"/>
  <c r="Y4" i="7101"/>
  <c r="Y14" i="7101"/>
  <c r="Y20" i="7101"/>
  <c r="Y28" i="7101"/>
  <c r="Y36" i="7101"/>
  <c r="Y44" i="7101"/>
  <c r="Y52" i="7101"/>
  <c r="Y3" i="7101"/>
  <c r="Y5" i="7101"/>
  <c r="Y15" i="7101"/>
  <c r="Y21" i="7101"/>
  <c r="Y29" i="7101"/>
  <c r="Y37" i="7101"/>
  <c r="Y45" i="7101"/>
  <c r="Y53" i="7101"/>
  <c r="Y6" i="7101"/>
  <c r="Y9" i="7101"/>
  <c r="Y22" i="7101"/>
  <c r="Y30" i="7101"/>
  <c r="Y38" i="7101"/>
  <c r="Y46" i="7101"/>
  <c r="Y54" i="7101"/>
  <c r="Y7" i="7101"/>
  <c r="Y12" i="7101"/>
  <c r="Y23" i="7101"/>
  <c r="Y31" i="7101"/>
  <c r="Y39" i="7101"/>
  <c r="Y47" i="7101"/>
  <c r="Y55" i="7101"/>
  <c r="Y8" i="7101"/>
  <c r="Y16" i="7101"/>
  <c r="Y24" i="7101"/>
  <c r="Y32" i="7101"/>
  <c r="Y40" i="7101"/>
  <c r="Y48" i="7101"/>
  <c r="Y56" i="7101"/>
  <c r="Y10" i="7101"/>
  <c r="Y17" i="7101"/>
  <c r="Y25" i="7101"/>
  <c r="Y33" i="7101"/>
  <c r="Y41" i="7101"/>
  <c r="Y49" i="7101"/>
  <c r="Y57" i="7101"/>
  <c r="BR9" i="7129"/>
  <c r="BQ9" i="7129" s="1"/>
  <c r="BR10" i="7129"/>
  <c r="BQ10" i="7129" s="1"/>
  <c r="BW6" i="7129"/>
  <c r="BW7" i="7129" s="1"/>
  <c r="BW8" i="7129" s="1"/>
  <c r="BW9" i="7129" s="1"/>
  <c r="BR4" i="7129"/>
  <c r="BQ4" i="7129" s="1"/>
  <c r="Y9" i="2" s="1"/>
  <c r="BR5" i="7129"/>
  <c r="BQ5" i="7129" s="1"/>
  <c r="Y453" i="2" l="1"/>
  <c r="Y389" i="2"/>
  <c r="Y319" i="2"/>
  <c r="Y253" i="2"/>
  <c r="Y140" i="2"/>
  <c r="Y478" i="2"/>
  <c r="Y126" i="2"/>
  <c r="Y341" i="2"/>
  <c r="Y278" i="2"/>
  <c r="Y203" i="2"/>
  <c r="Y261" i="2"/>
  <c r="Y434" i="2"/>
  <c r="Y364" i="2"/>
  <c r="Y301" i="2"/>
  <c r="Y235" i="2"/>
  <c r="Y82" i="2"/>
  <c r="Y458" i="2"/>
  <c r="Y394" i="2"/>
  <c r="Y323" i="2"/>
  <c r="Y258" i="2"/>
  <c r="Y156" i="2"/>
  <c r="Y482" i="2"/>
  <c r="Y416" i="2"/>
  <c r="Y346" i="2"/>
  <c r="Y283" i="2"/>
  <c r="Y215" i="2"/>
  <c r="Y440" i="2"/>
  <c r="Y377" i="2"/>
  <c r="Y306" i="2"/>
  <c r="Y240" i="2"/>
  <c r="Y102" i="2"/>
  <c r="Y463" i="2"/>
  <c r="Y399" i="2"/>
  <c r="Y328" i="2"/>
  <c r="Y265" i="2"/>
  <c r="Y169" i="2"/>
  <c r="Y487" i="2"/>
  <c r="Y421" i="2"/>
  <c r="Y351" i="2"/>
  <c r="Y288" i="2"/>
  <c r="Y222" i="2"/>
  <c r="Y36" i="2"/>
  <c r="Y163" i="2"/>
  <c r="Y89" i="2"/>
  <c r="Y21" i="2"/>
  <c r="Y178" i="2"/>
  <c r="Y110" i="2"/>
  <c r="Y35" i="2"/>
  <c r="Y58" i="2"/>
  <c r="Y192" i="2"/>
  <c r="Y124" i="2"/>
  <c r="Y56" i="2"/>
  <c r="Y198" i="2"/>
  <c r="Y134" i="2"/>
  <c r="Y62" i="2"/>
  <c r="Y205" i="2"/>
  <c r="Y141" i="2"/>
  <c r="Y67" i="2"/>
  <c r="Y445" i="2"/>
  <c r="Y382" i="2"/>
  <c r="Y311" i="2"/>
  <c r="Y245" i="2"/>
  <c r="Y114" i="2"/>
  <c r="Y468" i="2"/>
  <c r="Y404" i="2"/>
  <c r="Y333" i="2"/>
  <c r="Y270" i="2"/>
  <c r="Y181" i="2"/>
  <c r="Y118" i="2"/>
  <c r="Y426" i="2"/>
  <c r="Y357" i="2"/>
  <c r="Y293" i="2"/>
  <c r="Y227" i="2"/>
  <c r="Y41" i="2"/>
  <c r="Y450" i="2"/>
  <c r="Y386" i="2"/>
  <c r="Y316" i="2"/>
  <c r="Y250" i="2"/>
  <c r="Y131" i="2"/>
  <c r="Y475" i="2"/>
  <c r="Y409" i="2"/>
  <c r="Y338" i="2"/>
  <c r="Y275" i="2"/>
  <c r="Y196" i="2"/>
  <c r="Y220" i="2"/>
  <c r="Y431" i="2"/>
  <c r="Y362" i="2"/>
  <c r="Y298" i="2"/>
  <c r="Y232" i="2"/>
  <c r="Y71" i="2"/>
  <c r="Y455" i="2"/>
  <c r="Y391" i="2"/>
  <c r="Y321" i="2"/>
  <c r="Y255" i="2"/>
  <c r="Y148" i="2"/>
  <c r="Y480" i="2"/>
  <c r="Y413" i="2"/>
  <c r="Y343" i="2"/>
  <c r="Y280" i="2"/>
  <c r="Y208" i="2"/>
  <c r="Y104" i="2"/>
  <c r="Y155" i="2"/>
  <c r="Y80" i="2"/>
  <c r="Y16" i="2"/>
  <c r="Y170" i="2"/>
  <c r="Y97" i="2"/>
  <c r="Y34" i="2"/>
  <c r="Y48" i="2"/>
  <c r="Y184" i="2"/>
  <c r="Y113" i="2"/>
  <c r="Y46" i="2"/>
  <c r="Y191" i="2"/>
  <c r="Y123" i="2"/>
  <c r="Y55" i="2"/>
  <c r="Y197" i="2"/>
  <c r="Y133" i="2"/>
  <c r="Y47" i="2"/>
  <c r="Y369" i="2"/>
  <c r="Y437" i="2"/>
  <c r="Y366" i="2"/>
  <c r="Y303" i="2"/>
  <c r="Y237" i="2"/>
  <c r="Y90" i="2"/>
  <c r="Y460" i="2"/>
  <c r="Y396" i="2"/>
  <c r="Y325" i="2"/>
  <c r="Y260" i="2"/>
  <c r="Y161" i="2"/>
  <c r="Y484" i="2"/>
  <c r="Y418" i="2"/>
  <c r="Y348" i="2"/>
  <c r="Y285" i="2"/>
  <c r="Y217" i="2"/>
  <c r="Y18" i="2"/>
  <c r="Y442" i="2"/>
  <c r="Y379" i="2"/>
  <c r="Y308" i="2"/>
  <c r="Y242" i="2"/>
  <c r="Y72" i="2"/>
  <c r="Y465" i="2"/>
  <c r="Y401" i="2"/>
  <c r="Y330" i="2"/>
  <c r="Y267" i="2"/>
  <c r="Y173" i="2"/>
  <c r="Y489" i="2"/>
  <c r="Y423" i="2"/>
  <c r="Y353" i="2"/>
  <c r="Y290" i="2"/>
  <c r="Y224" i="2"/>
  <c r="Y30" i="2"/>
  <c r="Y447" i="2"/>
  <c r="Y383" i="2"/>
  <c r="Y313" i="2"/>
  <c r="Y247" i="2"/>
  <c r="Y119" i="2"/>
  <c r="Y472" i="2"/>
  <c r="Y406" i="2"/>
  <c r="Y335" i="2"/>
  <c r="Y272" i="2"/>
  <c r="Y188" i="2"/>
  <c r="Y210" i="2"/>
  <c r="Y147" i="2"/>
  <c r="Y70" i="2"/>
  <c r="Y5" i="2"/>
  <c r="Y162" i="2"/>
  <c r="Y87" i="2"/>
  <c r="Y13" i="2"/>
  <c r="Y42" i="2"/>
  <c r="Y176" i="2"/>
  <c r="Y109" i="2"/>
  <c r="Y40" i="2"/>
  <c r="Y183" i="2"/>
  <c r="Y99" i="2"/>
  <c r="Y45" i="2"/>
  <c r="Y190" i="2"/>
  <c r="Y121" i="2"/>
  <c r="Y54" i="2"/>
  <c r="Y122" i="2"/>
  <c r="Y428" i="2"/>
  <c r="Y359" i="2"/>
  <c r="Y295" i="2"/>
  <c r="Y91" i="2"/>
  <c r="Y61" i="2"/>
  <c r="Y452" i="2"/>
  <c r="Y388" i="2"/>
  <c r="Y318" i="2"/>
  <c r="Y252" i="2"/>
  <c r="Y139" i="2"/>
  <c r="Y477" i="2"/>
  <c r="Y411" i="2"/>
  <c r="Y340" i="2"/>
  <c r="Y277" i="2"/>
  <c r="Y200" i="2"/>
  <c r="Y231" i="2"/>
  <c r="Y433" i="2"/>
  <c r="Y363" i="2"/>
  <c r="Y300" i="2"/>
  <c r="Y234" i="2"/>
  <c r="Y81" i="2"/>
  <c r="Y457" i="2"/>
  <c r="Y393" i="2"/>
  <c r="Y322" i="2"/>
  <c r="Y257" i="2"/>
  <c r="Y153" i="2"/>
  <c r="Y481" i="2"/>
  <c r="Y415" i="2"/>
  <c r="Y345" i="2"/>
  <c r="Y282" i="2"/>
  <c r="Y212" i="2"/>
  <c r="Y8" i="2"/>
  <c r="Y439" i="2"/>
  <c r="Y376" i="2"/>
  <c r="Y305" i="2"/>
  <c r="Y239" i="2"/>
  <c r="Y96" i="2"/>
  <c r="Y462" i="2"/>
  <c r="Y398" i="2"/>
  <c r="Y327" i="2"/>
  <c r="Y264" i="2"/>
  <c r="Y165" i="2"/>
  <c r="Y202" i="2"/>
  <c r="Y138" i="2"/>
  <c r="Y66" i="2"/>
  <c r="Y216" i="2"/>
  <c r="Y154" i="2"/>
  <c r="Y79" i="2"/>
  <c r="Y15" i="2"/>
  <c r="Y31" i="2"/>
  <c r="Y168" i="2"/>
  <c r="Y95" i="2"/>
  <c r="Y11" i="2"/>
  <c r="Y175" i="2"/>
  <c r="Y108" i="2"/>
  <c r="Y33" i="2"/>
  <c r="Y182" i="2"/>
  <c r="Y74" i="2"/>
  <c r="Y44" i="2"/>
  <c r="Y486" i="2"/>
  <c r="Y420" i="2"/>
  <c r="Y350" i="2"/>
  <c r="Y287" i="2"/>
  <c r="Y219" i="2"/>
  <c r="Y26" i="2"/>
  <c r="Y444" i="2"/>
  <c r="Y381" i="2"/>
  <c r="Y310" i="2"/>
  <c r="Y244" i="2"/>
  <c r="Y101" i="2"/>
  <c r="Y467" i="2"/>
  <c r="Y403" i="2"/>
  <c r="Y332" i="2"/>
  <c r="Y269" i="2"/>
  <c r="Y180" i="2"/>
  <c r="Y491" i="2"/>
  <c r="Y425" i="2"/>
  <c r="Y356" i="2"/>
  <c r="Y292" i="2"/>
  <c r="Y226" i="2"/>
  <c r="Y52" i="2"/>
  <c r="Y449" i="2"/>
  <c r="Y385" i="2"/>
  <c r="Y315" i="2"/>
  <c r="Y249" i="2"/>
  <c r="Y130" i="2"/>
  <c r="Y474" i="2"/>
  <c r="Y408" i="2"/>
  <c r="Y337" i="2"/>
  <c r="Y274" i="2"/>
  <c r="Y193" i="2"/>
  <c r="Y185" i="2"/>
  <c r="Y430" i="2"/>
  <c r="Y361" i="2"/>
  <c r="Y297" i="2"/>
  <c r="Y230" i="2"/>
  <c r="Y53" i="2"/>
  <c r="Y454" i="2"/>
  <c r="Y390" i="2"/>
  <c r="Y320" i="2"/>
  <c r="Y254" i="2"/>
  <c r="Y144" i="2"/>
  <c r="Y195" i="2"/>
  <c r="Y129" i="2"/>
  <c r="Y60" i="2"/>
  <c r="Y209" i="2"/>
  <c r="Y145" i="2"/>
  <c r="Y49" i="2"/>
  <c r="Y4" i="2"/>
  <c r="Y23" i="2"/>
  <c r="Y160" i="2"/>
  <c r="Y85" i="2"/>
  <c r="Y22" i="2"/>
  <c r="Y167" i="2"/>
  <c r="Y94" i="2"/>
  <c r="Y28" i="2"/>
  <c r="Y174" i="2"/>
  <c r="Y107" i="2"/>
  <c r="Y32" i="2"/>
  <c r="Y479" i="2"/>
  <c r="Y412" i="2"/>
  <c r="Y342" i="2"/>
  <c r="Y279" i="2"/>
  <c r="Y204" i="2"/>
  <c r="Y262" i="2"/>
  <c r="Y436" i="2"/>
  <c r="Y365" i="2"/>
  <c r="Y302" i="2"/>
  <c r="Y236" i="2"/>
  <c r="Y86" i="2"/>
  <c r="Y459" i="2"/>
  <c r="Y395" i="2"/>
  <c r="Y324" i="2"/>
  <c r="Y259" i="2"/>
  <c r="Y157" i="2"/>
  <c r="Y483" i="2"/>
  <c r="Y417" i="2"/>
  <c r="Y347" i="2"/>
  <c r="Y284" i="2"/>
  <c r="Y132" i="2"/>
  <c r="Y17" i="2"/>
  <c r="Y441" i="2"/>
  <c r="Y378" i="2"/>
  <c r="Y307" i="2"/>
  <c r="Y241" i="2"/>
  <c r="Y103" i="2"/>
  <c r="Y464" i="2"/>
  <c r="Y400" i="2"/>
  <c r="Y329" i="2"/>
  <c r="Y266" i="2"/>
  <c r="Y172" i="2"/>
  <c r="Y488" i="2"/>
  <c r="Y422" i="2"/>
  <c r="Y352" i="2"/>
  <c r="Y289" i="2"/>
  <c r="Y223" i="2"/>
  <c r="Y39" i="2"/>
  <c r="Y446" i="2"/>
  <c r="Y146" i="2"/>
  <c r="Y312" i="2"/>
  <c r="Y246" i="2"/>
  <c r="Y117" i="2"/>
  <c r="Y187" i="2"/>
  <c r="Y116" i="2"/>
  <c r="Y50" i="2"/>
  <c r="Y201" i="2"/>
  <c r="Y137" i="2"/>
  <c r="Y65" i="2"/>
  <c r="Y77" i="2"/>
  <c r="Y7" i="2"/>
  <c r="Y152" i="2"/>
  <c r="Y76" i="2"/>
  <c r="Y159" i="2"/>
  <c r="Y84" i="2"/>
  <c r="Y20" i="2"/>
  <c r="Y166" i="2"/>
  <c r="Y93" i="2"/>
  <c r="Y27" i="2"/>
  <c r="Y471" i="2"/>
  <c r="Y405" i="2"/>
  <c r="Y334" i="2"/>
  <c r="Y271" i="2"/>
  <c r="Y186" i="2"/>
  <c r="Y120" i="2"/>
  <c r="Y427" i="2"/>
  <c r="Y358" i="2"/>
  <c r="Y294" i="2"/>
  <c r="Y228" i="2"/>
  <c r="Y38" i="2"/>
  <c r="Y451" i="2"/>
  <c r="Y387" i="2"/>
  <c r="Y317" i="2"/>
  <c r="Y251" i="2"/>
  <c r="Y136" i="2"/>
  <c r="Y476" i="2"/>
  <c r="Y410" i="2"/>
  <c r="Y339" i="2"/>
  <c r="Y276" i="2"/>
  <c r="Y98" i="2"/>
  <c r="Y221" i="2"/>
  <c r="Y432" i="2"/>
  <c r="Y106" i="2"/>
  <c r="Y299" i="2"/>
  <c r="Y233" i="2"/>
  <c r="Y73" i="2"/>
  <c r="Y456" i="2"/>
  <c r="Y392" i="2"/>
  <c r="Y78" i="2"/>
  <c r="Y256" i="2"/>
  <c r="Y149" i="2"/>
  <c r="Y355" i="2"/>
  <c r="Y414" i="2"/>
  <c r="Y344" i="2"/>
  <c r="Y281" i="2"/>
  <c r="Y211" i="2"/>
  <c r="Y3" i="2"/>
  <c r="Y438" i="2"/>
  <c r="Y367" i="2"/>
  <c r="Y304" i="2"/>
  <c r="Y238" i="2"/>
  <c r="Y92" i="2"/>
  <c r="Y179" i="2"/>
  <c r="Y111" i="2"/>
  <c r="Y25" i="2"/>
  <c r="Y194" i="2"/>
  <c r="Y127" i="2"/>
  <c r="Y59" i="2"/>
  <c r="Y51" i="2"/>
  <c r="Y207" i="2"/>
  <c r="Y143" i="2"/>
  <c r="Y69" i="2"/>
  <c r="Y214" i="2"/>
  <c r="Y151" i="2"/>
  <c r="Y57" i="2"/>
  <c r="Y12" i="2"/>
  <c r="Y158" i="2"/>
  <c r="Y83" i="2"/>
  <c r="Y19" i="2"/>
  <c r="Y461" i="2"/>
  <c r="Y397" i="2"/>
  <c r="Y326" i="2"/>
  <c r="Y263" i="2"/>
  <c r="Y164" i="2"/>
  <c r="Y485" i="2"/>
  <c r="Y419" i="2"/>
  <c r="Y349" i="2"/>
  <c r="Y286" i="2"/>
  <c r="Y218" i="2"/>
  <c r="Y24" i="2"/>
  <c r="Y443" i="2"/>
  <c r="Y380" i="2"/>
  <c r="Y309" i="2"/>
  <c r="Y243" i="2"/>
  <c r="Y112" i="2"/>
  <c r="Y466" i="2"/>
  <c r="Y402" i="2"/>
  <c r="Y331" i="2"/>
  <c r="Y268" i="2"/>
  <c r="Y177" i="2"/>
  <c r="Y490" i="2"/>
  <c r="Y424" i="2"/>
  <c r="Y105" i="2"/>
  <c r="Y291" i="2"/>
  <c r="Y225" i="2"/>
  <c r="Y43" i="2"/>
  <c r="Y448" i="2"/>
  <c r="Y384" i="2"/>
  <c r="Y314" i="2"/>
  <c r="Y248" i="2"/>
  <c r="Y125" i="2"/>
  <c r="Y473" i="2"/>
  <c r="Y407" i="2"/>
  <c r="Y336" i="2"/>
  <c r="Y273" i="2"/>
  <c r="Y189" i="2"/>
  <c r="Y128" i="2"/>
  <c r="Y429" i="2"/>
  <c r="Y360" i="2"/>
  <c r="Y296" i="2"/>
  <c r="Y229" i="2"/>
  <c r="Y29" i="2"/>
  <c r="Y171" i="2"/>
  <c r="Y100" i="2"/>
  <c r="Y14" i="2"/>
  <c r="Y88" i="2"/>
  <c r="Y115" i="2"/>
  <c r="Y37" i="2"/>
  <c r="Y64" i="2"/>
  <c r="Y199" i="2"/>
  <c r="Y135" i="2"/>
  <c r="Y63" i="2"/>
  <c r="Y206" i="2"/>
  <c r="Y142" i="2"/>
  <c r="Y68" i="2"/>
  <c r="Y213" i="2"/>
  <c r="Y150" i="2"/>
  <c r="Y75" i="2"/>
  <c r="BT11" i="7127"/>
  <c r="C58" i="7101"/>
  <c r="B58" i="7101"/>
  <c r="C488" i="2"/>
  <c r="C436" i="2"/>
  <c r="C106" i="2"/>
  <c r="C338" i="2"/>
  <c r="C132" i="2"/>
  <c r="C98" i="2"/>
  <c r="C88" i="2"/>
  <c r="B88" i="2"/>
  <c r="C163" i="2"/>
  <c r="B163" i="2"/>
  <c r="C162" i="2"/>
  <c r="B162" i="2"/>
  <c r="C161" i="2"/>
  <c r="A516" i="6847"/>
  <c r="C516" i="6847"/>
  <c r="A517" i="6847"/>
  <c r="C517" i="6847"/>
  <c r="A518" i="6847"/>
  <c r="C518" i="6847"/>
  <c r="A519" i="6847"/>
  <c r="C519" i="6847"/>
  <c r="C520" i="6847" s="1"/>
  <c r="C521" i="6847" s="1"/>
  <c r="C522" i="6847" s="1"/>
  <c r="C523" i="6847" s="1"/>
  <c r="C524" i="6847" s="1"/>
  <c r="C525" i="6847" s="1"/>
  <c r="A520" i="6847"/>
  <c r="A521" i="6847"/>
  <c r="A522" i="6847"/>
  <c r="A523" i="6847"/>
  <c r="A524" i="6847"/>
  <c r="A525" i="6847"/>
  <c r="H516" i="6847"/>
  <c r="M516" i="6847" s="1"/>
  <c r="I516" i="6847"/>
  <c r="H517" i="6847"/>
  <c r="M517" i="6847" s="1"/>
  <c r="I517" i="6847"/>
  <c r="H518" i="6847"/>
  <c r="M518" i="6847" s="1"/>
  <c r="I518" i="6847"/>
  <c r="L518" i="6847"/>
  <c r="H519" i="6847"/>
  <c r="M519" i="6847" s="1"/>
  <c r="I519" i="6847"/>
  <c r="H520" i="6847"/>
  <c r="N520" i="6847" s="1"/>
  <c r="I520" i="6847"/>
  <c r="L520" i="6847"/>
  <c r="M520" i="6847"/>
  <c r="H521" i="6847"/>
  <c r="L521" i="6847" s="1"/>
  <c r="I521" i="6847"/>
  <c r="H522" i="6847"/>
  <c r="L522" i="6847" s="1"/>
  <c r="I522" i="6847"/>
  <c r="H523" i="6847"/>
  <c r="M523" i="6847" s="1"/>
  <c r="I523" i="6847"/>
  <c r="L523" i="6847"/>
  <c r="H524" i="6847"/>
  <c r="B436" i="2" s="1"/>
  <c r="I524" i="6847"/>
  <c r="M524" i="6847"/>
  <c r="N524" i="6847"/>
  <c r="H525" i="6847"/>
  <c r="M525" i="6847" s="1"/>
  <c r="I525" i="6847"/>
  <c r="A515" i="6847"/>
  <c r="C515" i="6847"/>
  <c r="H515" i="6847"/>
  <c r="I515" i="6847"/>
  <c r="L515" i="6847"/>
  <c r="M515" i="6847"/>
  <c r="N515" i="6847"/>
  <c r="BZ11" i="7127"/>
  <c r="CB11" i="7127"/>
  <c r="BZ12" i="7127"/>
  <c r="CB12" i="7127"/>
  <c r="BZ13" i="7127"/>
  <c r="CB13" i="7127"/>
  <c r="BZ14" i="7127"/>
  <c r="CB14" i="7127"/>
  <c r="BZ15" i="7127"/>
  <c r="CB15" i="7127"/>
  <c r="BZ16" i="7127"/>
  <c r="CB16" i="7127"/>
  <c r="BZ17" i="7127"/>
  <c r="CB17" i="7127"/>
  <c r="BZ18" i="7127"/>
  <c r="CB18" i="7127"/>
  <c r="BZ19" i="7127"/>
  <c r="CB19" i="7127"/>
  <c r="BZ20" i="7127"/>
  <c r="CB20" i="7127"/>
  <c r="BZ21" i="7127"/>
  <c r="CB21" i="7127"/>
  <c r="BZ22" i="7127"/>
  <c r="CB22" i="7127"/>
  <c r="BZ23" i="7127"/>
  <c r="CB23" i="7127"/>
  <c r="BZ24" i="7127"/>
  <c r="CB24" i="7127"/>
  <c r="BZ25" i="7127"/>
  <c r="CB25" i="7127"/>
  <c r="BZ26" i="7127"/>
  <c r="CB26" i="7127"/>
  <c r="BZ27" i="7127"/>
  <c r="CB27" i="7127"/>
  <c r="BZ28" i="7127"/>
  <c r="CB28" i="7127"/>
  <c r="BZ29" i="7127"/>
  <c r="CB29" i="7127"/>
  <c r="BZ30" i="7127"/>
  <c r="CB30" i="7127"/>
  <c r="BZ31" i="7127"/>
  <c r="CB31" i="7127"/>
  <c r="BZ32" i="7127"/>
  <c r="CB32" i="7127"/>
  <c r="BZ33" i="7127"/>
  <c r="CB33" i="7127"/>
  <c r="BZ34" i="7127"/>
  <c r="CB34" i="7127"/>
  <c r="BZ35" i="7127"/>
  <c r="CB35" i="7127"/>
  <c r="BZ36" i="7127"/>
  <c r="CB36" i="7127"/>
  <c r="BZ37" i="7127"/>
  <c r="CA37" i="7127"/>
  <c r="CB37" i="7127"/>
  <c r="BZ38" i="7127"/>
  <c r="CB38" i="7127"/>
  <c r="BX5" i="7126"/>
  <c r="BX6" i="7126" s="1"/>
  <c r="BX7" i="7126" s="1"/>
  <c r="BX4" i="7126"/>
  <c r="BZ5" i="7126"/>
  <c r="CA5" i="7126"/>
  <c r="CB5" i="7126"/>
  <c r="BZ6" i="7126"/>
  <c r="CA6" i="7126"/>
  <c r="CB6" i="7126"/>
  <c r="BZ7" i="7126"/>
  <c r="CA7" i="7126"/>
  <c r="CB7" i="7126"/>
  <c r="CB4" i="7126"/>
  <c r="CA4" i="7126"/>
  <c r="BZ4" i="7126"/>
  <c r="BW38" i="7127"/>
  <c r="BU38" i="7127"/>
  <c r="BT38" i="7127"/>
  <c r="J38" i="7127"/>
  <c r="CA38" i="7127" s="1"/>
  <c r="BW37" i="7127"/>
  <c r="BU37" i="7127"/>
  <c r="BT37" i="7127"/>
  <c r="J37" i="7127"/>
  <c r="BW36" i="7127"/>
  <c r="BU36" i="7127"/>
  <c r="BT36" i="7127"/>
  <c r="J36" i="7127"/>
  <c r="BW35" i="7127"/>
  <c r="BU35" i="7127"/>
  <c r="BT35" i="7127"/>
  <c r="J35" i="7127"/>
  <c r="BW34" i="7127"/>
  <c r="BU34" i="7127"/>
  <c r="BT34" i="7127"/>
  <c r="J34" i="7127"/>
  <c r="BW33" i="7127"/>
  <c r="BU33" i="7127"/>
  <c r="BT33" i="7127"/>
  <c r="J33" i="7127"/>
  <c r="BW32" i="7127"/>
  <c r="BU32" i="7127"/>
  <c r="BT32" i="7127"/>
  <c r="J32" i="7127"/>
  <c r="CA32" i="7127" s="1"/>
  <c r="BW31" i="7127"/>
  <c r="BU31" i="7127"/>
  <c r="BT31" i="7127"/>
  <c r="J31" i="7127"/>
  <c r="BW30" i="7127"/>
  <c r="BU30" i="7127"/>
  <c r="BT30" i="7127"/>
  <c r="J30" i="7127"/>
  <c r="BW29" i="7127"/>
  <c r="BU29" i="7127"/>
  <c r="BT29" i="7127"/>
  <c r="J29" i="7127"/>
  <c r="CA29" i="7127" s="1"/>
  <c r="BW28" i="7127"/>
  <c r="BU28" i="7127"/>
  <c r="BT28" i="7127"/>
  <c r="J28" i="7127"/>
  <c r="BW27" i="7127"/>
  <c r="BU27" i="7127"/>
  <c r="BT27" i="7127"/>
  <c r="J27" i="7127"/>
  <c r="CA27" i="7127" s="1"/>
  <c r="BW26" i="7127"/>
  <c r="BU26" i="7127"/>
  <c r="BS26" i="7127" s="1"/>
  <c r="BR26" i="7127" s="1"/>
  <c r="BT26" i="7127"/>
  <c r="J26" i="7127"/>
  <c r="BW25" i="7127"/>
  <c r="BU25" i="7127"/>
  <c r="BT25" i="7127"/>
  <c r="J25" i="7127"/>
  <c r="CA25" i="7127" s="1"/>
  <c r="BW24" i="7127"/>
  <c r="BU24" i="7127"/>
  <c r="BT24" i="7127"/>
  <c r="J24" i="7127"/>
  <c r="CA24" i="7127" s="1"/>
  <c r="BW23" i="7127"/>
  <c r="BU23" i="7127"/>
  <c r="BT23" i="7127"/>
  <c r="J23" i="7127"/>
  <c r="CA23" i="7127" s="1"/>
  <c r="BW22" i="7127"/>
  <c r="BU22" i="7127"/>
  <c r="BT22" i="7127"/>
  <c r="J22" i="7127"/>
  <c r="BW21" i="7127"/>
  <c r="BU21" i="7127"/>
  <c r="BT21" i="7127"/>
  <c r="J21" i="7127"/>
  <c r="BW20" i="7127"/>
  <c r="BU20" i="7127"/>
  <c r="BT20" i="7127"/>
  <c r="J20" i="7127"/>
  <c r="BW19" i="7127"/>
  <c r="BU19" i="7127"/>
  <c r="BT19" i="7127"/>
  <c r="J19" i="7127"/>
  <c r="CA19" i="7127" s="1"/>
  <c r="BW18" i="7127"/>
  <c r="BU18" i="7127"/>
  <c r="BT18" i="7127"/>
  <c r="J18" i="7127"/>
  <c r="BW17" i="7127"/>
  <c r="BU17" i="7127"/>
  <c r="BT17" i="7127"/>
  <c r="J17" i="7127"/>
  <c r="CA17" i="7127" s="1"/>
  <c r="BW16" i="7127"/>
  <c r="BU16" i="7127"/>
  <c r="BT16" i="7127"/>
  <c r="J16" i="7127"/>
  <c r="CA16" i="7127" s="1"/>
  <c r="BW15" i="7127"/>
  <c r="BU15" i="7127"/>
  <c r="BT15" i="7127"/>
  <c r="J15" i="7127"/>
  <c r="CA15" i="7127" s="1"/>
  <c r="BW14" i="7127"/>
  <c r="BU14" i="7127"/>
  <c r="BT14" i="7127"/>
  <c r="J14" i="7127"/>
  <c r="BW13" i="7127"/>
  <c r="BU13" i="7127"/>
  <c r="BT13" i="7127"/>
  <c r="J13" i="7127"/>
  <c r="BW12" i="7127"/>
  <c r="BU12" i="7127"/>
  <c r="BT12" i="7127"/>
  <c r="J12" i="7127"/>
  <c r="BW11" i="7127"/>
  <c r="BU11" i="7127"/>
  <c r="J11" i="7127"/>
  <c r="CA11" i="7127" s="1"/>
  <c r="CB10" i="7127"/>
  <c r="BZ10" i="7127"/>
  <c r="BW10" i="7127"/>
  <c r="BU10" i="7127"/>
  <c r="BT10" i="7127"/>
  <c r="BS10" i="7127" s="1"/>
  <c r="BR10" i="7127" s="1"/>
  <c r="J10" i="7127"/>
  <c r="CB9" i="7127"/>
  <c r="BZ9" i="7127"/>
  <c r="BW9" i="7127"/>
  <c r="BU9" i="7127"/>
  <c r="BT9" i="7127"/>
  <c r="J9" i="7127"/>
  <c r="CB8" i="7127"/>
  <c r="BZ8" i="7127"/>
  <c r="BW8" i="7127"/>
  <c r="BU8" i="7127"/>
  <c r="BT8" i="7127"/>
  <c r="J8" i="7127"/>
  <c r="CB7" i="7127"/>
  <c r="BZ7" i="7127"/>
  <c r="BW7" i="7127"/>
  <c r="BU7" i="7127"/>
  <c r="BT7" i="7127"/>
  <c r="J7" i="7127"/>
  <c r="CB6" i="7127"/>
  <c r="BZ6" i="7127"/>
  <c r="BW6" i="7127"/>
  <c r="BU6" i="7127"/>
  <c r="BT6" i="7127"/>
  <c r="J6" i="7127"/>
  <c r="CB5" i="7127"/>
  <c r="BZ5" i="7127"/>
  <c r="BW5" i="7127"/>
  <c r="BU5" i="7127"/>
  <c r="BT5" i="7127"/>
  <c r="J5" i="7127"/>
  <c r="CB4" i="7127"/>
  <c r="BX4" i="7127" s="1"/>
  <c r="BZ4" i="7127"/>
  <c r="BW4" i="7127"/>
  <c r="BU4" i="7127"/>
  <c r="BT4" i="7127"/>
  <c r="J4" i="7127"/>
  <c r="BW3" i="7127"/>
  <c r="BU3" i="7127"/>
  <c r="BT3" i="7127"/>
  <c r="J3" i="7127"/>
  <c r="BT3" i="7126"/>
  <c r="BU3" i="7126"/>
  <c r="BW3" i="7126"/>
  <c r="BT4" i="7126"/>
  <c r="BU4" i="7126"/>
  <c r="BW4" i="7126"/>
  <c r="BT5" i="7126"/>
  <c r="BU5" i="7126"/>
  <c r="BW5" i="7126"/>
  <c r="BT6" i="7126"/>
  <c r="BU6" i="7126"/>
  <c r="BW6" i="7126"/>
  <c r="BT7" i="7126"/>
  <c r="BU7" i="7126"/>
  <c r="BW7" i="7126"/>
  <c r="J3" i="7126"/>
  <c r="J4" i="7126"/>
  <c r="J5" i="7126"/>
  <c r="J6" i="7126"/>
  <c r="J7" i="7126"/>
  <c r="L524" i="6847" l="1"/>
  <c r="L517" i="6847"/>
  <c r="B132" i="2"/>
  <c r="B106" i="2"/>
  <c r="B488" i="2"/>
  <c r="N516" i="6847"/>
  <c r="N521" i="6847"/>
  <c r="L525" i="6847"/>
  <c r="N523" i="6847"/>
  <c r="M521" i="6847"/>
  <c r="N518" i="6847"/>
  <c r="L516" i="6847"/>
  <c r="B161" i="2"/>
  <c r="B98" i="2"/>
  <c r="B338" i="2"/>
  <c r="CA33" i="7127"/>
  <c r="CA35" i="7127"/>
  <c r="CA12" i="7127"/>
  <c r="CA14" i="7127"/>
  <c r="CA18" i="7127"/>
  <c r="CA20" i="7127"/>
  <c r="CA22" i="7127"/>
  <c r="CA26" i="7127"/>
  <c r="CA28" i="7127"/>
  <c r="CA30" i="7127"/>
  <c r="CA34" i="7127"/>
  <c r="CA36" i="7127"/>
  <c r="BS22" i="7127"/>
  <c r="BR22" i="7127" s="1"/>
  <c r="BS32" i="7127"/>
  <c r="BR32" i="7127" s="1"/>
  <c r="BS38" i="7127"/>
  <c r="BR38" i="7127" s="1"/>
  <c r="N519" i="6847"/>
  <c r="N525" i="6847"/>
  <c r="M522" i="6847"/>
  <c r="L519" i="6847"/>
  <c r="N517" i="6847"/>
  <c r="N522" i="6847"/>
  <c r="BS37" i="7127"/>
  <c r="BR37" i="7127" s="1"/>
  <c r="CA21" i="7127"/>
  <c r="CA13" i="7127"/>
  <c r="CA4" i="7127"/>
  <c r="CA31" i="7127"/>
  <c r="BS19" i="7127"/>
  <c r="BR19" i="7127" s="1"/>
  <c r="BS36" i="7127"/>
  <c r="BR36" i="7127" s="1"/>
  <c r="BS6" i="7127"/>
  <c r="BR6" i="7127" s="1"/>
  <c r="BS27" i="7127"/>
  <c r="BR27" i="7127" s="1"/>
  <c r="BS31" i="7127"/>
  <c r="BR31" i="7127" s="1"/>
  <c r="BS4" i="7127"/>
  <c r="BR4" i="7127" s="1"/>
  <c r="BS17" i="7127"/>
  <c r="BR17" i="7127" s="1"/>
  <c r="BS28" i="7127"/>
  <c r="BR28" i="7127" s="1"/>
  <c r="BS5" i="7127"/>
  <c r="BR5" i="7127" s="1"/>
  <c r="CA8" i="7127"/>
  <c r="BS13" i="7127"/>
  <c r="BR13" i="7127" s="1"/>
  <c r="BS21" i="7127"/>
  <c r="BR21" i="7127" s="1"/>
  <c r="BS30" i="7127"/>
  <c r="BR30" i="7127" s="1"/>
  <c r="CA6" i="7127"/>
  <c r="BS29" i="7127"/>
  <c r="BR29" i="7127" s="1"/>
  <c r="BS24" i="7127"/>
  <c r="BR24" i="7127" s="1"/>
  <c r="BS3" i="7127"/>
  <c r="BR3" i="7127" s="1"/>
  <c r="BS7" i="7127"/>
  <c r="BR7" i="7127" s="1"/>
  <c r="BX5" i="7127"/>
  <c r="CA10" i="7127"/>
  <c r="BS11" i="7127"/>
  <c r="BR11" i="7127" s="1"/>
  <c r="BS12" i="7127"/>
  <c r="BR12" i="7127" s="1"/>
  <c r="CA9" i="7127"/>
  <c r="BS14" i="7127"/>
  <c r="BR14" i="7127" s="1"/>
  <c r="BS18" i="7127"/>
  <c r="BR18" i="7127" s="1"/>
  <c r="BS35" i="7127"/>
  <c r="BR35" i="7127" s="1"/>
  <c r="BS33" i="7127"/>
  <c r="BR33" i="7127" s="1"/>
  <c r="CA5" i="7127"/>
  <c r="BS9" i="7127"/>
  <c r="BR9" i="7127" s="1"/>
  <c r="BS16" i="7127"/>
  <c r="BR16" i="7127" s="1"/>
  <c r="BS34" i="7127"/>
  <c r="BR34" i="7127" s="1"/>
  <c r="BS20" i="7127"/>
  <c r="BR20" i="7127" s="1"/>
  <c r="BS25" i="7127"/>
  <c r="BR25" i="7127" s="1"/>
  <c r="CA7" i="7127"/>
  <c r="BS8" i="7127"/>
  <c r="BR8" i="7127" s="1"/>
  <c r="BS15" i="7127"/>
  <c r="BR15" i="7127" s="1"/>
  <c r="BS23" i="7127"/>
  <c r="BR23" i="7127" s="1"/>
  <c r="BS6" i="7126"/>
  <c r="BR6" i="7126" s="1"/>
  <c r="BS4" i="7126"/>
  <c r="BR4" i="7126" s="1"/>
  <c r="BS5" i="7126"/>
  <c r="BR5" i="7126" s="1"/>
  <c r="BS3" i="7126"/>
  <c r="BR3" i="7126" s="1"/>
  <c r="BS7" i="7126"/>
  <c r="BR7" i="7126" s="1"/>
  <c r="B121" i="2"/>
  <c r="C121" i="2"/>
  <c r="B124" i="2"/>
  <c r="C124" i="2"/>
  <c r="B129" i="2"/>
  <c r="C129" i="2"/>
  <c r="B142" i="2"/>
  <c r="C142" i="2"/>
  <c r="B147" i="2"/>
  <c r="C147" i="2"/>
  <c r="B164" i="2"/>
  <c r="C164" i="2"/>
  <c r="B165" i="2"/>
  <c r="C165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8" i="2"/>
  <c r="C178" i="2"/>
  <c r="B179" i="2"/>
  <c r="C179" i="2"/>
  <c r="B257" i="2"/>
  <c r="C257" i="2"/>
  <c r="B265" i="2"/>
  <c r="C265" i="2"/>
  <c r="B266" i="2"/>
  <c r="C266" i="2"/>
  <c r="B299" i="2"/>
  <c r="C299" i="2"/>
  <c r="B313" i="2"/>
  <c r="C313" i="2"/>
  <c r="B314" i="2"/>
  <c r="C314" i="2"/>
  <c r="B315" i="2"/>
  <c r="C315" i="2"/>
  <c r="B316" i="2"/>
  <c r="C316" i="2"/>
  <c r="B78" i="2"/>
  <c r="C78" i="2"/>
  <c r="B322" i="2"/>
  <c r="C322" i="2"/>
  <c r="B329" i="2"/>
  <c r="C329" i="2"/>
  <c r="B330" i="2"/>
  <c r="C330" i="2"/>
  <c r="B332" i="2"/>
  <c r="C332" i="2"/>
  <c r="B333" i="2"/>
  <c r="C333" i="2"/>
  <c r="B343" i="2"/>
  <c r="C343" i="2"/>
  <c r="B344" i="2"/>
  <c r="C344" i="2"/>
  <c r="B105" i="2"/>
  <c r="C105" i="2"/>
  <c r="B361" i="2"/>
  <c r="C361" i="2"/>
  <c r="B367" i="2"/>
  <c r="C367" i="2"/>
  <c r="B380" i="2"/>
  <c r="C380" i="2"/>
  <c r="B382" i="2"/>
  <c r="C382" i="2"/>
  <c r="B398" i="2"/>
  <c r="C398" i="2"/>
  <c r="B399" i="2"/>
  <c r="C399" i="2"/>
  <c r="B407" i="2"/>
  <c r="C407" i="2"/>
  <c r="B408" i="2"/>
  <c r="C408" i="2"/>
  <c r="B126" i="2"/>
  <c r="C126" i="2"/>
  <c r="B412" i="2"/>
  <c r="C412" i="2"/>
  <c r="B413" i="2"/>
  <c r="C413" i="2"/>
  <c r="B414" i="2"/>
  <c r="C414" i="2"/>
  <c r="B416" i="2"/>
  <c r="C416" i="2"/>
  <c r="B419" i="2"/>
  <c r="C419" i="2"/>
  <c r="B420" i="2"/>
  <c r="C420" i="2"/>
  <c r="B428" i="2"/>
  <c r="C428" i="2"/>
  <c r="B433" i="2"/>
  <c r="C433" i="2"/>
  <c r="B441" i="2"/>
  <c r="C441" i="2"/>
  <c r="B448" i="2"/>
  <c r="C448" i="2"/>
  <c r="B449" i="2"/>
  <c r="C449" i="2"/>
  <c r="B450" i="2"/>
  <c r="C450" i="2"/>
  <c r="B463" i="2"/>
  <c r="C463" i="2"/>
  <c r="B464" i="2"/>
  <c r="C464" i="2"/>
  <c r="B471" i="2"/>
  <c r="C471" i="2"/>
  <c r="B474" i="2"/>
  <c r="C474" i="2"/>
  <c r="B475" i="2"/>
  <c r="C475" i="2"/>
  <c r="B490" i="2"/>
  <c r="C490" i="2"/>
  <c r="B74" i="2"/>
  <c r="C74" i="2"/>
  <c r="B99" i="2"/>
  <c r="C99" i="2"/>
  <c r="B139" i="2"/>
  <c r="C139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67" i="2"/>
  <c r="C167" i="2"/>
  <c r="B177" i="2"/>
  <c r="C177" i="2"/>
  <c r="B180" i="2"/>
  <c r="C180" i="2"/>
  <c r="B181" i="2"/>
  <c r="C181" i="2"/>
  <c r="B188" i="2"/>
  <c r="C188" i="2"/>
  <c r="B189" i="2"/>
  <c r="C189" i="2"/>
  <c r="B190" i="2"/>
  <c r="C190" i="2"/>
  <c r="B195" i="2"/>
  <c r="C195" i="2"/>
  <c r="B196" i="2"/>
  <c r="C196" i="2"/>
  <c r="B202" i="2"/>
  <c r="C202" i="2"/>
  <c r="B204" i="2"/>
  <c r="C204" i="2"/>
  <c r="B206" i="2"/>
  <c r="C206" i="2"/>
  <c r="B207" i="2"/>
  <c r="C207" i="2"/>
  <c r="B209" i="2"/>
  <c r="C209" i="2"/>
  <c r="B210" i="2"/>
  <c r="C210" i="2"/>
  <c r="B213" i="2"/>
  <c r="C213" i="2"/>
  <c r="B217" i="2"/>
  <c r="C217" i="2"/>
  <c r="B218" i="2"/>
  <c r="C218" i="2"/>
  <c r="B219" i="2"/>
  <c r="C219" i="2"/>
  <c r="B223" i="2"/>
  <c r="C223" i="2"/>
  <c r="B224" i="2"/>
  <c r="C224" i="2"/>
  <c r="B225" i="2"/>
  <c r="C225" i="2"/>
  <c r="B226" i="2"/>
  <c r="C226" i="2"/>
  <c r="B228" i="2"/>
  <c r="C228" i="2"/>
  <c r="B91" i="2"/>
  <c r="C91" i="2"/>
  <c r="B229" i="2"/>
  <c r="C229" i="2"/>
  <c r="B235" i="2"/>
  <c r="C235" i="2"/>
  <c r="B239" i="2"/>
  <c r="C239" i="2"/>
  <c r="B240" i="2"/>
  <c r="C240" i="2"/>
  <c r="B244" i="2"/>
  <c r="C244" i="2"/>
  <c r="B245" i="2"/>
  <c r="C245" i="2"/>
  <c r="B246" i="2"/>
  <c r="C246" i="2"/>
  <c r="B247" i="2"/>
  <c r="C247" i="2"/>
  <c r="B248" i="2"/>
  <c r="C248" i="2"/>
  <c r="B249" i="2"/>
  <c r="C249" i="2"/>
  <c r="B250" i="2"/>
  <c r="C250" i="2"/>
  <c r="B251" i="2"/>
  <c r="C251" i="2"/>
  <c r="B252" i="2"/>
  <c r="C252" i="2"/>
  <c r="B253" i="2"/>
  <c r="C253" i="2"/>
  <c r="B254" i="2"/>
  <c r="C254" i="2"/>
  <c r="B255" i="2"/>
  <c r="C255" i="2"/>
  <c r="B259" i="2"/>
  <c r="C259" i="2"/>
  <c r="B263" i="2"/>
  <c r="C263" i="2"/>
  <c r="B264" i="2"/>
  <c r="C264" i="2"/>
  <c r="B267" i="2"/>
  <c r="C267" i="2"/>
  <c r="B268" i="2"/>
  <c r="C268" i="2"/>
  <c r="B269" i="2"/>
  <c r="C269" i="2"/>
  <c r="B270" i="2"/>
  <c r="C270" i="2"/>
  <c r="B271" i="2"/>
  <c r="C271" i="2"/>
  <c r="B272" i="2"/>
  <c r="C272" i="2"/>
  <c r="B273" i="2"/>
  <c r="C273" i="2"/>
  <c r="B274" i="2"/>
  <c r="C274" i="2"/>
  <c r="B275" i="2"/>
  <c r="C275" i="2"/>
  <c r="B276" i="2"/>
  <c r="C276" i="2"/>
  <c r="B283" i="2"/>
  <c r="C283" i="2"/>
  <c r="B284" i="2"/>
  <c r="C284" i="2"/>
  <c r="B285" i="2"/>
  <c r="C285" i="2"/>
  <c r="B286" i="2"/>
  <c r="C286" i="2"/>
  <c r="B291" i="2"/>
  <c r="C291" i="2"/>
  <c r="B292" i="2"/>
  <c r="C292" i="2"/>
  <c r="B293" i="2"/>
  <c r="C293" i="2"/>
  <c r="B296" i="2"/>
  <c r="C296" i="2"/>
  <c r="B297" i="2"/>
  <c r="C297" i="2"/>
  <c r="B298" i="2"/>
  <c r="C298" i="2"/>
  <c r="B300" i="2"/>
  <c r="C300" i="2"/>
  <c r="B301" i="2"/>
  <c r="C301" i="2"/>
  <c r="B304" i="2"/>
  <c r="C304" i="2"/>
  <c r="B306" i="2"/>
  <c r="C306" i="2"/>
  <c r="B307" i="2"/>
  <c r="C307" i="2"/>
  <c r="B308" i="2"/>
  <c r="C308" i="2"/>
  <c r="B311" i="2"/>
  <c r="C311" i="2"/>
  <c r="B312" i="2"/>
  <c r="C312" i="2"/>
  <c r="B318" i="2"/>
  <c r="C318" i="2"/>
  <c r="B319" i="2"/>
  <c r="C319" i="2"/>
  <c r="B323" i="2"/>
  <c r="C323" i="2"/>
  <c r="B324" i="2"/>
  <c r="C324" i="2"/>
  <c r="B325" i="2"/>
  <c r="C325" i="2"/>
  <c r="B331" i="2"/>
  <c r="C331" i="2"/>
  <c r="B334" i="2"/>
  <c r="C334" i="2"/>
  <c r="B345" i="2"/>
  <c r="C345" i="2"/>
  <c r="B346" i="2"/>
  <c r="C346" i="2"/>
  <c r="B356" i="2"/>
  <c r="C356" i="2"/>
  <c r="B358" i="2"/>
  <c r="C358" i="2"/>
  <c r="B359" i="2"/>
  <c r="C359" i="2"/>
  <c r="B360" i="2"/>
  <c r="C360" i="2"/>
  <c r="B364" i="2"/>
  <c r="C364" i="2"/>
  <c r="B379" i="2"/>
  <c r="C379" i="2"/>
  <c r="B146" i="2"/>
  <c r="C146" i="2"/>
  <c r="B384" i="2"/>
  <c r="C384" i="2"/>
  <c r="B385" i="2"/>
  <c r="C385" i="2"/>
  <c r="B386" i="2"/>
  <c r="C386" i="2"/>
  <c r="B387" i="2"/>
  <c r="C387" i="2"/>
  <c r="B388" i="2"/>
  <c r="C388" i="2"/>
  <c r="B389" i="2"/>
  <c r="C389" i="2"/>
  <c r="B390" i="2"/>
  <c r="C390" i="2"/>
  <c r="B391" i="2"/>
  <c r="C391" i="2"/>
  <c r="B392" i="2"/>
  <c r="C392" i="2"/>
  <c r="B393" i="2"/>
  <c r="C393" i="2"/>
  <c r="B394" i="2"/>
  <c r="C394" i="2"/>
  <c r="B395" i="2"/>
  <c r="C395" i="2"/>
  <c r="B396" i="2"/>
  <c r="C396" i="2"/>
  <c r="B403" i="2"/>
  <c r="C403" i="2"/>
  <c r="B405" i="2"/>
  <c r="C405" i="2"/>
  <c r="B406" i="2"/>
  <c r="C406" i="2"/>
  <c r="B411" i="2"/>
  <c r="C411" i="2"/>
  <c r="B415" i="2"/>
  <c r="C415" i="2"/>
  <c r="B418" i="2"/>
  <c r="C418" i="2"/>
  <c r="B421" i="2"/>
  <c r="C421" i="2"/>
  <c r="B422" i="2"/>
  <c r="C422" i="2"/>
  <c r="B423" i="2"/>
  <c r="C423" i="2"/>
  <c r="B424" i="2"/>
  <c r="C424" i="2"/>
  <c r="B425" i="2"/>
  <c r="C425" i="2"/>
  <c r="B426" i="2"/>
  <c r="C426" i="2"/>
  <c r="B429" i="2"/>
  <c r="C429" i="2"/>
  <c r="B437" i="2"/>
  <c r="C437" i="2"/>
  <c r="B438" i="2"/>
  <c r="C438" i="2"/>
  <c r="B439" i="2"/>
  <c r="C439" i="2"/>
  <c r="B440" i="2"/>
  <c r="C440" i="2"/>
  <c r="B443" i="2"/>
  <c r="C443" i="2"/>
  <c r="B444" i="2"/>
  <c r="C444" i="2"/>
  <c r="B445" i="2"/>
  <c r="C445" i="2"/>
  <c r="B447" i="2"/>
  <c r="C447" i="2"/>
  <c r="B451" i="2"/>
  <c r="C451" i="2"/>
  <c r="B452" i="2"/>
  <c r="C452" i="2"/>
  <c r="B453" i="2"/>
  <c r="C453" i="2"/>
  <c r="B454" i="2"/>
  <c r="C454" i="2"/>
  <c r="B455" i="2"/>
  <c r="C455" i="2"/>
  <c r="B456" i="2"/>
  <c r="C456" i="2"/>
  <c r="B457" i="2"/>
  <c r="C457" i="2"/>
  <c r="B458" i="2"/>
  <c r="C458" i="2"/>
  <c r="B460" i="2"/>
  <c r="C460" i="2"/>
  <c r="B462" i="2"/>
  <c r="C462" i="2"/>
  <c r="B465" i="2"/>
  <c r="C465" i="2"/>
  <c r="B466" i="2"/>
  <c r="C466" i="2"/>
  <c r="B467" i="2"/>
  <c r="C467" i="2"/>
  <c r="B468" i="2"/>
  <c r="C468" i="2"/>
  <c r="B476" i="2"/>
  <c r="C476" i="2"/>
  <c r="B478" i="2"/>
  <c r="C478" i="2"/>
  <c r="B355" i="2"/>
  <c r="C355" i="2"/>
  <c r="B491" i="2"/>
  <c r="C491" i="2"/>
  <c r="B28" i="7101"/>
  <c r="C28" i="7101"/>
  <c r="B32" i="7101"/>
  <c r="C32" i="7101"/>
  <c r="B33" i="7101"/>
  <c r="C33" i="7101"/>
  <c r="B35" i="7101"/>
  <c r="C35" i="7101"/>
  <c r="B37" i="7101"/>
  <c r="C37" i="7101"/>
  <c r="B43" i="7101"/>
  <c r="C43" i="7101"/>
  <c r="B50" i="7101"/>
  <c r="C50" i="7101"/>
  <c r="B51" i="7101"/>
  <c r="C51" i="7101"/>
  <c r="B52" i="7101"/>
  <c r="C52" i="7101"/>
  <c r="B53" i="7101"/>
  <c r="C53" i="7101"/>
  <c r="B29" i="7101"/>
  <c r="C29" i="7101"/>
  <c r="B46" i="7101"/>
  <c r="C46" i="7101"/>
  <c r="B54" i="7101"/>
  <c r="C54" i="7101"/>
  <c r="A505" i="6847"/>
  <c r="C505" i="6847"/>
  <c r="A506" i="6847"/>
  <c r="C506" i="6847"/>
  <c r="A507" i="6847"/>
  <c r="C507" i="6847"/>
  <c r="A508" i="6847"/>
  <c r="C508" i="6847"/>
  <c r="C509" i="6847" s="1"/>
  <c r="C510" i="6847" s="1"/>
  <c r="C511" i="6847" s="1"/>
  <c r="C512" i="6847" s="1"/>
  <c r="C513" i="6847" s="1"/>
  <c r="C514" i="6847" s="1"/>
  <c r="A509" i="6847"/>
  <c r="A510" i="6847"/>
  <c r="A511" i="6847"/>
  <c r="A512" i="6847"/>
  <c r="A513" i="6847"/>
  <c r="A514" i="6847"/>
  <c r="H505" i="6847"/>
  <c r="L505" i="6847" s="1"/>
  <c r="I505" i="6847"/>
  <c r="M505" i="6847"/>
  <c r="N505" i="6847"/>
  <c r="H506" i="6847"/>
  <c r="M506" i="6847" s="1"/>
  <c r="I506" i="6847"/>
  <c r="L506" i="6847"/>
  <c r="H507" i="6847"/>
  <c r="I507" i="6847"/>
  <c r="L507" i="6847"/>
  <c r="M507" i="6847"/>
  <c r="N507" i="6847"/>
  <c r="H508" i="6847"/>
  <c r="L508" i="6847" s="1"/>
  <c r="I508" i="6847"/>
  <c r="H509" i="6847"/>
  <c r="N509" i="6847" s="1"/>
  <c r="I509" i="6847"/>
  <c r="M509" i="6847"/>
  <c r="H510" i="6847"/>
  <c r="I510" i="6847"/>
  <c r="L510" i="6847"/>
  <c r="M510" i="6847"/>
  <c r="N510" i="6847"/>
  <c r="H511" i="6847"/>
  <c r="L511" i="6847" s="1"/>
  <c r="I511" i="6847"/>
  <c r="H512" i="6847"/>
  <c r="I512" i="6847"/>
  <c r="L512" i="6847"/>
  <c r="M512" i="6847"/>
  <c r="N512" i="6847"/>
  <c r="H513" i="6847"/>
  <c r="I513" i="6847"/>
  <c r="L513" i="6847"/>
  <c r="M513" i="6847"/>
  <c r="N513" i="6847"/>
  <c r="H514" i="6847"/>
  <c r="M514" i="6847" s="1"/>
  <c r="I514" i="6847"/>
  <c r="L514" i="6847"/>
  <c r="A354" i="6847"/>
  <c r="C354" i="6847"/>
  <c r="A355" i="6847"/>
  <c r="C355" i="6847"/>
  <c r="A356" i="6847"/>
  <c r="C356" i="6847"/>
  <c r="A357" i="6847"/>
  <c r="C357" i="6847"/>
  <c r="C358" i="6847" s="1"/>
  <c r="C359" i="6847" s="1"/>
  <c r="C360" i="6847" s="1"/>
  <c r="C361" i="6847" s="1"/>
  <c r="C362" i="6847" s="1"/>
  <c r="C363" i="6847" s="1"/>
  <c r="C364" i="6847" s="1"/>
  <c r="C365" i="6847" s="1"/>
  <c r="C366" i="6847" s="1"/>
  <c r="C367" i="6847" s="1"/>
  <c r="C368" i="6847" s="1"/>
  <c r="C369" i="6847" s="1"/>
  <c r="C370" i="6847" s="1"/>
  <c r="C371" i="6847" s="1"/>
  <c r="C372" i="6847" s="1"/>
  <c r="C373" i="6847" s="1"/>
  <c r="C374" i="6847" s="1"/>
  <c r="C375" i="6847" s="1"/>
  <c r="C376" i="6847" s="1"/>
  <c r="C377" i="6847" s="1"/>
  <c r="C378" i="6847" s="1"/>
  <c r="C379" i="6847" s="1"/>
  <c r="C380" i="6847" s="1"/>
  <c r="C381" i="6847" s="1"/>
  <c r="C382" i="6847" s="1"/>
  <c r="C383" i="6847" s="1"/>
  <c r="C384" i="6847" s="1"/>
  <c r="C385" i="6847" s="1"/>
  <c r="C386" i="6847" s="1"/>
  <c r="C387" i="6847" s="1"/>
  <c r="C388" i="6847" s="1"/>
  <c r="C389" i="6847" s="1"/>
  <c r="C390" i="6847" s="1"/>
  <c r="C391" i="6847" s="1"/>
  <c r="C392" i="6847" s="1"/>
  <c r="C393" i="6847" s="1"/>
  <c r="C394" i="6847" s="1"/>
  <c r="C395" i="6847" s="1"/>
  <c r="C396" i="6847" s="1"/>
  <c r="C397" i="6847" s="1"/>
  <c r="C398" i="6847" s="1"/>
  <c r="C399" i="6847" s="1"/>
  <c r="C400" i="6847" s="1"/>
  <c r="C401" i="6847" s="1"/>
  <c r="C402" i="6847" s="1"/>
  <c r="C403" i="6847" s="1"/>
  <c r="C404" i="6847" s="1"/>
  <c r="C405" i="6847" s="1"/>
  <c r="C406" i="6847" s="1"/>
  <c r="C407" i="6847" s="1"/>
  <c r="C408" i="6847" s="1"/>
  <c r="C409" i="6847" s="1"/>
  <c r="C410" i="6847" s="1"/>
  <c r="C411" i="6847" s="1"/>
  <c r="C412" i="6847" s="1"/>
  <c r="C413" i="6847" s="1"/>
  <c r="C414" i="6847" s="1"/>
  <c r="C415" i="6847" s="1"/>
  <c r="C416" i="6847" s="1"/>
  <c r="C417" i="6847" s="1"/>
  <c r="C418" i="6847" s="1"/>
  <c r="C419" i="6847" s="1"/>
  <c r="C420" i="6847" s="1"/>
  <c r="C421" i="6847" s="1"/>
  <c r="C422" i="6847" s="1"/>
  <c r="C423" i="6847" s="1"/>
  <c r="C424" i="6847" s="1"/>
  <c r="C425" i="6847" s="1"/>
  <c r="C426" i="6847" s="1"/>
  <c r="C427" i="6847" s="1"/>
  <c r="C428" i="6847" s="1"/>
  <c r="C429" i="6847" s="1"/>
  <c r="C430" i="6847" s="1"/>
  <c r="C431" i="6847" s="1"/>
  <c r="C432" i="6847" s="1"/>
  <c r="C433" i="6847" s="1"/>
  <c r="C434" i="6847" s="1"/>
  <c r="C435" i="6847" s="1"/>
  <c r="C436" i="6847" s="1"/>
  <c r="C437" i="6847" s="1"/>
  <c r="C438" i="6847" s="1"/>
  <c r="C439" i="6847" s="1"/>
  <c r="C440" i="6847" s="1"/>
  <c r="C441" i="6847" s="1"/>
  <c r="C442" i="6847" s="1"/>
  <c r="C443" i="6847" s="1"/>
  <c r="C444" i="6847" s="1"/>
  <c r="C445" i="6847" s="1"/>
  <c r="C446" i="6847" s="1"/>
  <c r="C447" i="6847" s="1"/>
  <c r="C448" i="6847" s="1"/>
  <c r="C449" i="6847" s="1"/>
  <c r="C450" i="6847" s="1"/>
  <c r="C451" i="6847" s="1"/>
  <c r="C452" i="6847" s="1"/>
  <c r="C453" i="6847" s="1"/>
  <c r="C454" i="6847" s="1"/>
  <c r="C455" i="6847" s="1"/>
  <c r="C456" i="6847" s="1"/>
  <c r="C457" i="6847" s="1"/>
  <c r="C458" i="6847" s="1"/>
  <c r="C459" i="6847" s="1"/>
  <c r="C460" i="6847" s="1"/>
  <c r="C461" i="6847" s="1"/>
  <c r="C462" i="6847" s="1"/>
  <c r="C463" i="6847" s="1"/>
  <c r="C464" i="6847" s="1"/>
  <c r="C465" i="6847" s="1"/>
  <c r="C466" i="6847" s="1"/>
  <c r="C467" i="6847" s="1"/>
  <c r="C468" i="6847" s="1"/>
  <c r="C469" i="6847" s="1"/>
  <c r="C470" i="6847" s="1"/>
  <c r="C471" i="6847" s="1"/>
  <c r="C472" i="6847" s="1"/>
  <c r="C473" i="6847" s="1"/>
  <c r="C474" i="6847" s="1"/>
  <c r="C475" i="6847" s="1"/>
  <c r="C476" i="6847" s="1"/>
  <c r="C477" i="6847" s="1"/>
  <c r="C478" i="6847" s="1"/>
  <c r="C479" i="6847" s="1"/>
  <c r="C480" i="6847" s="1"/>
  <c r="C481" i="6847" s="1"/>
  <c r="C482" i="6847" s="1"/>
  <c r="C483" i="6847" s="1"/>
  <c r="C484" i="6847" s="1"/>
  <c r="C485" i="6847" s="1"/>
  <c r="C486" i="6847" s="1"/>
  <c r="C487" i="6847" s="1"/>
  <c r="C488" i="6847" s="1"/>
  <c r="C489" i="6847" s="1"/>
  <c r="C490" i="6847" s="1"/>
  <c r="C491" i="6847" s="1"/>
  <c r="C492" i="6847" s="1"/>
  <c r="C493" i="6847" s="1"/>
  <c r="C494" i="6847" s="1"/>
  <c r="C495" i="6847" s="1"/>
  <c r="C496" i="6847" s="1"/>
  <c r="C497" i="6847" s="1"/>
  <c r="C498" i="6847" s="1"/>
  <c r="C499" i="6847" s="1"/>
  <c r="C500" i="6847" s="1"/>
  <c r="C501" i="6847" s="1"/>
  <c r="C502" i="6847" s="1"/>
  <c r="C503" i="6847" s="1"/>
  <c r="C504" i="6847" s="1"/>
  <c r="A358" i="6847"/>
  <c r="A359" i="6847"/>
  <c r="A360" i="6847"/>
  <c r="A361" i="6847"/>
  <c r="A362" i="6847"/>
  <c r="A363" i="6847"/>
  <c r="A364" i="6847"/>
  <c r="A365" i="6847"/>
  <c r="A366" i="6847"/>
  <c r="A367" i="6847"/>
  <c r="A368" i="6847"/>
  <c r="A369" i="6847"/>
  <c r="A370" i="6847"/>
  <c r="A371" i="6847"/>
  <c r="A372" i="6847"/>
  <c r="A373" i="6847"/>
  <c r="A374" i="6847"/>
  <c r="A375" i="6847"/>
  <c r="A376" i="6847"/>
  <c r="A377" i="6847"/>
  <c r="A378" i="6847"/>
  <c r="A379" i="6847"/>
  <c r="A380" i="6847"/>
  <c r="A381" i="6847"/>
  <c r="A382" i="6847"/>
  <c r="A383" i="6847"/>
  <c r="A384" i="6847"/>
  <c r="A385" i="6847"/>
  <c r="A386" i="6847"/>
  <c r="A387" i="6847"/>
  <c r="A388" i="6847"/>
  <c r="A389" i="6847"/>
  <c r="A390" i="6847"/>
  <c r="A391" i="6847"/>
  <c r="A392" i="6847"/>
  <c r="A393" i="6847"/>
  <c r="A394" i="6847"/>
  <c r="A395" i="6847"/>
  <c r="A396" i="6847"/>
  <c r="A397" i="6847"/>
  <c r="A398" i="6847"/>
  <c r="A399" i="6847"/>
  <c r="A400" i="6847"/>
  <c r="A401" i="6847"/>
  <c r="A402" i="6847"/>
  <c r="A403" i="6847"/>
  <c r="A404" i="6847"/>
  <c r="A405" i="6847"/>
  <c r="A406" i="6847"/>
  <c r="A407" i="6847"/>
  <c r="A408" i="6847"/>
  <c r="A409" i="6847"/>
  <c r="A410" i="6847"/>
  <c r="A411" i="6847"/>
  <c r="A412" i="6847"/>
  <c r="A413" i="6847"/>
  <c r="A414" i="6847"/>
  <c r="A415" i="6847"/>
  <c r="A416" i="6847"/>
  <c r="A417" i="6847"/>
  <c r="A418" i="6847"/>
  <c r="A419" i="6847"/>
  <c r="A420" i="6847"/>
  <c r="A421" i="6847"/>
  <c r="A422" i="6847"/>
  <c r="A423" i="6847"/>
  <c r="A424" i="6847"/>
  <c r="A425" i="6847"/>
  <c r="A426" i="6847"/>
  <c r="A427" i="6847"/>
  <c r="A428" i="6847"/>
  <c r="A429" i="6847"/>
  <c r="A430" i="6847"/>
  <c r="A431" i="6847"/>
  <c r="A432" i="6847"/>
  <c r="A433" i="6847"/>
  <c r="A434" i="6847"/>
  <c r="A435" i="6847"/>
  <c r="A436" i="6847"/>
  <c r="A437" i="6847"/>
  <c r="A438" i="6847"/>
  <c r="A439" i="6847"/>
  <c r="A440" i="6847"/>
  <c r="A441" i="6847"/>
  <c r="A442" i="6847"/>
  <c r="A443" i="6847"/>
  <c r="A444" i="6847"/>
  <c r="A445" i="6847"/>
  <c r="A446" i="6847"/>
  <c r="A447" i="6847"/>
  <c r="A448" i="6847"/>
  <c r="A449" i="6847"/>
  <c r="A450" i="6847"/>
  <c r="A451" i="6847"/>
  <c r="A452" i="6847"/>
  <c r="A453" i="6847"/>
  <c r="A454" i="6847"/>
  <c r="A455" i="6847"/>
  <c r="A456" i="6847"/>
  <c r="A457" i="6847"/>
  <c r="A458" i="6847"/>
  <c r="A459" i="6847"/>
  <c r="A460" i="6847"/>
  <c r="A461" i="6847"/>
  <c r="A462" i="6847"/>
  <c r="A463" i="6847"/>
  <c r="A464" i="6847"/>
  <c r="A465" i="6847"/>
  <c r="A466" i="6847"/>
  <c r="A467" i="6847"/>
  <c r="A468" i="6847"/>
  <c r="A469" i="6847"/>
  <c r="A470" i="6847"/>
  <c r="A471" i="6847"/>
  <c r="A472" i="6847"/>
  <c r="A473" i="6847"/>
  <c r="A474" i="6847"/>
  <c r="A475" i="6847"/>
  <c r="A476" i="6847"/>
  <c r="A477" i="6847"/>
  <c r="A478" i="6847"/>
  <c r="A479" i="6847"/>
  <c r="A480" i="6847"/>
  <c r="A481" i="6847"/>
  <c r="A482" i="6847"/>
  <c r="A483" i="6847"/>
  <c r="A484" i="6847"/>
  <c r="A485" i="6847"/>
  <c r="A486" i="6847"/>
  <c r="A487" i="6847"/>
  <c r="A488" i="6847"/>
  <c r="A489" i="6847"/>
  <c r="A490" i="6847"/>
  <c r="A491" i="6847"/>
  <c r="A492" i="6847"/>
  <c r="A493" i="6847"/>
  <c r="A494" i="6847"/>
  <c r="A495" i="6847"/>
  <c r="A496" i="6847"/>
  <c r="A497" i="6847"/>
  <c r="A498" i="6847"/>
  <c r="A499" i="6847"/>
  <c r="A500" i="6847"/>
  <c r="A501" i="6847"/>
  <c r="A502" i="6847"/>
  <c r="A503" i="6847"/>
  <c r="A504" i="6847"/>
  <c r="AM46" i="7062"/>
  <c r="AL46" i="7062"/>
  <c r="AM158" i="7062"/>
  <c r="AL158" i="7062"/>
  <c r="AK158" i="7062" s="1"/>
  <c r="AM115" i="7062"/>
  <c r="AL115" i="7062"/>
  <c r="AM105" i="7062"/>
  <c r="AL105" i="7062"/>
  <c r="AM99" i="7062"/>
  <c r="AL99" i="7062"/>
  <c r="AM64" i="7062"/>
  <c r="AL64" i="7062"/>
  <c r="AM52" i="7062"/>
  <c r="AL52" i="7062"/>
  <c r="H354" i="6847"/>
  <c r="L354" i="6847" s="1"/>
  <c r="I354" i="6847"/>
  <c r="N354" i="6847"/>
  <c r="H355" i="6847"/>
  <c r="M355" i="6847" s="1"/>
  <c r="I355" i="6847"/>
  <c r="H356" i="6847"/>
  <c r="L356" i="6847" s="1"/>
  <c r="I356" i="6847"/>
  <c r="H357" i="6847"/>
  <c r="L357" i="6847" s="1"/>
  <c r="I357" i="6847"/>
  <c r="H358" i="6847"/>
  <c r="N358" i="6847" s="1"/>
  <c r="I358" i="6847"/>
  <c r="H359" i="6847"/>
  <c r="I359" i="6847"/>
  <c r="L359" i="6847"/>
  <c r="M359" i="6847"/>
  <c r="N359" i="6847"/>
  <c r="H360" i="6847"/>
  <c r="L360" i="6847" s="1"/>
  <c r="I360" i="6847"/>
  <c r="H361" i="6847"/>
  <c r="N361" i="6847" s="1"/>
  <c r="I361" i="6847"/>
  <c r="M361" i="6847"/>
  <c r="H362" i="6847"/>
  <c r="M362" i="6847" s="1"/>
  <c r="I362" i="6847"/>
  <c r="H363" i="6847"/>
  <c r="M363" i="6847" s="1"/>
  <c r="I363" i="6847"/>
  <c r="H364" i="6847"/>
  <c r="N364" i="6847" s="1"/>
  <c r="I364" i="6847"/>
  <c r="M364" i="6847"/>
  <c r="H365" i="6847"/>
  <c r="L365" i="6847" s="1"/>
  <c r="I365" i="6847"/>
  <c r="N365" i="6847"/>
  <c r="H366" i="6847"/>
  <c r="N366" i="6847" s="1"/>
  <c r="I366" i="6847"/>
  <c r="H367" i="6847"/>
  <c r="M367" i="6847" s="1"/>
  <c r="I367" i="6847"/>
  <c r="L367" i="6847"/>
  <c r="N367" i="6847"/>
  <c r="H368" i="6847"/>
  <c r="L368" i="6847" s="1"/>
  <c r="I368" i="6847"/>
  <c r="H369" i="6847"/>
  <c r="N369" i="6847" s="1"/>
  <c r="I369" i="6847"/>
  <c r="H370" i="6847"/>
  <c r="I370" i="6847"/>
  <c r="L370" i="6847"/>
  <c r="M370" i="6847"/>
  <c r="N370" i="6847"/>
  <c r="H371" i="6847"/>
  <c r="M371" i="6847" s="1"/>
  <c r="I371" i="6847"/>
  <c r="H372" i="6847"/>
  <c r="N372" i="6847" s="1"/>
  <c r="I372" i="6847"/>
  <c r="L372" i="6847"/>
  <c r="M372" i="6847"/>
  <c r="H373" i="6847"/>
  <c r="L373" i="6847" s="1"/>
  <c r="I373" i="6847"/>
  <c r="H374" i="6847"/>
  <c r="N374" i="6847" s="1"/>
  <c r="I374" i="6847"/>
  <c r="L374" i="6847"/>
  <c r="H375" i="6847"/>
  <c r="I375" i="6847"/>
  <c r="L375" i="6847"/>
  <c r="M375" i="6847"/>
  <c r="N375" i="6847"/>
  <c r="H376" i="6847"/>
  <c r="L376" i="6847" s="1"/>
  <c r="I376" i="6847"/>
  <c r="H377" i="6847"/>
  <c r="N377" i="6847" s="1"/>
  <c r="I377" i="6847"/>
  <c r="H378" i="6847"/>
  <c r="L378" i="6847" s="1"/>
  <c r="I378" i="6847"/>
  <c r="M378" i="6847"/>
  <c r="N378" i="6847"/>
  <c r="H379" i="6847"/>
  <c r="M379" i="6847" s="1"/>
  <c r="I379" i="6847"/>
  <c r="H380" i="6847"/>
  <c r="M380" i="6847" s="1"/>
  <c r="I380" i="6847"/>
  <c r="L380" i="6847"/>
  <c r="N380" i="6847"/>
  <c r="H381" i="6847"/>
  <c r="L381" i="6847" s="1"/>
  <c r="I381" i="6847"/>
  <c r="H382" i="6847"/>
  <c r="N382" i="6847" s="1"/>
  <c r="I382" i="6847"/>
  <c r="H383" i="6847"/>
  <c r="N383" i="6847" s="1"/>
  <c r="I383" i="6847"/>
  <c r="M383" i="6847"/>
  <c r="H384" i="6847"/>
  <c r="L384" i="6847" s="1"/>
  <c r="I384" i="6847"/>
  <c r="H385" i="6847"/>
  <c r="N385" i="6847" s="1"/>
  <c r="I385" i="6847"/>
  <c r="L385" i="6847"/>
  <c r="H386" i="6847"/>
  <c r="L386" i="6847" s="1"/>
  <c r="I386" i="6847"/>
  <c r="H387" i="6847"/>
  <c r="M387" i="6847" s="1"/>
  <c r="I387" i="6847"/>
  <c r="H388" i="6847"/>
  <c r="I388" i="6847"/>
  <c r="L388" i="6847"/>
  <c r="M388" i="6847"/>
  <c r="N388" i="6847"/>
  <c r="H389" i="6847"/>
  <c r="L389" i="6847" s="1"/>
  <c r="I389" i="6847"/>
  <c r="M389" i="6847"/>
  <c r="H390" i="6847"/>
  <c r="N390" i="6847" s="1"/>
  <c r="I390" i="6847"/>
  <c r="H391" i="6847"/>
  <c r="N391" i="6847" s="1"/>
  <c r="I391" i="6847"/>
  <c r="L391" i="6847"/>
  <c r="M391" i="6847"/>
  <c r="H392" i="6847"/>
  <c r="L392" i="6847" s="1"/>
  <c r="I392" i="6847"/>
  <c r="H393" i="6847"/>
  <c r="N393" i="6847" s="1"/>
  <c r="I393" i="6847"/>
  <c r="M393" i="6847"/>
  <c r="H394" i="6847"/>
  <c r="M394" i="6847" s="1"/>
  <c r="I394" i="6847"/>
  <c r="H395" i="6847"/>
  <c r="M395" i="6847" s="1"/>
  <c r="I395" i="6847"/>
  <c r="H396" i="6847"/>
  <c r="N396" i="6847" s="1"/>
  <c r="I396" i="6847"/>
  <c r="M396" i="6847"/>
  <c r="H397" i="6847"/>
  <c r="L397" i="6847" s="1"/>
  <c r="I397" i="6847"/>
  <c r="N397" i="6847"/>
  <c r="H398" i="6847"/>
  <c r="N398" i="6847" s="1"/>
  <c r="I398" i="6847"/>
  <c r="H399" i="6847"/>
  <c r="I399" i="6847"/>
  <c r="L399" i="6847"/>
  <c r="M399" i="6847"/>
  <c r="N399" i="6847"/>
  <c r="H400" i="6847"/>
  <c r="L400" i="6847" s="1"/>
  <c r="I400" i="6847"/>
  <c r="H401" i="6847"/>
  <c r="N401" i="6847" s="1"/>
  <c r="I401" i="6847"/>
  <c r="H402" i="6847"/>
  <c r="M402" i="6847" s="1"/>
  <c r="I402" i="6847"/>
  <c r="L402" i="6847"/>
  <c r="N402" i="6847"/>
  <c r="H403" i="6847"/>
  <c r="M403" i="6847" s="1"/>
  <c r="I403" i="6847"/>
  <c r="H404" i="6847"/>
  <c r="N404" i="6847" s="1"/>
  <c r="I404" i="6847"/>
  <c r="L404" i="6847"/>
  <c r="M404" i="6847"/>
  <c r="H405" i="6847"/>
  <c r="L405" i="6847" s="1"/>
  <c r="I405" i="6847"/>
  <c r="H406" i="6847"/>
  <c r="N406" i="6847" s="1"/>
  <c r="I406" i="6847"/>
  <c r="L406" i="6847"/>
  <c r="H407" i="6847"/>
  <c r="I407" i="6847"/>
  <c r="L407" i="6847"/>
  <c r="M407" i="6847"/>
  <c r="N407" i="6847"/>
  <c r="H408" i="6847"/>
  <c r="L408" i="6847" s="1"/>
  <c r="I408" i="6847"/>
  <c r="H409" i="6847"/>
  <c r="I409" i="6847"/>
  <c r="H410" i="6847"/>
  <c r="L410" i="6847" s="1"/>
  <c r="I410" i="6847"/>
  <c r="M410" i="6847"/>
  <c r="N410" i="6847"/>
  <c r="H411" i="6847"/>
  <c r="M411" i="6847" s="1"/>
  <c r="I411" i="6847"/>
  <c r="H412" i="6847"/>
  <c r="I412" i="6847"/>
  <c r="L412" i="6847"/>
  <c r="M412" i="6847"/>
  <c r="N412" i="6847"/>
  <c r="H413" i="6847"/>
  <c r="I413" i="6847"/>
  <c r="H414" i="6847"/>
  <c r="N414" i="6847" s="1"/>
  <c r="I414" i="6847"/>
  <c r="H415" i="6847"/>
  <c r="N415" i="6847" s="1"/>
  <c r="I415" i="6847"/>
  <c r="M415" i="6847"/>
  <c r="H416" i="6847"/>
  <c r="L416" i="6847" s="1"/>
  <c r="I416" i="6847"/>
  <c r="H417" i="6847"/>
  <c r="N417" i="6847" s="1"/>
  <c r="I417" i="6847"/>
  <c r="L417" i="6847"/>
  <c r="H418" i="6847"/>
  <c r="L418" i="6847" s="1"/>
  <c r="I418" i="6847"/>
  <c r="H419" i="6847"/>
  <c r="M419" i="6847" s="1"/>
  <c r="I419" i="6847"/>
  <c r="H420" i="6847"/>
  <c r="I420" i="6847"/>
  <c r="L420" i="6847"/>
  <c r="M420" i="6847"/>
  <c r="N420" i="6847"/>
  <c r="H421" i="6847"/>
  <c r="L421" i="6847" s="1"/>
  <c r="I421" i="6847"/>
  <c r="M421" i="6847"/>
  <c r="H422" i="6847"/>
  <c r="N422" i="6847" s="1"/>
  <c r="I422" i="6847"/>
  <c r="H423" i="6847"/>
  <c r="N423" i="6847" s="1"/>
  <c r="I423" i="6847"/>
  <c r="L423" i="6847"/>
  <c r="M423" i="6847"/>
  <c r="H424" i="6847"/>
  <c r="L424" i="6847" s="1"/>
  <c r="I424" i="6847"/>
  <c r="H425" i="6847"/>
  <c r="N425" i="6847" s="1"/>
  <c r="I425" i="6847"/>
  <c r="M425" i="6847"/>
  <c r="H426" i="6847"/>
  <c r="I426" i="6847"/>
  <c r="H427" i="6847"/>
  <c r="M427" i="6847" s="1"/>
  <c r="I427" i="6847"/>
  <c r="H428" i="6847"/>
  <c r="N428" i="6847" s="1"/>
  <c r="I428" i="6847"/>
  <c r="M428" i="6847"/>
  <c r="H429" i="6847"/>
  <c r="L429" i="6847" s="1"/>
  <c r="I429" i="6847"/>
  <c r="N429" i="6847"/>
  <c r="H430" i="6847"/>
  <c r="I430" i="6847"/>
  <c r="H431" i="6847"/>
  <c r="I431" i="6847"/>
  <c r="L431" i="6847"/>
  <c r="M431" i="6847"/>
  <c r="N431" i="6847"/>
  <c r="H432" i="6847"/>
  <c r="L432" i="6847" s="1"/>
  <c r="I432" i="6847"/>
  <c r="H433" i="6847"/>
  <c r="N433" i="6847" s="1"/>
  <c r="I433" i="6847"/>
  <c r="H434" i="6847"/>
  <c r="M434" i="6847" s="1"/>
  <c r="I434" i="6847"/>
  <c r="L434" i="6847"/>
  <c r="N434" i="6847"/>
  <c r="H435" i="6847"/>
  <c r="M435" i="6847" s="1"/>
  <c r="I435" i="6847"/>
  <c r="H436" i="6847"/>
  <c r="N436" i="6847" s="1"/>
  <c r="I436" i="6847"/>
  <c r="L436" i="6847"/>
  <c r="M436" i="6847"/>
  <c r="H437" i="6847"/>
  <c r="L437" i="6847" s="1"/>
  <c r="I437" i="6847"/>
  <c r="H438" i="6847"/>
  <c r="N438" i="6847" s="1"/>
  <c r="I438" i="6847"/>
  <c r="L438" i="6847"/>
  <c r="H439" i="6847"/>
  <c r="I439" i="6847"/>
  <c r="L439" i="6847"/>
  <c r="M439" i="6847"/>
  <c r="N439" i="6847"/>
  <c r="H440" i="6847"/>
  <c r="L440" i="6847" s="1"/>
  <c r="I440" i="6847"/>
  <c r="H441" i="6847"/>
  <c r="I441" i="6847"/>
  <c r="H442" i="6847"/>
  <c r="L442" i="6847" s="1"/>
  <c r="I442" i="6847"/>
  <c r="M442" i="6847"/>
  <c r="N442" i="6847"/>
  <c r="H443" i="6847"/>
  <c r="M443" i="6847" s="1"/>
  <c r="I443" i="6847"/>
  <c r="H444" i="6847"/>
  <c r="I444" i="6847"/>
  <c r="L444" i="6847"/>
  <c r="M444" i="6847"/>
  <c r="N444" i="6847"/>
  <c r="H445" i="6847"/>
  <c r="I445" i="6847"/>
  <c r="H446" i="6847"/>
  <c r="N446" i="6847" s="1"/>
  <c r="I446" i="6847"/>
  <c r="L446" i="6847"/>
  <c r="H447" i="6847"/>
  <c r="N447" i="6847" s="1"/>
  <c r="I447" i="6847"/>
  <c r="H448" i="6847"/>
  <c r="L448" i="6847" s="1"/>
  <c r="I448" i="6847"/>
  <c r="H449" i="6847"/>
  <c r="N449" i="6847" s="1"/>
  <c r="I449" i="6847"/>
  <c r="L449" i="6847"/>
  <c r="H450" i="6847"/>
  <c r="L450" i="6847" s="1"/>
  <c r="I450" i="6847"/>
  <c r="H451" i="6847"/>
  <c r="M451" i="6847" s="1"/>
  <c r="I451" i="6847"/>
  <c r="H452" i="6847"/>
  <c r="I452" i="6847"/>
  <c r="L452" i="6847"/>
  <c r="M452" i="6847"/>
  <c r="N452" i="6847"/>
  <c r="H453" i="6847"/>
  <c r="L453" i="6847" s="1"/>
  <c r="I453" i="6847"/>
  <c r="M453" i="6847"/>
  <c r="H454" i="6847"/>
  <c r="N454" i="6847" s="1"/>
  <c r="I454" i="6847"/>
  <c r="H455" i="6847"/>
  <c r="N455" i="6847" s="1"/>
  <c r="I455" i="6847"/>
  <c r="L455" i="6847"/>
  <c r="M455" i="6847"/>
  <c r="H456" i="6847"/>
  <c r="L456" i="6847" s="1"/>
  <c r="I456" i="6847"/>
  <c r="H457" i="6847"/>
  <c r="N457" i="6847" s="1"/>
  <c r="I457" i="6847"/>
  <c r="L457" i="6847"/>
  <c r="M457" i="6847"/>
  <c r="H458" i="6847"/>
  <c r="I458" i="6847"/>
  <c r="H459" i="6847"/>
  <c r="M459" i="6847" s="1"/>
  <c r="I459" i="6847"/>
  <c r="H460" i="6847"/>
  <c r="N460" i="6847" s="1"/>
  <c r="I460" i="6847"/>
  <c r="H461" i="6847"/>
  <c r="L461" i="6847" s="1"/>
  <c r="I461" i="6847"/>
  <c r="M461" i="6847"/>
  <c r="N461" i="6847"/>
  <c r="H462" i="6847"/>
  <c r="I462" i="6847"/>
  <c r="H463" i="6847"/>
  <c r="I463" i="6847"/>
  <c r="L463" i="6847"/>
  <c r="M463" i="6847"/>
  <c r="N463" i="6847"/>
  <c r="H464" i="6847"/>
  <c r="L464" i="6847" s="1"/>
  <c r="I464" i="6847"/>
  <c r="H465" i="6847"/>
  <c r="N465" i="6847" s="1"/>
  <c r="I465" i="6847"/>
  <c r="H466" i="6847"/>
  <c r="M466" i="6847" s="1"/>
  <c r="I466" i="6847"/>
  <c r="L466" i="6847"/>
  <c r="N466" i="6847"/>
  <c r="H467" i="6847"/>
  <c r="M467" i="6847" s="1"/>
  <c r="I467" i="6847"/>
  <c r="H468" i="6847"/>
  <c r="N468" i="6847" s="1"/>
  <c r="I468" i="6847"/>
  <c r="L468" i="6847"/>
  <c r="M468" i="6847"/>
  <c r="H469" i="6847"/>
  <c r="L469" i="6847" s="1"/>
  <c r="I469" i="6847"/>
  <c r="H470" i="6847"/>
  <c r="N470" i="6847" s="1"/>
  <c r="I470" i="6847"/>
  <c r="L470" i="6847"/>
  <c r="H471" i="6847"/>
  <c r="I471" i="6847"/>
  <c r="L471" i="6847"/>
  <c r="M471" i="6847"/>
  <c r="N471" i="6847"/>
  <c r="H472" i="6847"/>
  <c r="L472" i="6847" s="1"/>
  <c r="I472" i="6847"/>
  <c r="H473" i="6847"/>
  <c r="I473" i="6847"/>
  <c r="H474" i="6847"/>
  <c r="I474" i="6847"/>
  <c r="L474" i="6847"/>
  <c r="M474" i="6847"/>
  <c r="N474" i="6847"/>
  <c r="H475" i="6847"/>
  <c r="M475" i="6847" s="1"/>
  <c r="I475" i="6847"/>
  <c r="H476" i="6847"/>
  <c r="I476" i="6847"/>
  <c r="L476" i="6847"/>
  <c r="M476" i="6847"/>
  <c r="N476" i="6847"/>
  <c r="H477" i="6847"/>
  <c r="I477" i="6847"/>
  <c r="H478" i="6847"/>
  <c r="N478" i="6847" s="1"/>
  <c r="I478" i="6847"/>
  <c r="L478" i="6847"/>
  <c r="H479" i="6847"/>
  <c r="N479" i="6847" s="1"/>
  <c r="I479" i="6847"/>
  <c r="M479" i="6847"/>
  <c r="H480" i="6847"/>
  <c r="L480" i="6847" s="1"/>
  <c r="I480" i="6847"/>
  <c r="H481" i="6847"/>
  <c r="N481" i="6847" s="1"/>
  <c r="I481" i="6847"/>
  <c r="L481" i="6847"/>
  <c r="H482" i="6847"/>
  <c r="L482" i="6847" s="1"/>
  <c r="I482" i="6847"/>
  <c r="H483" i="6847"/>
  <c r="M483" i="6847" s="1"/>
  <c r="I483" i="6847"/>
  <c r="H484" i="6847"/>
  <c r="I484" i="6847"/>
  <c r="L484" i="6847"/>
  <c r="M484" i="6847"/>
  <c r="N484" i="6847"/>
  <c r="H485" i="6847"/>
  <c r="L485" i="6847" s="1"/>
  <c r="I485" i="6847"/>
  <c r="M485" i="6847"/>
  <c r="H486" i="6847"/>
  <c r="N486" i="6847" s="1"/>
  <c r="I486" i="6847"/>
  <c r="H487" i="6847"/>
  <c r="N487" i="6847" s="1"/>
  <c r="I487" i="6847"/>
  <c r="L487" i="6847"/>
  <c r="M487" i="6847"/>
  <c r="H488" i="6847"/>
  <c r="L488" i="6847" s="1"/>
  <c r="I488" i="6847"/>
  <c r="H489" i="6847"/>
  <c r="N489" i="6847" s="1"/>
  <c r="I489" i="6847"/>
  <c r="L489" i="6847"/>
  <c r="M489" i="6847"/>
  <c r="H490" i="6847"/>
  <c r="I490" i="6847"/>
  <c r="H491" i="6847"/>
  <c r="M491" i="6847" s="1"/>
  <c r="I491" i="6847"/>
  <c r="H492" i="6847"/>
  <c r="N492" i="6847" s="1"/>
  <c r="I492" i="6847"/>
  <c r="M492" i="6847"/>
  <c r="H493" i="6847"/>
  <c r="L493" i="6847" s="1"/>
  <c r="I493" i="6847"/>
  <c r="M493" i="6847"/>
  <c r="N493" i="6847"/>
  <c r="H494" i="6847"/>
  <c r="I494" i="6847"/>
  <c r="H495" i="6847"/>
  <c r="I495" i="6847"/>
  <c r="L495" i="6847"/>
  <c r="M495" i="6847"/>
  <c r="N495" i="6847"/>
  <c r="H496" i="6847"/>
  <c r="L496" i="6847" s="1"/>
  <c r="I496" i="6847"/>
  <c r="H497" i="6847"/>
  <c r="I497" i="6847"/>
  <c r="H498" i="6847"/>
  <c r="M498" i="6847" s="1"/>
  <c r="I498" i="6847"/>
  <c r="L498" i="6847"/>
  <c r="N498" i="6847"/>
  <c r="H499" i="6847"/>
  <c r="M499" i="6847" s="1"/>
  <c r="I499" i="6847"/>
  <c r="H500" i="6847"/>
  <c r="N500" i="6847" s="1"/>
  <c r="I500" i="6847"/>
  <c r="L500" i="6847"/>
  <c r="M500" i="6847"/>
  <c r="H501" i="6847"/>
  <c r="I501" i="6847"/>
  <c r="H502" i="6847"/>
  <c r="N502" i="6847" s="1"/>
  <c r="I502" i="6847"/>
  <c r="L502" i="6847"/>
  <c r="H503" i="6847"/>
  <c r="I503" i="6847"/>
  <c r="L503" i="6847"/>
  <c r="M503" i="6847"/>
  <c r="N503" i="6847"/>
  <c r="H504" i="6847"/>
  <c r="L504" i="6847" s="1"/>
  <c r="I504" i="6847"/>
  <c r="AV58" i="7061"/>
  <c r="AU58" i="7061"/>
  <c r="A294" i="6847"/>
  <c r="C294" i="6847"/>
  <c r="A295" i="6847"/>
  <c r="C295" i="6847"/>
  <c r="A296" i="6847"/>
  <c r="C296" i="6847"/>
  <c r="A297" i="6847"/>
  <c r="C297" i="6847"/>
  <c r="C298" i="6847" s="1"/>
  <c r="C299" i="6847" s="1"/>
  <c r="C300" i="6847" s="1"/>
  <c r="C301" i="6847" s="1"/>
  <c r="C302" i="6847" s="1"/>
  <c r="C303" i="6847" s="1"/>
  <c r="C304" i="6847" s="1"/>
  <c r="C305" i="6847" s="1"/>
  <c r="C306" i="6847" s="1"/>
  <c r="C307" i="6847" s="1"/>
  <c r="C308" i="6847" s="1"/>
  <c r="C309" i="6847" s="1"/>
  <c r="C310" i="6847" s="1"/>
  <c r="C311" i="6847" s="1"/>
  <c r="C312" i="6847" s="1"/>
  <c r="C313" i="6847" s="1"/>
  <c r="C314" i="6847" s="1"/>
  <c r="C315" i="6847" s="1"/>
  <c r="C316" i="6847" s="1"/>
  <c r="C317" i="6847" s="1"/>
  <c r="C318" i="6847" s="1"/>
  <c r="C319" i="6847" s="1"/>
  <c r="C320" i="6847" s="1"/>
  <c r="C321" i="6847" s="1"/>
  <c r="C322" i="6847" s="1"/>
  <c r="C323" i="6847" s="1"/>
  <c r="C324" i="6847" s="1"/>
  <c r="C325" i="6847" s="1"/>
  <c r="C326" i="6847" s="1"/>
  <c r="C327" i="6847" s="1"/>
  <c r="C328" i="6847" s="1"/>
  <c r="C329" i="6847" s="1"/>
  <c r="C330" i="6847" s="1"/>
  <c r="C331" i="6847" s="1"/>
  <c r="C332" i="6847" s="1"/>
  <c r="C333" i="6847" s="1"/>
  <c r="C334" i="6847" s="1"/>
  <c r="C335" i="6847" s="1"/>
  <c r="C336" i="6847" s="1"/>
  <c r="C337" i="6847" s="1"/>
  <c r="C338" i="6847" s="1"/>
  <c r="C339" i="6847" s="1"/>
  <c r="C340" i="6847" s="1"/>
  <c r="C341" i="6847" s="1"/>
  <c r="C342" i="6847" s="1"/>
  <c r="C343" i="6847" s="1"/>
  <c r="C344" i="6847" s="1"/>
  <c r="C345" i="6847" s="1"/>
  <c r="C346" i="6847" s="1"/>
  <c r="C347" i="6847" s="1"/>
  <c r="C348" i="6847" s="1"/>
  <c r="C349" i="6847" s="1"/>
  <c r="C350" i="6847" s="1"/>
  <c r="C351" i="6847" s="1"/>
  <c r="C352" i="6847" s="1"/>
  <c r="C353" i="6847" s="1"/>
  <c r="A298" i="6847"/>
  <c r="A299" i="6847"/>
  <c r="A300" i="6847"/>
  <c r="A301" i="6847"/>
  <c r="A302" i="6847"/>
  <c r="A303" i="6847"/>
  <c r="A304" i="6847"/>
  <c r="A305" i="6847"/>
  <c r="A306" i="6847"/>
  <c r="A307" i="6847"/>
  <c r="A308" i="6847"/>
  <c r="A309" i="6847"/>
  <c r="A310" i="6847"/>
  <c r="A311" i="6847"/>
  <c r="A312" i="6847"/>
  <c r="A313" i="6847"/>
  <c r="A314" i="6847"/>
  <c r="A315" i="6847"/>
  <c r="A316" i="6847"/>
  <c r="A317" i="6847"/>
  <c r="A318" i="6847"/>
  <c r="A319" i="6847"/>
  <c r="A320" i="6847"/>
  <c r="A321" i="6847"/>
  <c r="A322" i="6847"/>
  <c r="A323" i="6847"/>
  <c r="A324" i="6847"/>
  <c r="A325" i="6847"/>
  <c r="A326" i="6847"/>
  <c r="A327" i="6847"/>
  <c r="A328" i="6847"/>
  <c r="A329" i="6847"/>
  <c r="A330" i="6847"/>
  <c r="A331" i="6847"/>
  <c r="A332" i="6847"/>
  <c r="A333" i="6847"/>
  <c r="A334" i="6847"/>
  <c r="A335" i="6847"/>
  <c r="A336" i="6847"/>
  <c r="A337" i="6847"/>
  <c r="A338" i="6847"/>
  <c r="A339" i="6847"/>
  <c r="A340" i="6847"/>
  <c r="A341" i="6847"/>
  <c r="A342" i="6847"/>
  <c r="A343" i="6847"/>
  <c r="A344" i="6847"/>
  <c r="A345" i="6847"/>
  <c r="A346" i="6847"/>
  <c r="A347" i="6847"/>
  <c r="A348" i="6847"/>
  <c r="A349" i="6847"/>
  <c r="A350" i="6847"/>
  <c r="A351" i="6847"/>
  <c r="A352" i="6847"/>
  <c r="A353" i="6847"/>
  <c r="I295" i="6847"/>
  <c r="I296" i="6847"/>
  <c r="I297" i="6847"/>
  <c r="I298" i="6847"/>
  <c r="I299" i="6847"/>
  <c r="I300" i="6847"/>
  <c r="I301" i="6847"/>
  <c r="I302" i="6847"/>
  <c r="I303" i="6847"/>
  <c r="I304" i="6847"/>
  <c r="I305" i="6847"/>
  <c r="I306" i="6847"/>
  <c r="I307" i="6847"/>
  <c r="I308" i="6847"/>
  <c r="I309" i="6847"/>
  <c r="I310" i="6847"/>
  <c r="I311" i="6847"/>
  <c r="I312" i="6847"/>
  <c r="I313" i="6847"/>
  <c r="I314" i="6847"/>
  <c r="I315" i="6847"/>
  <c r="I316" i="6847"/>
  <c r="I317" i="6847"/>
  <c r="I318" i="6847"/>
  <c r="I319" i="6847"/>
  <c r="I320" i="6847"/>
  <c r="I321" i="6847"/>
  <c r="I322" i="6847"/>
  <c r="I323" i="6847"/>
  <c r="I324" i="6847"/>
  <c r="I325" i="6847"/>
  <c r="I326" i="6847"/>
  <c r="I327" i="6847"/>
  <c r="I328" i="6847"/>
  <c r="I329" i="6847"/>
  <c r="I330" i="6847"/>
  <c r="I331" i="6847"/>
  <c r="I332" i="6847"/>
  <c r="I333" i="6847"/>
  <c r="I334" i="6847"/>
  <c r="I335" i="6847"/>
  <c r="I336" i="6847"/>
  <c r="I337" i="6847"/>
  <c r="I338" i="6847"/>
  <c r="I339" i="6847"/>
  <c r="I340" i="6847"/>
  <c r="I341" i="6847"/>
  <c r="I342" i="6847"/>
  <c r="I343" i="6847"/>
  <c r="I344" i="6847"/>
  <c r="I345" i="6847"/>
  <c r="I346" i="6847"/>
  <c r="I347" i="6847"/>
  <c r="I348" i="6847"/>
  <c r="I349" i="6847"/>
  <c r="I350" i="6847"/>
  <c r="I351" i="6847"/>
  <c r="I352" i="6847"/>
  <c r="I353" i="6847"/>
  <c r="H294" i="6847"/>
  <c r="I294" i="6847"/>
  <c r="L294" i="6847"/>
  <c r="M294" i="6847"/>
  <c r="N294" i="6847"/>
  <c r="H295" i="6847"/>
  <c r="M295" i="6847" s="1"/>
  <c r="L295" i="6847"/>
  <c r="H296" i="6847"/>
  <c r="M296" i="6847" s="1"/>
  <c r="H297" i="6847"/>
  <c r="N297" i="6847" s="1"/>
  <c r="H298" i="6847"/>
  <c r="N298" i="6847" s="1"/>
  <c r="L298" i="6847"/>
  <c r="M298" i="6847"/>
  <c r="H299" i="6847"/>
  <c r="L299" i="6847" s="1"/>
  <c r="H300" i="6847"/>
  <c r="L300" i="6847" s="1"/>
  <c r="N300" i="6847"/>
  <c r="H301" i="6847"/>
  <c r="M301" i="6847" s="1"/>
  <c r="L301" i="6847"/>
  <c r="H302" i="6847"/>
  <c r="M302" i="6847" s="1"/>
  <c r="L302" i="6847"/>
  <c r="H303" i="6847"/>
  <c r="M303" i="6847" s="1"/>
  <c r="L303" i="6847"/>
  <c r="H304" i="6847"/>
  <c r="L304" i="6847" s="1"/>
  <c r="H305" i="6847"/>
  <c r="N305" i="6847" s="1"/>
  <c r="M305" i="6847"/>
  <c r="H306" i="6847"/>
  <c r="M306" i="6847" s="1"/>
  <c r="L306" i="6847"/>
  <c r="H307" i="6847"/>
  <c r="L307" i="6847" s="1"/>
  <c r="N307" i="6847"/>
  <c r="H308" i="6847"/>
  <c r="M308" i="6847" s="1"/>
  <c r="L308" i="6847"/>
  <c r="H309" i="6847"/>
  <c r="L309" i="6847"/>
  <c r="M309" i="6847"/>
  <c r="N309" i="6847"/>
  <c r="H310" i="6847"/>
  <c r="M310" i="6847" s="1"/>
  <c r="L310" i="6847"/>
  <c r="H311" i="6847"/>
  <c r="N311" i="6847" s="1"/>
  <c r="L311" i="6847"/>
  <c r="M311" i="6847"/>
  <c r="H312" i="6847"/>
  <c r="M312" i="6847" s="1"/>
  <c r="H313" i="6847"/>
  <c r="N313" i="6847" s="1"/>
  <c r="H314" i="6847"/>
  <c r="N314" i="6847" s="1"/>
  <c r="L314" i="6847"/>
  <c r="M314" i="6847"/>
  <c r="H315" i="6847"/>
  <c r="L315" i="6847" s="1"/>
  <c r="H316" i="6847"/>
  <c r="M316" i="6847" s="1"/>
  <c r="L316" i="6847"/>
  <c r="N316" i="6847"/>
  <c r="H317" i="6847"/>
  <c r="M317" i="6847" s="1"/>
  <c r="L317" i="6847"/>
  <c r="N317" i="6847"/>
  <c r="H318" i="6847"/>
  <c r="M318" i="6847" s="1"/>
  <c r="H319" i="6847"/>
  <c r="N319" i="6847" s="1"/>
  <c r="L319" i="6847"/>
  <c r="H320" i="6847"/>
  <c r="M320" i="6847" s="1"/>
  <c r="H321" i="6847"/>
  <c r="N321" i="6847" s="1"/>
  <c r="H322" i="6847"/>
  <c r="L322" i="6847" s="1"/>
  <c r="M322" i="6847"/>
  <c r="N322" i="6847"/>
  <c r="H323" i="6847"/>
  <c r="L323" i="6847" s="1"/>
  <c r="H324" i="6847"/>
  <c r="M324" i="6847" s="1"/>
  <c r="N324" i="6847"/>
  <c r="H325" i="6847"/>
  <c r="L325" i="6847" s="1"/>
  <c r="H326" i="6847"/>
  <c r="M326" i="6847" s="1"/>
  <c r="L326" i="6847"/>
  <c r="H327" i="6847"/>
  <c r="N327" i="6847" s="1"/>
  <c r="H328" i="6847"/>
  <c r="M328" i="6847" s="1"/>
  <c r="H329" i="6847"/>
  <c r="N329" i="6847" s="1"/>
  <c r="M329" i="6847"/>
  <c r="H330" i="6847"/>
  <c r="L330" i="6847" s="1"/>
  <c r="H331" i="6847"/>
  <c r="L331" i="6847" s="1"/>
  <c r="N331" i="6847"/>
  <c r="H332" i="6847"/>
  <c r="M332" i="6847" s="1"/>
  <c r="H333" i="6847"/>
  <c r="L333" i="6847"/>
  <c r="M333" i="6847"/>
  <c r="N333" i="6847"/>
  <c r="H334" i="6847"/>
  <c r="M334" i="6847" s="1"/>
  <c r="H335" i="6847"/>
  <c r="N335" i="6847" s="1"/>
  <c r="L335" i="6847"/>
  <c r="M335" i="6847"/>
  <c r="H336" i="6847"/>
  <c r="L336" i="6847" s="1"/>
  <c r="H337" i="6847"/>
  <c r="N337" i="6847" s="1"/>
  <c r="M337" i="6847"/>
  <c r="H338" i="6847"/>
  <c r="L338" i="6847"/>
  <c r="M338" i="6847"/>
  <c r="N338" i="6847"/>
  <c r="H339" i="6847"/>
  <c r="L339" i="6847" s="1"/>
  <c r="N339" i="6847"/>
  <c r="H340" i="6847"/>
  <c r="M340" i="6847" s="1"/>
  <c r="L340" i="6847"/>
  <c r="N340" i="6847"/>
  <c r="H341" i="6847"/>
  <c r="L341" i="6847" s="1"/>
  <c r="H342" i="6847"/>
  <c r="M342" i="6847" s="1"/>
  <c r="L342" i="6847"/>
  <c r="H343" i="6847"/>
  <c r="N343" i="6847" s="1"/>
  <c r="H344" i="6847"/>
  <c r="L344" i="6847" s="1"/>
  <c r="H345" i="6847"/>
  <c r="N345" i="6847" s="1"/>
  <c r="H346" i="6847"/>
  <c r="L346" i="6847"/>
  <c r="M346" i="6847"/>
  <c r="N346" i="6847"/>
  <c r="H347" i="6847"/>
  <c r="L347" i="6847" s="1"/>
  <c r="H348" i="6847"/>
  <c r="M348" i="6847" s="1"/>
  <c r="L348" i="6847"/>
  <c r="N348" i="6847"/>
  <c r="H349" i="6847"/>
  <c r="N349" i="6847" s="1"/>
  <c r="L349" i="6847"/>
  <c r="M349" i="6847"/>
  <c r="H350" i="6847"/>
  <c r="M350" i="6847" s="1"/>
  <c r="L350" i="6847"/>
  <c r="H351" i="6847"/>
  <c r="N351" i="6847" s="1"/>
  <c r="L351" i="6847"/>
  <c r="M351" i="6847"/>
  <c r="H352" i="6847"/>
  <c r="L352" i="6847" s="1"/>
  <c r="H353" i="6847"/>
  <c r="N353" i="6847" s="1"/>
  <c r="M353" i="6847"/>
  <c r="A291" i="6847"/>
  <c r="A292" i="6847"/>
  <c r="A293" i="6847"/>
  <c r="H291" i="6847"/>
  <c r="I291" i="6847"/>
  <c r="L291" i="6847"/>
  <c r="M291" i="6847"/>
  <c r="N291" i="6847"/>
  <c r="H292" i="6847"/>
  <c r="M292" i="6847" s="1"/>
  <c r="I292" i="6847"/>
  <c r="H293" i="6847"/>
  <c r="L293" i="6847" s="1"/>
  <c r="I293" i="6847"/>
  <c r="M293" i="6847"/>
  <c r="N293" i="6847"/>
  <c r="AL137" i="7062"/>
  <c r="AM137" i="7062"/>
  <c r="AN137" i="7062"/>
  <c r="AO137" i="7062"/>
  <c r="AR137" i="7062"/>
  <c r="AS137" i="7062"/>
  <c r="AU137" i="7062" s="1"/>
  <c r="AT137" i="7062"/>
  <c r="AL138" i="7062"/>
  <c r="AM138" i="7062"/>
  <c r="AN138" i="7062"/>
  <c r="AO138" i="7062"/>
  <c r="AR138" i="7062"/>
  <c r="AS138" i="7062"/>
  <c r="AU138" i="7062" s="1"/>
  <c r="AT138" i="7062"/>
  <c r="AL139" i="7062"/>
  <c r="AM139" i="7062"/>
  <c r="AN139" i="7062"/>
  <c r="AO139" i="7062"/>
  <c r="AR139" i="7062"/>
  <c r="AS139" i="7062"/>
  <c r="AU139" i="7062" s="1"/>
  <c r="AT139" i="7062"/>
  <c r="AL140" i="7062"/>
  <c r="AM140" i="7062"/>
  <c r="AN140" i="7062"/>
  <c r="AO140" i="7062"/>
  <c r="AR140" i="7062"/>
  <c r="AS140" i="7062"/>
  <c r="AU140" i="7062" s="1"/>
  <c r="AT140" i="7062"/>
  <c r="AL141" i="7062"/>
  <c r="AM141" i="7062"/>
  <c r="AN141" i="7062"/>
  <c r="AO141" i="7062"/>
  <c r="AR141" i="7062"/>
  <c r="AS141" i="7062"/>
  <c r="AU141" i="7062" s="1"/>
  <c r="AT141" i="7062"/>
  <c r="AL142" i="7062"/>
  <c r="AM142" i="7062"/>
  <c r="AN142" i="7062"/>
  <c r="AO142" i="7062"/>
  <c r="AR142" i="7062"/>
  <c r="AS142" i="7062"/>
  <c r="AU142" i="7062" s="1"/>
  <c r="AT142" i="7062"/>
  <c r="AL143" i="7062"/>
  <c r="AM143" i="7062"/>
  <c r="AN143" i="7062"/>
  <c r="AO143" i="7062"/>
  <c r="AR143" i="7062"/>
  <c r="AS143" i="7062"/>
  <c r="AT143" i="7062"/>
  <c r="AU143" i="7062"/>
  <c r="AL144" i="7062"/>
  <c r="AM144" i="7062"/>
  <c r="AN144" i="7062"/>
  <c r="AO144" i="7062"/>
  <c r="AR144" i="7062"/>
  <c r="AS144" i="7062"/>
  <c r="AT144" i="7062"/>
  <c r="AU144" i="7062"/>
  <c r="AL145" i="7062"/>
  <c r="AM145" i="7062"/>
  <c r="AN145" i="7062"/>
  <c r="AO145" i="7062"/>
  <c r="AR145" i="7062"/>
  <c r="AS145" i="7062"/>
  <c r="AT145" i="7062"/>
  <c r="AU145" i="7062"/>
  <c r="AL146" i="7062"/>
  <c r="AM146" i="7062"/>
  <c r="AN146" i="7062"/>
  <c r="AO146" i="7062"/>
  <c r="AR146" i="7062"/>
  <c r="AS146" i="7062"/>
  <c r="AT146" i="7062"/>
  <c r="AU146" i="7062"/>
  <c r="AL147" i="7062"/>
  <c r="AM147" i="7062"/>
  <c r="AN147" i="7062"/>
  <c r="AO147" i="7062"/>
  <c r="AR147" i="7062"/>
  <c r="AS147" i="7062"/>
  <c r="AU147" i="7062" s="1"/>
  <c r="AT147" i="7062"/>
  <c r="AL148" i="7062"/>
  <c r="AM148" i="7062"/>
  <c r="AN148" i="7062"/>
  <c r="AO148" i="7062"/>
  <c r="AR148" i="7062"/>
  <c r="AS148" i="7062"/>
  <c r="AU148" i="7062" s="1"/>
  <c r="AT148" i="7062"/>
  <c r="AL149" i="7062"/>
  <c r="AM149" i="7062"/>
  <c r="AN149" i="7062"/>
  <c r="AO149" i="7062"/>
  <c r="AR149" i="7062"/>
  <c r="AS149" i="7062"/>
  <c r="AU149" i="7062" s="1"/>
  <c r="AT149" i="7062"/>
  <c r="AL150" i="7062"/>
  <c r="AM150" i="7062"/>
  <c r="AN150" i="7062"/>
  <c r="AO150" i="7062"/>
  <c r="AR150" i="7062"/>
  <c r="AS150" i="7062"/>
  <c r="AU150" i="7062" s="1"/>
  <c r="AT150" i="7062"/>
  <c r="AL151" i="7062"/>
  <c r="AM151" i="7062"/>
  <c r="AN151" i="7062"/>
  <c r="AO151" i="7062"/>
  <c r="AR151" i="7062"/>
  <c r="AS151" i="7062"/>
  <c r="AU151" i="7062" s="1"/>
  <c r="AT151" i="7062"/>
  <c r="AL152" i="7062"/>
  <c r="AM152" i="7062"/>
  <c r="AN152" i="7062"/>
  <c r="AO152" i="7062"/>
  <c r="AR152" i="7062"/>
  <c r="AS152" i="7062"/>
  <c r="AU152" i="7062" s="1"/>
  <c r="AT152" i="7062"/>
  <c r="AL153" i="7062"/>
  <c r="AM153" i="7062"/>
  <c r="AN153" i="7062"/>
  <c r="AO153" i="7062"/>
  <c r="AR153" i="7062"/>
  <c r="AS153" i="7062"/>
  <c r="AU153" i="7062" s="1"/>
  <c r="AT153" i="7062"/>
  <c r="AL154" i="7062"/>
  <c r="AM154" i="7062"/>
  <c r="AN154" i="7062"/>
  <c r="AO154" i="7062"/>
  <c r="AR154" i="7062"/>
  <c r="AS154" i="7062"/>
  <c r="AU154" i="7062" s="1"/>
  <c r="AT154" i="7062"/>
  <c r="AL155" i="7062"/>
  <c r="AM155" i="7062"/>
  <c r="AN155" i="7062"/>
  <c r="AO155" i="7062"/>
  <c r="AR155" i="7062"/>
  <c r="AS155" i="7062"/>
  <c r="AU155" i="7062" s="1"/>
  <c r="AT155" i="7062"/>
  <c r="AL156" i="7062"/>
  <c r="AM156" i="7062"/>
  <c r="AN156" i="7062"/>
  <c r="AO156" i="7062"/>
  <c r="AR156" i="7062"/>
  <c r="AS156" i="7062"/>
  <c r="AU156" i="7062" s="1"/>
  <c r="AT156" i="7062"/>
  <c r="AL157" i="7062"/>
  <c r="AM157" i="7062"/>
  <c r="AN157" i="7062"/>
  <c r="AO157" i="7062"/>
  <c r="AR157" i="7062"/>
  <c r="AS157" i="7062"/>
  <c r="AU157" i="7062" s="1"/>
  <c r="AT157" i="7062"/>
  <c r="AN158" i="7062"/>
  <c r="AO158" i="7062"/>
  <c r="AR158" i="7062"/>
  <c r="AS158" i="7062"/>
  <c r="AU158" i="7062" s="1"/>
  <c r="AT158" i="7062"/>
  <c r="AL159" i="7062"/>
  <c r="AM159" i="7062"/>
  <c r="AN159" i="7062"/>
  <c r="AO159" i="7062"/>
  <c r="AR159" i="7062"/>
  <c r="AS159" i="7062"/>
  <c r="AU159" i="7062" s="1"/>
  <c r="AT159" i="7062"/>
  <c r="AL160" i="7062"/>
  <c r="AM160" i="7062"/>
  <c r="AN160" i="7062"/>
  <c r="AO160" i="7062"/>
  <c r="AR160" i="7062"/>
  <c r="AS160" i="7062"/>
  <c r="AU160" i="7062" s="1"/>
  <c r="AT160" i="7062"/>
  <c r="AL161" i="7062"/>
  <c r="AM161" i="7062"/>
  <c r="AN161" i="7062"/>
  <c r="AO161" i="7062"/>
  <c r="AR161" i="7062"/>
  <c r="AS161" i="7062"/>
  <c r="AU161" i="7062" s="1"/>
  <c r="AT161" i="7062"/>
  <c r="AL162" i="7062"/>
  <c r="AM162" i="7062"/>
  <c r="AN162" i="7062"/>
  <c r="AO162" i="7062"/>
  <c r="AR162" i="7062"/>
  <c r="AS162" i="7062"/>
  <c r="AU162" i="7062" s="1"/>
  <c r="AT162" i="7062"/>
  <c r="AL163" i="7062"/>
  <c r="AM163" i="7062"/>
  <c r="AN163" i="7062"/>
  <c r="AO163" i="7062"/>
  <c r="AR163" i="7062"/>
  <c r="AS163" i="7062"/>
  <c r="AU163" i="7062" s="1"/>
  <c r="AT163" i="7062"/>
  <c r="AL164" i="7062"/>
  <c r="AM164" i="7062"/>
  <c r="AN164" i="7062"/>
  <c r="AO164" i="7062"/>
  <c r="AR164" i="7062"/>
  <c r="AS164" i="7062"/>
  <c r="AU164" i="7062" s="1"/>
  <c r="AT164" i="7062"/>
  <c r="AL165" i="7062"/>
  <c r="AM165" i="7062"/>
  <c r="AN165" i="7062"/>
  <c r="AO165" i="7062"/>
  <c r="AR165" i="7062"/>
  <c r="AS165" i="7062"/>
  <c r="AU165" i="7062" s="1"/>
  <c r="AT165" i="7062"/>
  <c r="AV18" i="7061"/>
  <c r="AU18" i="7061"/>
  <c r="AU87" i="7061"/>
  <c r="AV87" i="7061"/>
  <c r="AW87" i="7061"/>
  <c r="AX87" i="7061"/>
  <c r="BA87" i="7061"/>
  <c r="BB87" i="7061"/>
  <c r="BC87" i="7061"/>
  <c r="BD87" i="7061"/>
  <c r="AU88" i="7061"/>
  <c r="AV88" i="7061"/>
  <c r="AW88" i="7061"/>
  <c r="AX88" i="7061"/>
  <c r="BA88" i="7061"/>
  <c r="BB88" i="7061"/>
  <c r="BC88" i="7061"/>
  <c r="BD88" i="7061"/>
  <c r="AU89" i="7061"/>
  <c r="AV89" i="7061"/>
  <c r="AW89" i="7061"/>
  <c r="AX89" i="7061"/>
  <c r="BA89" i="7061"/>
  <c r="BB89" i="7061"/>
  <c r="BD89" i="7061" s="1"/>
  <c r="BC89" i="7061"/>
  <c r="AU90" i="7061"/>
  <c r="AV90" i="7061"/>
  <c r="AW90" i="7061"/>
  <c r="AX90" i="7061"/>
  <c r="BA90" i="7061"/>
  <c r="BB90" i="7061"/>
  <c r="BC90" i="7061"/>
  <c r="BD90" i="7061"/>
  <c r="AU91" i="7061"/>
  <c r="AV91" i="7061"/>
  <c r="AW91" i="7061"/>
  <c r="AX91" i="7061"/>
  <c r="BA91" i="7061"/>
  <c r="BB91" i="7061"/>
  <c r="BC91" i="7061"/>
  <c r="BD91" i="7061"/>
  <c r="AU92" i="7061"/>
  <c r="AV92" i="7061"/>
  <c r="AW92" i="7061"/>
  <c r="AX92" i="7061"/>
  <c r="BA92" i="7061"/>
  <c r="BB92" i="7061"/>
  <c r="BD92" i="7061" s="1"/>
  <c r="BC92" i="7061"/>
  <c r="AU93" i="7061"/>
  <c r="AV93" i="7061"/>
  <c r="AW93" i="7061"/>
  <c r="AX93" i="7061"/>
  <c r="BA93" i="7061"/>
  <c r="BB93" i="7061"/>
  <c r="BD93" i="7061" s="1"/>
  <c r="BC93" i="7061"/>
  <c r="AU94" i="7061"/>
  <c r="AV94" i="7061"/>
  <c r="AW94" i="7061"/>
  <c r="AX94" i="7061"/>
  <c r="BA94" i="7061"/>
  <c r="BB94" i="7061"/>
  <c r="BD94" i="7061" s="1"/>
  <c r="BC94" i="7061"/>
  <c r="AU95" i="7061"/>
  <c r="AV95" i="7061"/>
  <c r="AW95" i="7061"/>
  <c r="AX95" i="7061"/>
  <c r="BA95" i="7061"/>
  <c r="BB95" i="7061"/>
  <c r="BD95" i="7061" s="1"/>
  <c r="BC95" i="7061"/>
  <c r="AU96" i="7061"/>
  <c r="AV96" i="7061"/>
  <c r="AW96" i="7061"/>
  <c r="AX96" i="7061"/>
  <c r="BA96" i="7061"/>
  <c r="BB96" i="7061"/>
  <c r="BD96" i="7061" s="1"/>
  <c r="BC96" i="7061"/>
  <c r="AU97" i="7061"/>
  <c r="AV97" i="7061"/>
  <c r="AW97" i="7061"/>
  <c r="AX97" i="7061"/>
  <c r="BA97" i="7061"/>
  <c r="BB97" i="7061"/>
  <c r="BD97" i="7061" s="1"/>
  <c r="BC97" i="7061"/>
  <c r="AU98" i="7061"/>
  <c r="AV98" i="7061"/>
  <c r="AW98" i="7061"/>
  <c r="AX98" i="7061"/>
  <c r="BA98" i="7061"/>
  <c r="BB98" i="7061"/>
  <c r="BD98" i="7061" s="1"/>
  <c r="BC98" i="7061"/>
  <c r="AU99" i="7061"/>
  <c r="AV99" i="7061"/>
  <c r="AW99" i="7061"/>
  <c r="AX99" i="7061"/>
  <c r="BA99" i="7061"/>
  <c r="BB99" i="7061"/>
  <c r="BC99" i="7061"/>
  <c r="BD99" i="7061"/>
  <c r="AU100" i="7061"/>
  <c r="AV100" i="7061"/>
  <c r="AW100" i="7061"/>
  <c r="AX100" i="7061"/>
  <c r="BA100" i="7061"/>
  <c r="BB100" i="7061"/>
  <c r="BD100" i="7061" s="1"/>
  <c r="BC100" i="7061"/>
  <c r="AU101" i="7061"/>
  <c r="AV101" i="7061"/>
  <c r="AW101" i="7061"/>
  <c r="AX101" i="7061"/>
  <c r="BA101" i="7061"/>
  <c r="BB101" i="7061"/>
  <c r="BC101" i="7061"/>
  <c r="BD101" i="7061"/>
  <c r="AU102" i="7061"/>
  <c r="AV102" i="7061"/>
  <c r="AW102" i="7061"/>
  <c r="AX102" i="7061"/>
  <c r="BA102" i="7061"/>
  <c r="BB102" i="7061"/>
  <c r="BC102" i="7061"/>
  <c r="BD102" i="7061"/>
  <c r="X231" i="2" l="1"/>
  <c r="X122" i="2"/>
  <c r="X369" i="2"/>
  <c r="X220" i="2"/>
  <c r="X261" i="2"/>
  <c r="X118" i="2"/>
  <c r="X128" i="2"/>
  <c r="X221" i="2"/>
  <c r="X262" i="2"/>
  <c r="X120" i="2"/>
  <c r="X185" i="2"/>
  <c r="X20" i="7101"/>
  <c r="X42" i="7101"/>
  <c r="X59" i="7101"/>
  <c r="X13" i="7101"/>
  <c r="X35" i="7101"/>
  <c r="X51" i="7101"/>
  <c r="X18" i="7101"/>
  <c r="X27" i="7101"/>
  <c r="X58" i="7101"/>
  <c r="X48" i="7101"/>
  <c r="X5" i="7101"/>
  <c r="X15" i="7101"/>
  <c r="X22" i="7101"/>
  <c r="X28" i="7101"/>
  <c r="X36" i="7101"/>
  <c r="X44" i="7101"/>
  <c r="X52" i="7101"/>
  <c r="X3" i="7101"/>
  <c r="X4" i="7101"/>
  <c r="X23" i="7101"/>
  <c r="X29" i="7101"/>
  <c r="X45" i="7101"/>
  <c r="X53" i="7101"/>
  <c r="X40" i="7101"/>
  <c r="X9" i="7101"/>
  <c r="X37" i="7101"/>
  <c r="X32" i="7101"/>
  <c r="X6" i="7101"/>
  <c r="X16" i="7101"/>
  <c r="X14" i="7101"/>
  <c r="X30" i="7101"/>
  <c r="X38" i="7101"/>
  <c r="X46" i="7101"/>
  <c r="X54" i="7101"/>
  <c r="X17" i="7101"/>
  <c r="X24" i="7101"/>
  <c r="X31" i="7101"/>
  <c r="X47" i="7101"/>
  <c r="X56" i="7101"/>
  <c r="X7" i="7101"/>
  <c r="X39" i="7101"/>
  <c r="X55" i="7101"/>
  <c r="X25" i="7101"/>
  <c r="X10" i="7101"/>
  <c r="X19" i="7101"/>
  <c r="X12" i="7101"/>
  <c r="X33" i="7101"/>
  <c r="X41" i="7101"/>
  <c r="X49" i="7101"/>
  <c r="X57" i="7101"/>
  <c r="X11" i="7101"/>
  <c r="X26" i="7101"/>
  <c r="X34" i="7101"/>
  <c r="X50" i="7101"/>
  <c r="X21" i="7101"/>
  <c r="X43" i="7101"/>
  <c r="X8" i="7101"/>
  <c r="X6" i="2"/>
  <c r="X24" i="2"/>
  <c r="X13" i="2"/>
  <c r="X46" i="2"/>
  <c r="X43" i="2"/>
  <c r="X35" i="2"/>
  <c r="X51" i="2"/>
  <c r="X57" i="2"/>
  <c r="X86" i="2"/>
  <c r="X70" i="2"/>
  <c r="X110" i="2"/>
  <c r="X116" i="2"/>
  <c r="X130" i="2"/>
  <c r="X141" i="2"/>
  <c r="X166" i="2"/>
  <c r="X192" i="2"/>
  <c r="X200" i="2"/>
  <c r="X216" i="2"/>
  <c r="X237" i="2"/>
  <c r="X277" i="2"/>
  <c r="X289" i="2"/>
  <c r="X310" i="2"/>
  <c r="X335" i="2"/>
  <c r="X347" i="2"/>
  <c r="X357" i="2"/>
  <c r="X378" i="2"/>
  <c r="X409" i="2"/>
  <c r="X432" i="2"/>
  <c r="X472" i="2"/>
  <c r="X482" i="2"/>
  <c r="X121" i="2"/>
  <c r="X170" i="2"/>
  <c r="X257" i="2"/>
  <c r="X78" i="2"/>
  <c r="X105" i="2"/>
  <c r="X408" i="2"/>
  <c r="X428" i="2"/>
  <c r="X471" i="2"/>
  <c r="X152" i="2"/>
  <c r="X177" i="2"/>
  <c r="X202" i="2"/>
  <c r="X218" i="2"/>
  <c r="X229" i="2"/>
  <c r="X248" i="2"/>
  <c r="X259" i="2"/>
  <c r="X272" i="2"/>
  <c r="X286" i="2"/>
  <c r="X301" i="2"/>
  <c r="X319" i="2"/>
  <c r="X356" i="2"/>
  <c r="X385" i="2"/>
  <c r="X393" i="2"/>
  <c r="X415" i="2"/>
  <c r="X429" i="2"/>
  <c r="X447" i="2"/>
  <c r="X458" i="2"/>
  <c r="X478" i="2"/>
  <c r="X132" i="2"/>
  <c r="X4" i="2"/>
  <c r="X15" i="2"/>
  <c r="X26" i="2"/>
  <c r="X30" i="2"/>
  <c r="X58" i="2"/>
  <c r="X44" i="2"/>
  <c r="X54" i="2"/>
  <c r="X76" i="2"/>
  <c r="X77" i="2"/>
  <c r="X95" i="2"/>
  <c r="X71" i="2"/>
  <c r="X117" i="2"/>
  <c r="X131" i="2"/>
  <c r="X143" i="2"/>
  <c r="X168" i="2"/>
  <c r="X193" i="2"/>
  <c r="X201" i="2"/>
  <c r="X104" i="2"/>
  <c r="X238" i="2"/>
  <c r="X134" i="2"/>
  <c r="X294" i="2"/>
  <c r="X119" i="2"/>
  <c r="X336" i="2"/>
  <c r="X182" i="2"/>
  <c r="X362" i="2"/>
  <c r="X381" i="2"/>
  <c r="X410" i="2"/>
  <c r="X215" i="2"/>
  <c r="X473" i="2"/>
  <c r="X483" i="2"/>
  <c r="X124" i="2"/>
  <c r="X171" i="2"/>
  <c r="X265" i="2"/>
  <c r="X322" i="2"/>
  <c r="X361" i="2"/>
  <c r="X126" i="2"/>
  <c r="X433" i="2"/>
  <c r="X474" i="2"/>
  <c r="X153" i="2"/>
  <c r="X180" i="2"/>
  <c r="X204" i="2"/>
  <c r="X219" i="2"/>
  <c r="X235" i="2"/>
  <c r="X249" i="2"/>
  <c r="X263" i="2"/>
  <c r="X273" i="2"/>
  <c r="X291" i="2"/>
  <c r="X304" i="2"/>
  <c r="X323" i="2"/>
  <c r="X358" i="2"/>
  <c r="X386" i="2"/>
  <c r="X394" i="2"/>
  <c r="X418" i="2"/>
  <c r="X437" i="2"/>
  <c r="X451" i="2"/>
  <c r="X460" i="2"/>
  <c r="X355" i="2"/>
  <c r="X338" i="2"/>
  <c r="X7" i="2"/>
  <c r="X22" i="2"/>
  <c r="X28" i="2"/>
  <c r="X48" i="2"/>
  <c r="X38" i="2"/>
  <c r="X41" i="2"/>
  <c r="X50" i="2"/>
  <c r="X79" i="2"/>
  <c r="X87" i="2"/>
  <c r="X96" i="2"/>
  <c r="X111" i="2"/>
  <c r="X81" i="2"/>
  <c r="X133" i="2"/>
  <c r="X85" i="2"/>
  <c r="X176" i="2"/>
  <c r="X194" i="2"/>
  <c r="X203" i="2"/>
  <c r="X222" i="2"/>
  <c r="X241" i="2"/>
  <c r="X278" i="2"/>
  <c r="X295" i="2"/>
  <c r="X317" i="2"/>
  <c r="X159" i="2"/>
  <c r="X348" i="2"/>
  <c r="X363" i="2"/>
  <c r="X383" i="2"/>
  <c r="X417" i="2"/>
  <c r="X434" i="2"/>
  <c r="X282" i="2"/>
  <c r="X484" i="2"/>
  <c r="X129" i="2"/>
  <c r="X172" i="2"/>
  <c r="X266" i="2"/>
  <c r="X329" i="2"/>
  <c r="X367" i="2"/>
  <c r="X412" i="2"/>
  <c r="X441" i="2"/>
  <c r="X475" i="2"/>
  <c r="X154" i="2"/>
  <c r="X181" i="2"/>
  <c r="X206" i="2"/>
  <c r="X223" i="2"/>
  <c r="X239" i="2"/>
  <c r="X250" i="2"/>
  <c r="X264" i="2"/>
  <c r="X274" i="2"/>
  <c r="X292" i="2"/>
  <c r="X306" i="2"/>
  <c r="X324" i="2"/>
  <c r="X359" i="2"/>
  <c r="X387" i="2"/>
  <c r="X395" i="2"/>
  <c r="X421" i="2"/>
  <c r="X438" i="2"/>
  <c r="X452" i="2"/>
  <c r="X462" i="2"/>
  <c r="X491" i="2"/>
  <c r="X106" i="2"/>
  <c r="X5" i="2"/>
  <c r="X18" i="2"/>
  <c r="X27" i="2"/>
  <c r="X39" i="2"/>
  <c r="X34" i="2"/>
  <c r="X40" i="2"/>
  <c r="X53" i="2"/>
  <c r="X73" i="2"/>
  <c r="X82" i="2"/>
  <c r="X89" i="2"/>
  <c r="X100" i="2"/>
  <c r="X112" i="2"/>
  <c r="X80" i="2"/>
  <c r="X135" i="2"/>
  <c r="X144" i="2"/>
  <c r="X183" i="2"/>
  <c r="X197" i="2"/>
  <c r="X205" i="2"/>
  <c r="X227" i="2"/>
  <c r="X242" i="2"/>
  <c r="X279" i="2"/>
  <c r="X94" i="2"/>
  <c r="X320" i="2"/>
  <c r="X337" i="2"/>
  <c r="X349" i="2"/>
  <c r="X365" i="2"/>
  <c r="X397" i="2"/>
  <c r="X107" i="2"/>
  <c r="X442" i="2"/>
  <c r="X477" i="2"/>
  <c r="X485" i="2"/>
  <c r="X142" i="2"/>
  <c r="X173" i="2"/>
  <c r="X299" i="2"/>
  <c r="X330" i="2"/>
  <c r="X380" i="2"/>
  <c r="X413" i="2"/>
  <c r="X448" i="2"/>
  <c r="X490" i="2"/>
  <c r="X155" i="2"/>
  <c r="X188" i="2"/>
  <c r="X207" i="2"/>
  <c r="X224" i="2"/>
  <c r="X240" i="2"/>
  <c r="X251" i="2"/>
  <c r="X267" i="2"/>
  <c r="X275" i="2"/>
  <c r="X293" i="2"/>
  <c r="X307" i="2"/>
  <c r="X325" i="2"/>
  <c r="X360" i="2"/>
  <c r="X388" i="2"/>
  <c r="X396" i="2"/>
  <c r="X422" i="2"/>
  <c r="X439" i="2"/>
  <c r="X453" i="2"/>
  <c r="X465" i="2"/>
  <c r="X161" i="2"/>
  <c r="X436" i="2"/>
  <c r="X8" i="2"/>
  <c r="X19" i="2"/>
  <c r="X23" i="2"/>
  <c r="X11" i="2"/>
  <c r="X37" i="2"/>
  <c r="X61" i="2"/>
  <c r="X67" i="2"/>
  <c r="X47" i="2"/>
  <c r="X83" i="2"/>
  <c r="X65" i="2"/>
  <c r="X102" i="2"/>
  <c r="X101" i="2"/>
  <c r="X123" i="2"/>
  <c r="X109" i="2"/>
  <c r="X145" i="2"/>
  <c r="X184" i="2"/>
  <c r="X198" i="2"/>
  <c r="X208" i="2"/>
  <c r="X230" i="2"/>
  <c r="X256" i="2"/>
  <c r="X280" i="2"/>
  <c r="X302" i="2"/>
  <c r="X321" i="2"/>
  <c r="X339" i="2"/>
  <c r="X350" i="2"/>
  <c r="X366" i="2"/>
  <c r="X400" i="2"/>
  <c r="X427" i="2"/>
  <c r="X446" i="2"/>
  <c r="X290" i="2"/>
  <c r="X486" i="2"/>
  <c r="X147" i="2"/>
  <c r="X174" i="2"/>
  <c r="X313" i="2"/>
  <c r="X332" i="2"/>
  <c r="X382" i="2"/>
  <c r="X414" i="2"/>
  <c r="X449" i="2"/>
  <c r="X74" i="2"/>
  <c r="X156" i="2"/>
  <c r="X189" i="2"/>
  <c r="X209" i="2"/>
  <c r="X225" i="2"/>
  <c r="X244" i="2"/>
  <c r="X252" i="2"/>
  <c r="X268" i="2"/>
  <c r="X276" i="2"/>
  <c r="X296" i="2"/>
  <c r="X308" i="2"/>
  <c r="X331" i="2"/>
  <c r="X364" i="2"/>
  <c r="X389" i="2"/>
  <c r="X403" i="2"/>
  <c r="X423" i="2"/>
  <c r="X440" i="2"/>
  <c r="X454" i="2"/>
  <c r="X466" i="2"/>
  <c r="X162" i="2"/>
  <c r="X488" i="2"/>
  <c r="X9" i="2"/>
  <c r="X17" i="2"/>
  <c r="X31" i="2"/>
  <c r="X42" i="2"/>
  <c r="X32" i="2"/>
  <c r="X62" i="2"/>
  <c r="X68" i="2"/>
  <c r="X29" i="2"/>
  <c r="X84" i="2"/>
  <c r="X90" i="2"/>
  <c r="X103" i="2"/>
  <c r="X113" i="2"/>
  <c r="X125" i="2"/>
  <c r="X136" i="2"/>
  <c r="X148" i="2"/>
  <c r="X186" i="2"/>
  <c r="X199" i="2"/>
  <c r="X211" i="2"/>
  <c r="X233" i="2"/>
  <c r="X258" i="2"/>
  <c r="X281" i="2"/>
  <c r="X303" i="2"/>
  <c r="X326" i="2"/>
  <c r="X340" i="2"/>
  <c r="X351" i="2"/>
  <c r="X160" i="2"/>
  <c r="X401" i="2"/>
  <c r="X430" i="2"/>
  <c r="X459" i="2"/>
  <c r="X479" i="2"/>
  <c r="X487" i="2"/>
  <c r="X164" i="2"/>
  <c r="X175" i="2"/>
  <c r="X314" i="2"/>
  <c r="X333" i="2"/>
  <c r="X398" i="2"/>
  <c r="X416" i="2"/>
  <c r="X450" i="2"/>
  <c r="X99" i="2"/>
  <c r="X157" i="2"/>
  <c r="X190" i="2"/>
  <c r="X210" i="2"/>
  <c r="X226" i="2"/>
  <c r="X245" i="2"/>
  <c r="X253" i="2"/>
  <c r="X269" i="2"/>
  <c r="X283" i="2"/>
  <c r="X297" i="2"/>
  <c r="X311" i="2"/>
  <c r="X334" i="2"/>
  <c r="X379" i="2"/>
  <c r="X390" i="2"/>
  <c r="X405" i="2"/>
  <c r="X424" i="2"/>
  <c r="X443" i="2"/>
  <c r="X455" i="2"/>
  <c r="X467" i="2"/>
  <c r="X163" i="2"/>
  <c r="X3" i="2"/>
  <c r="X10" i="2"/>
  <c r="X21" i="2"/>
  <c r="X14" i="2"/>
  <c r="X45" i="2"/>
  <c r="X55" i="2"/>
  <c r="X64" i="2"/>
  <c r="X25" i="2"/>
  <c r="X56" i="2"/>
  <c r="X59" i="2"/>
  <c r="X92" i="2"/>
  <c r="X108" i="2"/>
  <c r="X115" i="2"/>
  <c r="X127" i="2"/>
  <c r="X140" i="2"/>
  <c r="X150" i="2"/>
  <c r="X191" i="2"/>
  <c r="X93" i="2"/>
  <c r="X214" i="2"/>
  <c r="X236" i="2"/>
  <c r="X72" i="2"/>
  <c r="X288" i="2"/>
  <c r="X309" i="2"/>
  <c r="X328" i="2"/>
  <c r="X342" i="2"/>
  <c r="X353" i="2"/>
  <c r="X377" i="2"/>
  <c r="X404" i="2"/>
  <c r="X138" i="2"/>
  <c r="X232" i="2"/>
  <c r="X481" i="2"/>
  <c r="X489" i="2"/>
  <c r="X169" i="2"/>
  <c r="X179" i="2"/>
  <c r="X316" i="2"/>
  <c r="X344" i="2"/>
  <c r="X407" i="2"/>
  <c r="X420" i="2"/>
  <c r="X464" i="2"/>
  <c r="X151" i="2"/>
  <c r="X167" i="2"/>
  <c r="X196" i="2"/>
  <c r="X217" i="2"/>
  <c r="X91" i="2"/>
  <c r="X247" i="2"/>
  <c r="X255" i="2"/>
  <c r="X271" i="2"/>
  <c r="X285" i="2"/>
  <c r="X300" i="2"/>
  <c r="X318" i="2"/>
  <c r="X346" i="2"/>
  <c r="X384" i="2"/>
  <c r="X392" i="2"/>
  <c r="X411" i="2"/>
  <c r="X426" i="2"/>
  <c r="X445" i="2"/>
  <c r="X457" i="2"/>
  <c r="X476" i="2"/>
  <c r="X98" i="2"/>
  <c r="X63" i="2"/>
  <c r="X137" i="2"/>
  <c r="X305" i="2"/>
  <c r="X480" i="2"/>
  <c r="X463" i="2"/>
  <c r="X270" i="2"/>
  <c r="X425" i="2"/>
  <c r="X52" i="2"/>
  <c r="X149" i="2"/>
  <c r="X327" i="2"/>
  <c r="X243" i="2"/>
  <c r="X139" i="2"/>
  <c r="X284" i="2"/>
  <c r="X444" i="2"/>
  <c r="X60" i="2"/>
  <c r="X187" i="2"/>
  <c r="X341" i="2"/>
  <c r="X165" i="2"/>
  <c r="X158" i="2"/>
  <c r="X298" i="2"/>
  <c r="X456" i="2"/>
  <c r="X12" i="2"/>
  <c r="X69" i="2"/>
  <c r="X97" i="2"/>
  <c r="X352" i="2"/>
  <c r="X178" i="2"/>
  <c r="X195" i="2"/>
  <c r="X312" i="2"/>
  <c r="X468" i="2"/>
  <c r="X16" i="2"/>
  <c r="X66" i="2"/>
  <c r="X212" i="2"/>
  <c r="X376" i="2"/>
  <c r="X315" i="2"/>
  <c r="X213" i="2"/>
  <c r="X345" i="2"/>
  <c r="X88" i="2"/>
  <c r="X20" i="2"/>
  <c r="X49" i="2"/>
  <c r="X234" i="2"/>
  <c r="X402" i="2"/>
  <c r="X343" i="2"/>
  <c r="X228" i="2"/>
  <c r="X146" i="2"/>
  <c r="X33" i="2"/>
  <c r="X75" i="2"/>
  <c r="X287" i="2"/>
  <c r="X461" i="2"/>
  <c r="X419" i="2"/>
  <c r="X254" i="2"/>
  <c r="X406" i="2"/>
  <c r="X246" i="2"/>
  <c r="X391" i="2"/>
  <c r="X36" i="2"/>
  <c r="X114" i="2"/>
  <c r="X431" i="2"/>
  <c r="X260" i="2"/>
  <c r="X399" i="2"/>
  <c r="BX6" i="7127"/>
  <c r="BX7" i="7127" s="1"/>
  <c r="BX8" i="7127" s="1"/>
  <c r="BX9" i="7127" s="1"/>
  <c r="BX10" i="7127" s="1"/>
  <c r="BX11" i="7127" s="1"/>
  <c r="BX12" i="7127" s="1"/>
  <c r="BX13" i="7127" s="1"/>
  <c r="BX14" i="7127" s="1"/>
  <c r="BX15" i="7127" s="1"/>
  <c r="BX16" i="7127" s="1"/>
  <c r="BX17" i="7127" s="1"/>
  <c r="BX18" i="7127" s="1"/>
  <c r="BX19" i="7127" s="1"/>
  <c r="BX20" i="7127" s="1"/>
  <c r="BX21" i="7127" s="1"/>
  <c r="BX22" i="7127" s="1"/>
  <c r="BX23" i="7127" s="1"/>
  <c r="BX24" i="7127" s="1"/>
  <c r="BX25" i="7127" s="1"/>
  <c r="BX26" i="7127" s="1"/>
  <c r="BX27" i="7127" s="1"/>
  <c r="BX28" i="7127" s="1"/>
  <c r="BX29" i="7127" s="1"/>
  <c r="BX30" i="7127" s="1"/>
  <c r="BX31" i="7127" s="1"/>
  <c r="BX32" i="7127" s="1"/>
  <c r="BX33" i="7127" s="1"/>
  <c r="BX34" i="7127" s="1"/>
  <c r="BX35" i="7127" s="1"/>
  <c r="BX36" i="7127" s="1"/>
  <c r="BX37" i="7127" s="1"/>
  <c r="BX38" i="7127" s="1"/>
  <c r="L509" i="6847"/>
  <c r="N508" i="6847"/>
  <c r="N511" i="6847"/>
  <c r="M508" i="6847"/>
  <c r="N514" i="6847"/>
  <c r="M511" i="6847"/>
  <c r="N506" i="6847"/>
  <c r="AK143" i="7062"/>
  <c r="AK155" i="7062"/>
  <c r="AK163" i="7062"/>
  <c r="AK138" i="7062"/>
  <c r="AK139" i="7062"/>
  <c r="AK140" i="7062"/>
  <c r="AK141" i="7062"/>
  <c r="AK147" i="7062"/>
  <c r="AK142" i="7062"/>
  <c r="AK157" i="7062"/>
  <c r="AK153" i="7062"/>
  <c r="AK156" i="7062"/>
  <c r="AK154" i="7062"/>
  <c r="AK152" i="7062"/>
  <c r="AK159" i="7062"/>
  <c r="N409" i="6847"/>
  <c r="M409" i="6847"/>
  <c r="L409" i="6847"/>
  <c r="L477" i="6847"/>
  <c r="N477" i="6847"/>
  <c r="M477" i="6847"/>
  <c r="L413" i="6847"/>
  <c r="N413" i="6847"/>
  <c r="M413" i="6847"/>
  <c r="L445" i="6847"/>
  <c r="N445" i="6847"/>
  <c r="M445" i="6847"/>
  <c r="N494" i="6847"/>
  <c r="L494" i="6847"/>
  <c r="M458" i="6847"/>
  <c r="N458" i="6847"/>
  <c r="L458" i="6847"/>
  <c r="N430" i="6847"/>
  <c r="L430" i="6847"/>
  <c r="N441" i="6847"/>
  <c r="M441" i="6847"/>
  <c r="L441" i="6847"/>
  <c r="L501" i="6847"/>
  <c r="M501" i="6847"/>
  <c r="N501" i="6847"/>
  <c r="M490" i="6847"/>
  <c r="N490" i="6847"/>
  <c r="L490" i="6847"/>
  <c r="M426" i="6847"/>
  <c r="N426" i="6847"/>
  <c r="L426" i="6847"/>
  <c r="N473" i="6847"/>
  <c r="M473" i="6847"/>
  <c r="L473" i="6847"/>
  <c r="N497" i="6847"/>
  <c r="L497" i="6847"/>
  <c r="M497" i="6847"/>
  <c r="N462" i="6847"/>
  <c r="L462" i="6847"/>
  <c r="M460" i="6847"/>
  <c r="M447" i="6847"/>
  <c r="L398" i="6847"/>
  <c r="L394" i="6847"/>
  <c r="M381" i="6847"/>
  <c r="L377" i="6847"/>
  <c r="L366" i="6847"/>
  <c r="L362" i="6847"/>
  <c r="L492" i="6847"/>
  <c r="N485" i="6847"/>
  <c r="M481" i="6847"/>
  <c r="L479" i="6847"/>
  <c r="L460" i="6847"/>
  <c r="N453" i="6847"/>
  <c r="M449" i="6847"/>
  <c r="L447" i="6847"/>
  <c r="L428" i="6847"/>
  <c r="N421" i="6847"/>
  <c r="M417" i="6847"/>
  <c r="L415" i="6847"/>
  <c r="L396" i="6847"/>
  <c r="N389" i="6847"/>
  <c r="M385" i="6847"/>
  <c r="L383" i="6847"/>
  <c r="L364" i="6847"/>
  <c r="N357" i="6847"/>
  <c r="N450" i="6847"/>
  <c r="M429" i="6847"/>
  <c r="L425" i="6847"/>
  <c r="N418" i="6847"/>
  <c r="L414" i="6847"/>
  <c r="M397" i="6847"/>
  <c r="L393" i="6847"/>
  <c r="N386" i="6847"/>
  <c r="L382" i="6847"/>
  <c r="M365" i="6847"/>
  <c r="L361" i="6847"/>
  <c r="N356" i="6847"/>
  <c r="M354" i="6847"/>
  <c r="M482" i="6847"/>
  <c r="N469" i="6847"/>
  <c r="M465" i="6847"/>
  <c r="M450" i="6847"/>
  <c r="N437" i="6847"/>
  <c r="M433" i="6847"/>
  <c r="M418" i="6847"/>
  <c r="N405" i="6847"/>
  <c r="M401" i="6847"/>
  <c r="M386" i="6847"/>
  <c r="N373" i="6847"/>
  <c r="M369" i="6847"/>
  <c r="M356" i="6847"/>
  <c r="N482" i="6847"/>
  <c r="M437" i="6847"/>
  <c r="L433" i="6847"/>
  <c r="L422" i="6847"/>
  <c r="M405" i="6847"/>
  <c r="L401" i="6847"/>
  <c r="N394" i="6847"/>
  <c r="L390" i="6847"/>
  <c r="M373" i="6847"/>
  <c r="L369" i="6847"/>
  <c r="N362" i="6847"/>
  <c r="L358" i="6847"/>
  <c r="L486" i="6847"/>
  <c r="M469" i="6847"/>
  <c r="L465" i="6847"/>
  <c r="L454" i="6847"/>
  <c r="N381" i="6847"/>
  <c r="M377" i="6847"/>
  <c r="N504" i="6847"/>
  <c r="N480" i="6847"/>
  <c r="N456" i="6847"/>
  <c r="N424" i="6847"/>
  <c r="M502" i="6847"/>
  <c r="L499" i="6847"/>
  <c r="M494" i="6847"/>
  <c r="L491" i="6847"/>
  <c r="M486" i="6847"/>
  <c r="L483" i="6847"/>
  <c r="M478" i="6847"/>
  <c r="L475" i="6847"/>
  <c r="M470" i="6847"/>
  <c r="L467" i="6847"/>
  <c r="M462" i="6847"/>
  <c r="L459" i="6847"/>
  <c r="M454" i="6847"/>
  <c r="L451" i="6847"/>
  <c r="M446" i="6847"/>
  <c r="L443" i="6847"/>
  <c r="M438" i="6847"/>
  <c r="L435" i="6847"/>
  <c r="M430" i="6847"/>
  <c r="L427" i="6847"/>
  <c r="M422" i="6847"/>
  <c r="L419" i="6847"/>
  <c r="M414" i="6847"/>
  <c r="L411" i="6847"/>
  <c r="M406" i="6847"/>
  <c r="L403" i="6847"/>
  <c r="M398" i="6847"/>
  <c r="L395" i="6847"/>
  <c r="M390" i="6847"/>
  <c r="L387" i="6847"/>
  <c r="M382" i="6847"/>
  <c r="L379" i="6847"/>
  <c r="M374" i="6847"/>
  <c r="L371" i="6847"/>
  <c r="M366" i="6847"/>
  <c r="L363" i="6847"/>
  <c r="M358" i="6847"/>
  <c r="L355" i="6847"/>
  <c r="N488" i="6847"/>
  <c r="N448" i="6847"/>
  <c r="N392" i="6847"/>
  <c r="N368" i="6847"/>
  <c r="N360" i="6847"/>
  <c r="M357" i="6847"/>
  <c r="N440" i="6847"/>
  <c r="N376" i="6847"/>
  <c r="M504" i="6847"/>
  <c r="N499" i="6847"/>
  <c r="M496" i="6847"/>
  <c r="N491" i="6847"/>
  <c r="M488" i="6847"/>
  <c r="N483" i="6847"/>
  <c r="M480" i="6847"/>
  <c r="N475" i="6847"/>
  <c r="M472" i="6847"/>
  <c r="N467" i="6847"/>
  <c r="M464" i="6847"/>
  <c r="N459" i="6847"/>
  <c r="M456" i="6847"/>
  <c r="N451" i="6847"/>
  <c r="M448" i="6847"/>
  <c r="N443" i="6847"/>
  <c r="M440" i="6847"/>
  <c r="N435" i="6847"/>
  <c r="M432" i="6847"/>
  <c r="N427" i="6847"/>
  <c r="M424" i="6847"/>
  <c r="N419" i="6847"/>
  <c r="M416" i="6847"/>
  <c r="N411" i="6847"/>
  <c r="M408" i="6847"/>
  <c r="N403" i="6847"/>
  <c r="M400" i="6847"/>
  <c r="N395" i="6847"/>
  <c r="M392" i="6847"/>
  <c r="N387" i="6847"/>
  <c r="M384" i="6847"/>
  <c r="N379" i="6847"/>
  <c r="M376" i="6847"/>
  <c r="N371" i="6847"/>
  <c r="M368" i="6847"/>
  <c r="N363" i="6847"/>
  <c r="M360" i="6847"/>
  <c r="N355" i="6847"/>
  <c r="N496" i="6847"/>
  <c r="N472" i="6847"/>
  <c r="N464" i="6847"/>
  <c r="N432" i="6847"/>
  <c r="N416" i="6847"/>
  <c r="N408" i="6847"/>
  <c r="N400" i="6847"/>
  <c r="N384" i="6847"/>
  <c r="AK160" i="7062"/>
  <c r="AK164" i="7062"/>
  <c r="AK161" i="7062"/>
  <c r="AK165" i="7062"/>
  <c r="AK137" i="7062"/>
  <c r="AK162" i="7062"/>
  <c r="AK151" i="7062"/>
  <c r="AK150" i="7062"/>
  <c r="AK149" i="7062"/>
  <c r="AK148" i="7062"/>
  <c r="AK146" i="7062"/>
  <c r="AK145" i="7062"/>
  <c r="AK144" i="7062"/>
  <c r="N341" i="6847"/>
  <c r="L324" i="6847"/>
  <c r="M319" i="6847"/>
  <c r="N315" i="6847"/>
  <c r="M313" i="6847"/>
  <c r="N306" i="6847"/>
  <c r="N301" i="6847"/>
  <c r="N299" i="6847"/>
  <c r="M297" i="6847"/>
  <c r="N330" i="6847"/>
  <c r="N308" i="6847"/>
  <c r="M343" i="6847"/>
  <c r="M341" i="6847"/>
  <c r="L292" i="6847"/>
  <c r="L343" i="6847"/>
  <c r="L334" i="6847"/>
  <c r="N332" i="6847"/>
  <c r="M330" i="6847"/>
  <c r="N325" i="6847"/>
  <c r="L332" i="6847"/>
  <c r="M327" i="6847"/>
  <c r="M325" i="6847"/>
  <c r="N323" i="6847"/>
  <c r="M321" i="6847"/>
  <c r="N347" i="6847"/>
  <c r="M345" i="6847"/>
  <c r="L327" i="6847"/>
  <c r="L318" i="6847"/>
  <c r="L353" i="6847"/>
  <c r="L345" i="6847"/>
  <c r="L337" i="6847"/>
  <c r="L329" i="6847"/>
  <c r="L321" i="6847"/>
  <c r="L313" i="6847"/>
  <c r="L305" i="6847"/>
  <c r="N303" i="6847"/>
  <c r="M300" i="6847"/>
  <c r="L297" i="6847"/>
  <c r="N328" i="6847"/>
  <c r="N320" i="6847"/>
  <c r="N312" i="6847"/>
  <c r="N304" i="6847"/>
  <c r="N296" i="6847"/>
  <c r="N336" i="6847"/>
  <c r="M352" i="6847"/>
  <c r="M336" i="6847"/>
  <c r="M304" i="6847"/>
  <c r="N352" i="6847"/>
  <c r="N344" i="6847"/>
  <c r="M344" i="6847"/>
  <c r="N350" i="6847"/>
  <c r="M347" i="6847"/>
  <c r="N342" i="6847"/>
  <c r="M339" i="6847"/>
  <c r="N334" i="6847"/>
  <c r="M331" i="6847"/>
  <c r="L328" i="6847"/>
  <c r="N326" i="6847"/>
  <c r="M323" i="6847"/>
  <c r="L320" i="6847"/>
  <c r="N318" i="6847"/>
  <c r="M315" i="6847"/>
  <c r="L312" i="6847"/>
  <c r="N310" i="6847"/>
  <c r="M307" i="6847"/>
  <c r="N302" i="6847"/>
  <c r="M299" i="6847"/>
  <c r="L296" i="6847"/>
  <c r="N295" i="6847"/>
  <c r="AT89" i="7061"/>
  <c r="AT97" i="7061"/>
  <c r="AT94" i="7061"/>
  <c r="N292" i="6847"/>
  <c r="AT98" i="7061"/>
  <c r="AT101" i="7061"/>
  <c r="AT96" i="7061"/>
  <c r="AT92" i="7061"/>
  <c r="AT91" i="7061"/>
  <c r="AT90" i="7061"/>
  <c r="AT100" i="7061"/>
  <c r="AT88" i="7061"/>
  <c r="AT95" i="7061"/>
  <c r="AT87" i="7061"/>
  <c r="AT102" i="7061"/>
  <c r="AT99" i="7061"/>
  <c r="AT93" i="7061"/>
  <c r="N42" i="7052"/>
  <c r="N43" i="7052" s="1"/>
  <c r="N44" i="7052" s="1"/>
  <c r="N45" i="7052" s="1"/>
  <c r="N41" i="7052"/>
  <c r="A282" i="6847" l="1"/>
  <c r="A283" i="6847"/>
  <c r="A284" i="6847"/>
  <c r="A285" i="6847"/>
  <c r="A286" i="6847"/>
  <c r="A287" i="6847"/>
  <c r="A288" i="6847"/>
  <c r="A289" i="6847"/>
  <c r="A290" i="6847"/>
  <c r="H282" i="6847"/>
  <c r="I282" i="6847"/>
  <c r="L282" i="6847"/>
  <c r="M282" i="6847"/>
  <c r="N282" i="6847"/>
  <c r="H283" i="6847"/>
  <c r="M283" i="6847" s="1"/>
  <c r="I283" i="6847"/>
  <c r="L283" i="6847"/>
  <c r="H284" i="6847"/>
  <c r="M284" i="6847" s="1"/>
  <c r="I284" i="6847"/>
  <c r="L284" i="6847"/>
  <c r="N284" i="6847"/>
  <c r="H285" i="6847"/>
  <c r="N285" i="6847" s="1"/>
  <c r="I285" i="6847"/>
  <c r="H286" i="6847"/>
  <c r="N286" i="6847" s="1"/>
  <c r="I286" i="6847"/>
  <c r="L286" i="6847"/>
  <c r="M286" i="6847"/>
  <c r="H287" i="6847"/>
  <c r="M287" i="6847" s="1"/>
  <c r="I287" i="6847"/>
  <c r="L287" i="6847"/>
  <c r="H288" i="6847"/>
  <c r="L288" i="6847" s="1"/>
  <c r="I288" i="6847"/>
  <c r="H289" i="6847"/>
  <c r="N289" i="6847" s="1"/>
  <c r="I289" i="6847"/>
  <c r="M289" i="6847"/>
  <c r="H290" i="6847"/>
  <c r="I290" i="6847"/>
  <c r="L290" i="6847"/>
  <c r="M290" i="6847"/>
  <c r="N290" i="6847"/>
  <c r="A281" i="6847"/>
  <c r="H281" i="6847"/>
  <c r="L281" i="6847" s="1"/>
  <c r="I281" i="6847"/>
  <c r="N281" i="6847"/>
  <c r="U5" i="7124"/>
  <c r="T5" i="7124"/>
  <c r="U4" i="7124"/>
  <c r="T4" i="7124"/>
  <c r="R4" i="7124"/>
  <c r="R5" i="7124" s="1"/>
  <c r="N4" i="7124"/>
  <c r="M4" i="7124" s="1"/>
  <c r="O4" i="7124"/>
  <c r="P4" i="7124"/>
  <c r="Q4" i="7124"/>
  <c r="M5" i="7124"/>
  <c r="N5" i="7124"/>
  <c r="O5" i="7124"/>
  <c r="P5" i="7124"/>
  <c r="Q5" i="7124"/>
  <c r="N26" i="7125"/>
  <c r="O26" i="7125"/>
  <c r="P26" i="7125"/>
  <c r="Q26" i="7125"/>
  <c r="T26" i="7125"/>
  <c r="U26" i="7125"/>
  <c r="N27" i="7125"/>
  <c r="O27" i="7125"/>
  <c r="P27" i="7125"/>
  <c r="Q27" i="7125"/>
  <c r="T27" i="7125"/>
  <c r="U27" i="7125"/>
  <c r="N28" i="7125"/>
  <c r="O28" i="7125"/>
  <c r="P28" i="7125"/>
  <c r="Q28" i="7125"/>
  <c r="T28" i="7125"/>
  <c r="U28" i="7125"/>
  <c r="N29" i="7125"/>
  <c r="O29" i="7125"/>
  <c r="P29" i="7125"/>
  <c r="Q29" i="7125"/>
  <c r="T29" i="7125"/>
  <c r="U29" i="7125"/>
  <c r="N30" i="7125"/>
  <c r="O30" i="7125"/>
  <c r="P30" i="7125"/>
  <c r="Q30" i="7125"/>
  <c r="T30" i="7125"/>
  <c r="U30" i="7125"/>
  <c r="N31" i="7125"/>
  <c r="O31" i="7125"/>
  <c r="P31" i="7125"/>
  <c r="Q31" i="7125"/>
  <c r="T31" i="7125"/>
  <c r="U31" i="7125"/>
  <c r="N32" i="7125"/>
  <c r="O32" i="7125"/>
  <c r="P32" i="7125"/>
  <c r="Q32" i="7125"/>
  <c r="T32" i="7125"/>
  <c r="U32" i="7125"/>
  <c r="N33" i="7125"/>
  <c r="O33" i="7125"/>
  <c r="P33" i="7125"/>
  <c r="Q33" i="7125"/>
  <c r="T33" i="7125"/>
  <c r="U33" i="7125"/>
  <c r="U25" i="7125"/>
  <c r="T25" i="7125"/>
  <c r="Q25" i="7125"/>
  <c r="P25" i="7125"/>
  <c r="O25" i="7125"/>
  <c r="N25" i="7125"/>
  <c r="U24" i="7125"/>
  <c r="T24" i="7125"/>
  <c r="Q24" i="7125"/>
  <c r="P24" i="7125"/>
  <c r="O24" i="7125"/>
  <c r="N24" i="7125"/>
  <c r="U23" i="7125"/>
  <c r="T23" i="7125"/>
  <c r="Q23" i="7125"/>
  <c r="P23" i="7125"/>
  <c r="O23" i="7125"/>
  <c r="N23" i="7125"/>
  <c r="U22" i="7125"/>
  <c r="T22" i="7125"/>
  <c r="Q22" i="7125"/>
  <c r="P22" i="7125"/>
  <c r="O22" i="7125"/>
  <c r="N22" i="7125"/>
  <c r="U21" i="7125"/>
  <c r="T21" i="7125"/>
  <c r="Q21" i="7125"/>
  <c r="P21" i="7125"/>
  <c r="O21" i="7125"/>
  <c r="N21" i="7125"/>
  <c r="U20" i="7125"/>
  <c r="T20" i="7125"/>
  <c r="Q20" i="7125"/>
  <c r="P20" i="7125"/>
  <c r="O20" i="7125"/>
  <c r="N20" i="7125"/>
  <c r="U19" i="7125"/>
  <c r="T19" i="7125"/>
  <c r="Q19" i="7125"/>
  <c r="P19" i="7125"/>
  <c r="O19" i="7125"/>
  <c r="N19" i="7125"/>
  <c r="U18" i="7125"/>
  <c r="T18" i="7125"/>
  <c r="Q18" i="7125"/>
  <c r="P18" i="7125"/>
  <c r="O18" i="7125"/>
  <c r="N18" i="7125"/>
  <c r="U17" i="7125"/>
  <c r="T17" i="7125"/>
  <c r="Q17" i="7125"/>
  <c r="P17" i="7125"/>
  <c r="O17" i="7125"/>
  <c r="N17" i="7125"/>
  <c r="U16" i="7125"/>
  <c r="T16" i="7125"/>
  <c r="Q16" i="7125"/>
  <c r="P16" i="7125"/>
  <c r="O16" i="7125"/>
  <c r="N16" i="7125"/>
  <c r="U15" i="7125"/>
  <c r="T15" i="7125"/>
  <c r="Q15" i="7125"/>
  <c r="P15" i="7125"/>
  <c r="O15" i="7125"/>
  <c r="N15" i="7125"/>
  <c r="U14" i="7125"/>
  <c r="T14" i="7125"/>
  <c r="Q14" i="7125"/>
  <c r="P14" i="7125"/>
  <c r="O14" i="7125"/>
  <c r="N14" i="7125"/>
  <c r="U13" i="7125"/>
  <c r="T13" i="7125"/>
  <c r="Q13" i="7125"/>
  <c r="P13" i="7125"/>
  <c r="O13" i="7125"/>
  <c r="N13" i="7125"/>
  <c r="U12" i="7125"/>
  <c r="T12" i="7125"/>
  <c r="Q12" i="7125"/>
  <c r="P12" i="7125"/>
  <c r="O12" i="7125"/>
  <c r="N12" i="7125"/>
  <c r="U11" i="7125"/>
  <c r="T11" i="7125"/>
  <c r="Q11" i="7125"/>
  <c r="P11" i="7125"/>
  <c r="O11" i="7125"/>
  <c r="N11" i="7125"/>
  <c r="M11" i="7125" s="1"/>
  <c r="U10" i="7125"/>
  <c r="T10" i="7125"/>
  <c r="Q10" i="7125"/>
  <c r="P10" i="7125"/>
  <c r="O10" i="7125"/>
  <c r="N10" i="7125"/>
  <c r="M10" i="7125" s="1"/>
  <c r="U9" i="7125"/>
  <c r="T9" i="7125"/>
  <c r="Q9" i="7125"/>
  <c r="P9" i="7125"/>
  <c r="O9" i="7125"/>
  <c r="N9" i="7125"/>
  <c r="U8" i="7125"/>
  <c r="T8" i="7125"/>
  <c r="Q8" i="7125"/>
  <c r="P8" i="7125"/>
  <c r="O8" i="7125"/>
  <c r="N8" i="7125"/>
  <c r="U7" i="7125"/>
  <c r="T7" i="7125"/>
  <c r="Q7" i="7125"/>
  <c r="P7" i="7125"/>
  <c r="O7" i="7125"/>
  <c r="N7" i="7125"/>
  <c r="U6" i="7125"/>
  <c r="T6" i="7125"/>
  <c r="Q6" i="7125"/>
  <c r="P6" i="7125"/>
  <c r="O6" i="7125"/>
  <c r="N6" i="7125"/>
  <c r="U5" i="7125"/>
  <c r="T5" i="7125"/>
  <c r="Q5" i="7125"/>
  <c r="P5" i="7125"/>
  <c r="O5" i="7125"/>
  <c r="N5" i="7125"/>
  <c r="U4" i="7125"/>
  <c r="T4" i="7125"/>
  <c r="R4" i="7125" s="1"/>
  <c r="R5" i="7125" s="1"/>
  <c r="Q4" i="7125"/>
  <c r="P4" i="7125"/>
  <c r="O4" i="7125"/>
  <c r="N4" i="7125"/>
  <c r="Q3" i="7125"/>
  <c r="P3" i="7125"/>
  <c r="O3" i="7125"/>
  <c r="N3" i="7125"/>
  <c r="Q3" i="7124"/>
  <c r="P3" i="7124"/>
  <c r="O3" i="7124"/>
  <c r="N3" i="7124"/>
  <c r="M3" i="7124" s="1"/>
  <c r="A280" i="6847"/>
  <c r="I280" i="6847"/>
  <c r="H280" i="6847"/>
  <c r="N280" i="6847" s="1"/>
  <c r="A269" i="6847"/>
  <c r="A270" i="6847"/>
  <c r="A271" i="6847"/>
  <c r="A272" i="6847"/>
  <c r="A273" i="6847"/>
  <c r="A274" i="6847"/>
  <c r="A275" i="6847"/>
  <c r="A276" i="6847"/>
  <c r="A277" i="6847"/>
  <c r="A278" i="6847"/>
  <c r="A279" i="6847"/>
  <c r="H269" i="6847"/>
  <c r="I269" i="6847"/>
  <c r="L269" i="6847"/>
  <c r="M269" i="6847"/>
  <c r="N269" i="6847"/>
  <c r="H270" i="6847"/>
  <c r="M270" i="6847" s="1"/>
  <c r="I270" i="6847"/>
  <c r="H271" i="6847"/>
  <c r="I271" i="6847"/>
  <c r="L271" i="6847"/>
  <c r="M271" i="6847"/>
  <c r="N271" i="6847"/>
  <c r="H272" i="6847"/>
  <c r="N272" i="6847" s="1"/>
  <c r="I272" i="6847"/>
  <c r="H273" i="6847"/>
  <c r="N273" i="6847" s="1"/>
  <c r="I273" i="6847"/>
  <c r="M273" i="6847"/>
  <c r="H274" i="6847"/>
  <c r="N274" i="6847" s="1"/>
  <c r="I274" i="6847"/>
  <c r="L274" i="6847"/>
  <c r="M274" i="6847"/>
  <c r="H275" i="6847"/>
  <c r="L275" i="6847" s="1"/>
  <c r="I275" i="6847"/>
  <c r="H276" i="6847"/>
  <c r="I276" i="6847"/>
  <c r="L276" i="6847"/>
  <c r="M276" i="6847"/>
  <c r="N276" i="6847"/>
  <c r="H277" i="6847"/>
  <c r="L277" i="6847" s="1"/>
  <c r="I277" i="6847"/>
  <c r="N277" i="6847"/>
  <c r="H278" i="6847"/>
  <c r="M278" i="6847" s="1"/>
  <c r="I278" i="6847"/>
  <c r="L278" i="6847"/>
  <c r="H279" i="6847"/>
  <c r="L279" i="6847" s="1"/>
  <c r="I279" i="6847"/>
  <c r="N279" i="6847"/>
  <c r="L289" i="6847" l="1"/>
  <c r="M279" i="6847"/>
  <c r="M277" i="6847"/>
  <c r="L273" i="6847"/>
  <c r="M281" i="6847"/>
  <c r="N287" i="6847"/>
  <c r="L270" i="6847"/>
  <c r="M7" i="7125"/>
  <c r="M12" i="7125"/>
  <c r="M25" i="7125"/>
  <c r="M285" i="6847"/>
  <c r="M288" i="6847"/>
  <c r="L285" i="6847"/>
  <c r="N283" i="6847"/>
  <c r="N288" i="6847"/>
  <c r="M19" i="7125"/>
  <c r="M17" i="7125"/>
  <c r="M3" i="7125"/>
  <c r="M9" i="7125"/>
  <c r="M14" i="7125"/>
  <c r="M4" i="7125"/>
  <c r="M20" i="7125"/>
  <c r="M24" i="7125"/>
  <c r="M32" i="7125"/>
  <c r="M16" i="7125"/>
  <c r="M31" i="7125"/>
  <c r="M27" i="7125"/>
  <c r="M29" i="7125"/>
  <c r="M28" i="7125"/>
  <c r="M33" i="7125"/>
  <c r="M30" i="7125"/>
  <c r="M26" i="7125"/>
  <c r="M18" i="7125"/>
  <c r="R6" i="7125"/>
  <c r="R7" i="7125" s="1"/>
  <c r="R8" i="7125" s="1"/>
  <c r="R9" i="7125" s="1"/>
  <c r="R10" i="7125" s="1"/>
  <c r="R11" i="7125" s="1"/>
  <c r="R12" i="7125" s="1"/>
  <c r="R13" i="7125" s="1"/>
  <c r="R14" i="7125" s="1"/>
  <c r="R15" i="7125" s="1"/>
  <c r="R16" i="7125" s="1"/>
  <c r="R17" i="7125" s="1"/>
  <c r="R18" i="7125" s="1"/>
  <c r="R19" i="7125" s="1"/>
  <c r="R20" i="7125" s="1"/>
  <c r="R21" i="7125" s="1"/>
  <c r="R22" i="7125" s="1"/>
  <c r="R23" i="7125" s="1"/>
  <c r="R24" i="7125" s="1"/>
  <c r="R25" i="7125" s="1"/>
  <c r="R26" i="7125" s="1"/>
  <c r="R27" i="7125" s="1"/>
  <c r="R28" i="7125" s="1"/>
  <c r="R29" i="7125" s="1"/>
  <c r="R30" i="7125" s="1"/>
  <c r="R31" i="7125" s="1"/>
  <c r="R32" i="7125" s="1"/>
  <c r="R33" i="7125" s="1"/>
  <c r="M21" i="7125"/>
  <c r="M13" i="7125"/>
  <c r="M6" i="7125"/>
  <c r="M15" i="7125"/>
  <c r="M8" i="7125"/>
  <c r="M23" i="7125"/>
  <c r="M5" i="7125"/>
  <c r="M22" i="7125"/>
  <c r="M280" i="6847"/>
  <c r="L280" i="6847"/>
  <c r="M272" i="6847"/>
  <c r="L272" i="6847"/>
  <c r="N270" i="6847"/>
  <c r="N275" i="6847"/>
  <c r="N278" i="6847"/>
  <c r="M275" i="6847"/>
  <c r="H257" i="6847"/>
  <c r="L257" i="6847" s="1"/>
  <c r="I257" i="6847"/>
  <c r="H258" i="6847"/>
  <c r="N258" i="6847" s="1"/>
  <c r="I258" i="6847"/>
  <c r="M258" i="6847"/>
  <c r="H259" i="6847"/>
  <c r="L259" i="6847" s="1"/>
  <c r="I259" i="6847"/>
  <c r="M259" i="6847"/>
  <c r="N259" i="6847"/>
  <c r="H260" i="6847"/>
  <c r="L260" i="6847" s="1"/>
  <c r="I260" i="6847"/>
  <c r="H261" i="6847"/>
  <c r="M261" i="6847" s="1"/>
  <c r="I261" i="6847"/>
  <c r="H262" i="6847"/>
  <c r="L262" i="6847" s="1"/>
  <c r="I262" i="6847"/>
  <c r="H263" i="6847"/>
  <c r="M263" i="6847" s="1"/>
  <c r="I263" i="6847"/>
  <c r="H264" i="6847"/>
  <c r="I264" i="6847"/>
  <c r="L264" i="6847"/>
  <c r="M264" i="6847"/>
  <c r="N264" i="6847"/>
  <c r="H265" i="6847"/>
  <c r="L265" i="6847" s="1"/>
  <c r="I265" i="6847"/>
  <c r="H266" i="6847"/>
  <c r="I266" i="6847"/>
  <c r="L266" i="6847"/>
  <c r="M266" i="6847"/>
  <c r="N266" i="6847"/>
  <c r="H267" i="6847"/>
  <c r="L267" i="6847" s="1"/>
  <c r="I267" i="6847"/>
  <c r="M267" i="6847"/>
  <c r="H268" i="6847"/>
  <c r="L268" i="6847" s="1"/>
  <c r="I268" i="6847"/>
  <c r="A257" i="6847"/>
  <c r="A258" i="6847"/>
  <c r="A259" i="6847"/>
  <c r="A260" i="6847"/>
  <c r="A261" i="6847"/>
  <c r="A262" i="6847"/>
  <c r="A263" i="6847"/>
  <c r="A264" i="6847"/>
  <c r="A265" i="6847"/>
  <c r="A266" i="6847"/>
  <c r="A267" i="6847"/>
  <c r="A268" i="6847"/>
  <c r="O44" i="7123"/>
  <c r="P44" i="7123"/>
  <c r="Q44" i="7123"/>
  <c r="R44" i="7123"/>
  <c r="U44" i="7123"/>
  <c r="V44" i="7123"/>
  <c r="O45" i="7123"/>
  <c r="P45" i="7123"/>
  <c r="Q45" i="7123"/>
  <c r="R45" i="7123"/>
  <c r="U45" i="7123"/>
  <c r="V45" i="7123"/>
  <c r="O46" i="7123"/>
  <c r="P46" i="7123"/>
  <c r="Q46" i="7123"/>
  <c r="R46" i="7123"/>
  <c r="U46" i="7123"/>
  <c r="V46" i="7123"/>
  <c r="O47" i="7123"/>
  <c r="P47" i="7123"/>
  <c r="Q47" i="7123"/>
  <c r="R47" i="7123"/>
  <c r="U47" i="7123"/>
  <c r="V47" i="7123"/>
  <c r="O9" i="7123"/>
  <c r="P9" i="7123"/>
  <c r="V43" i="7123"/>
  <c r="U43" i="7123"/>
  <c r="R43" i="7123"/>
  <c r="Q43" i="7123"/>
  <c r="P43" i="7123"/>
  <c r="O43" i="7123"/>
  <c r="V42" i="7123"/>
  <c r="U42" i="7123"/>
  <c r="R42" i="7123"/>
  <c r="Q42" i="7123"/>
  <c r="P42" i="7123"/>
  <c r="O42" i="7123"/>
  <c r="V41" i="7123"/>
  <c r="U41" i="7123"/>
  <c r="R41" i="7123"/>
  <c r="Q41" i="7123"/>
  <c r="P41" i="7123"/>
  <c r="O41" i="7123"/>
  <c r="V40" i="7123"/>
  <c r="U40" i="7123"/>
  <c r="R40" i="7123"/>
  <c r="Q40" i="7123"/>
  <c r="P40" i="7123"/>
  <c r="O40" i="7123"/>
  <c r="V39" i="7123"/>
  <c r="U39" i="7123"/>
  <c r="R39" i="7123"/>
  <c r="Q39" i="7123"/>
  <c r="P39" i="7123"/>
  <c r="O39" i="7123"/>
  <c r="V38" i="7123"/>
  <c r="U38" i="7123"/>
  <c r="R38" i="7123"/>
  <c r="Q38" i="7123"/>
  <c r="P38" i="7123"/>
  <c r="O38" i="7123"/>
  <c r="V37" i="7123"/>
  <c r="U37" i="7123"/>
  <c r="R37" i="7123"/>
  <c r="Q37" i="7123"/>
  <c r="P37" i="7123"/>
  <c r="O37" i="7123"/>
  <c r="V36" i="7123"/>
  <c r="U36" i="7123"/>
  <c r="R36" i="7123"/>
  <c r="Q36" i="7123"/>
  <c r="P36" i="7123"/>
  <c r="O36" i="7123"/>
  <c r="N36" i="7123" s="1"/>
  <c r="V35" i="7123"/>
  <c r="U35" i="7123"/>
  <c r="R35" i="7123"/>
  <c r="Q35" i="7123"/>
  <c r="P35" i="7123"/>
  <c r="O35" i="7123"/>
  <c r="V34" i="7123"/>
  <c r="U34" i="7123"/>
  <c r="R34" i="7123"/>
  <c r="Q34" i="7123"/>
  <c r="P34" i="7123"/>
  <c r="O34" i="7123"/>
  <c r="V33" i="7123"/>
  <c r="U33" i="7123"/>
  <c r="R33" i="7123"/>
  <c r="Q33" i="7123"/>
  <c r="P33" i="7123"/>
  <c r="O33" i="7123"/>
  <c r="V32" i="7123"/>
  <c r="U32" i="7123"/>
  <c r="R32" i="7123"/>
  <c r="Q32" i="7123"/>
  <c r="P32" i="7123"/>
  <c r="O32" i="7123"/>
  <c r="V31" i="7123"/>
  <c r="U31" i="7123"/>
  <c r="R31" i="7123"/>
  <c r="Q31" i="7123"/>
  <c r="P31" i="7123"/>
  <c r="O31" i="7123"/>
  <c r="V30" i="7123"/>
  <c r="U30" i="7123"/>
  <c r="R30" i="7123"/>
  <c r="Q30" i="7123"/>
  <c r="P30" i="7123"/>
  <c r="O30" i="7123"/>
  <c r="V29" i="7123"/>
  <c r="U29" i="7123"/>
  <c r="R29" i="7123"/>
  <c r="Q29" i="7123"/>
  <c r="P29" i="7123"/>
  <c r="O29" i="7123"/>
  <c r="V28" i="7123"/>
  <c r="U28" i="7123"/>
  <c r="R28" i="7123"/>
  <c r="Q28" i="7123"/>
  <c r="P28" i="7123"/>
  <c r="O28" i="7123"/>
  <c r="V27" i="7123"/>
  <c r="U27" i="7123"/>
  <c r="R27" i="7123"/>
  <c r="Q27" i="7123"/>
  <c r="P27" i="7123"/>
  <c r="O27" i="7123"/>
  <c r="V26" i="7123"/>
  <c r="U26" i="7123"/>
  <c r="R26" i="7123"/>
  <c r="Q26" i="7123"/>
  <c r="P26" i="7123"/>
  <c r="O26" i="7123"/>
  <c r="V25" i="7123"/>
  <c r="U25" i="7123"/>
  <c r="R25" i="7123"/>
  <c r="Q25" i="7123"/>
  <c r="P25" i="7123"/>
  <c r="O25" i="7123"/>
  <c r="V24" i="7123"/>
  <c r="U24" i="7123"/>
  <c r="R24" i="7123"/>
  <c r="Q24" i="7123"/>
  <c r="P24" i="7123"/>
  <c r="O24" i="7123"/>
  <c r="V23" i="7123"/>
  <c r="U23" i="7123"/>
  <c r="R23" i="7123"/>
  <c r="Q23" i="7123"/>
  <c r="P23" i="7123"/>
  <c r="O23" i="7123"/>
  <c r="V22" i="7123"/>
  <c r="U22" i="7123"/>
  <c r="R22" i="7123"/>
  <c r="Q22" i="7123"/>
  <c r="P22" i="7123"/>
  <c r="O22" i="7123"/>
  <c r="V21" i="7123"/>
  <c r="U21" i="7123"/>
  <c r="R21" i="7123"/>
  <c r="Q21" i="7123"/>
  <c r="P21" i="7123"/>
  <c r="O21" i="7123"/>
  <c r="V20" i="7123"/>
  <c r="U20" i="7123"/>
  <c r="R20" i="7123"/>
  <c r="Q20" i="7123"/>
  <c r="P20" i="7123"/>
  <c r="O20" i="7123"/>
  <c r="V19" i="7123"/>
  <c r="U19" i="7123"/>
  <c r="R19" i="7123"/>
  <c r="Q19" i="7123"/>
  <c r="P19" i="7123"/>
  <c r="O19" i="7123"/>
  <c r="V18" i="7123"/>
  <c r="U18" i="7123"/>
  <c r="R18" i="7123"/>
  <c r="Q18" i="7123"/>
  <c r="P18" i="7123"/>
  <c r="O18" i="7123"/>
  <c r="V17" i="7123"/>
  <c r="U17" i="7123"/>
  <c r="R17" i="7123"/>
  <c r="Q17" i="7123"/>
  <c r="P17" i="7123"/>
  <c r="O17" i="7123"/>
  <c r="V16" i="7123"/>
  <c r="U16" i="7123"/>
  <c r="R16" i="7123"/>
  <c r="Q16" i="7123"/>
  <c r="P16" i="7123"/>
  <c r="O16" i="7123"/>
  <c r="V15" i="7123"/>
  <c r="U15" i="7123"/>
  <c r="R15" i="7123"/>
  <c r="Q15" i="7123"/>
  <c r="P15" i="7123"/>
  <c r="O15" i="7123"/>
  <c r="V14" i="7123"/>
  <c r="U14" i="7123"/>
  <c r="R14" i="7123"/>
  <c r="Q14" i="7123"/>
  <c r="P14" i="7123"/>
  <c r="O14" i="7123"/>
  <c r="V13" i="7123"/>
  <c r="U13" i="7123"/>
  <c r="R13" i="7123"/>
  <c r="Q13" i="7123"/>
  <c r="P13" i="7123"/>
  <c r="O13" i="7123"/>
  <c r="V12" i="7123"/>
  <c r="U12" i="7123"/>
  <c r="R12" i="7123"/>
  <c r="Q12" i="7123"/>
  <c r="P12" i="7123"/>
  <c r="O12" i="7123"/>
  <c r="V11" i="7123"/>
  <c r="U11" i="7123"/>
  <c r="R11" i="7123"/>
  <c r="Q11" i="7123"/>
  <c r="P11" i="7123"/>
  <c r="O11" i="7123"/>
  <c r="V10" i="7123"/>
  <c r="U10" i="7123"/>
  <c r="R10" i="7123"/>
  <c r="Q10" i="7123"/>
  <c r="P10" i="7123"/>
  <c r="O10" i="7123"/>
  <c r="V9" i="7123"/>
  <c r="U9" i="7123"/>
  <c r="R9" i="7123"/>
  <c r="Q9" i="7123"/>
  <c r="V8" i="7123"/>
  <c r="U8" i="7123"/>
  <c r="R8" i="7123"/>
  <c r="Q8" i="7123"/>
  <c r="P8" i="7123"/>
  <c r="O8" i="7123"/>
  <c r="V7" i="7123"/>
  <c r="U7" i="7123"/>
  <c r="R7" i="7123"/>
  <c r="Q7" i="7123"/>
  <c r="P7" i="7123"/>
  <c r="O7" i="7123"/>
  <c r="V6" i="7123"/>
  <c r="U6" i="7123"/>
  <c r="R6" i="7123"/>
  <c r="Q6" i="7123"/>
  <c r="P6" i="7123"/>
  <c r="O6" i="7123"/>
  <c r="V5" i="7123"/>
  <c r="U5" i="7123"/>
  <c r="R5" i="7123"/>
  <c r="Q5" i="7123"/>
  <c r="P5" i="7123"/>
  <c r="O5" i="7123"/>
  <c r="V4" i="7123"/>
  <c r="U4" i="7123"/>
  <c r="R4" i="7123"/>
  <c r="Q4" i="7123"/>
  <c r="P4" i="7123"/>
  <c r="O4" i="7123"/>
  <c r="R3" i="7123"/>
  <c r="Q3" i="7123"/>
  <c r="P3" i="7123"/>
  <c r="O3" i="7123"/>
  <c r="V6" i="7122"/>
  <c r="U6" i="7122"/>
  <c r="R6" i="7122"/>
  <c r="Q6" i="7122"/>
  <c r="P6" i="7122"/>
  <c r="O6" i="7122"/>
  <c r="N6" i="7122"/>
  <c r="V5" i="7122"/>
  <c r="U5" i="7122"/>
  <c r="R5" i="7122"/>
  <c r="Q5" i="7122"/>
  <c r="P5" i="7122"/>
  <c r="O5" i="7122"/>
  <c r="N5" i="7122"/>
  <c r="V4" i="7122"/>
  <c r="U4" i="7122"/>
  <c r="R4" i="7122"/>
  <c r="Q4" i="7122"/>
  <c r="P4" i="7122"/>
  <c r="O4" i="7122"/>
  <c r="R3" i="7122"/>
  <c r="Q3" i="7122"/>
  <c r="P3" i="7122"/>
  <c r="O3" i="7122"/>
  <c r="N3" i="7122"/>
  <c r="L258" i="6847" l="1"/>
  <c r="L261" i="6847"/>
  <c r="N261" i="6847"/>
  <c r="N267" i="6847"/>
  <c r="L263" i="6847"/>
  <c r="S4" i="7123"/>
  <c r="S5" i="7123" s="1"/>
  <c r="N12" i="7123"/>
  <c r="N20" i="7123"/>
  <c r="N28" i="7123"/>
  <c r="N32" i="7123"/>
  <c r="N47" i="7123"/>
  <c r="N13" i="7123"/>
  <c r="N17" i="7123"/>
  <c r="N40" i="7123"/>
  <c r="N19" i="7123"/>
  <c r="N27" i="7123"/>
  <c r="N8" i="7123"/>
  <c r="N265" i="6847"/>
  <c r="M262" i="6847"/>
  <c r="N257" i="6847"/>
  <c r="N262" i="6847"/>
  <c r="N268" i="6847"/>
  <c r="M265" i="6847"/>
  <c r="N260" i="6847"/>
  <c r="M257" i="6847"/>
  <c r="M268" i="6847"/>
  <c r="N263" i="6847"/>
  <c r="M260" i="6847"/>
  <c r="N37" i="7123"/>
  <c r="N4" i="7123"/>
  <c r="N7" i="7123"/>
  <c r="N39" i="7123"/>
  <c r="N45" i="7123"/>
  <c r="N3" i="7123"/>
  <c r="N6" i="7123"/>
  <c r="N38" i="7123"/>
  <c r="S6" i="7123"/>
  <c r="S7" i="7123" s="1"/>
  <c r="S8" i="7123" s="1"/>
  <c r="S9" i="7123" s="1"/>
  <c r="S10" i="7123" s="1"/>
  <c r="S11" i="7123" s="1"/>
  <c r="S12" i="7123" s="1"/>
  <c r="S13" i="7123" s="1"/>
  <c r="S14" i="7123" s="1"/>
  <c r="S15" i="7123" s="1"/>
  <c r="S16" i="7123" s="1"/>
  <c r="S17" i="7123" s="1"/>
  <c r="S18" i="7123" s="1"/>
  <c r="S19" i="7123" s="1"/>
  <c r="S20" i="7123" s="1"/>
  <c r="S21" i="7123" s="1"/>
  <c r="S22" i="7123" s="1"/>
  <c r="S23" i="7123" s="1"/>
  <c r="S24" i="7123" s="1"/>
  <c r="S25" i="7123" s="1"/>
  <c r="S26" i="7123" s="1"/>
  <c r="S27" i="7123" s="1"/>
  <c r="S28" i="7123" s="1"/>
  <c r="S29" i="7123" s="1"/>
  <c r="S30" i="7123" s="1"/>
  <c r="S31" i="7123" s="1"/>
  <c r="S32" i="7123" s="1"/>
  <c r="S33" i="7123" s="1"/>
  <c r="S34" i="7123" s="1"/>
  <c r="S35" i="7123" s="1"/>
  <c r="S36" i="7123" s="1"/>
  <c r="S37" i="7123" s="1"/>
  <c r="S38" i="7123" s="1"/>
  <c r="S39" i="7123" s="1"/>
  <c r="S40" i="7123" s="1"/>
  <c r="S41" i="7123" s="1"/>
  <c r="S42" i="7123" s="1"/>
  <c r="S43" i="7123" s="1"/>
  <c r="S44" i="7123" s="1"/>
  <c r="S45" i="7123" s="1"/>
  <c r="S46" i="7123" s="1"/>
  <c r="S47" i="7123" s="1"/>
  <c r="N21" i="7123"/>
  <c r="N29" i="7123"/>
  <c r="N46" i="7123"/>
  <c r="N31" i="7123"/>
  <c r="N44" i="7123"/>
  <c r="N4" i="7122"/>
  <c r="S4" i="7122"/>
  <c r="S5" i="7122" s="1"/>
  <c r="S6" i="7122" s="1"/>
  <c r="N30" i="7123"/>
  <c r="N5" i="7123"/>
  <c r="N18" i="7123"/>
  <c r="N26" i="7123"/>
  <c r="N10" i="7123"/>
  <c r="N15" i="7123"/>
  <c r="N24" i="7123"/>
  <c r="N34" i="7123"/>
  <c r="N43" i="7123"/>
  <c r="N14" i="7123"/>
  <c r="N25" i="7123"/>
  <c r="N9" i="7123"/>
  <c r="N23" i="7123"/>
  <c r="N42" i="7123"/>
  <c r="N11" i="7123"/>
  <c r="N22" i="7123"/>
  <c r="N33" i="7123"/>
  <c r="N41" i="7123"/>
  <c r="N16" i="7123"/>
  <c r="N35" i="7123"/>
  <c r="H255" i="6847"/>
  <c r="L255" i="6847" s="1"/>
  <c r="I255" i="6847"/>
  <c r="H256" i="6847"/>
  <c r="N256" i="6847" s="1"/>
  <c r="I256" i="6847"/>
  <c r="A254" i="6847"/>
  <c r="A255" i="6847"/>
  <c r="A256" i="6847"/>
  <c r="H254" i="6847"/>
  <c r="L254" i="6847" s="1"/>
  <c r="I254" i="6847"/>
  <c r="N13" i="7045"/>
  <c r="N14" i="7045" s="1"/>
  <c r="N15" i="7045" s="1"/>
  <c r="N16" i="7045" s="1"/>
  <c r="N17" i="7045" s="1"/>
  <c r="N18" i="7045" s="1"/>
  <c r="N19" i="7045" s="1"/>
  <c r="N20" i="7045" s="1"/>
  <c r="N21" i="7045" s="1"/>
  <c r="N22" i="7045" s="1"/>
  <c r="N23" i="7045" s="1"/>
  <c r="P13" i="7045"/>
  <c r="Q13" i="7045"/>
  <c r="P14" i="7045"/>
  <c r="Q14" i="7045"/>
  <c r="P15" i="7045"/>
  <c r="Q15" i="7045"/>
  <c r="P16" i="7045"/>
  <c r="Q16" i="7045"/>
  <c r="P17" i="7045"/>
  <c r="Q17" i="7045"/>
  <c r="P18" i="7045"/>
  <c r="Q18" i="7045"/>
  <c r="P19" i="7045"/>
  <c r="Q19" i="7045"/>
  <c r="P20" i="7045"/>
  <c r="Q20" i="7045"/>
  <c r="P21" i="7045"/>
  <c r="Q21" i="7045"/>
  <c r="P22" i="7045"/>
  <c r="Q22" i="7045"/>
  <c r="P23" i="7045"/>
  <c r="Q23" i="7045"/>
  <c r="L256" i="6847" l="1"/>
  <c r="M256" i="6847"/>
  <c r="N255" i="6847"/>
  <c r="M255" i="6847"/>
  <c r="N254" i="6847"/>
  <c r="M254" i="6847"/>
  <c r="H243" i="6847"/>
  <c r="L243" i="6847" s="1"/>
  <c r="I243" i="6847"/>
  <c r="H244" i="6847"/>
  <c r="N244" i="6847" s="1"/>
  <c r="I244" i="6847"/>
  <c r="M244" i="6847"/>
  <c r="H245" i="6847"/>
  <c r="L245" i="6847" s="1"/>
  <c r="I245" i="6847"/>
  <c r="M245" i="6847"/>
  <c r="H246" i="6847"/>
  <c r="L246" i="6847" s="1"/>
  <c r="I246" i="6847"/>
  <c r="H247" i="6847"/>
  <c r="M247" i="6847" s="1"/>
  <c r="I247" i="6847"/>
  <c r="L247" i="6847"/>
  <c r="N247" i="6847"/>
  <c r="H248" i="6847"/>
  <c r="L248" i="6847" s="1"/>
  <c r="I248" i="6847"/>
  <c r="H249" i="6847"/>
  <c r="M249" i="6847" s="1"/>
  <c r="I249" i="6847"/>
  <c r="H250" i="6847"/>
  <c r="N250" i="6847" s="1"/>
  <c r="I250" i="6847"/>
  <c r="L250" i="6847"/>
  <c r="M250" i="6847"/>
  <c r="H251" i="6847"/>
  <c r="L251" i="6847" s="1"/>
  <c r="I251" i="6847"/>
  <c r="H252" i="6847"/>
  <c r="N252" i="6847" s="1"/>
  <c r="I252" i="6847"/>
  <c r="H253" i="6847"/>
  <c r="L253" i="6847" s="1"/>
  <c r="I253" i="6847"/>
  <c r="M253" i="6847"/>
  <c r="A243" i="6847"/>
  <c r="A244" i="6847"/>
  <c r="A245" i="6847"/>
  <c r="A246" i="6847"/>
  <c r="A247" i="6847"/>
  <c r="A248" i="6847"/>
  <c r="A249" i="6847"/>
  <c r="A250" i="6847"/>
  <c r="A251" i="6847"/>
  <c r="A252" i="6847"/>
  <c r="A253" i="6847"/>
  <c r="A241" i="6847"/>
  <c r="A242" i="6847"/>
  <c r="H241" i="6847"/>
  <c r="L241" i="6847" s="1"/>
  <c r="I241" i="6847"/>
  <c r="N241" i="6847"/>
  <c r="H242" i="6847"/>
  <c r="M242" i="6847" s="1"/>
  <c r="I242" i="6847"/>
  <c r="AO3" i="7120"/>
  <c r="AQ3" i="7120"/>
  <c r="AM3" i="7120" s="1"/>
  <c r="AM4" i="7120" s="1"/>
  <c r="AM5" i="7120" s="1"/>
  <c r="AO4" i="7120"/>
  <c r="AQ4" i="7120"/>
  <c r="AO5" i="7120"/>
  <c r="AQ5" i="7120"/>
  <c r="AL37" i="7121"/>
  <c r="AK37" i="7121"/>
  <c r="AJ37" i="7121"/>
  <c r="AI37" i="7121"/>
  <c r="N37" i="7121"/>
  <c r="M37" i="7121"/>
  <c r="AL36" i="7121"/>
  <c r="AK36" i="7121"/>
  <c r="AJ36" i="7121"/>
  <c r="AI36" i="7121"/>
  <c r="N36" i="7121"/>
  <c r="M36" i="7121"/>
  <c r="AO37" i="7121" s="1"/>
  <c r="AL35" i="7121"/>
  <c r="AK35" i="7121"/>
  <c r="AJ35" i="7121"/>
  <c r="AI35" i="7121"/>
  <c r="N35" i="7121"/>
  <c r="M35" i="7121"/>
  <c r="AO36" i="7121" s="1"/>
  <c r="AL34" i="7121"/>
  <c r="AK34" i="7121"/>
  <c r="AJ34" i="7121"/>
  <c r="AI34" i="7121"/>
  <c r="N34" i="7121"/>
  <c r="M34" i="7121"/>
  <c r="AL33" i="7121"/>
  <c r="AK33" i="7121"/>
  <c r="AJ33" i="7121"/>
  <c r="AI33" i="7121"/>
  <c r="N33" i="7121"/>
  <c r="M33" i="7121"/>
  <c r="AO34" i="7121" s="1"/>
  <c r="AL32" i="7121"/>
  <c r="AK32" i="7121"/>
  <c r="AJ32" i="7121"/>
  <c r="AI32" i="7121"/>
  <c r="N32" i="7121"/>
  <c r="M32" i="7121"/>
  <c r="AO33" i="7121" s="1"/>
  <c r="AL31" i="7121"/>
  <c r="AK31" i="7121"/>
  <c r="AJ31" i="7121"/>
  <c r="AI31" i="7121"/>
  <c r="N31" i="7121"/>
  <c r="M31" i="7121"/>
  <c r="AO32" i="7121" s="1"/>
  <c r="AL30" i="7121"/>
  <c r="AK30" i="7121"/>
  <c r="AJ30" i="7121"/>
  <c r="AI30" i="7121"/>
  <c r="N30" i="7121"/>
  <c r="M30" i="7121"/>
  <c r="AL29" i="7121"/>
  <c r="AK29" i="7121"/>
  <c r="AJ29" i="7121"/>
  <c r="AI29" i="7121"/>
  <c r="N29" i="7121"/>
  <c r="M29" i="7121"/>
  <c r="AO30" i="7121" s="1"/>
  <c r="AL28" i="7121"/>
  <c r="AK28" i="7121"/>
  <c r="AJ28" i="7121"/>
  <c r="AI28" i="7121"/>
  <c r="N28" i="7121"/>
  <c r="M28" i="7121"/>
  <c r="AO29" i="7121" s="1"/>
  <c r="AL27" i="7121"/>
  <c r="AK27" i="7121"/>
  <c r="AJ27" i="7121"/>
  <c r="AI27" i="7121"/>
  <c r="N27" i="7121"/>
  <c r="M27" i="7121"/>
  <c r="AO28" i="7121" s="1"/>
  <c r="AL26" i="7121"/>
  <c r="AK26" i="7121"/>
  <c r="AJ26" i="7121"/>
  <c r="AI26" i="7121"/>
  <c r="N26" i="7121"/>
  <c r="M26" i="7121"/>
  <c r="AL25" i="7121"/>
  <c r="AK25" i="7121"/>
  <c r="AJ25" i="7121"/>
  <c r="AI25" i="7121"/>
  <c r="N25" i="7121"/>
  <c r="M25" i="7121"/>
  <c r="AO26" i="7121" s="1"/>
  <c r="AL24" i="7121"/>
  <c r="AK24" i="7121"/>
  <c r="AJ24" i="7121"/>
  <c r="AI24" i="7121"/>
  <c r="N24" i="7121"/>
  <c r="M24" i="7121"/>
  <c r="AO25" i="7121" s="1"/>
  <c r="AL23" i="7121"/>
  <c r="AK23" i="7121"/>
  <c r="AJ23" i="7121"/>
  <c r="AI23" i="7121"/>
  <c r="N23" i="7121"/>
  <c r="M23" i="7121"/>
  <c r="AO24" i="7121" s="1"/>
  <c r="AL22" i="7121"/>
  <c r="AK22" i="7121"/>
  <c r="AJ22" i="7121"/>
  <c r="AI22" i="7121"/>
  <c r="N22" i="7121"/>
  <c r="M22" i="7121"/>
  <c r="AL21" i="7121"/>
  <c r="AK21" i="7121"/>
  <c r="AJ21" i="7121"/>
  <c r="AI21" i="7121"/>
  <c r="AH21" i="7121" s="1"/>
  <c r="N21" i="7121"/>
  <c r="M21" i="7121"/>
  <c r="AO22" i="7121" s="1"/>
  <c r="AL20" i="7121"/>
  <c r="AK20" i="7121"/>
  <c r="AJ20" i="7121"/>
  <c r="AI20" i="7121"/>
  <c r="N20" i="7121"/>
  <c r="M20" i="7121"/>
  <c r="AO21" i="7121" s="1"/>
  <c r="AL19" i="7121"/>
  <c r="AK19" i="7121"/>
  <c r="AJ19" i="7121"/>
  <c r="AI19" i="7121"/>
  <c r="N19" i="7121"/>
  <c r="M19" i="7121"/>
  <c r="AL18" i="7121"/>
  <c r="AK18" i="7121"/>
  <c r="AJ18" i="7121"/>
  <c r="AI18" i="7121"/>
  <c r="N18" i="7121"/>
  <c r="M18" i="7121"/>
  <c r="AL17" i="7121"/>
  <c r="AK17" i="7121"/>
  <c r="AJ17" i="7121"/>
  <c r="AI17" i="7121"/>
  <c r="N17" i="7121"/>
  <c r="M17" i="7121"/>
  <c r="AO18" i="7121" s="1"/>
  <c r="AL16" i="7121"/>
  <c r="AK16" i="7121"/>
  <c r="AJ16" i="7121"/>
  <c r="AI16" i="7121"/>
  <c r="N16" i="7121"/>
  <c r="M16" i="7121"/>
  <c r="AO17" i="7121" s="1"/>
  <c r="AL15" i="7121"/>
  <c r="AK15" i="7121"/>
  <c r="AJ15" i="7121"/>
  <c r="AI15" i="7121"/>
  <c r="N15" i="7121"/>
  <c r="M15" i="7121"/>
  <c r="AL14" i="7121"/>
  <c r="AK14" i="7121"/>
  <c r="AJ14" i="7121"/>
  <c r="AI14" i="7121"/>
  <c r="N14" i="7121"/>
  <c r="M14" i="7121"/>
  <c r="AL13" i="7121"/>
  <c r="AK13" i="7121"/>
  <c r="AJ13" i="7121"/>
  <c r="AI13" i="7121"/>
  <c r="N13" i="7121"/>
  <c r="M13" i="7121"/>
  <c r="AL12" i="7121"/>
  <c r="AK12" i="7121"/>
  <c r="AJ12" i="7121"/>
  <c r="AI12" i="7121"/>
  <c r="N12" i="7121"/>
  <c r="M12" i="7121"/>
  <c r="AL11" i="7121"/>
  <c r="AK11" i="7121"/>
  <c r="AJ11" i="7121"/>
  <c r="AI11" i="7121"/>
  <c r="N11" i="7121"/>
  <c r="M11" i="7121"/>
  <c r="AL10" i="7121"/>
  <c r="AK10" i="7121"/>
  <c r="AJ10" i="7121"/>
  <c r="AI10" i="7121"/>
  <c r="N10" i="7121"/>
  <c r="M10" i="7121"/>
  <c r="AL9" i="7121"/>
  <c r="AK9" i="7121"/>
  <c r="AJ9" i="7121"/>
  <c r="AI9" i="7121"/>
  <c r="N9" i="7121"/>
  <c r="M9" i="7121"/>
  <c r="AL8" i="7121"/>
  <c r="AK8" i="7121"/>
  <c r="AJ8" i="7121"/>
  <c r="AI8" i="7121"/>
  <c r="N8" i="7121"/>
  <c r="M8" i="7121"/>
  <c r="AL7" i="7121"/>
  <c r="AK7" i="7121"/>
  <c r="AJ7" i="7121"/>
  <c r="AI7" i="7121"/>
  <c r="AC7" i="7121"/>
  <c r="AE7" i="7121" s="1"/>
  <c r="N7" i="7121"/>
  <c r="M7" i="7121"/>
  <c r="AL6" i="7121"/>
  <c r="AK6" i="7121"/>
  <c r="AJ6" i="7121"/>
  <c r="AI6" i="7121"/>
  <c r="N6" i="7121"/>
  <c r="M6" i="7121"/>
  <c r="B6" i="7121"/>
  <c r="AC33" i="7121" s="1"/>
  <c r="AL5" i="7121"/>
  <c r="AK5" i="7121"/>
  <c r="AJ5" i="7121"/>
  <c r="AI5" i="7121"/>
  <c r="N5" i="7121"/>
  <c r="M5" i="7121"/>
  <c r="AL4" i="7121"/>
  <c r="AK4" i="7121"/>
  <c r="AJ4" i="7121"/>
  <c r="AI4" i="7121"/>
  <c r="N4" i="7121"/>
  <c r="M4" i="7121"/>
  <c r="AL3" i="7121"/>
  <c r="AK3" i="7121"/>
  <c r="AJ3" i="7121"/>
  <c r="AI3" i="7121"/>
  <c r="N3" i="7121"/>
  <c r="M3" i="7121"/>
  <c r="B3" i="7121"/>
  <c r="AL2" i="7121"/>
  <c r="AK2" i="7121"/>
  <c r="AJ2" i="7121"/>
  <c r="AI2" i="7121"/>
  <c r="N2" i="7121"/>
  <c r="M2" i="7121"/>
  <c r="B2" i="7121"/>
  <c r="AI2" i="7120"/>
  <c r="AJ2" i="7120"/>
  <c r="AK2" i="7120"/>
  <c r="AL2" i="7120"/>
  <c r="AI3" i="7120"/>
  <c r="AJ3" i="7120"/>
  <c r="AK3" i="7120"/>
  <c r="AL3" i="7120"/>
  <c r="AI4" i="7120"/>
  <c r="AJ4" i="7120"/>
  <c r="AK4" i="7120"/>
  <c r="AL4" i="7120"/>
  <c r="AI5" i="7120"/>
  <c r="AJ5" i="7120"/>
  <c r="AK5" i="7120"/>
  <c r="AL5" i="7120"/>
  <c r="M252" i="6847" l="1"/>
  <c r="N242" i="6847"/>
  <c r="L242" i="6847"/>
  <c r="N248" i="6847"/>
  <c r="N253" i="6847"/>
  <c r="N245" i="6847"/>
  <c r="AO20" i="7121"/>
  <c r="AO19" i="7121"/>
  <c r="AO23" i="7121"/>
  <c r="AO27" i="7121"/>
  <c r="AO31" i="7121"/>
  <c r="AO35" i="7121"/>
  <c r="L249" i="6847"/>
  <c r="L252" i="6847"/>
  <c r="L244" i="6847"/>
  <c r="N251" i="6847"/>
  <c r="M248" i="6847"/>
  <c r="N243" i="6847"/>
  <c r="M251" i="6847"/>
  <c r="N246" i="6847"/>
  <c r="M243" i="6847"/>
  <c r="N249" i="6847"/>
  <c r="M246" i="6847"/>
  <c r="AO5" i="7121"/>
  <c r="AO10" i="7121"/>
  <c r="AH34" i="7121"/>
  <c r="M241" i="6847"/>
  <c r="AH4" i="7120"/>
  <c r="AH3" i="7120"/>
  <c r="AH5" i="7120"/>
  <c r="AH2" i="7120"/>
  <c r="AH9" i="7121"/>
  <c r="AO13" i="7121"/>
  <c r="AH14" i="7121"/>
  <c r="AH27" i="7121"/>
  <c r="AO4" i="7121"/>
  <c r="AC5" i="7121"/>
  <c r="AB5" i="7121" s="1"/>
  <c r="AD5" i="7121" s="1"/>
  <c r="AC6" i="7121"/>
  <c r="AE6" i="7121" s="1"/>
  <c r="AO12" i="7121"/>
  <c r="AH13" i="7121"/>
  <c r="AH23" i="7121"/>
  <c r="AC31" i="7121"/>
  <c r="AE31" i="7121" s="1"/>
  <c r="AC32" i="7121"/>
  <c r="AE32" i="7121" s="1"/>
  <c r="AC23" i="7121"/>
  <c r="AE23" i="7121" s="1"/>
  <c r="AC4" i="7121"/>
  <c r="AE4" i="7121" s="1"/>
  <c r="AH5" i="7121"/>
  <c r="AC12" i="7121"/>
  <c r="AE12" i="7121" s="1"/>
  <c r="AH15" i="7121"/>
  <c r="AC21" i="7121"/>
  <c r="AE21" i="7121" s="1"/>
  <c r="AC30" i="7121"/>
  <c r="AE30" i="7121" s="1"/>
  <c r="AC2" i="7121"/>
  <c r="AE2" i="7121" s="1"/>
  <c r="AC11" i="7121"/>
  <c r="AE11" i="7121" s="1"/>
  <c r="AH12" i="7121"/>
  <c r="AH25" i="7121"/>
  <c r="AH30" i="7121"/>
  <c r="AC10" i="7121"/>
  <c r="AE10" i="7121" s="1"/>
  <c r="AO16" i="7121"/>
  <c r="AC17" i="7121"/>
  <c r="AE17" i="7121" s="1"/>
  <c r="AC18" i="7121"/>
  <c r="AE18" i="7121" s="1"/>
  <c r="AC19" i="7121"/>
  <c r="AE19" i="7121" s="1"/>
  <c r="AC3" i="7121"/>
  <c r="AE3" i="7121" s="1"/>
  <c r="AH6" i="7121"/>
  <c r="AO9" i="7121"/>
  <c r="AC9" i="7121"/>
  <c r="AE9" i="7121" s="1"/>
  <c r="AO15" i="7121"/>
  <c r="AH17" i="7121"/>
  <c r="AC27" i="7121"/>
  <c r="AE27" i="7121" s="1"/>
  <c r="AC28" i="7121"/>
  <c r="AE28" i="7121" s="1"/>
  <c r="AH32" i="7121"/>
  <c r="AC15" i="7121"/>
  <c r="AE15" i="7121" s="1"/>
  <c r="AO7" i="7121"/>
  <c r="AC14" i="7121"/>
  <c r="AE14" i="7121" s="1"/>
  <c r="AC24" i="7121"/>
  <c r="AE24" i="7121" s="1"/>
  <c r="AC25" i="7121"/>
  <c r="AE25" i="7121" s="1"/>
  <c r="AC34" i="7121"/>
  <c r="AE34" i="7121" s="1"/>
  <c r="AC35" i="7121"/>
  <c r="AE35" i="7121" s="1"/>
  <c r="AH3" i="7121"/>
  <c r="AH8" i="7121"/>
  <c r="AH20" i="7121"/>
  <c r="AH11" i="7121"/>
  <c r="AH19" i="7121"/>
  <c r="AH26" i="7121"/>
  <c r="AH28" i="7121"/>
  <c r="AH33" i="7121"/>
  <c r="AH35" i="7121"/>
  <c r="AH2" i="7121"/>
  <c r="AH4" i="7121"/>
  <c r="AO11" i="7121"/>
  <c r="AO14" i="7121"/>
  <c r="AH16" i="7121"/>
  <c r="AH37" i="7121"/>
  <c r="AO3" i="7121"/>
  <c r="AO6" i="7121"/>
  <c r="AH7" i="7121"/>
  <c r="AH18" i="7121"/>
  <c r="AH24" i="7121"/>
  <c r="AH31" i="7121"/>
  <c r="AB2" i="7121"/>
  <c r="AD2" i="7121" s="1"/>
  <c r="O2" i="7121" s="1"/>
  <c r="P2" i="7121" s="1"/>
  <c r="AB4" i="7121"/>
  <c r="AD4" i="7121" s="1"/>
  <c r="O4" i="7121" s="1"/>
  <c r="P4" i="7121" s="1"/>
  <c r="AO8" i="7121"/>
  <c r="AH10" i="7121"/>
  <c r="AH22" i="7121"/>
  <c r="AH29" i="7121"/>
  <c r="AH36" i="7121"/>
  <c r="AB33" i="7121"/>
  <c r="AD33" i="7121" s="1"/>
  <c r="AE33" i="7121"/>
  <c r="AC13" i="7121"/>
  <c r="AC20" i="7121"/>
  <c r="AE20" i="7121" s="1"/>
  <c r="AB7" i="7121"/>
  <c r="AD7" i="7121" s="1"/>
  <c r="O7" i="7121" s="1"/>
  <c r="P7" i="7121" s="1"/>
  <c r="AB35" i="7121"/>
  <c r="AD35" i="7121" s="1"/>
  <c r="O35" i="7121" s="1"/>
  <c r="P35" i="7121" s="1"/>
  <c r="AC8" i="7121"/>
  <c r="AC16" i="7121"/>
  <c r="AC22" i="7121"/>
  <c r="AB23" i="7121"/>
  <c r="AD23" i="7121" s="1"/>
  <c r="O23" i="7121" s="1"/>
  <c r="P23" i="7121" s="1"/>
  <c r="AC29" i="7121"/>
  <c r="AB30" i="7121"/>
  <c r="AD30" i="7121" s="1"/>
  <c r="O30" i="7121" s="1"/>
  <c r="P30" i="7121" s="1"/>
  <c r="AC36" i="7121"/>
  <c r="AE36" i="7121" s="1"/>
  <c r="AB17" i="7121"/>
  <c r="AD17" i="7121" s="1"/>
  <c r="O17" i="7121" s="1"/>
  <c r="P17" i="7121" s="1"/>
  <c r="AC37" i="7121"/>
  <c r="AE37" i="7121" s="1"/>
  <c r="AC26" i="7121"/>
  <c r="AC3" i="7120"/>
  <c r="AC4" i="7120"/>
  <c r="AC5" i="7120"/>
  <c r="AC2" i="7120"/>
  <c r="AE2" i="7120" s="1"/>
  <c r="H225" i="6847"/>
  <c r="L225" i="6847" s="1"/>
  <c r="I225" i="6847"/>
  <c r="H226" i="6847"/>
  <c r="M226" i="6847" s="1"/>
  <c r="I226" i="6847"/>
  <c r="H227" i="6847"/>
  <c r="L227" i="6847" s="1"/>
  <c r="I227" i="6847"/>
  <c r="N227" i="6847"/>
  <c r="H228" i="6847"/>
  <c r="L228" i="6847" s="1"/>
  <c r="I228" i="6847"/>
  <c r="H229" i="6847"/>
  <c r="L229" i="6847" s="1"/>
  <c r="I229" i="6847"/>
  <c r="H230" i="6847"/>
  <c r="L230" i="6847" s="1"/>
  <c r="I230" i="6847"/>
  <c r="H231" i="6847"/>
  <c r="M231" i="6847" s="1"/>
  <c r="I231" i="6847"/>
  <c r="H232" i="6847"/>
  <c r="N232" i="6847" s="1"/>
  <c r="I232" i="6847"/>
  <c r="L232" i="6847"/>
  <c r="M232" i="6847"/>
  <c r="H233" i="6847"/>
  <c r="L233" i="6847" s="1"/>
  <c r="I233" i="6847"/>
  <c r="H234" i="6847"/>
  <c r="N234" i="6847" s="1"/>
  <c r="I234" i="6847"/>
  <c r="M234" i="6847"/>
  <c r="H235" i="6847"/>
  <c r="L235" i="6847" s="1"/>
  <c r="I235" i="6847"/>
  <c r="M235" i="6847"/>
  <c r="A225" i="6847"/>
  <c r="A226" i="6847"/>
  <c r="A227" i="6847"/>
  <c r="A228" i="6847"/>
  <c r="A229" i="6847"/>
  <c r="A230" i="6847"/>
  <c r="A231" i="6847"/>
  <c r="A232" i="6847"/>
  <c r="A233" i="6847"/>
  <c r="A234" i="6847"/>
  <c r="A235" i="6847"/>
  <c r="H222" i="6847"/>
  <c r="L222" i="6847" s="1"/>
  <c r="I222" i="6847"/>
  <c r="H223" i="6847"/>
  <c r="L223" i="6847" s="1"/>
  <c r="I223" i="6847"/>
  <c r="H224" i="6847"/>
  <c r="L224" i="6847" s="1"/>
  <c r="I224" i="6847"/>
  <c r="A222" i="6847"/>
  <c r="A223" i="6847"/>
  <c r="A224" i="6847"/>
  <c r="R9" i="7095"/>
  <c r="Q9" i="7095" s="1"/>
  <c r="S9" i="7095"/>
  <c r="T9" i="7095"/>
  <c r="U9" i="7095"/>
  <c r="X9" i="7095"/>
  <c r="Y9" i="7095"/>
  <c r="AB14" i="7121" l="1"/>
  <c r="AD14" i="7121" s="1"/>
  <c r="O14" i="7121" s="1"/>
  <c r="P14" i="7121" s="1"/>
  <c r="O33" i="7121"/>
  <c r="P33" i="7121" s="1"/>
  <c r="AB37" i="7121"/>
  <c r="AD37" i="7121" s="1"/>
  <c r="O37" i="7121" s="1"/>
  <c r="P37" i="7121" s="1"/>
  <c r="AQ37" i="7121" s="1"/>
  <c r="AB6" i="7121"/>
  <c r="AD6" i="7121" s="1"/>
  <c r="O6" i="7121" s="1"/>
  <c r="P6" i="7121" s="1"/>
  <c r="AQ7" i="7121" s="1"/>
  <c r="AB15" i="7121"/>
  <c r="AD15" i="7121" s="1"/>
  <c r="O15" i="7121" s="1"/>
  <c r="P15" i="7121" s="1"/>
  <c r="AQ15" i="7121" s="1"/>
  <c r="AE5" i="7121"/>
  <c r="O5" i="7121" s="1"/>
  <c r="P5" i="7121" s="1"/>
  <c r="AQ5" i="7121" s="1"/>
  <c r="AB36" i="7121"/>
  <c r="AD36" i="7121" s="1"/>
  <c r="O36" i="7121" s="1"/>
  <c r="P36" i="7121" s="1"/>
  <c r="AQ36" i="7121" s="1"/>
  <c r="AB31" i="7121"/>
  <c r="AD31" i="7121" s="1"/>
  <c r="O31" i="7121" s="1"/>
  <c r="P31" i="7121" s="1"/>
  <c r="AQ31" i="7121" s="1"/>
  <c r="AB27" i="7121"/>
  <c r="AD27" i="7121" s="1"/>
  <c r="O27" i="7121" s="1"/>
  <c r="P27" i="7121" s="1"/>
  <c r="AB21" i="7121"/>
  <c r="AD21" i="7121" s="1"/>
  <c r="O21" i="7121" s="1"/>
  <c r="P21" i="7121" s="1"/>
  <c r="AB10" i="7121"/>
  <c r="AD10" i="7121" s="1"/>
  <c r="O10" i="7121" s="1"/>
  <c r="P10" i="7121" s="1"/>
  <c r="AB9" i="7121"/>
  <c r="AD9" i="7121" s="1"/>
  <c r="O9" i="7121" s="1"/>
  <c r="P9" i="7121" s="1"/>
  <c r="AQ10" i="7121" s="1"/>
  <c r="AB19" i="7121"/>
  <c r="AD19" i="7121" s="1"/>
  <c r="O19" i="7121" s="1"/>
  <c r="P19" i="7121" s="1"/>
  <c r="AQ19" i="7121" s="1"/>
  <c r="AB24" i="7121"/>
  <c r="AD24" i="7121" s="1"/>
  <c r="O24" i="7121" s="1"/>
  <c r="P24" i="7121" s="1"/>
  <c r="AQ24" i="7121" s="1"/>
  <c r="AB18" i="7121"/>
  <c r="AD18" i="7121" s="1"/>
  <c r="O18" i="7121" s="1"/>
  <c r="P18" i="7121" s="1"/>
  <c r="AQ18" i="7121" s="1"/>
  <c r="AB3" i="7121"/>
  <c r="AD3" i="7121" s="1"/>
  <c r="O3" i="7121" s="1"/>
  <c r="P3" i="7121" s="1"/>
  <c r="AQ4" i="7121" s="1"/>
  <c r="AB28" i="7121"/>
  <c r="AD28" i="7121" s="1"/>
  <c r="O28" i="7121" s="1"/>
  <c r="P28" i="7121" s="1"/>
  <c r="AQ28" i="7121" s="1"/>
  <c r="AB32" i="7121"/>
  <c r="AD32" i="7121" s="1"/>
  <c r="O32" i="7121" s="1"/>
  <c r="P32" i="7121" s="1"/>
  <c r="AB12" i="7121"/>
  <c r="AD12" i="7121" s="1"/>
  <c r="O12" i="7121" s="1"/>
  <c r="P12" i="7121" s="1"/>
  <c r="AB34" i="7121"/>
  <c r="AD34" i="7121" s="1"/>
  <c r="O34" i="7121" s="1"/>
  <c r="P34" i="7121" s="1"/>
  <c r="AQ34" i="7121" s="1"/>
  <c r="AB11" i="7121"/>
  <c r="AD11" i="7121" s="1"/>
  <c r="O11" i="7121" s="1"/>
  <c r="P11" i="7121" s="1"/>
  <c r="AQ11" i="7121" s="1"/>
  <c r="AB25" i="7121"/>
  <c r="AD25" i="7121" s="1"/>
  <c r="O25" i="7121" s="1"/>
  <c r="P25" i="7121" s="1"/>
  <c r="AB20" i="7121"/>
  <c r="AD20" i="7121" s="1"/>
  <c r="O20" i="7121" s="1"/>
  <c r="P20" i="7121" s="1"/>
  <c r="AE22" i="7121"/>
  <c r="AB22" i="7121"/>
  <c r="AD22" i="7121" s="1"/>
  <c r="AE16" i="7121"/>
  <c r="AB16" i="7121"/>
  <c r="AD16" i="7121" s="1"/>
  <c r="AB26" i="7121"/>
  <c r="AD26" i="7121" s="1"/>
  <c r="AE26" i="7121"/>
  <c r="AB29" i="7121"/>
  <c r="AD29" i="7121" s="1"/>
  <c r="AE29" i="7121"/>
  <c r="AE8" i="7121"/>
  <c r="AB8" i="7121"/>
  <c r="AD8" i="7121" s="1"/>
  <c r="AB13" i="7121"/>
  <c r="AD13" i="7121" s="1"/>
  <c r="AE13" i="7121"/>
  <c r="AB2" i="7120"/>
  <c r="AD2" i="7120" s="1"/>
  <c r="AE4" i="7120"/>
  <c r="AB4" i="7120"/>
  <c r="AD4" i="7120" s="1"/>
  <c r="AE3" i="7120"/>
  <c r="AB3" i="7120"/>
  <c r="AD3" i="7120" s="1"/>
  <c r="AE5" i="7120"/>
  <c r="AB5" i="7120"/>
  <c r="AD5" i="7120" s="1"/>
  <c r="L234" i="6847"/>
  <c r="N229" i="6847"/>
  <c r="M227" i="6847"/>
  <c r="M229" i="6847"/>
  <c r="L231" i="6847"/>
  <c r="N235" i="6847"/>
  <c r="N230" i="6847"/>
  <c r="L226" i="6847"/>
  <c r="N233" i="6847"/>
  <c r="M230" i="6847"/>
  <c r="N225" i="6847"/>
  <c r="M233" i="6847"/>
  <c r="N228" i="6847"/>
  <c r="M225" i="6847"/>
  <c r="N231" i="6847"/>
  <c r="M228" i="6847"/>
  <c r="N226" i="6847"/>
  <c r="N223" i="6847"/>
  <c r="M223" i="6847"/>
  <c r="N224" i="6847"/>
  <c r="M224" i="6847"/>
  <c r="N222" i="6847"/>
  <c r="M222" i="6847"/>
  <c r="H240" i="6847"/>
  <c r="L240" i="6847" s="1"/>
  <c r="I240" i="6847"/>
  <c r="A240" i="6847"/>
  <c r="H239" i="6847"/>
  <c r="L239" i="6847" s="1"/>
  <c r="I239" i="6847"/>
  <c r="A239" i="6847"/>
  <c r="H236" i="6847"/>
  <c r="L236" i="6847" s="1"/>
  <c r="I236" i="6847"/>
  <c r="H237" i="6847"/>
  <c r="M237" i="6847" s="1"/>
  <c r="I237" i="6847"/>
  <c r="H238" i="6847"/>
  <c r="L238" i="6847" s="1"/>
  <c r="I238" i="6847"/>
  <c r="N238" i="6847"/>
  <c r="A236" i="6847"/>
  <c r="A237" i="6847"/>
  <c r="A238" i="6847"/>
  <c r="T6" i="7118"/>
  <c r="T7" i="7118"/>
  <c r="T5" i="7118"/>
  <c r="Q5" i="7118" s="1"/>
  <c r="Q6" i="7118" s="1"/>
  <c r="Q15" i="7119"/>
  <c r="Q16" i="7119" s="1"/>
  <c r="Q17" i="7119" s="1"/>
  <c r="Q18" i="7119" s="1"/>
  <c r="Q19" i="7119" s="1"/>
  <c r="S15" i="7119"/>
  <c r="T15" i="7119"/>
  <c r="S16" i="7119"/>
  <c r="T16" i="7119"/>
  <c r="S17" i="7119"/>
  <c r="T17" i="7119"/>
  <c r="S18" i="7119"/>
  <c r="T18" i="7119"/>
  <c r="S19" i="7119"/>
  <c r="T19" i="7119"/>
  <c r="P19" i="7119"/>
  <c r="N19" i="7119"/>
  <c r="M19" i="7119"/>
  <c r="G19" i="7119"/>
  <c r="P18" i="7119"/>
  <c r="N18" i="7119"/>
  <c r="M18" i="7119"/>
  <c r="L18" i="7119" s="1"/>
  <c r="G18" i="7119"/>
  <c r="P17" i="7119"/>
  <c r="N17" i="7119"/>
  <c r="M17" i="7119"/>
  <c r="G17" i="7119"/>
  <c r="P16" i="7119"/>
  <c r="N16" i="7119"/>
  <c r="M16" i="7119"/>
  <c r="L16" i="7119"/>
  <c r="G16" i="7119"/>
  <c r="P15" i="7119"/>
  <c r="N15" i="7119"/>
  <c r="M15" i="7119"/>
  <c r="G15" i="7119"/>
  <c r="T14" i="7119"/>
  <c r="P14" i="7119"/>
  <c r="N14" i="7119"/>
  <c r="M14" i="7119"/>
  <c r="G14" i="7119"/>
  <c r="T13" i="7119"/>
  <c r="P13" i="7119"/>
  <c r="N13" i="7119"/>
  <c r="M13" i="7119"/>
  <c r="L13" i="7119" s="1"/>
  <c r="G13" i="7119"/>
  <c r="S14" i="7119" s="1"/>
  <c r="T12" i="7119"/>
  <c r="P12" i="7119"/>
  <c r="N12" i="7119"/>
  <c r="M12" i="7119"/>
  <c r="L12" i="7119"/>
  <c r="G12" i="7119"/>
  <c r="T11" i="7119"/>
  <c r="P11" i="7119"/>
  <c r="N11" i="7119"/>
  <c r="M11" i="7119"/>
  <c r="G11" i="7119"/>
  <c r="S12" i="7119" s="1"/>
  <c r="T10" i="7119"/>
  <c r="P10" i="7119"/>
  <c r="N10" i="7119"/>
  <c r="M10" i="7119"/>
  <c r="G10" i="7119"/>
  <c r="S11" i="7119" s="1"/>
  <c r="T9" i="7119"/>
  <c r="P9" i="7119"/>
  <c r="N9" i="7119"/>
  <c r="M9" i="7119"/>
  <c r="G9" i="7119"/>
  <c r="S10" i="7119" s="1"/>
  <c r="T8" i="7119"/>
  <c r="P8" i="7119"/>
  <c r="N8" i="7119"/>
  <c r="M8" i="7119"/>
  <c r="G8" i="7119"/>
  <c r="T7" i="7119"/>
  <c r="P7" i="7119"/>
  <c r="N7" i="7119"/>
  <c r="M7" i="7119"/>
  <c r="G7" i="7119"/>
  <c r="T6" i="7119"/>
  <c r="P6" i="7119"/>
  <c r="N6" i="7119"/>
  <c r="M6" i="7119"/>
  <c r="G6" i="7119"/>
  <c r="S7" i="7119" s="1"/>
  <c r="T5" i="7119"/>
  <c r="P5" i="7119"/>
  <c r="L5" i="7119" s="1"/>
  <c r="N5" i="7119"/>
  <c r="M5" i="7119"/>
  <c r="G5" i="7119"/>
  <c r="S6" i="7119" s="1"/>
  <c r="P4" i="7119"/>
  <c r="N4" i="7119"/>
  <c r="M4" i="7119"/>
  <c r="L4" i="7119" s="1"/>
  <c r="G4" i="7119"/>
  <c r="M4" i="7118"/>
  <c r="N4" i="7118"/>
  <c r="P4" i="7118"/>
  <c r="M5" i="7118"/>
  <c r="N5" i="7118"/>
  <c r="P5" i="7118"/>
  <c r="M6" i="7118"/>
  <c r="N6" i="7118"/>
  <c r="P6" i="7118"/>
  <c r="M7" i="7118"/>
  <c r="L7" i="7118" s="1"/>
  <c r="N7" i="7118"/>
  <c r="P7" i="7118"/>
  <c r="G4" i="7118"/>
  <c r="S5" i="7118" s="1"/>
  <c r="G5" i="7118"/>
  <c r="S6" i="7118" s="1"/>
  <c r="G6" i="7118"/>
  <c r="S7" i="7118" s="1"/>
  <c r="G7" i="7118"/>
  <c r="AQ25" i="7121" l="1"/>
  <c r="O22" i="7121"/>
  <c r="P22" i="7121" s="1"/>
  <c r="AQ22" i="7121" s="1"/>
  <c r="AQ32" i="7121"/>
  <c r="AQ21" i="7121"/>
  <c r="AQ6" i="7121"/>
  <c r="AQ23" i="7121"/>
  <c r="AQ20" i="7121"/>
  <c r="AQ35" i="7121"/>
  <c r="AQ33" i="7121"/>
  <c r="AQ12" i="7121"/>
  <c r="AQ3" i="7121"/>
  <c r="AM3" i="7121" s="1"/>
  <c r="AM4" i="7121" s="1"/>
  <c r="AM5" i="7121" s="1"/>
  <c r="AM6" i="7121" s="1"/>
  <c r="AM7" i="7121" s="1"/>
  <c r="O13" i="7121"/>
  <c r="P13" i="7121" s="1"/>
  <c r="O26" i="7121"/>
  <c r="P26" i="7121" s="1"/>
  <c r="AQ26" i="7121" s="1"/>
  <c r="O8" i="7121"/>
  <c r="P8" i="7121" s="1"/>
  <c r="O29" i="7121"/>
  <c r="P29" i="7121" s="1"/>
  <c r="O16" i="7121"/>
  <c r="P16" i="7121" s="1"/>
  <c r="AQ17" i="7121" s="1"/>
  <c r="N237" i="6847"/>
  <c r="L237" i="6847"/>
  <c r="N240" i="6847"/>
  <c r="M240" i="6847"/>
  <c r="N239" i="6847"/>
  <c r="M239" i="6847"/>
  <c r="M238" i="6847"/>
  <c r="N236" i="6847"/>
  <c r="M236" i="6847"/>
  <c r="Q7" i="7118"/>
  <c r="L5" i="7118"/>
  <c r="L4" i="7118"/>
  <c r="L6" i="7118"/>
  <c r="Q5" i="7119"/>
  <c r="Q6" i="7119" s="1"/>
  <c r="Q7" i="7119" s="1"/>
  <c r="S8" i="7119"/>
  <c r="S5" i="7119"/>
  <c r="L7" i="7119"/>
  <c r="L10" i="7119"/>
  <c r="S13" i="7119"/>
  <c r="L14" i="7119"/>
  <c r="L17" i="7119"/>
  <c r="S9" i="7119"/>
  <c r="L9" i="7119"/>
  <c r="L11" i="7119"/>
  <c r="L15" i="7119"/>
  <c r="L19" i="7119"/>
  <c r="L6" i="7119"/>
  <c r="L8" i="7119"/>
  <c r="H214" i="6847"/>
  <c r="L214" i="6847" s="1"/>
  <c r="I214" i="6847"/>
  <c r="H215" i="6847"/>
  <c r="N215" i="6847" s="1"/>
  <c r="I215" i="6847"/>
  <c r="H216" i="6847"/>
  <c r="L216" i="6847" s="1"/>
  <c r="I216" i="6847"/>
  <c r="H217" i="6847"/>
  <c r="L217" i="6847" s="1"/>
  <c r="I217" i="6847"/>
  <c r="H218" i="6847"/>
  <c r="L218" i="6847" s="1"/>
  <c r="I218" i="6847"/>
  <c r="H219" i="6847"/>
  <c r="L219" i="6847" s="1"/>
  <c r="I219" i="6847"/>
  <c r="H220" i="6847"/>
  <c r="M220" i="6847" s="1"/>
  <c r="I220" i="6847"/>
  <c r="H221" i="6847"/>
  <c r="L221" i="6847" s="1"/>
  <c r="I221" i="6847"/>
  <c r="A214" i="6847"/>
  <c r="A215" i="6847"/>
  <c r="A216" i="6847"/>
  <c r="A217" i="6847"/>
  <c r="A218" i="6847"/>
  <c r="A219" i="6847"/>
  <c r="A220" i="6847"/>
  <c r="A221" i="6847"/>
  <c r="A213" i="6847"/>
  <c r="A206" i="6847"/>
  <c r="I213" i="6847"/>
  <c r="H213" i="6847"/>
  <c r="N213" i="6847" s="1"/>
  <c r="H206" i="6847"/>
  <c r="L206" i="6847" s="1"/>
  <c r="I206" i="6847"/>
  <c r="N216" i="6847" l="1"/>
  <c r="N218" i="6847"/>
  <c r="M216" i="6847"/>
  <c r="M218" i="6847"/>
  <c r="L220" i="6847"/>
  <c r="AQ29" i="7121"/>
  <c r="AQ30" i="7121"/>
  <c r="AQ27" i="7121"/>
  <c r="AQ13" i="7121"/>
  <c r="AQ14" i="7121"/>
  <c r="AQ8" i="7121"/>
  <c r="AM8" i="7121" s="1"/>
  <c r="AQ9" i="7121"/>
  <c r="AQ16" i="7121"/>
  <c r="N221" i="6847"/>
  <c r="N219" i="6847"/>
  <c r="M215" i="6847"/>
  <c r="M221" i="6847"/>
  <c r="M219" i="6847"/>
  <c r="L215" i="6847"/>
  <c r="Q8" i="7119"/>
  <c r="Q9" i="7119" s="1"/>
  <c r="Q10" i="7119" s="1"/>
  <c r="Q11" i="7119" s="1"/>
  <c r="Q12" i="7119" s="1"/>
  <c r="Q13" i="7119" s="1"/>
  <c r="Q14" i="7119" s="1"/>
  <c r="N214" i="6847"/>
  <c r="N217" i="6847"/>
  <c r="M214" i="6847"/>
  <c r="N220" i="6847"/>
  <c r="M217" i="6847"/>
  <c r="L213" i="6847"/>
  <c r="M213" i="6847"/>
  <c r="N206" i="6847"/>
  <c r="M206" i="6847"/>
  <c r="H207" i="6847"/>
  <c r="L207" i="6847" s="1"/>
  <c r="I207" i="6847"/>
  <c r="H208" i="6847"/>
  <c r="N208" i="6847" s="1"/>
  <c r="I208" i="6847"/>
  <c r="H209" i="6847"/>
  <c r="L209" i="6847" s="1"/>
  <c r="I209" i="6847"/>
  <c r="H210" i="6847"/>
  <c r="L210" i="6847" s="1"/>
  <c r="I210" i="6847"/>
  <c r="H211" i="6847"/>
  <c r="L211" i="6847" s="1"/>
  <c r="I211" i="6847"/>
  <c r="H212" i="6847"/>
  <c r="L212" i="6847" s="1"/>
  <c r="I212" i="6847"/>
  <c r="A207" i="6847"/>
  <c r="A208" i="6847"/>
  <c r="A209" i="6847"/>
  <c r="A210" i="6847"/>
  <c r="A211" i="6847"/>
  <c r="A212" i="6847"/>
  <c r="H184" i="6847"/>
  <c r="L184" i="6847" s="1"/>
  <c r="I184" i="6847"/>
  <c r="H185" i="6847"/>
  <c r="N185" i="6847" s="1"/>
  <c r="I185" i="6847"/>
  <c r="H186" i="6847"/>
  <c r="N186" i="6847" s="1"/>
  <c r="I186" i="6847"/>
  <c r="H187" i="6847"/>
  <c r="L187" i="6847" s="1"/>
  <c r="I187" i="6847"/>
  <c r="H188" i="6847"/>
  <c r="L188" i="6847" s="1"/>
  <c r="I188" i="6847"/>
  <c r="H189" i="6847"/>
  <c r="L189" i="6847" s="1"/>
  <c r="I189" i="6847"/>
  <c r="H190" i="6847"/>
  <c r="M190" i="6847" s="1"/>
  <c r="I190" i="6847"/>
  <c r="H191" i="6847"/>
  <c r="L191" i="6847" s="1"/>
  <c r="I191" i="6847"/>
  <c r="H192" i="6847"/>
  <c r="L192" i="6847" s="1"/>
  <c r="I192" i="6847"/>
  <c r="H193" i="6847"/>
  <c r="N193" i="6847" s="1"/>
  <c r="I193" i="6847"/>
  <c r="H194" i="6847"/>
  <c r="L194" i="6847" s="1"/>
  <c r="I194" i="6847"/>
  <c r="H195" i="6847"/>
  <c r="M195" i="6847" s="1"/>
  <c r="I195" i="6847"/>
  <c r="H196" i="6847"/>
  <c r="L196" i="6847" s="1"/>
  <c r="I196" i="6847"/>
  <c r="H197" i="6847"/>
  <c r="M197" i="6847" s="1"/>
  <c r="I197" i="6847"/>
  <c r="H198" i="6847"/>
  <c r="L198" i="6847" s="1"/>
  <c r="I198" i="6847"/>
  <c r="H199" i="6847"/>
  <c r="L199" i="6847" s="1"/>
  <c r="I199" i="6847"/>
  <c r="H200" i="6847"/>
  <c r="N200" i="6847" s="1"/>
  <c r="I200" i="6847"/>
  <c r="H201" i="6847"/>
  <c r="L201" i="6847" s="1"/>
  <c r="I201" i="6847"/>
  <c r="H202" i="6847"/>
  <c r="L202" i="6847" s="1"/>
  <c r="I202" i="6847"/>
  <c r="H203" i="6847"/>
  <c r="L203" i="6847" s="1"/>
  <c r="I203" i="6847"/>
  <c r="H204" i="6847"/>
  <c r="L204" i="6847" s="1"/>
  <c r="I204" i="6847"/>
  <c r="H205" i="6847"/>
  <c r="M205" i="6847" s="1"/>
  <c r="I205" i="6847"/>
  <c r="A184" i="6847"/>
  <c r="A185" i="6847"/>
  <c r="A186" i="6847"/>
  <c r="A187" i="6847"/>
  <c r="A188" i="6847"/>
  <c r="A189" i="6847"/>
  <c r="A190" i="6847"/>
  <c r="A191" i="6847"/>
  <c r="A192" i="6847"/>
  <c r="A193" i="6847"/>
  <c r="A194" i="6847"/>
  <c r="A195" i="6847"/>
  <c r="A196" i="6847"/>
  <c r="A197" i="6847"/>
  <c r="A198" i="6847"/>
  <c r="A199" i="6847"/>
  <c r="A200" i="6847"/>
  <c r="A201" i="6847"/>
  <c r="A202" i="6847"/>
  <c r="A203" i="6847"/>
  <c r="A204" i="6847"/>
  <c r="A205" i="6847"/>
  <c r="AM9" i="7121" l="1"/>
  <c r="AM10" i="7121" s="1"/>
  <c r="AM11" i="7121" s="1"/>
  <c r="AM12" i="7121" s="1"/>
  <c r="AM13" i="7121" s="1"/>
  <c r="AM14" i="7121" s="1"/>
  <c r="AM15" i="7121" s="1"/>
  <c r="AM16" i="7121" s="1"/>
  <c r="AM17" i="7121" s="1"/>
  <c r="AM18" i="7121" s="1"/>
  <c r="AM19" i="7121" s="1"/>
  <c r="AM20" i="7121" s="1"/>
  <c r="AM21" i="7121" s="1"/>
  <c r="AM22" i="7121" s="1"/>
  <c r="AM23" i="7121" s="1"/>
  <c r="AM24" i="7121" s="1"/>
  <c r="AM25" i="7121" s="1"/>
  <c r="AM26" i="7121" s="1"/>
  <c r="AM27" i="7121" s="1"/>
  <c r="AM28" i="7121" s="1"/>
  <c r="AM29" i="7121" s="1"/>
  <c r="AM30" i="7121" s="1"/>
  <c r="AM31" i="7121" s="1"/>
  <c r="AM32" i="7121" s="1"/>
  <c r="AM33" i="7121" s="1"/>
  <c r="AM34" i="7121" s="1"/>
  <c r="AM35" i="7121" s="1"/>
  <c r="AM36" i="7121" s="1"/>
  <c r="AM37" i="7121" s="1"/>
  <c r="M188" i="6847"/>
  <c r="N190" i="6847"/>
  <c r="L190" i="6847"/>
  <c r="L195" i="6847"/>
  <c r="N188" i="6847"/>
  <c r="M209" i="6847"/>
  <c r="L193" i="6847"/>
  <c r="M186" i="6847"/>
  <c r="N201" i="6847"/>
  <c r="L197" i="6847"/>
  <c r="M189" i="6847"/>
  <c r="N211" i="6847"/>
  <c r="N203" i="6847"/>
  <c r="N198" i="6847"/>
  <c r="M203" i="6847"/>
  <c r="M198" i="6847"/>
  <c r="L185" i="6847"/>
  <c r="M211" i="6847"/>
  <c r="M208" i="6847"/>
  <c r="N191" i="6847"/>
  <c r="M185" i="6847"/>
  <c r="M200" i="6847"/>
  <c r="N195" i="6847"/>
  <c r="M191" i="6847"/>
  <c r="L205" i="6847"/>
  <c r="L200" i="6847"/>
  <c r="M193" i="6847"/>
  <c r="N189" i="6847"/>
  <c r="L208" i="6847"/>
  <c r="L186" i="6847"/>
  <c r="N212" i="6847"/>
  <c r="N209" i="6847"/>
  <c r="M212" i="6847"/>
  <c r="N207" i="6847"/>
  <c r="N210" i="6847"/>
  <c r="M207" i="6847"/>
  <c r="M210" i="6847"/>
  <c r="N204" i="6847"/>
  <c r="M201" i="6847"/>
  <c r="M204" i="6847"/>
  <c r="N199" i="6847"/>
  <c r="M196" i="6847"/>
  <c r="N192" i="6847"/>
  <c r="N184" i="6847"/>
  <c r="N196" i="6847"/>
  <c r="N202" i="6847"/>
  <c r="M199" i="6847"/>
  <c r="N194" i="6847"/>
  <c r="M192" i="6847"/>
  <c r="N187" i="6847"/>
  <c r="M184" i="6847"/>
  <c r="M202" i="6847"/>
  <c r="N197" i="6847"/>
  <c r="M194" i="6847"/>
  <c r="M187" i="6847"/>
  <c r="N205" i="6847"/>
  <c r="AR4" i="7074"/>
  <c r="AS4" i="7074"/>
  <c r="AR5" i="7074"/>
  <c r="AS5" i="7074"/>
  <c r="AR6" i="7074"/>
  <c r="AS6" i="7074"/>
  <c r="AR7" i="7074"/>
  <c r="AS7" i="7074"/>
  <c r="AR8" i="7074"/>
  <c r="AS8" i="7074"/>
  <c r="AR9" i="7074"/>
  <c r="AS9" i="7074"/>
  <c r="AR10" i="7074"/>
  <c r="AS10" i="7074"/>
  <c r="AR11" i="7074"/>
  <c r="AS11" i="7074"/>
  <c r="AR12" i="7074"/>
  <c r="AS12" i="7074"/>
  <c r="AR13" i="7074"/>
  <c r="AS13" i="7074"/>
  <c r="AR14" i="7074"/>
  <c r="AS14" i="7074"/>
  <c r="AR15" i="7074"/>
  <c r="AS15" i="7074"/>
  <c r="AR16" i="7074"/>
  <c r="AS16" i="7074"/>
  <c r="AR17" i="7074"/>
  <c r="AS17" i="7074"/>
  <c r="AR18" i="7074"/>
  <c r="AS18" i="7074"/>
  <c r="AR19" i="7074"/>
  <c r="AS19" i="7074"/>
  <c r="AR20" i="7074"/>
  <c r="AS20" i="7074"/>
  <c r="AR21" i="7074"/>
  <c r="AS21" i="7074"/>
  <c r="AR22" i="7074"/>
  <c r="AS22" i="7074"/>
  <c r="AR23" i="7074"/>
  <c r="AS23" i="7074"/>
  <c r="AR24" i="7074"/>
  <c r="AS24" i="7074"/>
  <c r="AR25" i="7074"/>
  <c r="AS25" i="7074"/>
  <c r="AR26" i="7074"/>
  <c r="AS26" i="7074"/>
  <c r="AR27" i="7074"/>
  <c r="AS27" i="7074"/>
  <c r="AR28" i="7074"/>
  <c r="AS28" i="7074"/>
  <c r="AR29" i="7074"/>
  <c r="AS29" i="7074"/>
  <c r="AR30" i="7074"/>
  <c r="AS30" i="7074"/>
  <c r="AR31" i="7074"/>
  <c r="AS31" i="7074"/>
  <c r="AR32" i="7074"/>
  <c r="AS32" i="7074"/>
  <c r="AR33" i="7074"/>
  <c r="AS33" i="7074"/>
  <c r="AR34" i="7074"/>
  <c r="AS34" i="7074"/>
  <c r="AR35" i="7074"/>
  <c r="AS35" i="7074"/>
  <c r="AR36" i="7074"/>
  <c r="AS36" i="7074"/>
  <c r="AR37" i="7074"/>
  <c r="AS37" i="7074"/>
  <c r="AR38" i="7074"/>
  <c r="AS38" i="7074"/>
  <c r="AR3" i="7074"/>
  <c r="AS3" i="7074"/>
  <c r="AP28" i="7074"/>
  <c r="AQ28" i="7074"/>
  <c r="AV28" i="7074"/>
  <c r="AX28" i="7074"/>
  <c r="AY28" i="7074"/>
  <c r="AP29" i="7074"/>
  <c r="AQ29" i="7074"/>
  <c r="AV29" i="7074"/>
  <c r="AX29" i="7074"/>
  <c r="AY29" i="7074"/>
  <c r="AP30" i="7074"/>
  <c r="AQ30" i="7074"/>
  <c r="AV30" i="7074"/>
  <c r="AX30" i="7074"/>
  <c r="AY30" i="7074"/>
  <c r="AP31" i="7074"/>
  <c r="AQ31" i="7074"/>
  <c r="AV31" i="7074"/>
  <c r="AX31" i="7074"/>
  <c r="AY31" i="7074"/>
  <c r="AP32" i="7074"/>
  <c r="AQ32" i="7074"/>
  <c r="AV32" i="7074"/>
  <c r="AX32" i="7074"/>
  <c r="AY32" i="7074"/>
  <c r="AP33" i="7074"/>
  <c r="AQ33" i="7074"/>
  <c r="AV33" i="7074"/>
  <c r="AX33" i="7074"/>
  <c r="AY33" i="7074"/>
  <c r="AP34" i="7074"/>
  <c r="AQ34" i="7074"/>
  <c r="AV34" i="7074"/>
  <c r="AX34" i="7074"/>
  <c r="AY34" i="7074"/>
  <c r="AP35" i="7074"/>
  <c r="AQ35" i="7074"/>
  <c r="AV35" i="7074"/>
  <c r="AX35" i="7074"/>
  <c r="AY35" i="7074"/>
  <c r="AP36" i="7074"/>
  <c r="AO36" i="7074" s="1"/>
  <c r="AQ36" i="7074"/>
  <c r="AV36" i="7074"/>
  <c r="AX36" i="7074"/>
  <c r="AY36" i="7074"/>
  <c r="AP37" i="7074"/>
  <c r="AQ37" i="7074"/>
  <c r="AV37" i="7074"/>
  <c r="AX37" i="7074"/>
  <c r="AY37" i="7074"/>
  <c r="AP38" i="7074"/>
  <c r="AQ38" i="7074"/>
  <c r="AV38" i="7074"/>
  <c r="AX38" i="7074"/>
  <c r="AY38" i="7074"/>
  <c r="AO7" i="7073"/>
  <c r="AP7" i="7073"/>
  <c r="AQ7" i="7073"/>
  <c r="AR7" i="7073"/>
  <c r="AU7" i="7073"/>
  <c r="AW7" i="7073"/>
  <c r="AX7" i="7073"/>
  <c r="AO8" i="7073"/>
  <c r="AP8" i="7073"/>
  <c r="AQ8" i="7073"/>
  <c r="AR8" i="7073"/>
  <c r="AU8" i="7073"/>
  <c r="AW8" i="7073"/>
  <c r="AX8" i="7073"/>
  <c r="AO9" i="7073"/>
  <c r="AP9" i="7073"/>
  <c r="AQ9" i="7073"/>
  <c r="AR9" i="7073"/>
  <c r="AU9" i="7073"/>
  <c r="AW9" i="7073"/>
  <c r="AX9" i="7073"/>
  <c r="AO10" i="7073"/>
  <c r="AP10" i="7073"/>
  <c r="AQ10" i="7073"/>
  <c r="AR10" i="7073"/>
  <c r="AU10" i="7073"/>
  <c r="AW10" i="7073"/>
  <c r="AX10" i="7073"/>
  <c r="A146" i="6847"/>
  <c r="A147" i="6847"/>
  <c r="A148" i="6847"/>
  <c r="A149" i="6847"/>
  <c r="A150" i="6847"/>
  <c r="A151" i="6847"/>
  <c r="A152" i="6847"/>
  <c r="A153" i="6847"/>
  <c r="A154" i="6847"/>
  <c r="A155" i="6847"/>
  <c r="A156" i="6847"/>
  <c r="A157" i="6847"/>
  <c r="A158" i="6847"/>
  <c r="A159" i="6847"/>
  <c r="A160" i="6847"/>
  <c r="A161" i="6847"/>
  <c r="A162" i="6847"/>
  <c r="A163" i="6847"/>
  <c r="A164" i="6847"/>
  <c r="A165" i="6847"/>
  <c r="A166" i="6847"/>
  <c r="A167" i="6847"/>
  <c r="A168" i="6847"/>
  <c r="A169" i="6847"/>
  <c r="A170" i="6847"/>
  <c r="A171" i="6847"/>
  <c r="A172" i="6847"/>
  <c r="A173" i="6847"/>
  <c r="A174" i="6847"/>
  <c r="A175" i="6847"/>
  <c r="A176" i="6847"/>
  <c r="A177" i="6847"/>
  <c r="A178" i="6847"/>
  <c r="A179" i="6847"/>
  <c r="A180" i="6847"/>
  <c r="A181" i="6847"/>
  <c r="A182" i="6847"/>
  <c r="A183" i="6847"/>
  <c r="H146" i="6847"/>
  <c r="L146" i="6847" s="1"/>
  <c r="I146" i="6847"/>
  <c r="H147" i="6847"/>
  <c r="M147" i="6847" s="1"/>
  <c r="I147" i="6847"/>
  <c r="H148" i="6847"/>
  <c r="N148" i="6847" s="1"/>
  <c r="I148" i="6847"/>
  <c r="H149" i="6847"/>
  <c r="M149" i="6847" s="1"/>
  <c r="I149" i="6847"/>
  <c r="H150" i="6847"/>
  <c r="L150" i="6847" s="1"/>
  <c r="I150" i="6847"/>
  <c r="H151" i="6847"/>
  <c r="M151" i="6847" s="1"/>
  <c r="I151" i="6847"/>
  <c r="H152" i="6847"/>
  <c r="N152" i="6847" s="1"/>
  <c r="I152" i="6847"/>
  <c r="M152" i="6847"/>
  <c r="H153" i="6847"/>
  <c r="M153" i="6847" s="1"/>
  <c r="I153" i="6847"/>
  <c r="H154" i="6847"/>
  <c r="L154" i="6847" s="1"/>
  <c r="I154" i="6847"/>
  <c r="H155" i="6847"/>
  <c r="N155" i="6847" s="1"/>
  <c r="I155" i="6847"/>
  <c r="H156" i="6847"/>
  <c r="N156" i="6847" s="1"/>
  <c r="I156" i="6847"/>
  <c r="H157" i="6847"/>
  <c r="M157" i="6847" s="1"/>
  <c r="I157" i="6847"/>
  <c r="H158" i="6847"/>
  <c r="L158" i="6847" s="1"/>
  <c r="I158" i="6847"/>
  <c r="H159" i="6847"/>
  <c r="L159" i="6847" s="1"/>
  <c r="I159" i="6847"/>
  <c r="H160" i="6847"/>
  <c r="N160" i="6847" s="1"/>
  <c r="I160" i="6847"/>
  <c r="H161" i="6847"/>
  <c r="M161" i="6847" s="1"/>
  <c r="I161" i="6847"/>
  <c r="H162" i="6847"/>
  <c r="L162" i="6847" s="1"/>
  <c r="I162" i="6847"/>
  <c r="H163" i="6847"/>
  <c r="M163" i="6847" s="1"/>
  <c r="I163" i="6847"/>
  <c r="H164" i="6847"/>
  <c r="N164" i="6847" s="1"/>
  <c r="I164" i="6847"/>
  <c r="H165" i="6847"/>
  <c r="M165" i="6847" s="1"/>
  <c r="I165" i="6847"/>
  <c r="H166" i="6847"/>
  <c r="L166" i="6847" s="1"/>
  <c r="I166" i="6847"/>
  <c r="H167" i="6847"/>
  <c r="M167" i="6847" s="1"/>
  <c r="I167" i="6847"/>
  <c r="H168" i="6847"/>
  <c r="N168" i="6847" s="1"/>
  <c r="I168" i="6847"/>
  <c r="H169" i="6847"/>
  <c r="M169" i="6847" s="1"/>
  <c r="I169" i="6847"/>
  <c r="H170" i="6847"/>
  <c r="L170" i="6847" s="1"/>
  <c r="I170" i="6847"/>
  <c r="H171" i="6847"/>
  <c r="M171" i="6847" s="1"/>
  <c r="I171" i="6847"/>
  <c r="H172" i="6847"/>
  <c r="N172" i="6847" s="1"/>
  <c r="I172" i="6847"/>
  <c r="H173" i="6847"/>
  <c r="M173" i="6847" s="1"/>
  <c r="I173" i="6847"/>
  <c r="H174" i="6847"/>
  <c r="L174" i="6847" s="1"/>
  <c r="I174" i="6847"/>
  <c r="H175" i="6847"/>
  <c r="M175" i="6847" s="1"/>
  <c r="I175" i="6847"/>
  <c r="H176" i="6847"/>
  <c r="N176" i="6847" s="1"/>
  <c r="I176" i="6847"/>
  <c r="H177" i="6847"/>
  <c r="M177" i="6847" s="1"/>
  <c r="I177" i="6847"/>
  <c r="H178" i="6847"/>
  <c r="L178" i="6847" s="1"/>
  <c r="I178" i="6847"/>
  <c r="H179" i="6847"/>
  <c r="M179" i="6847" s="1"/>
  <c r="I179" i="6847"/>
  <c r="H180" i="6847"/>
  <c r="N180" i="6847" s="1"/>
  <c r="I180" i="6847"/>
  <c r="H181" i="6847"/>
  <c r="M181" i="6847" s="1"/>
  <c r="I181" i="6847"/>
  <c r="H182" i="6847"/>
  <c r="L182" i="6847" s="1"/>
  <c r="I182" i="6847"/>
  <c r="H183" i="6847"/>
  <c r="M183" i="6847" s="1"/>
  <c r="I183" i="6847"/>
  <c r="A141" i="6847"/>
  <c r="A142" i="6847"/>
  <c r="A143" i="6847"/>
  <c r="A144" i="6847"/>
  <c r="A145" i="6847"/>
  <c r="H141" i="6847"/>
  <c r="L141" i="6847" s="1"/>
  <c r="I141" i="6847"/>
  <c r="H142" i="6847"/>
  <c r="M142" i="6847" s="1"/>
  <c r="I142" i="6847"/>
  <c r="H143" i="6847"/>
  <c r="N143" i="6847" s="1"/>
  <c r="I143" i="6847"/>
  <c r="H144" i="6847"/>
  <c r="L144" i="6847" s="1"/>
  <c r="I144" i="6847"/>
  <c r="H145" i="6847"/>
  <c r="N145" i="6847" s="1"/>
  <c r="I145" i="6847"/>
  <c r="H140" i="6847"/>
  <c r="N140" i="6847" s="1"/>
  <c r="I140" i="6847"/>
  <c r="A140" i="6847"/>
  <c r="H129" i="6847"/>
  <c r="L129" i="6847" s="1"/>
  <c r="I129" i="6847"/>
  <c r="H130" i="6847"/>
  <c r="M130" i="6847" s="1"/>
  <c r="I130" i="6847"/>
  <c r="H131" i="6847"/>
  <c r="L131" i="6847" s="1"/>
  <c r="I131" i="6847"/>
  <c r="H132" i="6847"/>
  <c r="L132" i="6847" s="1"/>
  <c r="I132" i="6847"/>
  <c r="H133" i="6847"/>
  <c r="L133" i="6847" s="1"/>
  <c r="I133" i="6847"/>
  <c r="H134" i="6847"/>
  <c r="L134" i="6847" s="1"/>
  <c r="I134" i="6847"/>
  <c r="H135" i="6847"/>
  <c r="M135" i="6847" s="1"/>
  <c r="I135" i="6847"/>
  <c r="H136" i="6847"/>
  <c r="L136" i="6847" s="1"/>
  <c r="I136" i="6847"/>
  <c r="H137" i="6847"/>
  <c r="L137" i="6847" s="1"/>
  <c r="I137" i="6847"/>
  <c r="H138" i="6847"/>
  <c r="L138" i="6847" s="1"/>
  <c r="I138" i="6847"/>
  <c r="H139" i="6847"/>
  <c r="M139" i="6847" s="1"/>
  <c r="I139" i="6847"/>
  <c r="A129" i="6847"/>
  <c r="A130" i="6847"/>
  <c r="A131" i="6847"/>
  <c r="A132" i="6847"/>
  <c r="A133" i="6847"/>
  <c r="A134" i="6847"/>
  <c r="A135" i="6847"/>
  <c r="A136" i="6847"/>
  <c r="A137" i="6847"/>
  <c r="A138" i="6847"/>
  <c r="A139" i="6847"/>
  <c r="A98" i="6847"/>
  <c r="A99" i="6847"/>
  <c r="A100" i="6847"/>
  <c r="A101" i="6847"/>
  <c r="A102" i="6847"/>
  <c r="A103" i="6847"/>
  <c r="A104" i="6847"/>
  <c r="A105" i="6847"/>
  <c r="A106" i="6847"/>
  <c r="A107" i="6847"/>
  <c r="A108" i="6847"/>
  <c r="A109" i="6847"/>
  <c r="A110" i="6847"/>
  <c r="A111" i="6847"/>
  <c r="A112" i="6847"/>
  <c r="A113" i="6847"/>
  <c r="A114" i="6847"/>
  <c r="A115" i="6847"/>
  <c r="A116" i="6847"/>
  <c r="A117" i="6847"/>
  <c r="A118" i="6847"/>
  <c r="A119" i="6847"/>
  <c r="A120" i="6847"/>
  <c r="A121" i="6847"/>
  <c r="A122" i="6847"/>
  <c r="A123" i="6847"/>
  <c r="A124" i="6847"/>
  <c r="A125" i="6847"/>
  <c r="A126" i="6847"/>
  <c r="A127" i="6847"/>
  <c r="A128" i="6847"/>
  <c r="H108" i="6847"/>
  <c r="L108" i="6847" s="1"/>
  <c r="I108" i="6847"/>
  <c r="H109" i="6847"/>
  <c r="M109" i="6847" s="1"/>
  <c r="I109" i="6847"/>
  <c r="H110" i="6847"/>
  <c r="N110" i="6847" s="1"/>
  <c r="I110" i="6847"/>
  <c r="H111" i="6847"/>
  <c r="M111" i="6847" s="1"/>
  <c r="I111" i="6847"/>
  <c r="H112" i="6847"/>
  <c r="L112" i="6847" s="1"/>
  <c r="I112" i="6847"/>
  <c r="H113" i="6847"/>
  <c r="L113" i="6847" s="1"/>
  <c r="I113" i="6847"/>
  <c r="H114" i="6847"/>
  <c r="N114" i="6847" s="1"/>
  <c r="I114" i="6847"/>
  <c r="H115" i="6847"/>
  <c r="M115" i="6847" s="1"/>
  <c r="I115" i="6847"/>
  <c r="H116" i="6847"/>
  <c r="L116" i="6847" s="1"/>
  <c r="I116" i="6847"/>
  <c r="H117" i="6847"/>
  <c r="L117" i="6847" s="1"/>
  <c r="I117" i="6847"/>
  <c r="H118" i="6847"/>
  <c r="M118" i="6847" s="1"/>
  <c r="I118" i="6847"/>
  <c r="H119" i="6847"/>
  <c r="M119" i="6847" s="1"/>
  <c r="I119" i="6847"/>
  <c r="H120" i="6847"/>
  <c r="L120" i="6847" s="1"/>
  <c r="I120" i="6847"/>
  <c r="H121" i="6847"/>
  <c r="L121" i="6847" s="1"/>
  <c r="I121" i="6847"/>
  <c r="H122" i="6847"/>
  <c r="L122" i="6847" s="1"/>
  <c r="I122" i="6847"/>
  <c r="H123" i="6847"/>
  <c r="M123" i="6847" s="1"/>
  <c r="I123" i="6847"/>
  <c r="H124" i="6847"/>
  <c r="L124" i="6847" s="1"/>
  <c r="I124" i="6847"/>
  <c r="H125" i="6847"/>
  <c r="N125" i="6847" s="1"/>
  <c r="I125" i="6847"/>
  <c r="H126" i="6847"/>
  <c r="L126" i="6847" s="1"/>
  <c r="I126" i="6847"/>
  <c r="H127" i="6847"/>
  <c r="N127" i="6847" s="1"/>
  <c r="I127" i="6847"/>
  <c r="H128" i="6847"/>
  <c r="L128" i="6847" s="1"/>
  <c r="I128" i="6847"/>
  <c r="H98" i="6847"/>
  <c r="M98" i="6847" s="1"/>
  <c r="I98" i="6847"/>
  <c r="H99" i="6847"/>
  <c r="L99" i="6847" s="1"/>
  <c r="I99" i="6847"/>
  <c r="H100" i="6847"/>
  <c r="L100" i="6847" s="1"/>
  <c r="I100" i="6847"/>
  <c r="H101" i="6847"/>
  <c r="M101" i="6847" s="1"/>
  <c r="I101" i="6847"/>
  <c r="H102" i="6847"/>
  <c r="L102" i="6847" s="1"/>
  <c r="I102" i="6847"/>
  <c r="H103" i="6847"/>
  <c r="L103" i="6847" s="1"/>
  <c r="I103" i="6847"/>
  <c r="H104" i="6847"/>
  <c r="L104" i="6847" s="1"/>
  <c r="I104" i="6847"/>
  <c r="H105" i="6847"/>
  <c r="L105" i="6847" s="1"/>
  <c r="I105" i="6847"/>
  <c r="H106" i="6847"/>
  <c r="L106" i="6847" s="1"/>
  <c r="I106" i="6847"/>
  <c r="H107" i="6847"/>
  <c r="M107" i="6847" s="1"/>
  <c r="I107" i="6847"/>
  <c r="T13" i="7116"/>
  <c r="U13" i="7116"/>
  <c r="T14" i="7116"/>
  <c r="U14" i="7116"/>
  <c r="T15" i="7116"/>
  <c r="U15" i="7116"/>
  <c r="T16" i="7116"/>
  <c r="U16" i="7116"/>
  <c r="T17" i="7116"/>
  <c r="U17" i="7116"/>
  <c r="T18" i="7116"/>
  <c r="U18" i="7116"/>
  <c r="T19" i="7116"/>
  <c r="U19" i="7116"/>
  <c r="T20" i="7116"/>
  <c r="U20" i="7116"/>
  <c r="T21" i="7116"/>
  <c r="U21" i="7116"/>
  <c r="T22" i="7116"/>
  <c r="U22" i="7116"/>
  <c r="T23" i="7116"/>
  <c r="U23" i="7116"/>
  <c r="T24" i="7116"/>
  <c r="U24" i="7116"/>
  <c r="T25" i="7116"/>
  <c r="U25" i="7116"/>
  <c r="T26" i="7116"/>
  <c r="U26" i="7116"/>
  <c r="T27" i="7116"/>
  <c r="U27" i="7116"/>
  <c r="T28" i="7116"/>
  <c r="U28" i="7116"/>
  <c r="T29" i="7116"/>
  <c r="U29" i="7116"/>
  <c r="T30" i="7116"/>
  <c r="U30" i="7116"/>
  <c r="T31" i="7116"/>
  <c r="U31" i="7116"/>
  <c r="T32" i="7116"/>
  <c r="U32" i="7116"/>
  <c r="T33" i="7116"/>
  <c r="U33" i="7116"/>
  <c r="T34" i="7116"/>
  <c r="U34" i="7116"/>
  <c r="T35" i="7116"/>
  <c r="U35" i="7116"/>
  <c r="T36" i="7116"/>
  <c r="U36" i="7116"/>
  <c r="T37" i="7116"/>
  <c r="U37" i="7116"/>
  <c r="T38" i="7116"/>
  <c r="U38" i="7116"/>
  <c r="T39" i="7116"/>
  <c r="U39" i="7116"/>
  <c r="T4" i="7117"/>
  <c r="U4" i="7117"/>
  <c r="T5" i="7117"/>
  <c r="U5" i="7117"/>
  <c r="T6" i="7117"/>
  <c r="U6" i="7117"/>
  <c r="T7" i="7117"/>
  <c r="U7" i="7117"/>
  <c r="T8" i="7117"/>
  <c r="U8" i="7117"/>
  <c r="T9" i="7117"/>
  <c r="U9" i="7117"/>
  <c r="T10" i="7117"/>
  <c r="U10" i="7117"/>
  <c r="T11" i="7117"/>
  <c r="U11" i="7117"/>
  <c r="T12" i="7117"/>
  <c r="U12" i="7117"/>
  <c r="T13" i="7117"/>
  <c r="U13" i="7117"/>
  <c r="Q13" i="7117"/>
  <c r="P13" i="7117"/>
  <c r="O13" i="7117"/>
  <c r="N13" i="7117"/>
  <c r="Q12" i="7117"/>
  <c r="P12" i="7117"/>
  <c r="O12" i="7117"/>
  <c r="N12" i="7117"/>
  <c r="Q11" i="7117"/>
  <c r="P11" i="7117"/>
  <c r="O11" i="7117"/>
  <c r="N11" i="7117"/>
  <c r="Q10" i="7117"/>
  <c r="P10" i="7117"/>
  <c r="O10" i="7117"/>
  <c r="N10" i="7117"/>
  <c r="Q9" i="7117"/>
  <c r="P9" i="7117"/>
  <c r="O9" i="7117"/>
  <c r="N9" i="7117"/>
  <c r="Q8" i="7117"/>
  <c r="P8" i="7117"/>
  <c r="O8" i="7117"/>
  <c r="N8" i="7117"/>
  <c r="Q7" i="7117"/>
  <c r="P7" i="7117"/>
  <c r="O7" i="7117"/>
  <c r="N7" i="7117"/>
  <c r="Q6" i="7117"/>
  <c r="P6" i="7117"/>
  <c r="O6" i="7117"/>
  <c r="N6" i="7117"/>
  <c r="Q5" i="7117"/>
  <c r="P5" i="7117"/>
  <c r="O5" i="7117"/>
  <c r="N5" i="7117"/>
  <c r="Q4" i="7117"/>
  <c r="P4" i="7117"/>
  <c r="O4" i="7117"/>
  <c r="N4" i="7117"/>
  <c r="U3" i="7117"/>
  <c r="T3" i="7117"/>
  <c r="Q3" i="7117"/>
  <c r="P3" i="7117"/>
  <c r="O3" i="7117"/>
  <c r="N3" i="7117"/>
  <c r="Q2" i="7117"/>
  <c r="P2" i="7117"/>
  <c r="O2" i="7117"/>
  <c r="N2" i="7117"/>
  <c r="N136" i="6847" l="1"/>
  <c r="L111" i="6847"/>
  <c r="AO37" i="7074"/>
  <c r="AO35" i="7074"/>
  <c r="AO32" i="7074"/>
  <c r="AO38" i="7074"/>
  <c r="AO33" i="7074"/>
  <c r="AN7" i="7073"/>
  <c r="N138" i="6847"/>
  <c r="M138" i="6847"/>
  <c r="N131" i="6847"/>
  <c r="N101" i="6847"/>
  <c r="M136" i="6847"/>
  <c r="N133" i="6847"/>
  <c r="M127" i="6847"/>
  <c r="L125" i="6847"/>
  <c r="L114" i="6847"/>
  <c r="M143" i="6847"/>
  <c r="L127" i="6847"/>
  <c r="M131" i="6847"/>
  <c r="M114" i="6847"/>
  <c r="L107" i="6847"/>
  <c r="N115" i="6847"/>
  <c r="N109" i="6847"/>
  <c r="L179" i="6847"/>
  <c r="L176" i="6847"/>
  <c r="M125" i="6847"/>
  <c r="N182" i="6847"/>
  <c r="M160" i="6847"/>
  <c r="L149" i="6847"/>
  <c r="M133" i="6847"/>
  <c r="M155" i="6847"/>
  <c r="L152" i="6847"/>
  <c r="M158" i="6847"/>
  <c r="L130" i="6847"/>
  <c r="M145" i="6847"/>
  <c r="M104" i="6847"/>
  <c r="L101" i="6847"/>
  <c r="L119" i="6847"/>
  <c r="L135" i="6847"/>
  <c r="M176" i="6847"/>
  <c r="L171" i="6847"/>
  <c r="M106" i="6847"/>
  <c r="L98" i="6847"/>
  <c r="L115" i="6847"/>
  <c r="L143" i="6847"/>
  <c r="M182" i="6847"/>
  <c r="N128" i="6847"/>
  <c r="N99" i="6847"/>
  <c r="M128" i="6847"/>
  <c r="N123" i="6847"/>
  <c r="N120" i="6847"/>
  <c r="L145" i="6847"/>
  <c r="N169" i="6847"/>
  <c r="N166" i="6847"/>
  <c r="L163" i="6847"/>
  <c r="L160" i="6847"/>
  <c r="M148" i="6847"/>
  <c r="M99" i="6847"/>
  <c r="L123" i="6847"/>
  <c r="M120" i="6847"/>
  <c r="L142" i="6847"/>
  <c r="N171" i="6847"/>
  <c r="L169" i="6847"/>
  <c r="M166" i="6847"/>
  <c r="L153" i="6847"/>
  <c r="L148" i="6847"/>
  <c r="M174" i="6847"/>
  <c r="N150" i="6847"/>
  <c r="M180" i="6847"/>
  <c r="M164" i="6847"/>
  <c r="L180" i="6847"/>
  <c r="L173" i="6847"/>
  <c r="L164" i="6847"/>
  <c r="L157" i="6847"/>
  <c r="N139" i="6847"/>
  <c r="N102" i="6847"/>
  <c r="N117" i="6847"/>
  <c r="N122" i="6847"/>
  <c r="M110" i="6847"/>
  <c r="N177" i="6847"/>
  <c r="N107" i="6847"/>
  <c r="M102" i="6847"/>
  <c r="N100" i="6847"/>
  <c r="M122" i="6847"/>
  <c r="M117" i="6847"/>
  <c r="L110" i="6847"/>
  <c r="L139" i="6847"/>
  <c r="N130" i="6847"/>
  <c r="N179" i="6847"/>
  <c r="L177" i="6847"/>
  <c r="M172" i="6847"/>
  <c r="L168" i="6847"/>
  <c r="N163" i="6847"/>
  <c r="L161" i="6847"/>
  <c r="M156" i="6847"/>
  <c r="M168" i="6847"/>
  <c r="N161" i="6847"/>
  <c r="N112" i="6847"/>
  <c r="N141" i="6847"/>
  <c r="L181" i="6847"/>
  <c r="N174" i="6847"/>
  <c r="L172" i="6847"/>
  <c r="L165" i="6847"/>
  <c r="N158" i="6847"/>
  <c r="L156" i="6847"/>
  <c r="N153" i="6847"/>
  <c r="N151" i="6847"/>
  <c r="AN8" i="7073"/>
  <c r="AN9" i="7073"/>
  <c r="AN10" i="7073"/>
  <c r="AO31" i="7074"/>
  <c r="AO29" i="7074"/>
  <c r="AO28" i="7074"/>
  <c r="AO30" i="7074"/>
  <c r="AO34" i="7074"/>
  <c r="L155" i="6847"/>
  <c r="M150" i="6847"/>
  <c r="L147" i="6847"/>
  <c r="N183" i="6847"/>
  <c r="N159" i="6847"/>
  <c r="N162" i="6847"/>
  <c r="M159" i="6847"/>
  <c r="N167" i="6847"/>
  <c r="L183" i="6847"/>
  <c r="N181" i="6847"/>
  <c r="M178" i="6847"/>
  <c r="L175" i="6847"/>
  <c r="N173" i="6847"/>
  <c r="M170" i="6847"/>
  <c r="L167" i="6847"/>
  <c r="N165" i="6847"/>
  <c r="M162" i="6847"/>
  <c r="N157" i="6847"/>
  <c r="M154" i="6847"/>
  <c r="L151" i="6847"/>
  <c r="N149" i="6847"/>
  <c r="M146" i="6847"/>
  <c r="N175" i="6847"/>
  <c r="N178" i="6847"/>
  <c r="N170" i="6847"/>
  <c r="N154" i="6847"/>
  <c r="N146" i="6847"/>
  <c r="N147" i="6847"/>
  <c r="N144" i="6847"/>
  <c r="M141" i="6847"/>
  <c r="M144" i="6847"/>
  <c r="N142" i="6847"/>
  <c r="M140" i="6847"/>
  <c r="L140" i="6847"/>
  <c r="N134" i="6847"/>
  <c r="N137" i="6847"/>
  <c r="M134" i="6847"/>
  <c r="N129" i="6847"/>
  <c r="M137" i="6847"/>
  <c r="N132" i="6847"/>
  <c r="M129" i="6847"/>
  <c r="N135" i="6847"/>
  <c r="M132" i="6847"/>
  <c r="M11" i="7117"/>
  <c r="M112" i="6847"/>
  <c r="L109" i="6847"/>
  <c r="N126" i="6847"/>
  <c r="N118" i="6847"/>
  <c r="M126" i="6847"/>
  <c r="N113" i="6847"/>
  <c r="N124" i="6847"/>
  <c r="M121" i="6847"/>
  <c r="L118" i="6847"/>
  <c r="N116" i="6847"/>
  <c r="M113" i="6847"/>
  <c r="N121" i="6847"/>
  <c r="N108" i="6847"/>
  <c r="M124" i="6847"/>
  <c r="N119" i="6847"/>
  <c r="M116" i="6847"/>
  <c r="N111" i="6847"/>
  <c r="M108" i="6847"/>
  <c r="N105" i="6847"/>
  <c r="M105" i="6847"/>
  <c r="N103" i="6847"/>
  <c r="M100" i="6847"/>
  <c r="N106" i="6847"/>
  <c r="M103" i="6847"/>
  <c r="N98" i="6847"/>
  <c r="N104" i="6847"/>
  <c r="M6" i="7117"/>
  <c r="M5" i="7117"/>
  <c r="M8" i="7117"/>
  <c r="R3" i="7117"/>
  <c r="R4" i="7117" s="1"/>
  <c r="R5" i="7117" s="1"/>
  <c r="R6" i="7117" s="1"/>
  <c r="R7" i="7117" s="1"/>
  <c r="R8" i="7117" s="1"/>
  <c r="R9" i="7117" s="1"/>
  <c r="R10" i="7117" s="1"/>
  <c r="R11" i="7117" s="1"/>
  <c r="R12" i="7117" s="1"/>
  <c r="R13" i="7117" s="1"/>
  <c r="M12" i="7117"/>
  <c r="M10" i="7117"/>
  <c r="M2" i="7117"/>
  <c r="M7" i="7117"/>
  <c r="M3" i="7117"/>
  <c r="M9" i="7117"/>
  <c r="M4" i="7117"/>
  <c r="M13" i="7117"/>
  <c r="Q39" i="7116"/>
  <c r="P39" i="7116"/>
  <c r="O39" i="7116"/>
  <c r="N39" i="7116"/>
  <c r="Q38" i="7116"/>
  <c r="P38" i="7116"/>
  <c r="O38" i="7116"/>
  <c r="N38" i="7116"/>
  <c r="Q37" i="7116"/>
  <c r="P37" i="7116"/>
  <c r="O37" i="7116"/>
  <c r="N37" i="7116"/>
  <c r="Q36" i="7116"/>
  <c r="P36" i="7116"/>
  <c r="O36" i="7116"/>
  <c r="N36" i="7116"/>
  <c r="Q35" i="7116"/>
  <c r="P35" i="7116"/>
  <c r="O35" i="7116"/>
  <c r="N35" i="7116"/>
  <c r="Q34" i="7116"/>
  <c r="P34" i="7116"/>
  <c r="O34" i="7116"/>
  <c r="N34" i="7116"/>
  <c r="Q33" i="7116"/>
  <c r="P33" i="7116"/>
  <c r="O33" i="7116"/>
  <c r="N33" i="7116"/>
  <c r="Q32" i="7116"/>
  <c r="P32" i="7116"/>
  <c r="O32" i="7116"/>
  <c r="N32" i="7116"/>
  <c r="Q31" i="7116"/>
  <c r="P31" i="7116"/>
  <c r="O31" i="7116"/>
  <c r="N31" i="7116"/>
  <c r="Q30" i="7116"/>
  <c r="P30" i="7116"/>
  <c r="O30" i="7116"/>
  <c r="N30" i="7116"/>
  <c r="Q29" i="7116"/>
  <c r="P29" i="7116"/>
  <c r="O29" i="7116"/>
  <c r="N29" i="7116"/>
  <c r="Q28" i="7116"/>
  <c r="P28" i="7116"/>
  <c r="O28" i="7116"/>
  <c r="N28" i="7116"/>
  <c r="Q27" i="7116"/>
  <c r="P27" i="7116"/>
  <c r="O27" i="7116"/>
  <c r="N27" i="7116"/>
  <c r="Q26" i="7116"/>
  <c r="P26" i="7116"/>
  <c r="O26" i="7116"/>
  <c r="N26" i="7116"/>
  <c r="Q25" i="7116"/>
  <c r="P25" i="7116"/>
  <c r="O25" i="7116"/>
  <c r="N25" i="7116"/>
  <c r="Q24" i="7116"/>
  <c r="P24" i="7116"/>
  <c r="O24" i="7116"/>
  <c r="N24" i="7116"/>
  <c r="Q23" i="7116"/>
  <c r="P23" i="7116"/>
  <c r="O23" i="7116"/>
  <c r="N23" i="7116"/>
  <c r="Q22" i="7116"/>
  <c r="P22" i="7116"/>
  <c r="O22" i="7116"/>
  <c r="N22" i="7116"/>
  <c r="Q21" i="7116"/>
  <c r="P21" i="7116"/>
  <c r="O21" i="7116"/>
  <c r="N21" i="7116"/>
  <c r="Q20" i="7116"/>
  <c r="P20" i="7116"/>
  <c r="O20" i="7116"/>
  <c r="N20" i="7116"/>
  <c r="Q19" i="7116"/>
  <c r="P19" i="7116"/>
  <c r="O19" i="7116"/>
  <c r="N19" i="7116"/>
  <c r="Q18" i="7116"/>
  <c r="P18" i="7116"/>
  <c r="O18" i="7116"/>
  <c r="N18" i="7116"/>
  <c r="Q17" i="7116"/>
  <c r="P17" i="7116"/>
  <c r="O17" i="7116"/>
  <c r="N17" i="7116"/>
  <c r="Q16" i="7116"/>
  <c r="P16" i="7116"/>
  <c r="O16" i="7116"/>
  <c r="N16" i="7116"/>
  <c r="Q15" i="7116"/>
  <c r="P15" i="7116"/>
  <c r="O15" i="7116"/>
  <c r="N15" i="7116"/>
  <c r="Q14" i="7116"/>
  <c r="P14" i="7116"/>
  <c r="O14" i="7116"/>
  <c r="N14" i="7116"/>
  <c r="Q13" i="7116"/>
  <c r="P13" i="7116"/>
  <c r="O13" i="7116"/>
  <c r="N13" i="7116"/>
  <c r="N3" i="7116"/>
  <c r="O3" i="7116"/>
  <c r="P3" i="7116"/>
  <c r="Q3" i="7116"/>
  <c r="N4" i="7116"/>
  <c r="O4" i="7116"/>
  <c r="P4" i="7116"/>
  <c r="Q4" i="7116"/>
  <c r="N5" i="7116"/>
  <c r="O5" i="7116"/>
  <c r="P5" i="7116"/>
  <c r="Q5" i="7116"/>
  <c r="N6" i="7116"/>
  <c r="O6" i="7116"/>
  <c r="P6" i="7116"/>
  <c r="Q6" i="7116"/>
  <c r="N7" i="7116"/>
  <c r="O7" i="7116"/>
  <c r="P7" i="7116"/>
  <c r="Q7" i="7116"/>
  <c r="N8" i="7116"/>
  <c r="O8" i="7116"/>
  <c r="P8" i="7116"/>
  <c r="Q8" i="7116"/>
  <c r="N9" i="7116"/>
  <c r="O9" i="7116"/>
  <c r="P9" i="7116"/>
  <c r="Q9" i="7116"/>
  <c r="N10" i="7116"/>
  <c r="O10" i="7116"/>
  <c r="P10" i="7116"/>
  <c r="Q10" i="7116"/>
  <c r="N11" i="7116"/>
  <c r="O11" i="7116"/>
  <c r="P11" i="7116"/>
  <c r="Q11" i="7116"/>
  <c r="N12" i="7116"/>
  <c r="O12" i="7116"/>
  <c r="P12" i="7116"/>
  <c r="Q12" i="7116"/>
  <c r="P2" i="7116"/>
  <c r="O2" i="7116"/>
  <c r="N2" i="7116"/>
  <c r="U12" i="7116"/>
  <c r="T12" i="7116"/>
  <c r="U11" i="7116"/>
  <c r="T11" i="7116"/>
  <c r="U10" i="7116"/>
  <c r="T10" i="7116"/>
  <c r="U9" i="7116"/>
  <c r="T9" i="7116"/>
  <c r="U8" i="7116"/>
  <c r="T8" i="7116"/>
  <c r="U7" i="7116"/>
  <c r="T7" i="7116"/>
  <c r="U6" i="7116"/>
  <c r="T6" i="7116"/>
  <c r="U5" i="7116"/>
  <c r="T5" i="7116"/>
  <c r="U4" i="7116"/>
  <c r="T4" i="7116"/>
  <c r="U3" i="7116"/>
  <c r="T3" i="7116"/>
  <c r="Q2" i="7116"/>
  <c r="M9" i="7116" l="1"/>
  <c r="M14" i="7116"/>
  <c r="M13" i="7116"/>
  <c r="M21" i="7116"/>
  <c r="M19" i="7116"/>
  <c r="M27" i="7116"/>
  <c r="M31" i="7116"/>
  <c r="M39" i="7116"/>
  <c r="M23" i="7116"/>
  <c r="M6" i="7116"/>
  <c r="M17" i="7116"/>
  <c r="M5" i="7116"/>
  <c r="M20" i="7116"/>
  <c r="M33" i="7116"/>
  <c r="M25" i="7116"/>
  <c r="M36" i="7116"/>
  <c r="M34" i="7116"/>
  <c r="M8" i="7116"/>
  <c r="M4" i="7116"/>
  <c r="M26" i="7116"/>
  <c r="M35" i="7116"/>
  <c r="R3" i="7116"/>
  <c r="R4" i="7116" s="1"/>
  <c r="R5" i="7116" s="1"/>
  <c r="R6" i="7116" s="1"/>
  <c r="R7" i="7116" s="1"/>
  <c r="R8" i="7116" s="1"/>
  <c r="R9" i="7116" s="1"/>
  <c r="R10" i="7116" s="1"/>
  <c r="R11" i="7116" s="1"/>
  <c r="R12" i="7116" s="1"/>
  <c r="R13" i="7116" s="1"/>
  <c r="R14" i="7116" s="1"/>
  <c r="R15" i="7116" s="1"/>
  <c r="R16" i="7116" s="1"/>
  <c r="R17" i="7116" s="1"/>
  <c r="R18" i="7116" s="1"/>
  <c r="R19" i="7116" s="1"/>
  <c r="R20" i="7116" s="1"/>
  <c r="R21" i="7116" s="1"/>
  <c r="R22" i="7116" s="1"/>
  <c r="R23" i="7116" s="1"/>
  <c r="R24" i="7116" s="1"/>
  <c r="R25" i="7116" s="1"/>
  <c r="R26" i="7116" s="1"/>
  <c r="R27" i="7116" s="1"/>
  <c r="R28" i="7116" s="1"/>
  <c r="R29" i="7116" s="1"/>
  <c r="R30" i="7116" s="1"/>
  <c r="R31" i="7116" s="1"/>
  <c r="R32" i="7116" s="1"/>
  <c r="R33" i="7116" s="1"/>
  <c r="R34" i="7116" s="1"/>
  <c r="R35" i="7116" s="1"/>
  <c r="R36" i="7116" s="1"/>
  <c r="R37" i="7116" s="1"/>
  <c r="R38" i="7116" s="1"/>
  <c r="R39" i="7116" s="1"/>
  <c r="M16" i="7116"/>
  <c r="M29" i="7116"/>
  <c r="M32" i="7116"/>
  <c r="M12" i="7116"/>
  <c r="M10" i="7116"/>
  <c r="M15" i="7116"/>
  <c r="M18" i="7116"/>
  <c r="M22" i="7116"/>
  <c r="M37" i="7116"/>
  <c r="M11" i="7116"/>
  <c r="M7" i="7116"/>
  <c r="M3" i="7116"/>
  <c r="M24" i="7116"/>
  <c r="M28" i="7116"/>
  <c r="M30" i="7116"/>
  <c r="M38" i="7116"/>
  <c r="M2" i="7116"/>
  <c r="H96" i="6847"/>
  <c r="L96" i="6847" s="1"/>
  <c r="I96" i="6847"/>
  <c r="H97" i="6847"/>
  <c r="M97" i="6847" s="1"/>
  <c r="I97" i="6847"/>
  <c r="A96" i="6847"/>
  <c r="A97" i="6847"/>
  <c r="H85" i="6847"/>
  <c r="L85" i="6847" s="1"/>
  <c r="I85" i="6847"/>
  <c r="H86" i="6847"/>
  <c r="L86" i="6847" s="1"/>
  <c r="I86" i="6847"/>
  <c r="H87" i="6847"/>
  <c r="N87" i="6847" s="1"/>
  <c r="I87" i="6847"/>
  <c r="H88" i="6847"/>
  <c r="M88" i="6847" s="1"/>
  <c r="I88" i="6847"/>
  <c r="H89" i="6847"/>
  <c r="L89" i="6847" s="1"/>
  <c r="I89" i="6847"/>
  <c r="H90" i="6847"/>
  <c r="M90" i="6847" s="1"/>
  <c r="I90" i="6847"/>
  <c r="H91" i="6847"/>
  <c r="N91" i="6847" s="1"/>
  <c r="I91" i="6847"/>
  <c r="H92" i="6847"/>
  <c r="M92" i="6847" s="1"/>
  <c r="I92" i="6847"/>
  <c r="H93" i="6847"/>
  <c r="L93" i="6847" s="1"/>
  <c r="I93" i="6847"/>
  <c r="H94" i="6847"/>
  <c r="M94" i="6847" s="1"/>
  <c r="I94" i="6847"/>
  <c r="H95" i="6847"/>
  <c r="N95" i="6847" s="1"/>
  <c r="I95" i="6847"/>
  <c r="A85" i="6847"/>
  <c r="A86" i="6847"/>
  <c r="A87" i="6847"/>
  <c r="A88" i="6847"/>
  <c r="A89" i="6847"/>
  <c r="A90" i="6847"/>
  <c r="A91" i="6847"/>
  <c r="A92" i="6847"/>
  <c r="A93" i="6847"/>
  <c r="A94" i="6847"/>
  <c r="A95" i="6847"/>
  <c r="Q13" i="7115"/>
  <c r="P13" i="7115"/>
  <c r="M13" i="7115"/>
  <c r="K13" i="7115"/>
  <c r="J13" i="7115"/>
  <c r="I13" i="7115" s="1"/>
  <c r="Q12" i="7115"/>
  <c r="P12" i="7115"/>
  <c r="M12" i="7115"/>
  <c r="K12" i="7115"/>
  <c r="J12" i="7115"/>
  <c r="I12" i="7115" s="1"/>
  <c r="Q11" i="7115"/>
  <c r="P11" i="7115"/>
  <c r="M11" i="7115"/>
  <c r="K11" i="7115"/>
  <c r="J11" i="7115"/>
  <c r="I11" i="7115" s="1"/>
  <c r="Q10" i="7115"/>
  <c r="P10" i="7115"/>
  <c r="M10" i="7115"/>
  <c r="K10" i="7115"/>
  <c r="J10" i="7115"/>
  <c r="I10" i="7115" s="1"/>
  <c r="Q9" i="7115"/>
  <c r="P9" i="7115"/>
  <c r="M9" i="7115"/>
  <c r="K9" i="7115"/>
  <c r="J9" i="7115"/>
  <c r="I9" i="7115" s="1"/>
  <c r="Q8" i="7115"/>
  <c r="P8" i="7115"/>
  <c r="M8" i="7115"/>
  <c r="K8" i="7115"/>
  <c r="J8" i="7115"/>
  <c r="Q7" i="7115"/>
  <c r="P7" i="7115"/>
  <c r="M7" i="7115"/>
  <c r="K7" i="7115"/>
  <c r="J7" i="7115"/>
  <c r="I7" i="7115" s="1"/>
  <c r="Q6" i="7115"/>
  <c r="P6" i="7115"/>
  <c r="M6" i="7115"/>
  <c r="K6" i="7115"/>
  <c r="J6" i="7115"/>
  <c r="I6" i="7115" s="1"/>
  <c r="Q5" i="7115"/>
  <c r="P5" i="7115"/>
  <c r="M5" i="7115"/>
  <c r="K5" i="7115"/>
  <c r="J5" i="7115"/>
  <c r="I5" i="7115" s="1"/>
  <c r="Q4" i="7115"/>
  <c r="P4" i="7115"/>
  <c r="M4" i="7115"/>
  <c r="K4" i="7115"/>
  <c r="J4" i="7115"/>
  <c r="I4" i="7115" s="1"/>
  <c r="Q3" i="7115"/>
  <c r="P3" i="7115"/>
  <c r="N3" i="7115"/>
  <c r="N4" i="7115" s="1"/>
  <c r="N5" i="7115" s="1"/>
  <c r="N6" i="7115" s="1"/>
  <c r="N7" i="7115" s="1"/>
  <c r="N8" i="7115" s="1"/>
  <c r="N9" i="7115" s="1"/>
  <c r="N10" i="7115" s="1"/>
  <c r="N11" i="7115" s="1"/>
  <c r="N12" i="7115" s="1"/>
  <c r="N13" i="7115" s="1"/>
  <c r="M3" i="7115"/>
  <c r="K3" i="7115"/>
  <c r="J3" i="7115"/>
  <c r="I3" i="7115" s="1"/>
  <c r="M2" i="7115"/>
  <c r="K2" i="7115"/>
  <c r="J2" i="7115"/>
  <c r="I2" i="7115"/>
  <c r="Q3" i="7114"/>
  <c r="P3" i="7114"/>
  <c r="J3" i="7114"/>
  <c r="K3" i="7114"/>
  <c r="M3" i="7114"/>
  <c r="M2" i="7114"/>
  <c r="K2" i="7114"/>
  <c r="J2" i="7114"/>
  <c r="M95" i="6847" l="1"/>
  <c r="N97" i="6847"/>
  <c r="N86" i="6847"/>
  <c r="L95" i="6847"/>
  <c r="M86" i="6847"/>
  <c r="L97" i="6847"/>
  <c r="M91" i="6847"/>
  <c r="L88" i="6847"/>
  <c r="L94" i="6847"/>
  <c r="L91" i="6847"/>
  <c r="N92" i="6847"/>
  <c r="M87" i="6847"/>
  <c r="N94" i="6847"/>
  <c r="L92" i="6847"/>
  <c r="N89" i="6847"/>
  <c r="L87" i="6847"/>
  <c r="M89" i="6847"/>
  <c r="I8" i="7115"/>
  <c r="N96" i="6847"/>
  <c r="M96" i="6847"/>
  <c r="N90" i="6847"/>
  <c r="M93" i="6847"/>
  <c r="L90" i="6847"/>
  <c r="N88" i="6847"/>
  <c r="M85" i="6847"/>
  <c r="N93" i="6847"/>
  <c r="N85" i="6847"/>
  <c r="I3" i="7114"/>
  <c r="N3" i="7114"/>
  <c r="I2" i="7114"/>
  <c r="A78" i="6847"/>
  <c r="A79" i="6847"/>
  <c r="A80" i="6847"/>
  <c r="A81" i="6847"/>
  <c r="A82" i="6847"/>
  <c r="A83" i="6847"/>
  <c r="A84" i="6847"/>
  <c r="H78" i="6847"/>
  <c r="L78" i="6847" s="1"/>
  <c r="I78" i="6847"/>
  <c r="H79" i="6847"/>
  <c r="M79" i="6847" s="1"/>
  <c r="I79" i="6847"/>
  <c r="H80" i="6847"/>
  <c r="L80" i="6847" s="1"/>
  <c r="I80" i="6847"/>
  <c r="H81" i="6847"/>
  <c r="L81" i="6847" s="1"/>
  <c r="I81" i="6847"/>
  <c r="H82" i="6847"/>
  <c r="M82" i="6847" s="1"/>
  <c r="I82" i="6847"/>
  <c r="H83" i="6847"/>
  <c r="L83" i="6847" s="1"/>
  <c r="I83" i="6847"/>
  <c r="H84" i="6847"/>
  <c r="N84" i="6847" s="1"/>
  <c r="I84" i="6847"/>
  <c r="H56" i="6847"/>
  <c r="L56" i="6847" s="1"/>
  <c r="I56" i="6847"/>
  <c r="H57" i="6847"/>
  <c r="N57" i="6847" s="1"/>
  <c r="I57" i="6847"/>
  <c r="H58" i="6847"/>
  <c r="L58" i="6847" s="1"/>
  <c r="I58" i="6847"/>
  <c r="H59" i="6847"/>
  <c r="L59" i="6847" s="1"/>
  <c r="I59" i="6847"/>
  <c r="H60" i="6847"/>
  <c r="M60" i="6847" s="1"/>
  <c r="I60" i="6847"/>
  <c r="L60" i="6847"/>
  <c r="H61" i="6847"/>
  <c r="L61" i="6847" s="1"/>
  <c r="I61" i="6847"/>
  <c r="H62" i="6847"/>
  <c r="M62" i="6847" s="1"/>
  <c r="I62" i="6847"/>
  <c r="H63" i="6847"/>
  <c r="L63" i="6847" s="1"/>
  <c r="I63" i="6847"/>
  <c r="H64" i="6847"/>
  <c r="L64" i="6847" s="1"/>
  <c r="I64" i="6847"/>
  <c r="H65" i="6847"/>
  <c r="N65" i="6847" s="1"/>
  <c r="I65" i="6847"/>
  <c r="H66" i="6847"/>
  <c r="L66" i="6847" s="1"/>
  <c r="I66" i="6847"/>
  <c r="H67" i="6847"/>
  <c r="L67" i="6847" s="1"/>
  <c r="I67" i="6847"/>
  <c r="H68" i="6847"/>
  <c r="L68" i="6847" s="1"/>
  <c r="I68" i="6847"/>
  <c r="M68" i="6847"/>
  <c r="H69" i="6847"/>
  <c r="L69" i="6847" s="1"/>
  <c r="I69" i="6847"/>
  <c r="H70" i="6847"/>
  <c r="M70" i="6847" s="1"/>
  <c r="I70" i="6847"/>
  <c r="H71" i="6847"/>
  <c r="N71" i="6847" s="1"/>
  <c r="I71" i="6847"/>
  <c r="H72" i="6847"/>
  <c r="L72" i="6847" s="1"/>
  <c r="I72" i="6847"/>
  <c r="H73" i="6847"/>
  <c r="N73" i="6847" s="1"/>
  <c r="I73" i="6847"/>
  <c r="H74" i="6847"/>
  <c r="L74" i="6847" s="1"/>
  <c r="I74" i="6847"/>
  <c r="H75" i="6847"/>
  <c r="L75" i="6847" s="1"/>
  <c r="I75" i="6847"/>
  <c r="H76" i="6847"/>
  <c r="L76" i="6847" s="1"/>
  <c r="I76" i="6847"/>
  <c r="H77" i="6847"/>
  <c r="L77" i="6847" s="1"/>
  <c r="I77" i="6847"/>
  <c r="A56" i="6847"/>
  <c r="A57" i="6847"/>
  <c r="A58" i="6847"/>
  <c r="A59" i="6847"/>
  <c r="A60" i="6847"/>
  <c r="A61" i="6847"/>
  <c r="A62" i="6847"/>
  <c r="A63" i="6847"/>
  <c r="A64" i="6847"/>
  <c r="A65" i="6847"/>
  <c r="A66" i="6847"/>
  <c r="A67" i="6847"/>
  <c r="A68" i="6847"/>
  <c r="A69" i="6847"/>
  <c r="A70" i="6847"/>
  <c r="A71" i="6847"/>
  <c r="A72" i="6847"/>
  <c r="A73" i="6847"/>
  <c r="A74" i="6847"/>
  <c r="A75" i="6847"/>
  <c r="A76" i="6847"/>
  <c r="A77" i="6847"/>
  <c r="BP4" i="6996"/>
  <c r="BP5" i="6996"/>
  <c r="BP6" i="6996"/>
  <c r="BP7" i="6996"/>
  <c r="BP8" i="6996"/>
  <c r="BP9" i="6996"/>
  <c r="BP10" i="6996"/>
  <c r="BP11" i="6996"/>
  <c r="BP12" i="6996"/>
  <c r="BP13" i="6996"/>
  <c r="BP14" i="6996"/>
  <c r="BP15" i="6996"/>
  <c r="BP16" i="6996"/>
  <c r="BP17" i="6996"/>
  <c r="BP18" i="6996"/>
  <c r="BP19" i="6996"/>
  <c r="BP20" i="6996"/>
  <c r="BP21" i="6996"/>
  <c r="BP22" i="6996"/>
  <c r="BP23" i="6996"/>
  <c r="BP24" i="6996"/>
  <c r="BP25" i="6996"/>
  <c r="BP26" i="6996"/>
  <c r="BP27" i="6996"/>
  <c r="BP28" i="6996"/>
  <c r="BP29" i="6996"/>
  <c r="BP30" i="6996"/>
  <c r="BP31" i="6996"/>
  <c r="BP32" i="6996"/>
  <c r="BP33" i="6996"/>
  <c r="BP34" i="6996"/>
  <c r="BP35" i="6996"/>
  <c r="BP36" i="6996"/>
  <c r="BP37" i="6996"/>
  <c r="BP38" i="6996"/>
  <c r="BP39" i="6996"/>
  <c r="BP40" i="6996"/>
  <c r="BP41" i="6996"/>
  <c r="BP42" i="6996"/>
  <c r="BP43" i="6996"/>
  <c r="BP3" i="6996"/>
  <c r="H54" i="6847"/>
  <c r="M54" i="6847" s="1"/>
  <c r="I54" i="6847"/>
  <c r="H55" i="6847"/>
  <c r="L55" i="6847" s="1"/>
  <c r="I55" i="6847"/>
  <c r="A54" i="6847"/>
  <c r="A55" i="6847"/>
  <c r="M73" i="6847" l="1"/>
  <c r="L62" i="6847"/>
  <c r="M57" i="6847"/>
  <c r="L70" i="6847"/>
  <c r="L65" i="6847"/>
  <c r="N77" i="6847"/>
  <c r="N58" i="6847"/>
  <c r="N66" i="6847"/>
  <c r="M77" i="6847"/>
  <c r="M71" i="6847"/>
  <c r="N60" i="6847"/>
  <c r="M58" i="6847"/>
  <c r="M80" i="6847"/>
  <c r="M66" i="6847"/>
  <c r="L71" i="6847"/>
  <c r="N68" i="6847"/>
  <c r="L73" i="6847"/>
  <c r="L82" i="6847"/>
  <c r="N74" i="6847"/>
  <c r="L79" i="6847"/>
  <c r="N76" i="6847"/>
  <c r="M74" i="6847"/>
  <c r="N63" i="6847"/>
  <c r="N61" i="6847"/>
  <c r="L57" i="6847"/>
  <c r="N83" i="6847"/>
  <c r="N81" i="6847"/>
  <c r="M63" i="6847"/>
  <c r="M61" i="6847"/>
  <c r="M83" i="6847"/>
  <c r="M81" i="6847"/>
  <c r="M76" i="6847"/>
  <c r="N69" i="6847"/>
  <c r="M65" i="6847"/>
  <c r="M69" i="6847"/>
  <c r="N80" i="6847"/>
  <c r="N78" i="6847"/>
  <c r="M84" i="6847"/>
  <c r="M78" i="6847"/>
  <c r="L84" i="6847"/>
  <c r="N82" i="6847"/>
  <c r="N79" i="6847"/>
  <c r="N56" i="6847"/>
  <c r="N72" i="6847"/>
  <c r="N75" i="6847"/>
  <c r="M72" i="6847"/>
  <c r="N67" i="6847"/>
  <c r="M64" i="6847"/>
  <c r="N59" i="6847"/>
  <c r="M56" i="6847"/>
  <c r="N64" i="6847"/>
  <c r="M75" i="6847"/>
  <c r="N70" i="6847"/>
  <c r="M67" i="6847"/>
  <c r="N62" i="6847"/>
  <c r="M59" i="6847"/>
  <c r="N55" i="6847"/>
  <c r="L54" i="6847"/>
  <c r="M55" i="6847"/>
  <c r="N54" i="6847"/>
  <c r="U15" i="7112" l="1"/>
  <c r="U16" i="7112"/>
  <c r="U17" i="7112"/>
  <c r="U18" i="7112"/>
  <c r="U19" i="7112"/>
  <c r="U20" i="7112"/>
  <c r="U21" i="7112"/>
  <c r="U22" i="7112"/>
  <c r="U23" i="7112"/>
  <c r="U24" i="7112"/>
  <c r="U25" i="7112"/>
  <c r="T15" i="7112"/>
  <c r="T16" i="7112"/>
  <c r="T17" i="7112"/>
  <c r="T18" i="7112"/>
  <c r="T19" i="7112"/>
  <c r="T20" i="7112"/>
  <c r="T21" i="7112"/>
  <c r="T22" i="7112"/>
  <c r="T23" i="7112"/>
  <c r="T24" i="7112"/>
  <c r="T25" i="7112"/>
  <c r="Q3" i="7113"/>
  <c r="P3" i="7113"/>
  <c r="O3" i="7113"/>
  <c r="N3" i="7113"/>
  <c r="N7" i="7112"/>
  <c r="O7" i="7112"/>
  <c r="P7" i="7112"/>
  <c r="Q7" i="7112"/>
  <c r="T7" i="7112"/>
  <c r="U7" i="7112"/>
  <c r="N8" i="7112"/>
  <c r="O8" i="7112"/>
  <c r="P8" i="7112"/>
  <c r="Q8" i="7112"/>
  <c r="T8" i="7112"/>
  <c r="U8" i="7112"/>
  <c r="N9" i="7112"/>
  <c r="O9" i="7112"/>
  <c r="P9" i="7112"/>
  <c r="Q9" i="7112"/>
  <c r="T9" i="7112"/>
  <c r="U9" i="7112"/>
  <c r="N10" i="7112"/>
  <c r="O10" i="7112"/>
  <c r="P10" i="7112"/>
  <c r="Q10" i="7112"/>
  <c r="T10" i="7112"/>
  <c r="U10" i="7112"/>
  <c r="N11" i="7112"/>
  <c r="O11" i="7112"/>
  <c r="P11" i="7112"/>
  <c r="Q11" i="7112"/>
  <c r="T11" i="7112"/>
  <c r="U11" i="7112"/>
  <c r="N12" i="7112"/>
  <c r="O12" i="7112"/>
  <c r="P12" i="7112"/>
  <c r="Q12" i="7112"/>
  <c r="T12" i="7112"/>
  <c r="U12" i="7112"/>
  <c r="N13" i="7112"/>
  <c r="O13" i="7112"/>
  <c r="P13" i="7112"/>
  <c r="Q13" i="7112"/>
  <c r="T13" i="7112"/>
  <c r="U13" i="7112"/>
  <c r="N14" i="7112"/>
  <c r="O14" i="7112"/>
  <c r="P14" i="7112"/>
  <c r="Q14" i="7112"/>
  <c r="T14" i="7112"/>
  <c r="U14" i="7112"/>
  <c r="N15" i="7112"/>
  <c r="O15" i="7112"/>
  <c r="P15" i="7112"/>
  <c r="Q15" i="7112"/>
  <c r="N16" i="7112"/>
  <c r="O16" i="7112"/>
  <c r="P16" i="7112"/>
  <c r="Q16" i="7112"/>
  <c r="N17" i="7112"/>
  <c r="O17" i="7112"/>
  <c r="P17" i="7112"/>
  <c r="Q17" i="7112"/>
  <c r="N18" i="7112"/>
  <c r="O18" i="7112"/>
  <c r="P18" i="7112"/>
  <c r="Q18" i="7112"/>
  <c r="N19" i="7112"/>
  <c r="O19" i="7112"/>
  <c r="P19" i="7112"/>
  <c r="Q19" i="7112"/>
  <c r="N20" i="7112"/>
  <c r="O20" i="7112"/>
  <c r="P20" i="7112"/>
  <c r="Q20" i="7112"/>
  <c r="N21" i="7112"/>
  <c r="O21" i="7112"/>
  <c r="P21" i="7112"/>
  <c r="Q21" i="7112"/>
  <c r="N22" i="7112"/>
  <c r="O22" i="7112"/>
  <c r="P22" i="7112"/>
  <c r="Q22" i="7112"/>
  <c r="N23" i="7112"/>
  <c r="O23" i="7112"/>
  <c r="P23" i="7112"/>
  <c r="Q23" i="7112"/>
  <c r="N24" i="7112"/>
  <c r="O24" i="7112"/>
  <c r="P24" i="7112"/>
  <c r="Q24" i="7112"/>
  <c r="N25" i="7112"/>
  <c r="O25" i="7112"/>
  <c r="P25" i="7112"/>
  <c r="Q25" i="7112"/>
  <c r="T5" i="7112"/>
  <c r="U5" i="7112"/>
  <c r="T6" i="7112"/>
  <c r="U6" i="7112"/>
  <c r="U4" i="7112"/>
  <c r="T4" i="7112"/>
  <c r="N4" i="7112"/>
  <c r="O4" i="7112"/>
  <c r="P4" i="7112"/>
  <c r="Q4" i="7112"/>
  <c r="N5" i="7112"/>
  <c r="O5" i="7112"/>
  <c r="P5" i="7112"/>
  <c r="Q5" i="7112"/>
  <c r="N6" i="7112"/>
  <c r="O6" i="7112"/>
  <c r="P6" i="7112"/>
  <c r="Q6" i="7112"/>
  <c r="Q3" i="7112"/>
  <c r="P3" i="7112"/>
  <c r="O3" i="7112"/>
  <c r="N3" i="7112"/>
  <c r="M4" i="7112" l="1"/>
  <c r="M13" i="7112"/>
  <c r="M19" i="7112"/>
  <c r="M15" i="7112"/>
  <c r="R4" i="7112"/>
  <c r="R5" i="7112" s="1"/>
  <c r="R6" i="7112" s="1"/>
  <c r="R7" i="7112" s="1"/>
  <c r="R8" i="7112" s="1"/>
  <c r="R9" i="7112" s="1"/>
  <c r="R10" i="7112" s="1"/>
  <c r="R11" i="7112" s="1"/>
  <c r="R12" i="7112" s="1"/>
  <c r="R13" i="7112" s="1"/>
  <c r="R14" i="7112" s="1"/>
  <c r="R15" i="7112" s="1"/>
  <c r="R16" i="7112" s="1"/>
  <c r="R17" i="7112" s="1"/>
  <c r="R18" i="7112" s="1"/>
  <c r="R19" i="7112" s="1"/>
  <c r="R20" i="7112" s="1"/>
  <c r="R21" i="7112" s="1"/>
  <c r="R22" i="7112" s="1"/>
  <c r="R23" i="7112" s="1"/>
  <c r="R24" i="7112" s="1"/>
  <c r="R25" i="7112" s="1"/>
  <c r="M12" i="7112"/>
  <c r="M25" i="7112"/>
  <c r="M5" i="7112"/>
  <c r="M24" i="7112"/>
  <c r="M22" i="7112"/>
  <c r="M7" i="7112"/>
  <c r="M3" i="7113"/>
  <c r="M9" i="7112"/>
  <c r="M20" i="7112"/>
  <c r="M11" i="7112"/>
  <c r="M16" i="7112"/>
  <c r="M21" i="7112"/>
  <c r="M17" i="7112"/>
  <c r="M8" i="7112"/>
  <c r="M6" i="7112"/>
  <c r="M23" i="7112"/>
  <c r="M18" i="7112"/>
  <c r="M14" i="7112"/>
  <c r="M10" i="7112"/>
  <c r="M3" i="7112"/>
  <c r="V4" i="6991"/>
  <c r="V5" i="6991"/>
  <c r="V6" i="6991"/>
  <c r="V7" i="6991"/>
  <c r="V8" i="6991"/>
  <c r="T4" i="6991"/>
  <c r="T5" i="6991"/>
  <c r="T6" i="6991"/>
  <c r="T7" i="6991"/>
  <c r="T8" i="6991"/>
  <c r="U3" i="6991"/>
  <c r="T3" i="6991"/>
  <c r="V3" i="6991" s="1"/>
  <c r="V4" i="6917"/>
  <c r="V5" i="6917"/>
  <c r="V6" i="6917"/>
  <c r="V7" i="6917"/>
  <c r="V8" i="6917"/>
  <c r="V9" i="6917"/>
  <c r="V10" i="6917"/>
  <c r="V11" i="6917"/>
  <c r="V12" i="6917"/>
  <c r="V13" i="6917"/>
  <c r="V14" i="6917"/>
  <c r="V15" i="6917"/>
  <c r="V16" i="6917"/>
  <c r="V17" i="6917"/>
  <c r="V18" i="6917"/>
  <c r="V19" i="6917"/>
  <c r="V20" i="6917"/>
  <c r="V21" i="6917"/>
  <c r="V22" i="6917"/>
  <c r="V23" i="6917"/>
  <c r="V24" i="6917"/>
  <c r="V25" i="6917"/>
  <c r="V26" i="6917"/>
  <c r="V27" i="6917"/>
  <c r="V28" i="6917"/>
  <c r="V29" i="6917"/>
  <c r="V30" i="6917"/>
  <c r="V31" i="6917"/>
  <c r="V32" i="6917"/>
  <c r="V33" i="6917"/>
  <c r="V34" i="6917"/>
  <c r="V35" i="6917"/>
  <c r="V36" i="6917"/>
  <c r="V37" i="6917"/>
  <c r="V38" i="6917"/>
  <c r="V39" i="6917"/>
  <c r="V40" i="6917"/>
  <c r="V41" i="6917"/>
  <c r="V42" i="6917"/>
  <c r="V43" i="6917"/>
  <c r="V44" i="6917"/>
  <c r="V45" i="6917"/>
  <c r="V46" i="6917"/>
  <c r="V3" i="6917"/>
  <c r="T4" i="6917"/>
  <c r="T5" i="6917"/>
  <c r="T6" i="6917"/>
  <c r="T7" i="6917"/>
  <c r="T8" i="6917"/>
  <c r="T9" i="6917"/>
  <c r="T10" i="6917"/>
  <c r="T11" i="6917"/>
  <c r="T12" i="6917"/>
  <c r="T13" i="6917"/>
  <c r="T14" i="6917"/>
  <c r="T15" i="6917"/>
  <c r="T16" i="6917"/>
  <c r="T17" i="6917"/>
  <c r="T18" i="6917"/>
  <c r="T19" i="6917"/>
  <c r="T20" i="6917"/>
  <c r="T21" i="6917"/>
  <c r="T22" i="6917"/>
  <c r="T23" i="6917"/>
  <c r="T24" i="6917"/>
  <c r="T25" i="6917"/>
  <c r="T26" i="6917"/>
  <c r="T27" i="6917"/>
  <c r="T28" i="6917"/>
  <c r="T29" i="6917"/>
  <c r="T30" i="6917"/>
  <c r="T31" i="6917"/>
  <c r="T32" i="6917"/>
  <c r="T33" i="6917"/>
  <c r="T34" i="6917"/>
  <c r="T35" i="6917"/>
  <c r="T36" i="6917"/>
  <c r="T37" i="6917"/>
  <c r="T38" i="6917"/>
  <c r="T39" i="6917"/>
  <c r="T40" i="6917"/>
  <c r="T41" i="6917"/>
  <c r="T42" i="6917"/>
  <c r="T43" i="6917"/>
  <c r="T44" i="6917"/>
  <c r="T45" i="6917"/>
  <c r="T46" i="6917"/>
  <c r="T3" i="6917"/>
  <c r="H47" i="6847" l="1"/>
  <c r="L47" i="6847" s="1"/>
  <c r="I47" i="6847"/>
  <c r="H48" i="6847"/>
  <c r="N48" i="6847" s="1"/>
  <c r="I48" i="6847"/>
  <c r="H49" i="6847"/>
  <c r="N49" i="6847" s="1"/>
  <c r="I49" i="6847"/>
  <c r="H50" i="6847"/>
  <c r="L50" i="6847" s="1"/>
  <c r="I50" i="6847"/>
  <c r="H51" i="6847"/>
  <c r="N51" i="6847" s="1"/>
  <c r="I51" i="6847"/>
  <c r="H52" i="6847"/>
  <c r="L52" i="6847" s="1"/>
  <c r="I52" i="6847"/>
  <c r="H53" i="6847"/>
  <c r="M53" i="6847" s="1"/>
  <c r="I53" i="6847"/>
  <c r="A47" i="6847"/>
  <c r="A48" i="6847"/>
  <c r="A49" i="6847"/>
  <c r="A50" i="6847"/>
  <c r="A51" i="6847"/>
  <c r="A52" i="6847"/>
  <c r="A53" i="6847"/>
  <c r="M3" i="6991"/>
  <c r="N3" i="6991"/>
  <c r="M4" i="6991"/>
  <c r="N4" i="6991"/>
  <c r="M5" i="6991"/>
  <c r="N5" i="6991"/>
  <c r="M6" i="6991"/>
  <c r="N6" i="6991"/>
  <c r="M7" i="6991"/>
  <c r="N7" i="6991"/>
  <c r="M8" i="6991"/>
  <c r="N8" i="6991"/>
  <c r="N2" i="6991"/>
  <c r="M2" i="6991"/>
  <c r="M3" i="6917"/>
  <c r="N3" i="6917"/>
  <c r="M4" i="6917"/>
  <c r="N4" i="6917"/>
  <c r="M5" i="6917"/>
  <c r="N5" i="6917"/>
  <c r="M6" i="6917"/>
  <c r="N6" i="6917"/>
  <c r="M7" i="6917"/>
  <c r="N7" i="6917"/>
  <c r="M8" i="6917"/>
  <c r="N8" i="6917"/>
  <c r="M9" i="6917"/>
  <c r="N9" i="6917"/>
  <c r="M10" i="6917"/>
  <c r="N10" i="6917"/>
  <c r="M11" i="6917"/>
  <c r="N11" i="6917"/>
  <c r="M12" i="6917"/>
  <c r="N12" i="6917"/>
  <c r="M13" i="6917"/>
  <c r="N13" i="6917"/>
  <c r="M14" i="6917"/>
  <c r="N14" i="6917"/>
  <c r="M15" i="6917"/>
  <c r="N15" i="6917"/>
  <c r="M16" i="6917"/>
  <c r="N16" i="6917"/>
  <c r="M17" i="6917"/>
  <c r="N17" i="6917"/>
  <c r="M18" i="6917"/>
  <c r="N18" i="6917"/>
  <c r="M19" i="6917"/>
  <c r="N19" i="6917"/>
  <c r="M20" i="6917"/>
  <c r="N20" i="6917"/>
  <c r="M21" i="6917"/>
  <c r="N21" i="6917"/>
  <c r="M22" i="6917"/>
  <c r="N22" i="6917"/>
  <c r="M23" i="6917"/>
  <c r="N23" i="6917"/>
  <c r="M24" i="6917"/>
  <c r="N24" i="6917"/>
  <c r="M25" i="6917"/>
  <c r="N25" i="6917"/>
  <c r="M26" i="6917"/>
  <c r="N26" i="6917"/>
  <c r="M27" i="6917"/>
  <c r="N27" i="6917"/>
  <c r="M28" i="6917"/>
  <c r="N28" i="6917"/>
  <c r="M29" i="6917"/>
  <c r="N29" i="6917"/>
  <c r="M30" i="6917"/>
  <c r="N30" i="6917"/>
  <c r="M31" i="6917"/>
  <c r="N31" i="6917"/>
  <c r="M32" i="6917"/>
  <c r="N32" i="6917"/>
  <c r="M33" i="6917"/>
  <c r="N33" i="6917"/>
  <c r="M34" i="6917"/>
  <c r="N34" i="6917"/>
  <c r="M35" i="6917"/>
  <c r="N35" i="6917"/>
  <c r="M36" i="6917"/>
  <c r="N36" i="6917"/>
  <c r="M37" i="6917"/>
  <c r="N37" i="6917"/>
  <c r="M38" i="6917"/>
  <c r="N38" i="6917"/>
  <c r="M39" i="6917"/>
  <c r="N39" i="6917"/>
  <c r="M40" i="6917"/>
  <c r="N40" i="6917"/>
  <c r="M41" i="6917"/>
  <c r="N41" i="6917"/>
  <c r="M42" i="6917"/>
  <c r="N42" i="6917"/>
  <c r="M43" i="6917"/>
  <c r="N43" i="6917"/>
  <c r="M44" i="6917"/>
  <c r="N44" i="6917"/>
  <c r="M45" i="6917"/>
  <c r="N45" i="6917"/>
  <c r="M46" i="6917"/>
  <c r="N46" i="6917"/>
  <c r="N2" i="6917"/>
  <c r="M2" i="6917"/>
  <c r="I538" i="7111"/>
  <c r="H538" i="7111"/>
  <c r="A538" i="7111"/>
  <c r="M537" i="7111"/>
  <c r="L537" i="7111"/>
  <c r="I537" i="7111"/>
  <c r="H537" i="7111"/>
  <c r="O537" i="7111" s="1"/>
  <c r="A537" i="7111"/>
  <c r="N536" i="7111"/>
  <c r="M536" i="7111"/>
  <c r="L536" i="7111"/>
  <c r="I536" i="7111"/>
  <c r="H536" i="7111"/>
  <c r="A536" i="7111"/>
  <c r="N535" i="7111"/>
  <c r="M535" i="7111"/>
  <c r="I535" i="7111"/>
  <c r="H535" i="7111"/>
  <c r="A535" i="7111"/>
  <c r="O534" i="7111"/>
  <c r="N534" i="7111"/>
  <c r="L534" i="7111"/>
  <c r="I534" i="7111"/>
  <c r="H534" i="7111"/>
  <c r="M534" i="7111" s="1"/>
  <c r="A534" i="7111"/>
  <c r="O533" i="7111"/>
  <c r="M533" i="7111"/>
  <c r="L533" i="7111"/>
  <c r="I533" i="7111"/>
  <c r="H533" i="7111"/>
  <c r="N533" i="7111" s="1"/>
  <c r="A533" i="7111"/>
  <c r="N532" i="7111"/>
  <c r="M532" i="7111"/>
  <c r="I532" i="7111"/>
  <c r="H532" i="7111"/>
  <c r="A532" i="7111"/>
  <c r="N531" i="7111"/>
  <c r="I531" i="7111"/>
  <c r="H531" i="7111"/>
  <c r="O531" i="7111" s="1"/>
  <c r="A531" i="7111"/>
  <c r="I530" i="7111"/>
  <c r="H530" i="7111"/>
  <c r="A530" i="7111"/>
  <c r="M529" i="7111"/>
  <c r="L529" i="7111"/>
  <c r="I529" i="7111"/>
  <c r="H529" i="7111"/>
  <c r="O529" i="7111" s="1"/>
  <c r="A529" i="7111"/>
  <c r="N528" i="7111"/>
  <c r="I528" i="7111"/>
  <c r="H528" i="7111"/>
  <c r="A528" i="7111"/>
  <c r="O527" i="7111"/>
  <c r="N527" i="7111"/>
  <c r="I527" i="7111"/>
  <c r="H527" i="7111"/>
  <c r="A527" i="7111"/>
  <c r="O526" i="7111"/>
  <c r="N526" i="7111"/>
  <c r="L526" i="7111"/>
  <c r="I526" i="7111"/>
  <c r="H526" i="7111"/>
  <c r="M526" i="7111" s="1"/>
  <c r="A526" i="7111"/>
  <c r="O525" i="7111"/>
  <c r="M525" i="7111"/>
  <c r="L525" i="7111"/>
  <c r="I525" i="7111"/>
  <c r="H525" i="7111"/>
  <c r="N525" i="7111" s="1"/>
  <c r="A525" i="7111"/>
  <c r="M524" i="7111"/>
  <c r="I524" i="7111"/>
  <c r="H524" i="7111"/>
  <c r="A524" i="7111"/>
  <c r="I523" i="7111"/>
  <c r="H523" i="7111"/>
  <c r="A523" i="7111"/>
  <c r="O522" i="7111"/>
  <c r="I522" i="7111"/>
  <c r="H522" i="7111"/>
  <c r="A522" i="7111"/>
  <c r="M521" i="7111"/>
  <c r="L521" i="7111"/>
  <c r="I521" i="7111"/>
  <c r="H521" i="7111"/>
  <c r="O521" i="7111" s="1"/>
  <c r="A521" i="7111"/>
  <c r="N520" i="7111"/>
  <c r="M520" i="7111"/>
  <c r="L520" i="7111"/>
  <c r="I520" i="7111"/>
  <c r="H520" i="7111"/>
  <c r="A520" i="7111"/>
  <c r="N519" i="7111"/>
  <c r="M519" i="7111"/>
  <c r="I519" i="7111"/>
  <c r="H519" i="7111"/>
  <c r="O519" i="7111" s="1"/>
  <c r="A519" i="7111"/>
  <c r="O518" i="7111"/>
  <c r="N518" i="7111"/>
  <c r="L518" i="7111"/>
  <c r="I518" i="7111"/>
  <c r="H518" i="7111"/>
  <c r="M518" i="7111" s="1"/>
  <c r="A518" i="7111"/>
  <c r="O517" i="7111"/>
  <c r="M517" i="7111"/>
  <c r="L517" i="7111"/>
  <c r="I517" i="7111"/>
  <c r="H517" i="7111"/>
  <c r="N517" i="7111" s="1"/>
  <c r="A517" i="7111"/>
  <c r="I516" i="7111"/>
  <c r="H516" i="7111"/>
  <c r="A516" i="7111"/>
  <c r="I515" i="7111"/>
  <c r="H515" i="7111"/>
  <c r="A515" i="7111"/>
  <c r="O514" i="7111"/>
  <c r="I514" i="7111"/>
  <c r="H514" i="7111"/>
  <c r="A514" i="7111"/>
  <c r="M513" i="7111"/>
  <c r="L513" i="7111"/>
  <c r="I513" i="7111"/>
  <c r="H513" i="7111"/>
  <c r="O513" i="7111" s="1"/>
  <c r="A513" i="7111"/>
  <c r="I512" i="7111"/>
  <c r="H512" i="7111"/>
  <c r="A512" i="7111"/>
  <c r="M511" i="7111"/>
  <c r="L511" i="7111"/>
  <c r="I511" i="7111"/>
  <c r="H511" i="7111"/>
  <c r="A511" i="7111"/>
  <c r="M510" i="7111"/>
  <c r="I510" i="7111"/>
  <c r="H510" i="7111"/>
  <c r="L510" i="7111" s="1"/>
  <c r="A510" i="7111"/>
  <c r="M509" i="7111"/>
  <c r="L509" i="7111"/>
  <c r="I509" i="7111"/>
  <c r="H509" i="7111"/>
  <c r="A509" i="7111"/>
  <c r="I508" i="7111"/>
  <c r="H508" i="7111"/>
  <c r="A508" i="7111"/>
  <c r="M507" i="7111"/>
  <c r="L507" i="7111"/>
  <c r="I507" i="7111"/>
  <c r="H507" i="7111"/>
  <c r="A507" i="7111"/>
  <c r="I506" i="7111"/>
  <c r="H506" i="7111"/>
  <c r="L506" i="7111" s="1"/>
  <c r="A506" i="7111"/>
  <c r="M505" i="7111"/>
  <c r="L505" i="7111"/>
  <c r="I505" i="7111"/>
  <c r="H505" i="7111"/>
  <c r="A505" i="7111"/>
  <c r="I504" i="7111"/>
  <c r="H504" i="7111"/>
  <c r="A504" i="7111"/>
  <c r="M503" i="7111"/>
  <c r="L503" i="7111"/>
  <c r="I503" i="7111"/>
  <c r="H503" i="7111"/>
  <c r="A503" i="7111"/>
  <c r="I502" i="7111"/>
  <c r="H502" i="7111"/>
  <c r="L502" i="7111" s="1"/>
  <c r="A502" i="7111"/>
  <c r="M501" i="7111"/>
  <c r="L501" i="7111"/>
  <c r="I501" i="7111"/>
  <c r="H501" i="7111"/>
  <c r="A501" i="7111"/>
  <c r="I500" i="7111"/>
  <c r="H500" i="7111"/>
  <c r="A500" i="7111"/>
  <c r="M499" i="7111"/>
  <c r="L499" i="7111"/>
  <c r="I499" i="7111"/>
  <c r="H499" i="7111"/>
  <c r="A499" i="7111"/>
  <c r="I498" i="7111"/>
  <c r="H498" i="7111"/>
  <c r="A498" i="7111"/>
  <c r="M497" i="7111"/>
  <c r="L497" i="7111"/>
  <c r="I497" i="7111"/>
  <c r="H497" i="7111"/>
  <c r="A497" i="7111"/>
  <c r="I496" i="7111"/>
  <c r="H496" i="7111"/>
  <c r="A496" i="7111"/>
  <c r="M495" i="7111"/>
  <c r="L495" i="7111"/>
  <c r="I495" i="7111"/>
  <c r="H495" i="7111"/>
  <c r="A495" i="7111"/>
  <c r="M494" i="7111"/>
  <c r="I494" i="7111"/>
  <c r="H494" i="7111"/>
  <c r="L494" i="7111" s="1"/>
  <c r="A494" i="7111"/>
  <c r="M493" i="7111"/>
  <c r="L493" i="7111"/>
  <c r="I493" i="7111"/>
  <c r="H493" i="7111"/>
  <c r="A493" i="7111"/>
  <c r="I492" i="7111"/>
  <c r="H492" i="7111"/>
  <c r="A492" i="7111"/>
  <c r="M491" i="7111"/>
  <c r="L491" i="7111"/>
  <c r="I491" i="7111"/>
  <c r="H491" i="7111"/>
  <c r="A491" i="7111"/>
  <c r="I490" i="7111"/>
  <c r="H490" i="7111"/>
  <c r="A490" i="7111"/>
  <c r="M489" i="7111"/>
  <c r="L489" i="7111"/>
  <c r="I489" i="7111"/>
  <c r="H489" i="7111"/>
  <c r="A489" i="7111"/>
  <c r="I488" i="7111"/>
  <c r="H488" i="7111"/>
  <c r="A488" i="7111"/>
  <c r="M487" i="7111"/>
  <c r="L487" i="7111"/>
  <c r="I487" i="7111"/>
  <c r="H487" i="7111"/>
  <c r="A487" i="7111"/>
  <c r="M486" i="7111"/>
  <c r="I486" i="7111"/>
  <c r="H486" i="7111"/>
  <c r="L486" i="7111" s="1"/>
  <c r="A486" i="7111"/>
  <c r="M485" i="7111"/>
  <c r="L485" i="7111"/>
  <c r="I485" i="7111"/>
  <c r="H485" i="7111"/>
  <c r="A485" i="7111"/>
  <c r="I484" i="7111"/>
  <c r="H484" i="7111"/>
  <c r="A484" i="7111"/>
  <c r="M483" i="7111"/>
  <c r="L483" i="7111"/>
  <c r="I483" i="7111"/>
  <c r="H483" i="7111"/>
  <c r="A483" i="7111"/>
  <c r="I482" i="7111"/>
  <c r="H482" i="7111"/>
  <c r="A482" i="7111"/>
  <c r="M481" i="7111"/>
  <c r="L481" i="7111"/>
  <c r="I481" i="7111"/>
  <c r="H481" i="7111"/>
  <c r="A481" i="7111"/>
  <c r="I480" i="7111"/>
  <c r="H480" i="7111"/>
  <c r="A480" i="7111"/>
  <c r="M479" i="7111"/>
  <c r="L479" i="7111"/>
  <c r="I479" i="7111"/>
  <c r="H479" i="7111"/>
  <c r="A479" i="7111"/>
  <c r="M478" i="7111"/>
  <c r="I478" i="7111"/>
  <c r="H478" i="7111"/>
  <c r="L478" i="7111" s="1"/>
  <c r="A478" i="7111"/>
  <c r="M477" i="7111"/>
  <c r="L477" i="7111"/>
  <c r="I477" i="7111"/>
  <c r="H477" i="7111"/>
  <c r="A477" i="7111"/>
  <c r="I476" i="7111"/>
  <c r="H476" i="7111"/>
  <c r="A476" i="7111"/>
  <c r="M475" i="7111"/>
  <c r="L475" i="7111"/>
  <c r="I475" i="7111"/>
  <c r="H475" i="7111"/>
  <c r="A475" i="7111"/>
  <c r="I474" i="7111"/>
  <c r="H474" i="7111"/>
  <c r="A474" i="7111"/>
  <c r="M473" i="7111"/>
  <c r="L473" i="7111"/>
  <c r="I473" i="7111"/>
  <c r="H473" i="7111"/>
  <c r="A473" i="7111"/>
  <c r="I472" i="7111"/>
  <c r="H472" i="7111"/>
  <c r="A472" i="7111"/>
  <c r="M471" i="7111"/>
  <c r="L471" i="7111"/>
  <c r="I471" i="7111"/>
  <c r="H471" i="7111"/>
  <c r="A471" i="7111"/>
  <c r="I470" i="7111"/>
  <c r="H470" i="7111"/>
  <c r="L470" i="7111" s="1"/>
  <c r="A470" i="7111"/>
  <c r="M469" i="7111"/>
  <c r="L469" i="7111"/>
  <c r="I469" i="7111"/>
  <c r="H469" i="7111"/>
  <c r="A469" i="7111"/>
  <c r="I468" i="7111"/>
  <c r="H468" i="7111"/>
  <c r="A468" i="7111"/>
  <c r="M467" i="7111"/>
  <c r="L467" i="7111"/>
  <c r="I467" i="7111"/>
  <c r="H467" i="7111"/>
  <c r="A467" i="7111"/>
  <c r="I466" i="7111"/>
  <c r="H466" i="7111"/>
  <c r="A466" i="7111"/>
  <c r="M465" i="7111"/>
  <c r="L465" i="7111"/>
  <c r="I465" i="7111"/>
  <c r="H465" i="7111"/>
  <c r="A465" i="7111"/>
  <c r="I464" i="7111"/>
  <c r="H464" i="7111"/>
  <c r="A464" i="7111"/>
  <c r="M463" i="7111"/>
  <c r="L463" i="7111"/>
  <c r="I463" i="7111"/>
  <c r="H463" i="7111"/>
  <c r="A463" i="7111"/>
  <c r="M462" i="7111"/>
  <c r="L462" i="7111"/>
  <c r="I462" i="7111"/>
  <c r="H462" i="7111"/>
  <c r="A462" i="7111"/>
  <c r="L461" i="7111"/>
  <c r="I461" i="7111"/>
  <c r="H461" i="7111"/>
  <c r="M461" i="7111" s="1"/>
  <c r="A461" i="7111"/>
  <c r="L460" i="7111"/>
  <c r="I460" i="7111"/>
  <c r="H460" i="7111"/>
  <c r="M460" i="7111" s="1"/>
  <c r="A460" i="7111"/>
  <c r="I459" i="7111"/>
  <c r="H459" i="7111"/>
  <c r="M459" i="7111" s="1"/>
  <c r="A459" i="7111"/>
  <c r="M458" i="7111"/>
  <c r="L458" i="7111"/>
  <c r="I458" i="7111"/>
  <c r="H458" i="7111"/>
  <c r="A458" i="7111"/>
  <c r="M457" i="7111"/>
  <c r="I457" i="7111"/>
  <c r="H457" i="7111"/>
  <c r="L457" i="7111" s="1"/>
  <c r="A457" i="7111"/>
  <c r="I456" i="7111"/>
  <c r="H456" i="7111"/>
  <c r="M456" i="7111" s="1"/>
  <c r="A456" i="7111"/>
  <c r="M455" i="7111"/>
  <c r="I455" i="7111"/>
  <c r="H455" i="7111"/>
  <c r="L455" i="7111" s="1"/>
  <c r="A455" i="7111"/>
  <c r="I454" i="7111"/>
  <c r="H454" i="7111"/>
  <c r="M454" i="7111" s="1"/>
  <c r="A454" i="7111"/>
  <c r="M453" i="7111"/>
  <c r="L453" i="7111"/>
  <c r="I453" i="7111"/>
  <c r="H453" i="7111"/>
  <c r="A453" i="7111"/>
  <c r="L452" i="7111"/>
  <c r="I452" i="7111"/>
  <c r="H452" i="7111"/>
  <c r="M452" i="7111" s="1"/>
  <c r="A452" i="7111"/>
  <c r="I451" i="7111"/>
  <c r="H451" i="7111"/>
  <c r="M451" i="7111" s="1"/>
  <c r="A451" i="7111"/>
  <c r="M450" i="7111"/>
  <c r="L450" i="7111"/>
  <c r="I450" i="7111"/>
  <c r="H450" i="7111"/>
  <c r="A450" i="7111"/>
  <c r="M449" i="7111"/>
  <c r="L449" i="7111"/>
  <c r="I449" i="7111"/>
  <c r="H449" i="7111"/>
  <c r="A449" i="7111"/>
  <c r="I448" i="7111"/>
  <c r="H448" i="7111"/>
  <c r="M448" i="7111" s="1"/>
  <c r="A448" i="7111"/>
  <c r="M447" i="7111"/>
  <c r="L447" i="7111"/>
  <c r="I447" i="7111"/>
  <c r="H447" i="7111"/>
  <c r="A447" i="7111"/>
  <c r="M446" i="7111"/>
  <c r="I446" i="7111"/>
  <c r="H446" i="7111"/>
  <c r="L446" i="7111" s="1"/>
  <c r="A446" i="7111"/>
  <c r="I445" i="7111"/>
  <c r="H445" i="7111"/>
  <c r="M445" i="7111" s="1"/>
  <c r="A445" i="7111"/>
  <c r="L444" i="7111"/>
  <c r="I444" i="7111"/>
  <c r="H444" i="7111"/>
  <c r="M444" i="7111" s="1"/>
  <c r="A444" i="7111"/>
  <c r="M443" i="7111"/>
  <c r="I443" i="7111"/>
  <c r="H443" i="7111"/>
  <c r="L443" i="7111" s="1"/>
  <c r="A443" i="7111"/>
  <c r="I442" i="7111"/>
  <c r="H442" i="7111"/>
  <c r="M442" i="7111" s="1"/>
  <c r="A442" i="7111"/>
  <c r="M441" i="7111"/>
  <c r="I441" i="7111"/>
  <c r="H441" i="7111"/>
  <c r="L441" i="7111" s="1"/>
  <c r="A441" i="7111"/>
  <c r="L440" i="7111"/>
  <c r="I440" i="7111"/>
  <c r="H440" i="7111"/>
  <c r="M440" i="7111" s="1"/>
  <c r="A440" i="7111"/>
  <c r="M439" i="7111"/>
  <c r="I439" i="7111"/>
  <c r="H439" i="7111"/>
  <c r="L439" i="7111" s="1"/>
  <c r="A439" i="7111"/>
  <c r="I438" i="7111"/>
  <c r="H438" i="7111"/>
  <c r="M438" i="7111" s="1"/>
  <c r="A438" i="7111"/>
  <c r="M437" i="7111"/>
  <c r="L437" i="7111"/>
  <c r="I437" i="7111"/>
  <c r="H437" i="7111"/>
  <c r="A437" i="7111"/>
  <c r="L436" i="7111"/>
  <c r="I436" i="7111"/>
  <c r="H436" i="7111"/>
  <c r="M436" i="7111" s="1"/>
  <c r="A436" i="7111"/>
  <c r="L435" i="7111"/>
  <c r="I435" i="7111"/>
  <c r="H435" i="7111"/>
  <c r="M435" i="7111" s="1"/>
  <c r="A435" i="7111"/>
  <c r="I434" i="7111"/>
  <c r="H434" i="7111"/>
  <c r="M434" i="7111" s="1"/>
  <c r="A434" i="7111"/>
  <c r="M433" i="7111"/>
  <c r="L433" i="7111"/>
  <c r="I433" i="7111"/>
  <c r="H433" i="7111"/>
  <c r="A433" i="7111"/>
  <c r="L432" i="7111"/>
  <c r="I432" i="7111"/>
  <c r="H432" i="7111"/>
  <c r="M432" i="7111" s="1"/>
  <c r="A432" i="7111"/>
  <c r="I431" i="7111"/>
  <c r="H431" i="7111"/>
  <c r="M431" i="7111" s="1"/>
  <c r="A431" i="7111"/>
  <c r="M430" i="7111"/>
  <c r="I430" i="7111"/>
  <c r="H430" i="7111"/>
  <c r="L430" i="7111" s="1"/>
  <c r="A430" i="7111"/>
  <c r="M429" i="7111"/>
  <c r="I429" i="7111"/>
  <c r="H429" i="7111"/>
  <c r="L429" i="7111" s="1"/>
  <c r="A429" i="7111"/>
  <c r="I428" i="7111"/>
  <c r="H428" i="7111"/>
  <c r="M428" i="7111" s="1"/>
  <c r="A428" i="7111"/>
  <c r="M427" i="7111"/>
  <c r="I427" i="7111"/>
  <c r="H427" i="7111"/>
  <c r="L427" i="7111" s="1"/>
  <c r="A427" i="7111"/>
  <c r="M426" i="7111"/>
  <c r="I426" i="7111"/>
  <c r="H426" i="7111"/>
  <c r="L426" i="7111" s="1"/>
  <c r="A426" i="7111"/>
  <c r="I425" i="7111"/>
  <c r="H425" i="7111"/>
  <c r="L425" i="7111" s="1"/>
  <c r="A425" i="7111"/>
  <c r="L424" i="7111"/>
  <c r="I424" i="7111"/>
  <c r="H424" i="7111"/>
  <c r="M424" i="7111" s="1"/>
  <c r="A424" i="7111"/>
  <c r="M423" i="7111"/>
  <c r="L423" i="7111"/>
  <c r="I423" i="7111"/>
  <c r="H423" i="7111"/>
  <c r="A423" i="7111"/>
  <c r="I422" i="7111"/>
  <c r="H422" i="7111"/>
  <c r="M422" i="7111" s="1"/>
  <c r="A422" i="7111"/>
  <c r="M421" i="7111"/>
  <c r="L421" i="7111"/>
  <c r="I421" i="7111"/>
  <c r="H421" i="7111"/>
  <c r="A421" i="7111"/>
  <c r="I420" i="7111"/>
  <c r="H420" i="7111"/>
  <c r="A420" i="7111"/>
  <c r="L419" i="7111"/>
  <c r="I419" i="7111"/>
  <c r="H419" i="7111"/>
  <c r="M419" i="7111" s="1"/>
  <c r="A419" i="7111"/>
  <c r="M418" i="7111"/>
  <c r="I418" i="7111"/>
  <c r="H418" i="7111"/>
  <c r="L418" i="7111" s="1"/>
  <c r="A418" i="7111"/>
  <c r="I417" i="7111"/>
  <c r="H417" i="7111"/>
  <c r="A417" i="7111"/>
  <c r="L416" i="7111"/>
  <c r="I416" i="7111"/>
  <c r="H416" i="7111"/>
  <c r="M416" i="7111" s="1"/>
  <c r="A416" i="7111"/>
  <c r="M415" i="7111"/>
  <c r="I415" i="7111"/>
  <c r="H415" i="7111"/>
  <c r="L415" i="7111" s="1"/>
  <c r="A415" i="7111"/>
  <c r="M414" i="7111"/>
  <c r="L414" i="7111"/>
  <c r="I414" i="7111"/>
  <c r="H414" i="7111"/>
  <c r="A414" i="7111"/>
  <c r="M413" i="7111"/>
  <c r="I413" i="7111"/>
  <c r="H413" i="7111"/>
  <c r="L413" i="7111" s="1"/>
  <c r="A413" i="7111"/>
  <c r="I412" i="7111"/>
  <c r="H412" i="7111"/>
  <c r="A412" i="7111"/>
  <c r="M411" i="7111"/>
  <c r="L411" i="7111"/>
  <c r="I411" i="7111"/>
  <c r="H411" i="7111"/>
  <c r="A411" i="7111"/>
  <c r="M410" i="7111"/>
  <c r="I410" i="7111"/>
  <c r="H410" i="7111"/>
  <c r="L410" i="7111" s="1"/>
  <c r="A410" i="7111"/>
  <c r="M409" i="7111"/>
  <c r="I409" i="7111"/>
  <c r="H409" i="7111"/>
  <c r="L409" i="7111" s="1"/>
  <c r="A409" i="7111"/>
  <c r="I408" i="7111"/>
  <c r="H408" i="7111"/>
  <c r="A408" i="7111"/>
  <c r="M407" i="7111"/>
  <c r="L407" i="7111"/>
  <c r="I407" i="7111"/>
  <c r="H407" i="7111"/>
  <c r="A407" i="7111"/>
  <c r="L406" i="7111"/>
  <c r="I406" i="7111"/>
  <c r="H406" i="7111"/>
  <c r="M406" i="7111" s="1"/>
  <c r="A406" i="7111"/>
  <c r="M405" i="7111"/>
  <c r="L405" i="7111"/>
  <c r="I405" i="7111"/>
  <c r="H405" i="7111"/>
  <c r="A405" i="7111"/>
  <c r="I404" i="7111"/>
  <c r="H404" i="7111"/>
  <c r="A404" i="7111"/>
  <c r="I403" i="7111"/>
  <c r="H403" i="7111"/>
  <c r="A403" i="7111"/>
  <c r="M402" i="7111"/>
  <c r="I402" i="7111"/>
  <c r="H402" i="7111"/>
  <c r="L402" i="7111" s="1"/>
  <c r="A402" i="7111"/>
  <c r="M401" i="7111"/>
  <c r="I401" i="7111"/>
  <c r="H401" i="7111"/>
  <c r="L401" i="7111" s="1"/>
  <c r="A401" i="7111"/>
  <c r="I400" i="7111"/>
  <c r="H400" i="7111"/>
  <c r="A400" i="7111"/>
  <c r="M399" i="7111"/>
  <c r="I399" i="7111"/>
  <c r="H399" i="7111"/>
  <c r="L399" i="7111" s="1"/>
  <c r="A399" i="7111"/>
  <c r="M398" i="7111"/>
  <c r="L398" i="7111"/>
  <c r="I398" i="7111"/>
  <c r="H398" i="7111"/>
  <c r="A398" i="7111"/>
  <c r="M397" i="7111"/>
  <c r="L397" i="7111"/>
  <c r="I397" i="7111"/>
  <c r="H397" i="7111"/>
  <c r="A397" i="7111"/>
  <c r="I396" i="7111"/>
  <c r="H396" i="7111"/>
  <c r="M396" i="7111" s="1"/>
  <c r="A396" i="7111"/>
  <c r="M395" i="7111"/>
  <c r="L395" i="7111"/>
  <c r="I395" i="7111"/>
  <c r="H395" i="7111"/>
  <c r="A395" i="7111"/>
  <c r="M394" i="7111"/>
  <c r="L394" i="7111"/>
  <c r="I394" i="7111"/>
  <c r="H394" i="7111"/>
  <c r="A394" i="7111"/>
  <c r="M393" i="7111"/>
  <c r="I393" i="7111"/>
  <c r="H393" i="7111"/>
  <c r="L393" i="7111" s="1"/>
  <c r="A393" i="7111"/>
  <c r="L392" i="7111"/>
  <c r="I392" i="7111"/>
  <c r="H392" i="7111"/>
  <c r="M392" i="7111" s="1"/>
  <c r="A392" i="7111"/>
  <c r="I391" i="7111"/>
  <c r="H391" i="7111"/>
  <c r="A391" i="7111"/>
  <c r="L390" i="7111"/>
  <c r="I390" i="7111"/>
  <c r="H390" i="7111"/>
  <c r="M390" i="7111" s="1"/>
  <c r="A390" i="7111"/>
  <c r="M389" i="7111"/>
  <c r="L389" i="7111"/>
  <c r="I389" i="7111"/>
  <c r="H389" i="7111"/>
  <c r="A389" i="7111"/>
  <c r="I388" i="7111"/>
  <c r="H388" i="7111"/>
  <c r="M388" i="7111" s="1"/>
  <c r="A388" i="7111"/>
  <c r="I387" i="7111"/>
  <c r="H387" i="7111"/>
  <c r="A387" i="7111"/>
  <c r="M386" i="7111"/>
  <c r="L386" i="7111"/>
  <c r="I386" i="7111"/>
  <c r="H386" i="7111"/>
  <c r="A386" i="7111"/>
  <c r="M385" i="7111"/>
  <c r="I385" i="7111"/>
  <c r="H385" i="7111"/>
  <c r="L385" i="7111" s="1"/>
  <c r="A385" i="7111"/>
  <c r="I384" i="7111"/>
  <c r="H384" i="7111"/>
  <c r="A384" i="7111"/>
  <c r="M383" i="7111"/>
  <c r="L383" i="7111"/>
  <c r="I383" i="7111"/>
  <c r="H383" i="7111"/>
  <c r="A383" i="7111"/>
  <c r="I382" i="7111"/>
  <c r="H382" i="7111"/>
  <c r="A382" i="7111"/>
  <c r="M381" i="7111"/>
  <c r="L381" i="7111"/>
  <c r="I381" i="7111"/>
  <c r="H381" i="7111"/>
  <c r="A381" i="7111"/>
  <c r="L380" i="7111"/>
  <c r="I380" i="7111"/>
  <c r="H380" i="7111"/>
  <c r="M380" i="7111" s="1"/>
  <c r="A380" i="7111"/>
  <c r="I379" i="7111"/>
  <c r="H379" i="7111"/>
  <c r="A379" i="7111"/>
  <c r="M378" i="7111"/>
  <c r="L378" i="7111"/>
  <c r="I378" i="7111"/>
  <c r="H378" i="7111"/>
  <c r="A378" i="7111"/>
  <c r="M377" i="7111"/>
  <c r="L377" i="7111"/>
  <c r="I377" i="7111"/>
  <c r="H377" i="7111"/>
  <c r="A377" i="7111"/>
  <c r="I376" i="7111"/>
  <c r="H376" i="7111"/>
  <c r="A376" i="7111"/>
  <c r="M375" i="7111"/>
  <c r="L375" i="7111"/>
  <c r="I375" i="7111"/>
  <c r="H375" i="7111"/>
  <c r="A375" i="7111"/>
  <c r="I374" i="7111"/>
  <c r="H374" i="7111"/>
  <c r="L374" i="7111" s="1"/>
  <c r="A374" i="7111"/>
  <c r="I373" i="7111"/>
  <c r="H373" i="7111"/>
  <c r="A373" i="7111"/>
  <c r="L372" i="7111"/>
  <c r="I372" i="7111"/>
  <c r="H372" i="7111"/>
  <c r="M372" i="7111" s="1"/>
  <c r="A372" i="7111"/>
  <c r="M371" i="7111"/>
  <c r="I371" i="7111"/>
  <c r="H371" i="7111"/>
  <c r="L371" i="7111" s="1"/>
  <c r="A371" i="7111"/>
  <c r="M370" i="7111"/>
  <c r="L370" i="7111"/>
  <c r="I370" i="7111"/>
  <c r="H370" i="7111"/>
  <c r="A370" i="7111"/>
  <c r="M369" i="7111"/>
  <c r="I369" i="7111"/>
  <c r="H369" i="7111"/>
  <c r="L369" i="7111" s="1"/>
  <c r="A369" i="7111"/>
  <c r="I368" i="7111"/>
  <c r="H368" i="7111"/>
  <c r="A368" i="7111"/>
  <c r="M367" i="7111"/>
  <c r="L367" i="7111"/>
  <c r="I367" i="7111"/>
  <c r="H367" i="7111"/>
  <c r="A367" i="7111"/>
  <c r="I366" i="7111"/>
  <c r="H366" i="7111"/>
  <c r="A366" i="7111"/>
  <c r="M365" i="7111"/>
  <c r="L365" i="7111"/>
  <c r="I365" i="7111"/>
  <c r="H365" i="7111"/>
  <c r="A365" i="7111"/>
  <c r="L364" i="7111"/>
  <c r="I364" i="7111"/>
  <c r="H364" i="7111"/>
  <c r="M364" i="7111" s="1"/>
  <c r="A364" i="7111"/>
  <c r="I363" i="7111"/>
  <c r="H363" i="7111"/>
  <c r="A363" i="7111"/>
  <c r="M362" i="7111"/>
  <c r="L362" i="7111"/>
  <c r="I362" i="7111"/>
  <c r="H362" i="7111"/>
  <c r="A362" i="7111"/>
  <c r="I361" i="7111"/>
  <c r="H361" i="7111"/>
  <c r="M361" i="7111" s="1"/>
  <c r="A361" i="7111"/>
  <c r="I360" i="7111"/>
  <c r="H360" i="7111"/>
  <c r="A360" i="7111"/>
  <c r="M359" i="7111"/>
  <c r="L359" i="7111"/>
  <c r="I359" i="7111"/>
  <c r="H359" i="7111"/>
  <c r="A359" i="7111"/>
  <c r="M358" i="7111"/>
  <c r="I358" i="7111"/>
  <c r="H358" i="7111"/>
  <c r="L358" i="7111" s="1"/>
  <c r="A358" i="7111"/>
  <c r="I357" i="7111"/>
  <c r="H357" i="7111"/>
  <c r="A357" i="7111"/>
  <c r="L356" i="7111"/>
  <c r="I356" i="7111"/>
  <c r="H356" i="7111"/>
  <c r="M356" i="7111" s="1"/>
  <c r="A356" i="7111"/>
  <c r="M355" i="7111"/>
  <c r="I355" i="7111"/>
  <c r="H355" i="7111"/>
  <c r="L355" i="7111" s="1"/>
  <c r="A355" i="7111"/>
  <c r="M354" i="7111"/>
  <c r="L354" i="7111"/>
  <c r="I354" i="7111"/>
  <c r="H354" i="7111"/>
  <c r="A354" i="7111"/>
  <c r="M353" i="7111"/>
  <c r="I353" i="7111"/>
  <c r="H353" i="7111"/>
  <c r="L353" i="7111" s="1"/>
  <c r="A353" i="7111"/>
  <c r="I352" i="7111"/>
  <c r="H352" i="7111"/>
  <c r="A352" i="7111"/>
  <c r="M351" i="7111"/>
  <c r="L351" i="7111"/>
  <c r="I351" i="7111"/>
  <c r="H351" i="7111"/>
  <c r="A351" i="7111"/>
  <c r="I350" i="7111"/>
  <c r="H350" i="7111"/>
  <c r="A350" i="7111"/>
  <c r="M349" i="7111"/>
  <c r="L349" i="7111"/>
  <c r="I349" i="7111"/>
  <c r="H349" i="7111"/>
  <c r="A349" i="7111"/>
  <c r="L348" i="7111"/>
  <c r="I348" i="7111"/>
  <c r="H348" i="7111"/>
  <c r="M348" i="7111" s="1"/>
  <c r="A348" i="7111"/>
  <c r="I347" i="7111"/>
  <c r="H347" i="7111"/>
  <c r="A347" i="7111"/>
  <c r="M346" i="7111"/>
  <c r="L346" i="7111"/>
  <c r="I346" i="7111"/>
  <c r="H346" i="7111"/>
  <c r="A346" i="7111"/>
  <c r="M345" i="7111"/>
  <c r="I345" i="7111"/>
  <c r="H345" i="7111"/>
  <c r="L345" i="7111" s="1"/>
  <c r="A345" i="7111"/>
  <c r="I344" i="7111"/>
  <c r="H344" i="7111"/>
  <c r="A344" i="7111"/>
  <c r="M343" i="7111"/>
  <c r="L343" i="7111"/>
  <c r="I343" i="7111"/>
  <c r="H343" i="7111"/>
  <c r="A343" i="7111"/>
  <c r="M342" i="7111"/>
  <c r="I342" i="7111"/>
  <c r="H342" i="7111"/>
  <c r="L342" i="7111" s="1"/>
  <c r="A342" i="7111"/>
  <c r="I341" i="7111"/>
  <c r="H341" i="7111"/>
  <c r="A341" i="7111"/>
  <c r="L340" i="7111"/>
  <c r="I340" i="7111"/>
  <c r="H340" i="7111"/>
  <c r="M340" i="7111" s="1"/>
  <c r="A340" i="7111"/>
  <c r="I339" i="7111"/>
  <c r="H339" i="7111"/>
  <c r="L339" i="7111" s="1"/>
  <c r="A339" i="7111"/>
  <c r="L338" i="7111"/>
  <c r="I338" i="7111"/>
  <c r="H338" i="7111"/>
  <c r="M338" i="7111" s="1"/>
  <c r="A338" i="7111"/>
  <c r="M337" i="7111"/>
  <c r="I337" i="7111"/>
  <c r="H337" i="7111"/>
  <c r="L337" i="7111" s="1"/>
  <c r="A337" i="7111"/>
  <c r="I336" i="7111"/>
  <c r="H336" i="7111"/>
  <c r="A336" i="7111"/>
  <c r="L335" i="7111"/>
  <c r="I335" i="7111"/>
  <c r="H335" i="7111"/>
  <c r="M335" i="7111" s="1"/>
  <c r="A335" i="7111"/>
  <c r="I334" i="7111"/>
  <c r="H334" i="7111"/>
  <c r="A334" i="7111"/>
  <c r="M333" i="7111"/>
  <c r="L333" i="7111"/>
  <c r="I333" i="7111"/>
  <c r="H333" i="7111"/>
  <c r="A333" i="7111"/>
  <c r="L332" i="7111"/>
  <c r="I332" i="7111"/>
  <c r="H332" i="7111"/>
  <c r="M332" i="7111" s="1"/>
  <c r="A332" i="7111"/>
  <c r="I331" i="7111"/>
  <c r="H331" i="7111"/>
  <c r="A331" i="7111"/>
  <c r="M330" i="7111"/>
  <c r="L330" i="7111"/>
  <c r="I330" i="7111"/>
  <c r="H330" i="7111"/>
  <c r="A330" i="7111"/>
  <c r="I329" i="7111"/>
  <c r="H329" i="7111"/>
  <c r="L329" i="7111" s="1"/>
  <c r="A329" i="7111"/>
  <c r="I328" i="7111"/>
  <c r="H328" i="7111"/>
  <c r="A328" i="7111"/>
  <c r="M327" i="7111"/>
  <c r="L327" i="7111"/>
  <c r="I327" i="7111"/>
  <c r="H327" i="7111"/>
  <c r="A327" i="7111"/>
  <c r="M326" i="7111"/>
  <c r="I326" i="7111"/>
  <c r="H326" i="7111"/>
  <c r="L326" i="7111" s="1"/>
  <c r="A326" i="7111"/>
  <c r="I325" i="7111"/>
  <c r="H325" i="7111"/>
  <c r="A325" i="7111"/>
  <c r="L324" i="7111"/>
  <c r="I324" i="7111"/>
  <c r="H324" i="7111"/>
  <c r="M324" i="7111" s="1"/>
  <c r="A324" i="7111"/>
  <c r="I323" i="7111"/>
  <c r="H323" i="7111"/>
  <c r="M323" i="7111" s="1"/>
  <c r="A323" i="7111"/>
  <c r="I322" i="7111"/>
  <c r="H322" i="7111"/>
  <c r="M322" i="7111" s="1"/>
  <c r="A322" i="7111"/>
  <c r="M321" i="7111"/>
  <c r="I321" i="7111"/>
  <c r="H321" i="7111"/>
  <c r="L321" i="7111" s="1"/>
  <c r="A321" i="7111"/>
  <c r="L320" i="7111"/>
  <c r="I320" i="7111"/>
  <c r="H320" i="7111"/>
  <c r="M320" i="7111" s="1"/>
  <c r="A320" i="7111"/>
  <c r="L319" i="7111"/>
  <c r="I319" i="7111"/>
  <c r="H319" i="7111"/>
  <c r="M319" i="7111" s="1"/>
  <c r="A319" i="7111"/>
  <c r="I318" i="7111"/>
  <c r="H318" i="7111"/>
  <c r="A318" i="7111"/>
  <c r="M317" i="7111"/>
  <c r="L317" i="7111"/>
  <c r="I317" i="7111"/>
  <c r="H317" i="7111"/>
  <c r="A317" i="7111"/>
  <c r="L316" i="7111"/>
  <c r="I316" i="7111"/>
  <c r="H316" i="7111"/>
  <c r="M316" i="7111" s="1"/>
  <c r="A316" i="7111"/>
  <c r="I315" i="7111"/>
  <c r="H315" i="7111"/>
  <c r="A315" i="7111"/>
  <c r="M314" i="7111"/>
  <c r="L314" i="7111"/>
  <c r="I314" i="7111"/>
  <c r="H314" i="7111"/>
  <c r="A314" i="7111"/>
  <c r="M313" i="7111"/>
  <c r="L313" i="7111"/>
  <c r="I313" i="7111"/>
  <c r="H313" i="7111"/>
  <c r="A313" i="7111"/>
  <c r="I312" i="7111"/>
  <c r="H312" i="7111"/>
  <c r="A312" i="7111"/>
  <c r="M311" i="7111"/>
  <c r="L311" i="7111"/>
  <c r="I311" i="7111"/>
  <c r="H311" i="7111"/>
  <c r="A311" i="7111"/>
  <c r="I310" i="7111"/>
  <c r="H310" i="7111"/>
  <c r="L310" i="7111" s="1"/>
  <c r="A310" i="7111"/>
  <c r="I309" i="7111"/>
  <c r="H309" i="7111"/>
  <c r="A309" i="7111"/>
  <c r="L308" i="7111"/>
  <c r="I308" i="7111"/>
  <c r="H308" i="7111"/>
  <c r="M308" i="7111" s="1"/>
  <c r="A308" i="7111"/>
  <c r="M307" i="7111"/>
  <c r="L307" i="7111"/>
  <c r="I307" i="7111"/>
  <c r="H307" i="7111"/>
  <c r="A307" i="7111"/>
  <c r="L306" i="7111"/>
  <c r="I306" i="7111"/>
  <c r="H306" i="7111"/>
  <c r="M306" i="7111" s="1"/>
  <c r="A306" i="7111"/>
  <c r="M305" i="7111"/>
  <c r="I305" i="7111"/>
  <c r="H305" i="7111"/>
  <c r="L305" i="7111" s="1"/>
  <c r="A305" i="7111"/>
  <c r="L304" i="7111"/>
  <c r="I304" i="7111"/>
  <c r="H304" i="7111"/>
  <c r="M304" i="7111" s="1"/>
  <c r="A304" i="7111"/>
  <c r="L303" i="7111"/>
  <c r="I303" i="7111"/>
  <c r="H303" i="7111"/>
  <c r="M303" i="7111" s="1"/>
  <c r="A303" i="7111"/>
  <c r="I302" i="7111"/>
  <c r="H302" i="7111"/>
  <c r="A302" i="7111"/>
  <c r="M301" i="7111"/>
  <c r="L301" i="7111"/>
  <c r="I301" i="7111"/>
  <c r="H301" i="7111"/>
  <c r="A301" i="7111"/>
  <c r="I300" i="7111"/>
  <c r="H300" i="7111"/>
  <c r="M300" i="7111" s="1"/>
  <c r="A300" i="7111"/>
  <c r="I299" i="7111"/>
  <c r="H299" i="7111"/>
  <c r="A299" i="7111"/>
  <c r="M298" i="7111"/>
  <c r="L298" i="7111"/>
  <c r="I298" i="7111"/>
  <c r="H298" i="7111"/>
  <c r="A298" i="7111"/>
  <c r="L297" i="7111"/>
  <c r="I297" i="7111"/>
  <c r="H297" i="7111"/>
  <c r="M297" i="7111" s="1"/>
  <c r="A297" i="7111"/>
  <c r="I296" i="7111"/>
  <c r="H296" i="7111"/>
  <c r="A296" i="7111"/>
  <c r="M295" i="7111"/>
  <c r="L295" i="7111"/>
  <c r="I295" i="7111"/>
  <c r="H295" i="7111"/>
  <c r="A295" i="7111"/>
  <c r="M294" i="7111"/>
  <c r="L294" i="7111"/>
  <c r="I294" i="7111"/>
  <c r="H294" i="7111"/>
  <c r="A294" i="7111"/>
  <c r="I293" i="7111"/>
  <c r="H293" i="7111"/>
  <c r="A293" i="7111"/>
  <c r="L292" i="7111"/>
  <c r="I292" i="7111"/>
  <c r="H292" i="7111"/>
  <c r="M292" i="7111" s="1"/>
  <c r="A292" i="7111"/>
  <c r="M291" i="7111"/>
  <c r="L291" i="7111"/>
  <c r="I291" i="7111"/>
  <c r="H291" i="7111"/>
  <c r="A291" i="7111"/>
  <c r="L290" i="7111"/>
  <c r="I290" i="7111"/>
  <c r="H290" i="7111"/>
  <c r="M290" i="7111" s="1"/>
  <c r="A290" i="7111"/>
  <c r="M289" i="7111"/>
  <c r="I289" i="7111"/>
  <c r="H289" i="7111"/>
  <c r="L289" i="7111" s="1"/>
  <c r="A289" i="7111"/>
  <c r="I288" i="7111"/>
  <c r="H288" i="7111"/>
  <c r="M288" i="7111" s="1"/>
  <c r="A288" i="7111"/>
  <c r="I287" i="7111"/>
  <c r="H287" i="7111"/>
  <c r="M287" i="7111" s="1"/>
  <c r="A287" i="7111"/>
  <c r="I286" i="7111"/>
  <c r="H286" i="7111"/>
  <c r="A286" i="7111"/>
  <c r="M285" i="7111"/>
  <c r="L285" i="7111"/>
  <c r="I285" i="7111"/>
  <c r="H285" i="7111"/>
  <c r="A285" i="7111"/>
  <c r="I284" i="7111"/>
  <c r="H284" i="7111"/>
  <c r="M284" i="7111" s="1"/>
  <c r="A284" i="7111"/>
  <c r="I283" i="7111"/>
  <c r="H283" i="7111"/>
  <c r="A283" i="7111"/>
  <c r="M282" i="7111"/>
  <c r="L282" i="7111"/>
  <c r="I282" i="7111"/>
  <c r="H282" i="7111"/>
  <c r="A282" i="7111"/>
  <c r="M281" i="7111"/>
  <c r="I281" i="7111"/>
  <c r="H281" i="7111"/>
  <c r="L281" i="7111" s="1"/>
  <c r="A281" i="7111"/>
  <c r="I280" i="7111"/>
  <c r="H280" i="7111"/>
  <c r="A280" i="7111"/>
  <c r="M279" i="7111"/>
  <c r="L279" i="7111"/>
  <c r="I279" i="7111"/>
  <c r="H279" i="7111"/>
  <c r="A279" i="7111"/>
  <c r="L278" i="7111"/>
  <c r="I278" i="7111"/>
  <c r="H278" i="7111"/>
  <c r="M278" i="7111" s="1"/>
  <c r="A278" i="7111"/>
  <c r="I277" i="7111"/>
  <c r="H277" i="7111"/>
  <c r="A277" i="7111"/>
  <c r="L276" i="7111"/>
  <c r="I276" i="7111"/>
  <c r="H276" i="7111"/>
  <c r="M276" i="7111" s="1"/>
  <c r="A276" i="7111"/>
  <c r="M275" i="7111"/>
  <c r="I275" i="7111"/>
  <c r="H275" i="7111"/>
  <c r="L275" i="7111" s="1"/>
  <c r="A275" i="7111"/>
  <c r="I274" i="7111"/>
  <c r="H274" i="7111"/>
  <c r="M274" i="7111" s="1"/>
  <c r="A274" i="7111"/>
  <c r="M273" i="7111"/>
  <c r="I273" i="7111"/>
  <c r="H273" i="7111"/>
  <c r="L273" i="7111" s="1"/>
  <c r="A273" i="7111"/>
  <c r="I272" i="7111"/>
  <c r="H272" i="7111"/>
  <c r="M272" i="7111" s="1"/>
  <c r="A272" i="7111"/>
  <c r="I271" i="7111"/>
  <c r="H271" i="7111"/>
  <c r="M271" i="7111" s="1"/>
  <c r="A271" i="7111"/>
  <c r="I270" i="7111"/>
  <c r="H270" i="7111"/>
  <c r="A270" i="7111"/>
  <c r="M269" i="7111"/>
  <c r="L269" i="7111"/>
  <c r="I269" i="7111"/>
  <c r="H269" i="7111"/>
  <c r="A269" i="7111"/>
  <c r="L268" i="7111"/>
  <c r="I268" i="7111"/>
  <c r="H268" i="7111"/>
  <c r="M268" i="7111" s="1"/>
  <c r="A268" i="7111"/>
  <c r="I267" i="7111"/>
  <c r="H267" i="7111"/>
  <c r="A267" i="7111"/>
  <c r="M266" i="7111"/>
  <c r="L266" i="7111"/>
  <c r="I266" i="7111"/>
  <c r="H266" i="7111"/>
  <c r="A266" i="7111"/>
  <c r="I265" i="7111"/>
  <c r="H265" i="7111"/>
  <c r="M265" i="7111" s="1"/>
  <c r="A265" i="7111"/>
  <c r="I264" i="7111"/>
  <c r="H264" i="7111"/>
  <c r="A264" i="7111"/>
  <c r="M263" i="7111"/>
  <c r="L263" i="7111"/>
  <c r="I263" i="7111"/>
  <c r="H263" i="7111"/>
  <c r="A263" i="7111"/>
  <c r="M262" i="7111"/>
  <c r="I262" i="7111"/>
  <c r="H262" i="7111"/>
  <c r="L262" i="7111" s="1"/>
  <c r="A262" i="7111"/>
  <c r="I261" i="7111"/>
  <c r="H261" i="7111"/>
  <c r="A261" i="7111"/>
  <c r="L260" i="7111"/>
  <c r="I260" i="7111"/>
  <c r="H260" i="7111"/>
  <c r="M260" i="7111" s="1"/>
  <c r="A260" i="7111"/>
  <c r="I259" i="7111"/>
  <c r="H259" i="7111"/>
  <c r="L259" i="7111" s="1"/>
  <c r="A259" i="7111"/>
  <c r="I258" i="7111"/>
  <c r="H258" i="7111"/>
  <c r="M258" i="7111" s="1"/>
  <c r="A258" i="7111"/>
  <c r="M257" i="7111"/>
  <c r="I257" i="7111"/>
  <c r="H257" i="7111"/>
  <c r="L257" i="7111" s="1"/>
  <c r="A257" i="7111"/>
  <c r="L256" i="7111"/>
  <c r="I256" i="7111"/>
  <c r="H256" i="7111"/>
  <c r="M256" i="7111" s="1"/>
  <c r="A256" i="7111"/>
  <c r="L255" i="7111"/>
  <c r="I255" i="7111"/>
  <c r="H255" i="7111"/>
  <c r="M255" i="7111" s="1"/>
  <c r="A255" i="7111"/>
  <c r="I254" i="7111"/>
  <c r="H254" i="7111"/>
  <c r="A254" i="7111"/>
  <c r="M253" i="7111"/>
  <c r="L253" i="7111"/>
  <c r="I253" i="7111"/>
  <c r="H253" i="7111"/>
  <c r="A253" i="7111"/>
  <c r="L252" i="7111"/>
  <c r="I252" i="7111"/>
  <c r="H252" i="7111"/>
  <c r="M252" i="7111" s="1"/>
  <c r="A252" i="7111"/>
  <c r="I251" i="7111"/>
  <c r="H251" i="7111"/>
  <c r="A251" i="7111"/>
  <c r="M250" i="7111"/>
  <c r="L250" i="7111"/>
  <c r="I250" i="7111"/>
  <c r="H250" i="7111"/>
  <c r="A250" i="7111"/>
  <c r="L249" i="7111"/>
  <c r="I249" i="7111"/>
  <c r="H249" i="7111"/>
  <c r="M249" i="7111" s="1"/>
  <c r="A249" i="7111"/>
  <c r="I248" i="7111"/>
  <c r="H248" i="7111"/>
  <c r="A248" i="7111"/>
  <c r="M247" i="7111"/>
  <c r="L247" i="7111"/>
  <c r="I247" i="7111"/>
  <c r="H247" i="7111"/>
  <c r="A247" i="7111"/>
  <c r="I246" i="7111"/>
  <c r="H246" i="7111"/>
  <c r="M246" i="7111" s="1"/>
  <c r="A246" i="7111"/>
  <c r="I245" i="7111"/>
  <c r="H245" i="7111"/>
  <c r="A245" i="7111"/>
  <c r="L244" i="7111"/>
  <c r="I244" i="7111"/>
  <c r="H244" i="7111"/>
  <c r="M244" i="7111" s="1"/>
  <c r="A244" i="7111"/>
  <c r="M243" i="7111"/>
  <c r="L243" i="7111"/>
  <c r="I243" i="7111"/>
  <c r="H243" i="7111"/>
  <c r="A243" i="7111"/>
  <c r="L242" i="7111"/>
  <c r="I242" i="7111"/>
  <c r="H242" i="7111"/>
  <c r="M242" i="7111" s="1"/>
  <c r="A242" i="7111"/>
  <c r="M241" i="7111"/>
  <c r="I241" i="7111"/>
  <c r="H241" i="7111"/>
  <c r="L241" i="7111" s="1"/>
  <c r="A241" i="7111"/>
  <c r="L240" i="7111"/>
  <c r="I240" i="7111"/>
  <c r="H240" i="7111"/>
  <c r="M240" i="7111" s="1"/>
  <c r="A240" i="7111"/>
  <c r="L239" i="7111"/>
  <c r="I239" i="7111"/>
  <c r="H239" i="7111"/>
  <c r="M239" i="7111" s="1"/>
  <c r="A239" i="7111"/>
  <c r="I238" i="7111"/>
  <c r="H238" i="7111"/>
  <c r="A238" i="7111"/>
  <c r="M237" i="7111"/>
  <c r="L237" i="7111"/>
  <c r="I237" i="7111"/>
  <c r="H237" i="7111"/>
  <c r="A237" i="7111"/>
  <c r="L236" i="7111"/>
  <c r="I236" i="7111"/>
  <c r="H236" i="7111"/>
  <c r="M236" i="7111" s="1"/>
  <c r="A236" i="7111"/>
  <c r="I235" i="7111"/>
  <c r="H235" i="7111"/>
  <c r="A235" i="7111"/>
  <c r="M234" i="7111"/>
  <c r="L234" i="7111"/>
  <c r="I234" i="7111"/>
  <c r="H234" i="7111"/>
  <c r="A234" i="7111"/>
  <c r="M233" i="7111"/>
  <c r="L233" i="7111"/>
  <c r="I233" i="7111"/>
  <c r="H233" i="7111"/>
  <c r="A233" i="7111"/>
  <c r="I232" i="7111"/>
  <c r="H232" i="7111"/>
  <c r="A232" i="7111"/>
  <c r="M231" i="7111"/>
  <c r="L231" i="7111"/>
  <c r="I231" i="7111"/>
  <c r="H231" i="7111"/>
  <c r="A231" i="7111"/>
  <c r="L230" i="7111"/>
  <c r="I230" i="7111"/>
  <c r="H230" i="7111"/>
  <c r="M230" i="7111" s="1"/>
  <c r="A230" i="7111"/>
  <c r="I229" i="7111"/>
  <c r="H229" i="7111"/>
  <c r="A229" i="7111"/>
  <c r="L228" i="7111"/>
  <c r="I228" i="7111"/>
  <c r="H228" i="7111"/>
  <c r="M228" i="7111" s="1"/>
  <c r="A228" i="7111"/>
  <c r="M227" i="7111"/>
  <c r="L227" i="7111"/>
  <c r="I227" i="7111"/>
  <c r="H227" i="7111"/>
  <c r="A227" i="7111"/>
  <c r="L226" i="7111"/>
  <c r="I226" i="7111"/>
  <c r="H226" i="7111"/>
  <c r="M226" i="7111" s="1"/>
  <c r="A226" i="7111"/>
  <c r="M225" i="7111"/>
  <c r="I225" i="7111"/>
  <c r="H225" i="7111"/>
  <c r="L225" i="7111" s="1"/>
  <c r="A225" i="7111"/>
  <c r="L224" i="7111"/>
  <c r="I224" i="7111"/>
  <c r="H224" i="7111"/>
  <c r="M224" i="7111" s="1"/>
  <c r="A224" i="7111"/>
  <c r="I223" i="7111"/>
  <c r="H223" i="7111"/>
  <c r="M223" i="7111" s="1"/>
  <c r="A223" i="7111"/>
  <c r="I222" i="7111"/>
  <c r="H222" i="7111"/>
  <c r="A222" i="7111"/>
  <c r="M221" i="7111"/>
  <c r="L221" i="7111"/>
  <c r="I221" i="7111"/>
  <c r="H221" i="7111"/>
  <c r="A221" i="7111"/>
  <c r="I220" i="7111"/>
  <c r="H220" i="7111"/>
  <c r="M220" i="7111" s="1"/>
  <c r="A220" i="7111"/>
  <c r="I219" i="7111"/>
  <c r="H219" i="7111"/>
  <c r="A219" i="7111"/>
  <c r="M218" i="7111"/>
  <c r="L218" i="7111"/>
  <c r="I218" i="7111"/>
  <c r="H218" i="7111"/>
  <c r="A218" i="7111"/>
  <c r="M217" i="7111"/>
  <c r="L217" i="7111"/>
  <c r="I217" i="7111"/>
  <c r="H217" i="7111"/>
  <c r="A217" i="7111"/>
  <c r="I216" i="7111"/>
  <c r="H216" i="7111"/>
  <c r="A216" i="7111"/>
  <c r="M215" i="7111"/>
  <c r="L215" i="7111"/>
  <c r="I215" i="7111"/>
  <c r="H215" i="7111"/>
  <c r="A215" i="7111"/>
  <c r="M214" i="7111"/>
  <c r="L214" i="7111"/>
  <c r="I214" i="7111"/>
  <c r="H214" i="7111"/>
  <c r="A214" i="7111"/>
  <c r="I213" i="7111"/>
  <c r="H213" i="7111"/>
  <c r="A213" i="7111"/>
  <c r="L212" i="7111"/>
  <c r="I212" i="7111"/>
  <c r="H212" i="7111"/>
  <c r="M212" i="7111" s="1"/>
  <c r="A212" i="7111"/>
  <c r="I211" i="7111"/>
  <c r="H211" i="7111"/>
  <c r="M211" i="7111" s="1"/>
  <c r="A211" i="7111"/>
  <c r="I210" i="7111"/>
  <c r="H210" i="7111"/>
  <c r="M210" i="7111" s="1"/>
  <c r="A210" i="7111"/>
  <c r="M209" i="7111"/>
  <c r="I209" i="7111"/>
  <c r="H209" i="7111"/>
  <c r="L209" i="7111" s="1"/>
  <c r="A209" i="7111"/>
  <c r="I208" i="7111"/>
  <c r="H208" i="7111"/>
  <c r="M208" i="7111" s="1"/>
  <c r="A208" i="7111"/>
  <c r="I207" i="7111"/>
  <c r="H207" i="7111"/>
  <c r="M207" i="7111" s="1"/>
  <c r="A207" i="7111"/>
  <c r="I206" i="7111"/>
  <c r="H206" i="7111"/>
  <c r="A206" i="7111"/>
  <c r="M205" i="7111"/>
  <c r="L205" i="7111"/>
  <c r="I205" i="7111"/>
  <c r="H205" i="7111"/>
  <c r="A205" i="7111"/>
  <c r="L204" i="7111"/>
  <c r="I204" i="7111"/>
  <c r="H204" i="7111"/>
  <c r="M204" i="7111" s="1"/>
  <c r="A204" i="7111"/>
  <c r="I203" i="7111"/>
  <c r="H203" i="7111"/>
  <c r="A203" i="7111"/>
  <c r="M202" i="7111"/>
  <c r="L202" i="7111"/>
  <c r="I202" i="7111"/>
  <c r="H202" i="7111"/>
  <c r="A202" i="7111"/>
  <c r="I201" i="7111"/>
  <c r="H201" i="7111"/>
  <c r="L201" i="7111" s="1"/>
  <c r="A201" i="7111"/>
  <c r="I200" i="7111"/>
  <c r="H200" i="7111"/>
  <c r="A200" i="7111"/>
  <c r="M199" i="7111"/>
  <c r="L199" i="7111"/>
  <c r="I199" i="7111"/>
  <c r="H199" i="7111"/>
  <c r="A199" i="7111"/>
  <c r="M198" i="7111"/>
  <c r="I198" i="7111"/>
  <c r="H198" i="7111"/>
  <c r="L198" i="7111" s="1"/>
  <c r="A198" i="7111"/>
  <c r="I197" i="7111"/>
  <c r="H197" i="7111"/>
  <c r="A197" i="7111"/>
  <c r="L196" i="7111"/>
  <c r="I196" i="7111"/>
  <c r="H196" i="7111"/>
  <c r="M196" i="7111" s="1"/>
  <c r="A196" i="7111"/>
  <c r="I195" i="7111"/>
  <c r="H195" i="7111"/>
  <c r="M195" i="7111" s="1"/>
  <c r="A195" i="7111"/>
  <c r="I194" i="7111"/>
  <c r="H194" i="7111"/>
  <c r="M194" i="7111" s="1"/>
  <c r="A194" i="7111"/>
  <c r="M193" i="7111"/>
  <c r="I193" i="7111"/>
  <c r="H193" i="7111"/>
  <c r="L193" i="7111" s="1"/>
  <c r="A193" i="7111"/>
  <c r="L192" i="7111"/>
  <c r="I192" i="7111"/>
  <c r="H192" i="7111"/>
  <c r="M192" i="7111" s="1"/>
  <c r="A192" i="7111"/>
  <c r="L191" i="7111"/>
  <c r="I191" i="7111"/>
  <c r="H191" i="7111"/>
  <c r="M191" i="7111" s="1"/>
  <c r="A191" i="7111"/>
  <c r="I190" i="7111"/>
  <c r="H190" i="7111"/>
  <c r="A190" i="7111"/>
  <c r="M189" i="7111"/>
  <c r="L189" i="7111"/>
  <c r="I189" i="7111"/>
  <c r="H189" i="7111"/>
  <c r="A189" i="7111"/>
  <c r="L188" i="7111"/>
  <c r="I188" i="7111"/>
  <c r="H188" i="7111"/>
  <c r="M188" i="7111" s="1"/>
  <c r="A188" i="7111"/>
  <c r="I187" i="7111"/>
  <c r="H187" i="7111"/>
  <c r="A187" i="7111"/>
  <c r="M186" i="7111"/>
  <c r="L186" i="7111"/>
  <c r="I186" i="7111"/>
  <c r="H186" i="7111"/>
  <c r="A186" i="7111"/>
  <c r="M185" i="7111"/>
  <c r="L185" i="7111"/>
  <c r="I185" i="7111"/>
  <c r="H185" i="7111"/>
  <c r="A185" i="7111"/>
  <c r="I184" i="7111"/>
  <c r="H184" i="7111"/>
  <c r="A184" i="7111"/>
  <c r="M183" i="7111"/>
  <c r="L183" i="7111"/>
  <c r="I183" i="7111"/>
  <c r="H183" i="7111"/>
  <c r="A183" i="7111"/>
  <c r="I182" i="7111"/>
  <c r="H182" i="7111"/>
  <c r="L182" i="7111" s="1"/>
  <c r="A182" i="7111"/>
  <c r="I181" i="7111"/>
  <c r="H181" i="7111"/>
  <c r="A181" i="7111"/>
  <c r="L180" i="7111"/>
  <c r="I180" i="7111"/>
  <c r="H180" i="7111"/>
  <c r="M180" i="7111" s="1"/>
  <c r="A180" i="7111"/>
  <c r="L179" i="7111"/>
  <c r="I179" i="7111"/>
  <c r="H179" i="7111"/>
  <c r="M179" i="7111" s="1"/>
  <c r="A179" i="7111"/>
  <c r="L178" i="7111"/>
  <c r="I178" i="7111"/>
  <c r="H178" i="7111"/>
  <c r="M178" i="7111" s="1"/>
  <c r="A178" i="7111"/>
  <c r="M177" i="7111"/>
  <c r="I177" i="7111"/>
  <c r="H177" i="7111"/>
  <c r="L177" i="7111" s="1"/>
  <c r="A177" i="7111"/>
  <c r="L176" i="7111"/>
  <c r="I176" i="7111"/>
  <c r="H176" i="7111"/>
  <c r="M176" i="7111" s="1"/>
  <c r="A176" i="7111"/>
  <c r="L175" i="7111"/>
  <c r="I175" i="7111"/>
  <c r="H175" i="7111"/>
  <c r="M175" i="7111" s="1"/>
  <c r="A175" i="7111"/>
  <c r="I174" i="7111"/>
  <c r="H174" i="7111"/>
  <c r="A174" i="7111"/>
  <c r="M173" i="7111"/>
  <c r="L173" i="7111"/>
  <c r="I173" i="7111"/>
  <c r="H173" i="7111"/>
  <c r="A173" i="7111"/>
  <c r="I172" i="7111"/>
  <c r="H172" i="7111"/>
  <c r="M172" i="7111" s="1"/>
  <c r="A172" i="7111"/>
  <c r="I171" i="7111"/>
  <c r="H171" i="7111"/>
  <c r="A171" i="7111"/>
  <c r="M170" i="7111"/>
  <c r="L170" i="7111"/>
  <c r="I170" i="7111"/>
  <c r="H170" i="7111"/>
  <c r="A170" i="7111"/>
  <c r="M169" i="7111"/>
  <c r="L169" i="7111"/>
  <c r="I169" i="7111"/>
  <c r="H169" i="7111"/>
  <c r="A169" i="7111"/>
  <c r="I168" i="7111"/>
  <c r="H168" i="7111"/>
  <c r="A168" i="7111"/>
  <c r="M167" i="7111"/>
  <c r="L167" i="7111"/>
  <c r="I167" i="7111"/>
  <c r="H167" i="7111"/>
  <c r="A167" i="7111"/>
  <c r="M166" i="7111"/>
  <c r="L166" i="7111"/>
  <c r="I166" i="7111"/>
  <c r="H166" i="7111"/>
  <c r="A166" i="7111"/>
  <c r="I165" i="7111"/>
  <c r="H165" i="7111"/>
  <c r="A165" i="7111"/>
  <c r="L164" i="7111"/>
  <c r="I164" i="7111"/>
  <c r="H164" i="7111"/>
  <c r="M164" i="7111" s="1"/>
  <c r="A164" i="7111"/>
  <c r="M163" i="7111"/>
  <c r="L163" i="7111"/>
  <c r="I163" i="7111"/>
  <c r="H163" i="7111"/>
  <c r="A163" i="7111"/>
  <c r="L162" i="7111"/>
  <c r="I162" i="7111"/>
  <c r="H162" i="7111"/>
  <c r="M162" i="7111" s="1"/>
  <c r="A162" i="7111"/>
  <c r="M161" i="7111"/>
  <c r="I161" i="7111"/>
  <c r="H161" i="7111"/>
  <c r="L161" i="7111" s="1"/>
  <c r="A161" i="7111"/>
  <c r="I160" i="7111"/>
  <c r="H160" i="7111"/>
  <c r="M160" i="7111" s="1"/>
  <c r="A160" i="7111"/>
  <c r="I159" i="7111"/>
  <c r="H159" i="7111"/>
  <c r="M159" i="7111" s="1"/>
  <c r="A159" i="7111"/>
  <c r="I158" i="7111"/>
  <c r="H158" i="7111"/>
  <c r="A158" i="7111"/>
  <c r="M157" i="7111"/>
  <c r="L157" i="7111"/>
  <c r="I157" i="7111"/>
  <c r="H157" i="7111"/>
  <c r="A157" i="7111"/>
  <c r="I156" i="7111"/>
  <c r="H156" i="7111"/>
  <c r="M156" i="7111" s="1"/>
  <c r="A156" i="7111"/>
  <c r="I155" i="7111"/>
  <c r="H155" i="7111"/>
  <c r="A155" i="7111"/>
  <c r="M154" i="7111"/>
  <c r="L154" i="7111"/>
  <c r="I154" i="7111"/>
  <c r="H154" i="7111"/>
  <c r="A154" i="7111"/>
  <c r="M153" i="7111"/>
  <c r="I153" i="7111"/>
  <c r="H153" i="7111"/>
  <c r="L153" i="7111" s="1"/>
  <c r="A153" i="7111"/>
  <c r="I152" i="7111"/>
  <c r="H152" i="7111"/>
  <c r="A152" i="7111"/>
  <c r="M151" i="7111"/>
  <c r="L151" i="7111"/>
  <c r="I151" i="7111"/>
  <c r="H151" i="7111"/>
  <c r="A151" i="7111"/>
  <c r="M150" i="7111"/>
  <c r="L150" i="7111"/>
  <c r="I150" i="7111"/>
  <c r="H150" i="7111"/>
  <c r="A150" i="7111"/>
  <c r="I149" i="7111"/>
  <c r="H149" i="7111"/>
  <c r="A149" i="7111"/>
  <c r="L148" i="7111"/>
  <c r="I148" i="7111"/>
  <c r="H148" i="7111"/>
  <c r="M148" i="7111" s="1"/>
  <c r="A148" i="7111"/>
  <c r="M147" i="7111"/>
  <c r="I147" i="7111"/>
  <c r="H147" i="7111"/>
  <c r="L147" i="7111" s="1"/>
  <c r="A147" i="7111"/>
  <c r="I146" i="7111"/>
  <c r="H146" i="7111"/>
  <c r="M146" i="7111" s="1"/>
  <c r="A146" i="7111"/>
  <c r="M145" i="7111"/>
  <c r="I145" i="7111"/>
  <c r="H145" i="7111"/>
  <c r="L145" i="7111" s="1"/>
  <c r="A145" i="7111"/>
  <c r="I144" i="7111"/>
  <c r="H144" i="7111"/>
  <c r="M144" i="7111" s="1"/>
  <c r="A144" i="7111"/>
  <c r="I143" i="7111"/>
  <c r="H143" i="7111"/>
  <c r="M143" i="7111" s="1"/>
  <c r="A143" i="7111"/>
  <c r="I142" i="7111"/>
  <c r="H142" i="7111"/>
  <c r="A142" i="7111"/>
  <c r="M141" i="7111"/>
  <c r="L141" i="7111"/>
  <c r="I141" i="7111"/>
  <c r="H141" i="7111"/>
  <c r="A141" i="7111"/>
  <c r="M140" i="7111"/>
  <c r="I140" i="7111"/>
  <c r="H140" i="7111"/>
  <c r="L140" i="7111" s="1"/>
  <c r="A140" i="7111"/>
  <c r="I139" i="7111"/>
  <c r="H139" i="7111"/>
  <c r="M139" i="7111" s="1"/>
  <c r="A139" i="7111"/>
  <c r="I138" i="7111"/>
  <c r="H138" i="7111"/>
  <c r="A138" i="7111"/>
  <c r="M137" i="7111"/>
  <c r="L137" i="7111"/>
  <c r="I137" i="7111"/>
  <c r="H137" i="7111"/>
  <c r="A137" i="7111"/>
  <c r="M136" i="7111"/>
  <c r="L136" i="7111"/>
  <c r="I136" i="7111"/>
  <c r="H136" i="7111"/>
  <c r="A136" i="7111"/>
  <c r="L135" i="7111"/>
  <c r="I135" i="7111"/>
  <c r="H135" i="7111"/>
  <c r="M135" i="7111" s="1"/>
  <c r="A135" i="7111"/>
  <c r="I134" i="7111"/>
  <c r="H134" i="7111"/>
  <c r="A134" i="7111"/>
  <c r="M133" i="7111"/>
  <c r="L133" i="7111"/>
  <c r="I133" i="7111"/>
  <c r="H133" i="7111"/>
  <c r="A133" i="7111"/>
  <c r="L132" i="7111"/>
  <c r="I132" i="7111"/>
  <c r="H132" i="7111"/>
  <c r="M132" i="7111" s="1"/>
  <c r="A132" i="7111"/>
  <c r="L131" i="7111"/>
  <c r="I131" i="7111"/>
  <c r="H131" i="7111"/>
  <c r="M131" i="7111" s="1"/>
  <c r="A131" i="7111"/>
  <c r="I130" i="7111"/>
  <c r="H130" i="7111"/>
  <c r="A130" i="7111"/>
  <c r="M129" i="7111"/>
  <c r="L129" i="7111"/>
  <c r="I129" i="7111"/>
  <c r="H129" i="7111"/>
  <c r="A129" i="7111"/>
  <c r="I128" i="7111"/>
  <c r="H128" i="7111"/>
  <c r="L128" i="7111" s="1"/>
  <c r="A128" i="7111"/>
  <c r="I127" i="7111"/>
  <c r="H127" i="7111"/>
  <c r="M127" i="7111" s="1"/>
  <c r="A127" i="7111"/>
  <c r="I126" i="7111"/>
  <c r="H126" i="7111"/>
  <c r="A126" i="7111"/>
  <c r="M125" i="7111"/>
  <c r="L125" i="7111"/>
  <c r="I125" i="7111"/>
  <c r="H125" i="7111"/>
  <c r="A125" i="7111"/>
  <c r="M124" i="7111"/>
  <c r="I124" i="7111"/>
  <c r="H124" i="7111"/>
  <c r="L124" i="7111" s="1"/>
  <c r="A124" i="7111"/>
  <c r="I123" i="7111"/>
  <c r="H123" i="7111"/>
  <c r="M123" i="7111" s="1"/>
  <c r="A123" i="7111"/>
  <c r="I122" i="7111"/>
  <c r="H122" i="7111"/>
  <c r="A122" i="7111"/>
  <c r="M121" i="7111"/>
  <c r="L121" i="7111"/>
  <c r="I121" i="7111"/>
  <c r="H121" i="7111"/>
  <c r="A121" i="7111"/>
  <c r="M120" i="7111"/>
  <c r="L120" i="7111"/>
  <c r="I120" i="7111"/>
  <c r="H120" i="7111"/>
  <c r="A120" i="7111"/>
  <c r="L119" i="7111"/>
  <c r="I119" i="7111"/>
  <c r="H119" i="7111"/>
  <c r="M119" i="7111" s="1"/>
  <c r="A119" i="7111"/>
  <c r="I118" i="7111"/>
  <c r="H118" i="7111"/>
  <c r="A118" i="7111"/>
  <c r="M117" i="7111"/>
  <c r="L117" i="7111"/>
  <c r="I117" i="7111"/>
  <c r="H117" i="7111"/>
  <c r="A117" i="7111"/>
  <c r="M116" i="7111"/>
  <c r="L116" i="7111"/>
  <c r="I116" i="7111"/>
  <c r="H116" i="7111"/>
  <c r="A116" i="7111"/>
  <c r="L115" i="7111"/>
  <c r="I115" i="7111"/>
  <c r="H115" i="7111"/>
  <c r="M115" i="7111" s="1"/>
  <c r="A115" i="7111"/>
  <c r="I114" i="7111"/>
  <c r="H114" i="7111"/>
  <c r="A114" i="7111"/>
  <c r="M113" i="7111"/>
  <c r="L113" i="7111"/>
  <c r="I113" i="7111"/>
  <c r="H113" i="7111"/>
  <c r="A113" i="7111"/>
  <c r="I112" i="7111"/>
  <c r="H112" i="7111"/>
  <c r="M112" i="7111" s="1"/>
  <c r="A112" i="7111"/>
  <c r="I111" i="7111"/>
  <c r="H111" i="7111"/>
  <c r="M111" i="7111" s="1"/>
  <c r="A111" i="7111"/>
  <c r="I110" i="7111"/>
  <c r="H110" i="7111"/>
  <c r="A110" i="7111"/>
  <c r="M109" i="7111"/>
  <c r="L109" i="7111"/>
  <c r="I109" i="7111"/>
  <c r="H109" i="7111"/>
  <c r="A109" i="7111"/>
  <c r="M108" i="7111"/>
  <c r="I108" i="7111"/>
  <c r="H108" i="7111"/>
  <c r="L108" i="7111" s="1"/>
  <c r="A108" i="7111"/>
  <c r="I107" i="7111"/>
  <c r="H107" i="7111"/>
  <c r="M107" i="7111" s="1"/>
  <c r="A107" i="7111"/>
  <c r="I106" i="7111"/>
  <c r="H106" i="7111"/>
  <c r="A106" i="7111"/>
  <c r="M105" i="7111"/>
  <c r="L105" i="7111"/>
  <c r="I105" i="7111"/>
  <c r="H105" i="7111"/>
  <c r="A105" i="7111"/>
  <c r="M104" i="7111"/>
  <c r="L104" i="7111"/>
  <c r="I104" i="7111"/>
  <c r="H104" i="7111"/>
  <c r="A104" i="7111"/>
  <c r="L103" i="7111"/>
  <c r="I103" i="7111"/>
  <c r="H103" i="7111"/>
  <c r="M103" i="7111" s="1"/>
  <c r="A103" i="7111"/>
  <c r="I102" i="7111"/>
  <c r="H102" i="7111"/>
  <c r="A102" i="7111"/>
  <c r="M101" i="7111"/>
  <c r="L101" i="7111"/>
  <c r="I101" i="7111"/>
  <c r="H101" i="7111"/>
  <c r="A101" i="7111"/>
  <c r="L100" i="7111"/>
  <c r="I100" i="7111"/>
  <c r="H100" i="7111"/>
  <c r="M100" i="7111" s="1"/>
  <c r="A100" i="7111"/>
  <c r="L99" i="7111"/>
  <c r="I99" i="7111"/>
  <c r="H99" i="7111"/>
  <c r="M99" i="7111" s="1"/>
  <c r="A99" i="7111"/>
  <c r="I98" i="7111"/>
  <c r="H98" i="7111"/>
  <c r="A98" i="7111"/>
  <c r="M97" i="7111"/>
  <c r="L97" i="7111"/>
  <c r="I97" i="7111"/>
  <c r="H97" i="7111"/>
  <c r="A97" i="7111"/>
  <c r="I96" i="7111"/>
  <c r="H96" i="7111"/>
  <c r="L96" i="7111" s="1"/>
  <c r="A96" i="7111"/>
  <c r="I95" i="7111"/>
  <c r="H95" i="7111"/>
  <c r="M95" i="7111" s="1"/>
  <c r="A95" i="7111"/>
  <c r="I94" i="7111"/>
  <c r="H94" i="7111"/>
  <c r="A94" i="7111"/>
  <c r="M93" i="7111"/>
  <c r="L93" i="7111"/>
  <c r="I93" i="7111"/>
  <c r="H93" i="7111"/>
  <c r="A93" i="7111"/>
  <c r="M92" i="7111"/>
  <c r="I92" i="7111"/>
  <c r="H92" i="7111"/>
  <c r="L92" i="7111" s="1"/>
  <c r="A92" i="7111"/>
  <c r="I91" i="7111"/>
  <c r="H91" i="7111"/>
  <c r="M91" i="7111" s="1"/>
  <c r="A91" i="7111"/>
  <c r="I90" i="7111"/>
  <c r="H90" i="7111"/>
  <c r="A90" i="7111"/>
  <c r="M89" i="7111"/>
  <c r="L89" i="7111"/>
  <c r="I89" i="7111"/>
  <c r="H89" i="7111"/>
  <c r="A89" i="7111"/>
  <c r="M88" i="7111"/>
  <c r="L88" i="7111"/>
  <c r="I88" i="7111"/>
  <c r="H88" i="7111"/>
  <c r="A88" i="7111"/>
  <c r="L87" i="7111"/>
  <c r="I87" i="7111"/>
  <c r="H87" i="7111"/>
  <c r="M87" i="7111" s="1"/>
  <c r="A87" i="7111"/>
  <c r="I86" i="7111"/>
  <c r="H86" i="7111"/>
  <c r="A86" i="7111"/>
  <c r="M85" i="7111"/>
  <c r="L85" i="7111"/>
  <c r="I85" i="7111"/>
  <c r="H85" i="7111"/>
  <c r="A85" i="7111"/>
  <c r="M84" i="7111"/>
  <c r="L84" i="7111"/>
  <c r="I84" i="7111"/>
  <c r="H84" i="7111"/>
  <c r="A84" i="7111"/>
  <c r="L83" i="7111"/>
  <c r="I83" i="7111"/>
  <c r="H83" i="7111"/>
  <c r="M83" i="7111" s="1"/>
  <c r="A83" i="7111"/>
  <c r="I82" i="7111"/>
  <c r="H82" i="7111"/>
  <c r="A82" i="7111"/>
  <c r="M81" i="7111"/>
  <c r="L81" i="7111"/>
  <c r="I81" i="7111"/>
  <c r="H81" i="7111"/>
  <c r="A81" i="7111"/>
  <c r="I80" i="7111"/>
  <c r="H80" i="7111"/>
  <c r="M80" i="7111" s="1"/>
  <c r="A80" i="7111"/>
  <c r="I79" i="7111"/>
  <c r="H79" i="7111"/>
  <c r="M79" i="7111" s="1"/>
  <c r="A79" i="7111"/>
  <c r="I78" i="7111"/>
  <c r="H78" i="7111"/>
  <c r="A78" i="7111"/>
  <c r="M77" i="7111"/>
  <c r="L77" i="7111"/>
  <c r="I77" i="7111"/>
  <c r="H77" i="7111"/>
  <c r="A77" i="7111"/>
  <c r="M76" i="7111"/>
  <c r="I76" i="7111"/>
  <c r="H76" i="7111"/>
  <c r="L76" i="7111" s="1"/>
  <c r="A76" i="7111"/>
  <c r="I75" i="7111"/>
  <c r="H75" i="7111"/>
  <c r="M75" i="7111" s="1"/>
  <c r="A75" i="7111"/>
  <c r="I74" i="7111"/>
  <c r="H74" i="7111"/>
  <c r="A74" i="7111"/>
  <c r="M73" i="7111"/>
  <c r="L73" i="7111"/>
  <c r="I73" i="7111"/>
  <c r="H73" i="7111"/>
  <c r="A73" i="7111"/>
  <c r="M72" i="7111"/>
  <c r="L72" i="7111"/>
  <c r="I72" i="7111"/>
  <c r="H72" i="7111"/>
  <c r="A72" i="7111"/>
  <c r="L71" i="7111"/>
  <c r="I71" i="7111"/>
  <c r="H71" i="7111"/>
  <c r="M71" i="7111" s="1"/>
  <c r="A71" i="7111"/>
  <c r="I70" i="7111"/>
  <c r="H70" i="7111"/>
  <c r="A70" i="7111"/>
  <c r="M69" i="7111"/>
  <c r="L69" i="7111"/>
  <c r="I69" i="7111"/>
  <c r="H69" i="7111"/>
  <c r="A69" i="7111"/>
  <c r="L68" i="7111"/>
  <c r="I68" i="7111"/>
  <c r="H68" i="7111"/>
  <c r="M68" i="7111" s="1"/>
  <c r="A68" i="7111"/>
  <c r="L67" i="7111"/>
  <c r="I67" i="7111"/>
  <c r="H67" i="7111"/>
  <c r="M67" i="7111" s="1"/>
  <c r="A67" i="7111"/>
  <c r="I66" i="7111"/>
  <c r="H66" i="7111"/>
  <c r="A66" i="7111"/>
  <c r="M65" i="7111"/>
  <c r="L65" i="7111"/>
  <c r="I65" i="7111"/>
  <c r="H65" i="7111"/>
  <c r="A65" i="7111"/>
  <c r="M64" i="7111"/>
  <c r="L64" i="7111"/>
  <c r="I64" i="7111"/>
  <c r="H64" i="7111"/>
  <c r="A64" i="7111"/>
  <c r="M63" i="7111"/>
  <c r="L63" i="7111"/>
  <c r="I63" i="7111"/>
  <c r="H63" i="7111"/>
  <c r="A63" i="7111"/>
  <c r="I62" i="7111"/>
  <c r="H62" i="7111"/>
  <c r="A62" i="7111"/>
  <c r="M61" i="7111"/>
  <c r="L61" i="7111"/>
  <c r="I61" i="7111"/>
  <c r="H61" i="7111"/>
  <c r="A61" i="7111"/>
  <c r="M60" i="7111"/>
  <c r="L60" i="7111"/>
  <c r="I60" i="7111"/>
  <c r="H60" i="7111"/>
  <c r="A60" i="7111"/>
  <c r="M59" i="7111"/>
  <c r="I59" i="7111"/>
  <c r="H59" i="7111"/>
  <c r="L59" i="7111" s="1"/>
  <c r="A59" i="7111"/>
  <c r="I58" i="7111"/>
  <c r="H58" i="7111"/>
  <c r="A58" i="7111"/>
  <c r="M57" i="7111"/>
  <c r="L57" i="7111"/>
  <c r="I57" i="7111"/>
  <c r="H57" i="7111"/>
  <c r="A57" i="7111"/>
  <c r="M56" i="7111"/>
  <c r="I56" i="7111"/>
  <c r="H56" i="7111"/>
  <c r="L56" i="7111" s="1"/>
  <c r="A56" i="7111"/>
  <c r="I55" i="7111"/>
  <c r="H55" i="7111"/>
  <c r="L55" i="7111" s="1"/>
  <c r="A55" i="7111"/>
  <c r="I54" i="7111"/>
  <c r="H54" i="7111"/>
  <c r="A54" i="7111"/>
  <c r="M53" i="7111"/>
  <c r="L53" i="7111"/>
  <c r="I53" i="7111"/>
  <c r="H53" i="7111"/>
  <c r="A53" i="7111"/>
  <c r="I52" i="7111"/>
  <c r="H52" i="7111"/>
  <c r="L52" i="7111" s="1"/>
  <c r="A52" i="7111"/>
  <c r="L51" i="7111"/>
  <c r="I51" i="7111"/>
  <c r="H51" i="7111"/>
  <c r="M51" i="7111" s="1"/>
  <c r="A51" i="7111"/>
  <c r="I50" i="7111"/>
  <c r="H50" i="7111"/>
  <c r="A50" i="7111"/>
  <c r="M49" i="7111"/>
  <c r="L49" i="7111"/>
  <c r="I49" i="7111"/>
  <c r="H49" i="7111"/>
  <c r="A49" i="7111"/>
  <c r="L48" i="7111"/>
  <c r="I48" i="7111"/>
  <c r="H48" i="7111"/>
  <c r="M48" i="7111" s="1"/>
  <c r="A48" i="7111"/>
  <c r="M47" i="7111"/>
  <c r="L47" i="7111"/>
  <c r="I47" i="7111"/>
  <c r="H47" i="7111"/>
  <c r="A47" i="7111"/>
  <c r="I46" i="7111"/>
  <c r="H46" i="7111"/>
  <c r="A46" i="7111"/>
  <c r="M45" i="7111"/>
  <c r="L45" i="7111"/>
  <c r="I45" i="7111"/>
  <c r="H45" i="7111"/>
  <c r="A45" i="7111"/>
  <c r="M44" i="7111"/>
  <c r="L44" i="7111"/>
  <c r="I44" i="7111"/>
  <c r="H44" i="7111"/>
  <c r="A44" i="7111"/>
  <c r="M43" i="7111"/>
  <c r="I43" i="7111"/>
  <c r="H43" i="7111"/>
  <c r="L43" i="7111" s="1"/>
  <c r="A43" i="7111"/>
  <c r="I42" i="7111"/>
  <c r="H42" i="7111"/>
  <c r="A42" i="7111"/>
  <c r="M41" i="7111"/>
  <c r="L41" i="7111"/>
  <c r="I41" i="7111"/>
  <c r="H41" i="7111"/>
  <c r="A41" i="7111"/>
  <c r="M40" i="7111"/>
  <c r="I40" i="7111"/>
  <c r="H40" i="7111"/>
  <c r="L40" i="7111" s="1"/>
  <c r="A40" i="7111"/>
  <c r="I39" i="7111"/>
  <c r="H39" i="7111"/>
  <c r="M39" i="7111" s="1"/>
  <c r="A39" i="7111"/>
  <c r="I38" i="7111"/>
  <c r="H38" i="7111"/>
  <c r="A38" i="7111"/>
  <c r="M37" i="7111"/>
  <c r="L37" i="7111"/>
  <c r="I37" i="7111"/>
  <c r="H37" i="7111"/>
  <c r="A37" i="7111"/>
  <c r="I36" i="7111"/>
  <c r="H36" i="7111"/>
  <c r="M36" i="7111" s="1"/>
  <c r="A36" i="7111"/>
  <c r="M35" i="7111"/>
  <c r="L35" i="7111"/>
  <c r="I35" i="7111"/>
  <c r="H35" i="7111"/>
  <c r="A35" i="7111"/>
  <c r="I34" i="7111"/>
  <c r="H34" i="7111"/>
  <c r="A34" i="7111"/>
  <c r="M33" i="7111"/>
  <c r="L33" i="7111"/>
  <c r="I33" i="7111"/>
  <c r="H33" i="7111"/>
  <c r="A33" i="7111"/>
  <c r="M32" i="7111"/>
  <c r="L32" i="7111"/>
  <c r="I32" i="7111"/>
  <c r="H32" i="7111"/>
  <c r="A32" i="7111"/>
  <c r="M31" i="7111"/>
  <c r="L31" i="7111"/>
  <c r="I31" i="7111"/>
  <c r="H31" i="7111"/>
  <c r="A31" i="7111"/>
  <c r="I30" i="7111"/>
  <c r="H30" i="7111"/>
  <c r="A30" i="7111"/>
  <c r="M29" i="7111"/>
  <c r="L29" i="7111"/>
  <c r="I29" i="7111"/>
  <c r="H29" i="7111"/>
  <c r="A29" i="7111"/>
  <c r="M28" i="7111"/>
  <c r="L28" i="7111"/>
  <c r="I28" i="7111"/>
  <c r="H28" i="7111"/>
  <c r="A28" i="7111"/>
  <c r="M27" i="7111"/>
  <c r="I27" i="7111"/>
  <c r="H27" i="7111"/>
  <c r="L27" i="7111" s="1"/>
  <c r="A27" i="7111"/>
  <c r="I26" i="7111"/>
  <c r="H26" i="7111"/>
  <c r="A26" i="7111"/>
  <c r="M25" i="7111"/>
  <c r="L25" i="7111"/>
  <c r="I25" i="7111"/>
  <c r="H25" i="7111"/>
  <c r="A25" i="7111"/>
  <c r="M24" i="7111"/>
  <c r="I24" i="7111"/>
  <c r="H24" i="7111"/>
  <c r="L24" i="7111" s="1"/>
  <c r="A24" i="7111"/>
  <c r="I23" i="7111"/>
  <c r="H23" i="7111"/>
  <c r="M23" i="7111" s="1"/>
  <c r="A23" i="7111"/>
  <c r="I22" i="7111"/>
  <c r="H22" i="7111"/>
  <c r="A22" i="7111"/>
  <c r="M21" i="7111"/>
  <c r="L21" i="7111"/>
  <c r="I21" i="7111"/>
  <c r="H21" i="7111"/>
  <c r="C21" i="7111"/>
  <c r="C22" i="7111" s="1"/>
  <c r="C23" i="7111" s="1"/>
  <c r="C24" i="7111" s="1"/>
  <c r="C25" i="7111" s="1"/>
  <c r="C26" i="7111" s="1"/>
  <c r="C27" i="7111" s="1"/>
  <c r="C28" i="7111" s="1"/>
  <c r="C29" i="7111" s="1"/>
  <c r="C30" i="7111" s="1"/>
  <c r="C31" i="7111" s="1"/>
  <c r="C32" i="7111" s="1"/>
  <c r="C33" i="7111" s="1"/>
  <c r="C34" i="7111" s="1"/>
  <c r="C35" i="7111" s="1"/>
  <c r="C36" i="7111" s="1"/>
  <c r="C37" i="7111" s="1"/>
  <c r="C38" i="7111" s="1"/>
  <c r="C39" i="7111" s="1"/>
  <c r="C40" i="7111" s="1"/>
  <c r="C41" i="7111" s="1"/>
  <c r="C42" i="7111" s="1"/>
  <c r="C43" i="7111" s="1"/>
  <c r="C44" i="7111" s="1"/>
  <c r="C45" i="7111" s="1"/>
  <c r="C46" i="7111" s="1"/>
  <c r="C47" i="7111" s="1"/>
  <c r="C48" i="7111" s="1"/>
  <c r="C49" i="7111" s="1"/>
  <c r="C50" i="7111" s="1"/>
  <c r="C51" i="7111" s="1"/>
  <c r="C52" i="7111" s="1"/>
  <c r="C53" i="7111" s="1"/>
  <c r="C54" i="7111" s="1"/>
  <c r="C55" i="7111" s="1"/>
  <c r="C56" i="7111" s="1"/>
  <c r="C57" i="7111" s="1"/>
  <c r="C58" i="7111" s="1"/>
  <c r="C59" i="7111" s="1"/>
  <c r="C60" i="7111" s="1"/>
  <c r="C61" i="7111" s="1"/>
  <c r="C62" i="7111" s="1"/>
  <c r="C63" i="7111" s="1"/>
  <c r="C64" i="7111" s="1"/>
  <c r="C65" i="7111" s="1"/>
  <c r="C66" i="7111" s="1"/>
  <c r="C67" i="7111" s="1"/>
  <c r="C68" i="7111" s="1"/>
  <c r="C69" i="7111" s="1"/>
  <c r="C70" i="7111" s="1"/>
  <c r="C71" i="7111" s="1"/>
  <c r="C72" i="7111" s="1"/>
  <c r="C73" i="7111" s="1"/>
  <c r="C74" i="7111" s="1"/>
  <c r="C75" i="7111" s="1"/>
  <c r="C76" i="7111" s="1"/>
  <c r="C77" i="7111" s="1"/>
  <c r="C78" i="7111" s="1"/>
  <c r="C79" i="7111" s="1"/>
  <c r="C80" i="7111" s="1"/>
  <c r="C81" i="7111" s="1"/>
  <c r="C82" i="7111" s="1"/>
  <c r="C83" i="7111" s="1"/>
  <c r="C84" i="7111" s="1"/>
  <c r="C85" i="7111" s="1"/>
  <c r="C86" i="7111" s="1"/>
  <c r="C87" i="7111" s="1"/>
  <c r="C88" i="7111" s="1"/>
  <c r="C89" i="7111" s="1"/>
  <c r="C90" i="7111" s="1"/>
  <c r="C91" i="7111" s="1"/>
  <c r="C92" i="7111" s="1"/>
  <c r="C93" i="7111" s="1"/>
  <c r="C94" i="7111" s="1"/>
  <c r="C95" i="7111" s="1"/>
  <c r="C96" i="7111" s="1"/>
  <c r="C97" i="7111" s="1"/>
  <c r="C98" i="7111" s="1"/>
  <c r="C99" i="7111" s="1"/>
  <c r="C100" i="7111" s="1"/>
  <c r="C101" i="7111" s="1"/>
  <c r="C102" i="7111" s="1"/>
  <c r="C103" i="7111" s="1"/>
  <c r="C104" i="7111" s="1"/>
  <c r="C105" i="7111" s="1"/>
  <c r="C106" i="7111" s="1"/>
  <c r="C107" i="7111" s="1"/>
  <c r="C108" i="7111" s="1"/>
  <c r="C109" i="7111" s="1"/>
  <c r="C110" i="7111" s="1"/>
  <c r="C111" i="7111" s="1"/>
  <c r="C112" i="7111" s="1"/>
  <c r="C113" i="7111" s="1"/>
  <c r="C114" i="7111" s="1"/>
  <c r="C115" i="7111" s="1"/>
  <c r="C116" i="7111" s="1"/>
  <c r="C117" i="7111" s="1"/>
  <c r="C118" i="7111" s="1"/>
  <c r="C119" i="7111" s="1"/>
  <c r="C120" i="7111" s="1"/>
  <c r="C121" i="7111" s="1"/>
  <c r="C122" i="7111" s="1"/>
  <c r="C123" i="7111" s="1"/>
  <c r="C124" i="7111" s="1"/>
  <c r="C125" i="7111" s="1"/>
  <c r="C126" i="7111" s="1"/>
  <c r="C127" i="7111" s="1"/>
  <c r="C128" i="7111" s="1"/>
  <c r="C129" i="7111" s="1"/>
  <c r="C130" i="7111" s="1"/>
  <c r="C131" i="7111" s="1"/>
  <c r="C132" i="7111" s="1"/>
  <c r="C133" i="7111" s="1"/>
  <c r="C134" i="7111" s="1"/>
  <c r="C135" i="7111" s="1"/>
  <c r="C136" i="7111" s="1"/>
  <c r="C137" i="7111" s="1"/>
  <c r="C138" i="7111" s="1"/>
  <c r="C139" i="7111" s="1"/>
  <c r="C140" i="7111" s="1"/>
  <c r="C141" i="7111" s="1"/>
  <c r="C142" i="7111" s="1"/>
  <c r="C143" i="7111" s="1"/>
  <c r="C144" i="7111" s="1"/>
  <c r="C145" i="7111" s="1"/>
  <c r="C146" i="7111" s="1"/>
  <c r="C147" i="7111" s="1"/>
  <c r="C148" i="7111" s="1"/>
  <c r="C149" i="7111" s="1"/>
  <c r="C150" i="7111" s="1"/>
  <c r="C151" i="7111" s="1"/>
  <c r="C152" i="7111" s="1"/>
  <c r="C153" i="7111" s="1"/>
  <c r="C154" i="7111" s="1"/>
  <c r="C155" i="7111" s="1"/>
  <c r="C156" i="7111" s="1"/>
  <c r="C157" i="7111" s="1"/>
  <c r="C158" i="7111" s="1"/>
  <c r="C159" i="7111" s="1"/>
  <c r="C160" i="7111" s="1"/>
  <c r="C161" i="7111" s="1"/>
  <c r="C162" i="7111" s="1"/>
  <c r="C163" i="7111" s="1"/>
  <c r="C164" i="7111" s="1"/>
  <c r="C165" i="7111" s="1"/>
  <c r="C166" i="7111" s="1"/>
  <c r="C167" i="7111" s="1"/>
  <c r="C168" i="7111" s="1"/>
  <c r="C169" i="7111" s="1"/>
  <c r="C170" i="7111" s="1"/>
  <c r="C171" i="7111" s="1"/>
  <c r="C172" i="7111" s="1"/>
  <c r="C173" i="7111" s="1"/>
  <c r="C174" i="7111" s="1"/>
  <c r="C175" i="7111" s="1"/>
  <c r="C176" i="7111" s="1"/>
  <c r="C177" i="7111" s="1"/>
  <c r="C178" i="7111" s="1"/>
  <c r="C179" i="7111" s="1"/>
  <c r="C180" i="7111" s="1"/>
  <c r="C181" i="7111" s="1"/>
  <c r="C182" i="7111" s="1"/>
  <c r="C183" i="7111" s="1"/>
  <c r="C184" i="7111" s="1"/>
  <c r="C185" i="7111" s="1"/>
  <c r="C186" i="7111" s="1"/>
  <c r="C187" i="7111" s="1"/>
  <c r="C188" i="7111" s="1"/>
  <c r="C189" i="7111" s="1"/>
  <c r="C190" i="7111" s="1"/>
  <c r="C191" i="7111" s="1"/>
  <c r="C192" i="7111" s="1"/>
  <c r="C193" i="7111" s="1"/>
  <c r="C194" i="7111" s="1"/>
  <c r="C195" i="7111" s="1"/>
  <c r="C196" i="7111" s="1"/>
  <c r="C197" i="7111" s="1"/>
  <c r="C198" i="7111" s="1"/>
  <c r="C199" i="7111" s="1"/>
  <c r="C200" i="7111" s="1"/>
  <c r="C201" i="7111" s="1"/>
  <c r="C202" i="7111" s="1"/>
  <c r="C203" i="7111" s="1"/>
  <c r="C204" i="7111" s="1"/>
  <c r="C205" i="7111" s="1"/>
  <c r="C206" i="7111" s="1"/>
  <c r="C207" i="7111" s="1"/>
  <c r="C208" i="7111" s="1"/>
  <c r="C209" i="7111" s="1"/>
  <c r="C210" i="7111" s="1"/>
  <c r="C211" i="7111" s="1"/>
  <c r="C212" i="7111" s="1"/>
  <c r="C213" i="7111" s="1"/>
  <c r="C214" i="7111" s="1"/>
  <c r="C215" i="7111" s="1"/>
  <c r="C216" i="7111" s="1"/>
  <c r="C217" i="7111" s="1"/>
  <c r="C218" i="7111" s="1"/>
  <c r="C219" i="7111" s="1"/>
  <c r="C220" i="7111" s="1"/>
  <c r="C221" i="7111" s="1"/>
  <c r="C222" i="7111" s="1"/>
  <c r="C223" i="7111" s="1"/>
  <c r="C224" i="7111" s="1"/>
  <c r="C225" i="7111" s="1"/>
  <c r="C226" i="7111" s="1"/>
  <c r="C227" i="7111" s="1"/>
  <c r="C228" i="7111" s="1"/>
  <c r="C229" i="7111" s="1"/>
  <c r="C230" i="7111" s="1"/>
  <c r="C231" i="7111" s="1"/>
  <c r="C232" i="7111" s="1"/>
  <c r="C233" i="7111" s="1"/>
  <c r="C234" i="7111" s="1"/>
  <c r="C235" i="7111" s="1"/>
  <c r="C236" i="7111" s="1"/>
  <c r="C237" i="7111" s="1"/>
  <c r="C238" i="7111" s="1"/>
  <c r="C239" i="7111" s="1"/>
  <c r="C240" i="7111" s="1"/>
  <c r="C241" i="7111" s="1"/>
  <c r="C242" i="7111" s="1"/>
  <c r="C243" i="7111" s="1"/>
  <c r="C244" i="7111" s="1"/>
  <c r="C245" i="7111" s="1"/>
  <c r="C246" i="7111" s="1"/>
  <c r="C247" i="7111" s="1"/>
  <c r="C248" i="7111" s="1"/>
  <c r="C249" i="7111" s="1"/>
  <c r="C250" i="7111" s="1"/>
  <c r="C251" i="7111" s="1"/>
  <c r="C252" i="7111" s="1"/>
  <c r="C253" i="7111" s="1"/>
  <c r="C254" i="7111" s="1"/>
  <c r="C255" i="7111" s="1"/>
  <c r="C256" i="7111" s="1"/>
  <c r="C257" i="7111" s="1"/>
  <c r="C258" i="7111" s="1"/>
  <c r="C259" i="7111" s="1"/>
  <c r="C260" i="7111" s="1"/>
  <c r="C261" i="7111" s="1"/>
  <c r="C262" i="7111" s="1"/>
  <c r="C263" i="7111" s="1"/>
  <c r="C264" i="7111" s="1"/>
  <c r="C265" i="7111" s="1"/>
  <c r="C266" i="7111" s="1"/>
  <c r="C267" i="7111" s="1"/>
  <c r="C268" i="7111" s="1"/>
  <c r="C269" i="7111" s="1"/>
  <c r="C270" i="7111" s="1"/>
  <c r="C271" i="7111" s="1"/>
  <c r="C272" i="7111" s="1"/>
  <c r="C273" i="7111" s="1"/>
  <c r="C274" i="7111" s="1"/>
  <c r="C275" i="7111" s="1"/>
  <c r="C276" i="7111" s="1"/>
  <c r="C277" i="7111" s="1"/>
  <c r="C278" i="7111" s="1"/>
  <c r="C279" i="7111" s="1"/>
  <c r="C280" i="7111" s="1"/>
  <c r="C281" i="7111" s="1"/>
  <c r="C282" i="7111" s="1"/>
  <c r="C283" i="7111" s="1"/>
  <c r="C284" i="7111" s="1"/>
  <c r="C285" i="7111" s="1"/>
  <c r="C286" i="7111" s="1"/>
  <c r="C287" i="7111" s="1"/>
  <c r="C288" i="7111" s="1"/>
  <c r="C289" i="7111" s="1"/>
  <c r="C290" i="7111" s="1"/>
  <c r="C291" i="7111" s="1"/>
  <c r="C292" i="7111" s="1"/>
  <c r="C293" i="7111" s="1"/>
  <c r="C294" i="7111" s="1"/>
  <c r="C295" i="7111" s="1"/>
  <c r="C296" i="7111" s="1"/>
  <c r="C297" i="7111" s="1"/>
  <c r="C298" i="7111" s="1"/>
  <c r="C299" i="7111" s="1"/>
  <c r="C300" i="7111" s="1"/>
  <c r="C301" i="7111" s="1"/>
  <c r="C302" i="7111" s="1"/>
  <c r="C303" i="7111" s="1"/>
  <c r="C304" i="7111" s="1"/>
  <c r="C305" i="7111" s="1"/>
  <c r="C306" i="7111" s="1"/>
  <c r="C307" i="7111" s="1"/>
  <c r="C308" i="7111" s="1"/>
  <c r="C309" i="7111" s="1"/>
  <c r="C310" i="7111" s="1"/>
  <c r="C311" i="7111" s="1"/>
  <c r="C312" i="7111" s="1"/>
  <c r="C313" i="7111" s="1"/>
  <c r="C314" i="7111" s="1"/>
  <c r="C315" i="7111" s="1"/>
  <c r="C316" i="7111" s="1"/>
  <c r="C317" i="7111" s="1"/>
  <c r="C318" i="7111" s="1"/>
  <c r="C319" i="7111" s="1"/>
  <c r="C320" i="7111" s="1"/>
  <c r="C321" i="7111" s="1"/>
  <c r="C322" i="7111" s="1"/>
  <c r="C323" i="7111" s="1"/>
  <c r="C324" i="7111" s="1"/>
  <c r="C325" i="7111" s="1"/>
  <c r="C326" i="7111" s="1"/>
  <c r="C327" i="7111" s="1"/>
  <c r="C328" i="7111" s="1"/>
  <c r="C329" i="7111" s="1"/>
  <c r="C330" i="7111" s="1"/>
  <c r="C331" i="7111" s="1"/>
  <c r="C332" i="7111" s="1"/>
  <c r="C333" i="7111" s="1"/>
  <c r="C334" i="7111" s="1"/>
  <c r="C335" i="7111" s="1"/>
  <c r="C336" i="7111" s="1"/>
  <c r="C337" i="7111" s="1"/>
  <c r="C338" i="7111" s="1"/>
  <c r="C339" i="7111" s="1"/>
  <c r="C340" i="7111" s="1"/>
  <c r="C341" i="7111" s="1"/>
  <c r="C342" i="7111" s="1"/>
  <c r="C343" i="7111" s="1"/>
  <c r="C344" i="7111" s="1"/>
  <c r="C345" i="7111" s="1"/>
  <c r="C346" i="7111" s="1"/>
  <c r="C347" i="7111" s="1"/>
  <c r="C348" i="7111" s="1"/>
  <c r="C349" i="7111" s="1"/>
  <c r="C350" i="7111" s="1"/>
  <c r="C351" i="7111" s="1"/>
  <c r="C352" i="7111" s="1"/>
  <c r="C353" i="7111" s="1"/>
  <c r="C354" i="7111" s="1"/>
  <c r="C355" i="7111" s="1"/>
  <c r="C356" i="7111" s="1"/>
  <c r="C357" i="7111" s="1"/>
  <c r="C358" i="7111" s="1"/>
  <c r="C359" i="7111" s="1"/>
  <c r="C360" i="7111" s="1"/>
  <c r="C361" i="7111" s="1"/>
  <c r="C362" i="7111" s="1"/>
  <c r="C363" i="7111" s="1"/>
  <c r="C364" i="7111" s="1"/>
  <c r="C365" i="7111" s="1"/>
  <c r="C366" i="7111" s="1"/>
  <c r="C367" i="7111" s="1"/>
  <c r="C368" i="7111" s="1"/>
  <c r="C369" i="7111" s="1"/>
  <c r="C370" i="7111" s="1"/>
  <c r="C371" i="7111" s="1"/>
  <c r="C372" i="7111" s="1"/>
  <c r="C373" i="7111" s="1"/>
  <c r="C374" i="7111" s="1"/>
  <c r="C375" i="7111" s="1"/>
  <c r="C376" i="7111" s="1"/>
  <c r="C377" i="7111" s="1"/>
  <c r="C378" i="7111" s="1"/>
  <c r="C379" i="7111" s="1"/>
  <c r="C380" i="7111" s="1"/>
  <c r="C381" i="7111" s="1"/>
  <c r="C382" i="7111" s="1"/>
  <c r="C383" i="7111" s="1"/>
  <c r="C384" i="7111" s="1"/>
  <c r="C385" i="7111" s="1"/>
  <c r="C386" i="7111" s="1"/>
  <c r="C387" i="7111" s="1"/>
  <c r="C388" i="7111" s="1"/>
  <c r="C389" i="7111" s="1"/>
  <c r="C390" i="7111" s="1"/>
  <c r="C391" i="7111" s="1"/>
  <c r="C392" i="7111" s="1"/>
  <c r="C393" i="7111" s="1"/>
  <c r="C394" i="7111" s="1"/>
  <c r="C395" i="7111" s="1"/>
  <c r="C396" i="7111" s="1"/>
  <c r="C397" i="7111" s="1"/>
  <c r="C398" i="7111" s="1"/>
  <c r="C399" i="7111" s="1"/>
  <c r="C400" i="7111" s="1"/>
  <c r="C401" i="7111" s="1"/>
  <c r="C402" i="7111" s="1"/>
  <c r="C403" i="7111" s="1"/>
  <c r="C404" i="7111" s="1"/>
  <c r="C405" i="7111" s="1"/>
  <c r="C406" i="7111" s="1"/>
  <c r="C407" i="7111" s="1"/>
  <c r="C408" i="7111" s="1"/>
  <c r="C409" i="7111" s="1"/>
  <c r="C410" i="7111" s="1"/>
  <c r="C411" i="7111" s="1"/>
  <c r="C412" i="7111" s="1"/>
  <c r="C413" i="7111" s="1"/>
  <c r="C414" i="7111" s="1"/>
  <c r="C415" i="7111" s="1"/>
  <c r="C416" i="7111" s="1"/>
  <c r="C417" i="7111" s="1"/>
  <c r="C418" i="7111" s="1"/>
  <c r="C419" i="7111" s="1"/>
  <c r="C420" i="7111" s="1"/>
  <c r="C421" i="7111" s="1"/>
  <c r="C422" i="7111" s="1"/>
  <c r="C423" i="7111" s="1"/>
  <c r="C424" i="7111" s="1"/>
  <c r="C425" i="7111" s="1"/>
  <c r="C426" i="7111" s="1"/>
  <c r="C427" i="7111" s="1"/>
  <c r="C428" i="7111" s="1"/>
  <c r="C429" i="7111" s="1"/>
  <c r="C430" i="7111" s="1"/>
  <c r="C431" i="7111" s="1"/>
  <c r="C432" i="7111" s="1"/>
  <c r="C433" i="7111" s="1"/>
  <c r="C434" i="7111" s="1"/>
  <c r="C435" i="7111" s="1"/>
  <c r="C436" i="7111" s="1"/>
  <c r="C437" i="7111" s="1"/>
  <c r="C438" i="7111" s="1"/>
  <c r="C439" i="7111" s="1"/>
  <c r="C440" i="7111" s="1"/>
  <c r="C441" i="7111" s="1"/>
  <c r="C442" i="7111" s="1"/>
  <c r="C443" i="7111" s="1"/>
  <c r="C444" i="7111" s="1"/>
  <c r="C445" i="7111" s="1"/>
  <c r="C446" i="7111" s="1"/>
  <c r="C447" i="7111" s="1"/>
  <c r="C448" i="7111" s="1"/>
  <c r="C449" i="7111" s="1"/>
  <c r="C450" i="7111" s="1"/>
  <c r="C451" i="7111" s="1"/>
  <c r="C452" i="7111" s="1"/>
  <c r="C453" i="7111" s="1"/>
  <c r="C454" i="7111" s="1"/>
  <c r="C455" i="7111" s="1"/>
  <c r="C456" i="7111" s="1"/>
  <c r="C457" i="7111" s="1"/>
  <c r="C458" i="7111" s="1"/>
  <c r="C459" i="7111" s="1"/>
  <c r="C460" i="7111" s="1"/>
  <c r="C461" i="7111" s="1"/>
  <c r="C462" i="7111" s="1"/>
  <c r="C463" i="7111" s="1"/>
  <c r="C464" i="7111" s="1"/>
  <c r="C465" i="7111" s="1"/>
  <c r="C466" i="7111" s="1"/>
  <c r="C467" i="7111" s="1"/>
  <c r="C468" i="7111" s="1"/>
  <c r="C469" i="7111" s="1"/>
  <c r="C470" i="7111" s="1"/>
  <c r="C471" i="7111" s="1"/>
  <c r="C472" i="7111" s="1"/>
  <c r="C473" i="7111" s="1"/>
  <c r="C474" i="7111" s="1"/>
  <c r="C475" i="7111" s="1"/>
  <c r="C476" i="7111" s="1"/>
  <c r="C477" i="7111" s="1"/>
  <c r="C478" i="7111" s="1"/>
  <c r="C479" i="7111" s="1"/>
  <c r="C480" i="7111" s="1"/>
  <c r="C481" i="7111" s="1"/>
  <c r="C482" i="7111" s="1"/>
  <c r="C483" i="7111" s="1"/>
  <c r="C484" i="7111" s="1"/>
  <c r="C485" i="7111" s="1"/>
  <c r="C486" i="7111" s="1"/>
  <c r="C487" i="7111" s="1"/>
  <c r="C488" i="7111" s="1"/>
  <c r="C489" i="7111" s="1"/>
  <c r="C490" i="7111" s="1"/>
  <c r="C491" i="7111" s="1"/>
  <c r="C492" i="7111" s="1"/>
  <c r="C493" i="7111" s="1"/>
  <c r="C494" i="7111" s="1"/>
  <c r="C495" i="7111" s="1"/>
  <c r="C496" i="7111" s="1"/>
  <c r="C497" i="7111" s="1"/>
  <c r="C498" i="7111" s="1"/>
  <c r="C499" i="7111" s="1"/>
  <c r="C500" i="7111" s="1"/>
  <c r="C501" i="7111" s="1"/>
  <c r="C502" i="7111" s="1"/>
  <c r="C503" i="7111" s="1"/>
  <c r="C504" i="7111" s="1"/>
  <c r="C505" i="7111" s="1"/>
  <c r="C506" i="7111" s="1"/>
  <c r="C507" i="7111" s="1"/>
  <c r="C508" i="7111" s="1"/>
  <c r="C509" i="7111" s="1"/>
  <c r="C510" i="7111" s="1"/>
  <c r="C511" i="7111" s="1"/>
  <c r="C512" i="7111" s="1"/>
  <c r="C513" i="7111" s="1"/>
  <c r="C514" i="7111" s="1"/>
  <c r="C515" i="7111" s="1"/>
  <c r="C516" i="7111" s="1"/>
  <c r="C517" i="7111" s="1"/>
  <c r="C518" i="7111" s="1"/>
  <c r="C519" i="7111" s="1"/>
  <c r="C520" i="7111" s="1"/>
  <c r="C521" i="7111" s="1"/>
  <c r="C522" i="7111" s="1"/>
  <c r="C523" i="7111" s="1"/>
  <c r="C524" i="7111" s="1"/>
  <c r="C525" i="7111" s="1"/>
  <c r="C526" i="7111" s="1"/>
  <c r="C527" i="7111" s="1"/>
  <c r="C528" i="7111" s="1"/>
  <c r="C529" i="7111" s="1"/>
  <c r="C530" i="7111" s="1"/>
  <c r="C531" i="7111" s="1"/>
  <c r="C532" i="7111" s="1"/>
  <c r="C533" i="7111" s="1"/>
  <c r="C534" i="7111" s="1"/>
  <c r="C535" i="7111" s="1"/>
  <c r="C536" i="7111" s="1"/>
  <c r="C537" i="7111" s="1"/>
  <c r="C538" i="7111" s="1"/>
  <c r="A21" i="7111"/>
  <c r="I20" i="7111"/>
  <c r="H20" i="7111"/>
  <c r="L20" i="7111" s="1"/>
  <c r="C20" i="7111"/>
  <c r="A20" i="7111"/>
  <c r="M19" i="7111"/>
  <c r="L19" i="7111"/>
  <c r="I19" i="7111"/>
  <c r="H19" i="7111"/>
  <c r="A19" i="7111"/>
  <c r="M18" i="7111"/>
  <c r="I18" i="7111"/>
  <c r="H18" i="7111"/>
  <c r="L18" i="7111" s="1"/>
  <c r="A18" i="7111"/>
  <c r="M17" i="7111"/>
  <c r="I17" i="7111"/>
  <c r="H17" i="7111"/>
  <c r="L17" i="7111" s="1"/>
  <c r="A17" i="7111"/>
  <c r="I16" i="7111"/>
  <c r="H16" i="7111"/>
  <c r="M16" i="7111" s="1"/>
  <c r="A16" i="7111"/>
  <c r="I15" i="7111"/>
  <c r="H15" i="7111"/>
  <c r="A15" i="7111"/>
  <c r="M14" i="7111"/>
  <c r="L14" i="7111"/>
  <c r="I14" i="7111"/>
  <c r="H14" i="7111"/>
  <c r="A14" i="7111"/>
  <c r="I13" i="7111"/>
  <c r="H13" i="7111"/>
  <c r="M13" i="7111" s="1"/>
  <c r="A13" i="7111"/>
  <c r="M12" i="7111"/>
  <c r="L12" i="7111"/>
  <c r="I12" i="7111"/>
  <c r="H12" i="7111"/>
  <c r="A12" i="7111"/>
  <c r="I11" i="7111"/>
  <c r="H11" i="7111"/>
  <c r="A11" i="7111"/>
  <c r="M10" i="7111"/>
  <c r="L10" i="7111"/>
  <c r="I10" i="7111"/>
  <c r="H10" i="7111"/>
  <c r="A10" i="7111"/>
  <c r="M9" i="7111"/>
  <c r="L9" i="7111"/>
  <c r="I9" i="7111"/>
  <c r="H9" i="7111"/>
  <c r="A9" i="7111"/>
  <c r="M8" i="7111"/>
  <c r="L8" i="7111"/>
  <c r="I8" i="7111"/>
  <c r="H8" i="7111"/>
  <c r="A8" i="7111"/>
  <c r="I7" i="7111"/>
  <c r="H7" i="7111"/>
  <c r="A7" i="7111"/>
  <c r="M6" i="7111"/>
  <c r="L6" i="7111"/>
  <c r="I6" i="7111"/>
  <c r="H6" i="7111"/>
  <c r="A6" i="7111"/>
  <c r="M5" i="7111"/>
  <c r="L5" i="7111"/>
  <c r="I5" i="7111"/>
  <c r="H5" i="7111"/>
  <c r="A5" i="7111"/>
  <c r="M4" i="7111"/>
  <c r="I4" i="7111"/>
  <c r="H4" i="7111"/>
  <c r="L4" i="7111" s="1"/>
  <c r="A4" i="7111"/>
  <c r="I3" i="7111"/>
  <c r="H3" i="7111"/>
  <c r="C3" i="7111"/>
  <c r="C4" i="7111" s="1"/>
  <c r="C5" i="7111" s="1"/>
  <c r="C6" i="7111" s="1"/>
  <c r="C7" i="7111" s="1"/>
  <c r="C8" i="7111" s="1"/>
  <c r="C9" i="7111" s="1"/>
  <c r="C10" i="7111" s="1"/>
  <c r="C11" i="7111" s="1"/>
  <c r="C12" i="7111" s="1"/>
  <c r="C13" i="7111" s="1"/>
  <c r="C14" i="7111" s="1"/>
  <c r="C15" i="7111" s="1"/>
  <c r="C16" i="7111" s="1"/>
  <c r="C17" i="7111" s="1"/>
  <c r="A3" i="7111"/>
  <c r="M2" i="7111"/>
  <c r="L2" i="7111"/>
  <c r="I2" i="7111"/>
  <c r="H2" i="7111"/>
  <c r="A2" i="7111"/>
  <c r="L8" i="6991"/>
  <c r="O8" i="6991"/>
  <c r="P8" i="6991"/>
  <c r="S8" i="6991"/>
  <c r="U8" i="6991"/>
  <c r="M51" i="6847" l="1"/>
  <c r="L49" i="6847"/>
  <c r="M52" i="6847"/>
  <c r="M49" i="6847"/>
  <c r="L53" i="6847"/>
  <c r="M48" i="6847"/>
  <c r="L48" i="6847"/>
  <c r="N52" i="6847"/>
  <c r="L51" i="6847"/>
  <c r="N47" i="6847"/>
  <c r="N50" i="6847"/>
  <c r="M47" i="6847"/>
  <c r="N53" i="6847"/>
  <c r="M50" i="6847"/>
  <c r="M3" i="7111"/>
  <c r="L3" i="7111"/>
  <c r="L23" i="7111"/>
  <c r="M11" i="7111"/>
  <c r="L11" i="7111"/>
  <c r="M20" i="7111"/>
  <c r="M34" i="7111"/>
  <c r="L34" i="7111"/>
  <c r="M52" i="7111"/>
  <c r="M55" i="7111"/>
  <c r="M66" i="7111"/>
  <c r="L66" i="7111"/>
  <c r="L91" i="7111"/>
  <c r="M96" i="7111"/>
  <c r="M98" i="7111"/>
  <c r="L98" i="7111"/>
  <c r="L123" i="7111"/>
  <c r="M128" i="7111"/>
  <c r="M130" i="7111"/>
  <c r="L130" i="7111"/>
  <c r="L149" i="7111"/>
  <c r="M149" i="7111"/>
  <c r="L159" i="7111"/>
  <c r="M182" i="7111"/>
  <c r="M184" i="7111"/>
  <c r="L184" i="7111"/>
  <c r="M201" i="7111"/>
  <c r="M203" i="7111"/>
  <c r="L203" i="7111"/>
  <c r="L210" i="7111"/>
  <c r="M254" i="7111"/>
  <c r="L254" i="7111"/>
  <c r="M259" i="7111"/>
  <c r="L277" i="7111"/>
  <c r="M277" i="7111"/>
  <c r="L287" i="7111"/>
  <c r="M310" i="7111"/>
  <c r="M312" i="7111"/>
  <c r="L312" i="7111"/>
  <c r="M329" i="7111"/>
  <c r="M331" i="7111"/>
  <c r="L331" i="7111"/>
  <c r="M357" i="7111"/>
  <c r="L357" i="7111"/>
  <c r="M382" i="7111"/>
  <c r="L382" i="7111"/>
  <c r="M391" i="7111"/>
  <c r="L391" i="7111"/>
  <c r="M142" i="7111"/>
  <c r="L142" i="7111"/>
  <c r="L165" i="7111"/>
  <c r="M165" i="7111"/>
  <c r="M200" i="7111"/>
  <c r="L200" i="7111"/>
  <c r="M219" i="7111"/>
  <c r="L219" i="7111"/>
  <c r="M270" i="7111"/>
  <c r="L270" i="7111"/>
  <c r="L293" i="7111"/>
  <c r="M293" i="7111"/>
  <c r="M328" i="7111"/>
  <c r="L328" i="7111"/>
  <c r="L341" i="7111"/>
  <c r="M341" i="7111"/>
  <c r="M366" i="7111"/>
  <c r="L366" i="7111"/>
  <c r="M384" i="7111"/>
  <c r="L384" i="7111"/>
  <c r="M400" i="7111"/>
  <c r="L400" i="7111"/>
  <c r="M408" i="7111"/>
  <c r="L408" i="7111"/>
  <c r="M420" i="7111"/>
  <c r="L420" i="7111"/>
  <c r="M94" i="7111"/>
  <c r="L94" i="7111"/>
  <c r="M22" i="7111"/>
  <c r="L22" i="7111"/>
  <c r="M54" i="7111"/>
  <c r="L54" i="7111"/>
  <c r="M122" i="7111"/>
  <c r="L122" i="7111"/>
  <c r="M181" i="7111"/>
  <c r="L181" i="7111"/>
  <c r="M216" i="7111"/>
  <c r="L216" i="7111"/>
  <c r="M235" i="7111"/>
  <c r="L235" i="7111"/>
  <c r="M286" i="7111"/>
  <c r="L286" i="7111"/>
  <c r="M309" i="7111"/>
  <c r="L309" i="7111"/>
  <c r="M350" i="7111"/>
  <c r="L350" i="7111"/>
  <c r="M368" i="7111"/>
  <c r="L368" i="7111"/>
  <c r="M412" i="7111"/>
  <c r="L412" i="7111"/>
  <c r="M15" i="7111"/>
  <c r="L15" i="7111"/>
  <c r="M38" i="7111"/>
  <c r="L38" i="7111"/>
  <c r="M78" i="7111"/>
  <c r="L78" i="7111"/>
  <c r="M110" i="7111"/>
  <c r="L110" i="7111"/>
  <c r="M42" i="7111"/>
  <c r="L42" i="7111"/>
  <c r="M7" i="7111"/>
  <c r="L7" i="7111"/>
  <c r="L13" i="7111"/>
  <c r="L16" i="7111"/>
  <c r="M30" i="7111"/>
  <c r="L30" i="7111"/>
  <c r="L36" i="7111"/>
  <c r="L39" i="7111"/>
  <c r="M62" i="7111"/>
  <c r="L62" i="7111"/>
  <c r="M70" i="7111"/>
  <c r="L70" i="7111"/>
  <c r="L95" i="7111"/>
  <c r="M102" i="7111"/>
  <c r="L102" i="7111"/>
  <c r="L156" i="7111"/>
  <c r="M174" i="7111"/>
  <c r="L174" i="7111"/>
  <c r="L195" i="7111"/>
  <c r="M197" i="7111"/>
  <c r="L197" i="7111"/>
  <c r="L207" i="7111"/>
  <c r="M232" i="7111"/>
  <c r="L232" i="7111"/>
  <c r="L246" i="7111"/>
  <c r="M251" i="7111"/>
  <c r="L251" i="7111"/>
  <c r="L258" i="7111"/>
  <c r="L265" i="7111"/>
  <c r="L272" i="7111"/>
  <c r="L284" i="7111"/>
  <c r="M302" i="7111"/>
  <c r="L302" i="7111"/>
  <c r="L323" i="7111"/>
  <c r="M325" i="7111"/>
  <c r="L325" i="7111"/>
  <c r="M339" i="7111"/>
  <c r="M352" i="7111"/>
  <c r="L352" i="7111"/>
  <c r="L361" i="7111"/>
  <c r="M379" i="7111"/>
  <c r="L379" i="7111"/>
  <c r="M90" i="7111"/>
  <c r="L90" i="7111"/>
  <c r="M158" i="7111"/>
  <c r="L158" i="7111"/>
  <c r="L80" i="7111"/>
  <c r="L112" i="7111"/>
  <c r="L127" i="7111"/>
  <c r="M134" i="7111"/>
  <c r="L134" i="7111"/>
  <c r="L144" i="7111"/>
  <c r="M50" i="7111"/>
  <c r="L50" i="7111"/>
  <c r="L75" i="7111"/>
  <c r="M82" i="7111"/>
  <c r="L82" i="7111"/>
  <c r="L107" i="7111"/>
  <c r="M114" i="7111"/>
  <c r="L114" i="7111"/>
  <c r="L139" i="7111"/>
  <c r="L146" i="7111"/>
  <c r="L160" i="7111"/>
  <c r="L172" i="7111"/>
  <c r="M190" i="7111"/>
  <c r="L190" i="7111"/>
  <c r="L211" i="7111"/>
  <c r="L213" i="7111"/>
  <c r="M213" i="7111"/>
  <c r="L223" i="7111"/>
  <c r="M248" i="7111"/>
  <c r="L248" i="7111"/>
  <c r="M267" i="7111"/>
  <c r="L267" i="7111"/>
  <c r="L274" i="7111"/>
  <c r="L288" i="7111"/>
  <c r="L300" i="7111"/>
  <c r="M318" i="7111"/>
  <c r="L318" i="7111"/>
  <c r="M363" i="7111"/>
  <c r="L363" i="7111"/>
  <c r="M374" i="7111"/>
  <c r="M376" i="7111"/>
  <c r="L376" i="7111"/>
  <c r="M403" i="7111"/>
  <c r="L403" i="7111"/>
  <c r="M155" i="7111"/>
  <c r="L155" i="7111"/>
  <c r="M206" i="7111"/>
  <c r="L206" i="7111"/>
  <c r="L229" i="7111"/>
  <c r="M229" i="7111"/>
  <c r="M264" i="7111"/>
  <c r="L264" i="7111"/>
  <c r="M283" i="7111"/>
  <c r="L283" i="7111"/>
  <c r="M334" i="7111"/>
  <c r="L334" i="7111"/>
  <c r="M336" i="7111"/>
  <c r="L336" i="7111"/>
  <c r="M347" i="7111"/>
  <c r="L347" i="7111"/>
  <c r="M360" i="7111"/>
  <c r="L360" i="7111"/>
  <c r="M126" i="7111"/>
  <c r="L126" i="7111"/>
  <c r="M26" i="7111"/>
  <c r="L26" i="7111"/>
  <c r="M58" i="7111"/>
  <c r="L58" i="7111"/>
  <c r="M138" i="7111"/>
  <c r="L138" i="7111"/>
  <c r="M152" i="7111"/>
  <c r="L152" i="7111"/>
  <c r="M171" i="7111"/>
  <c r="L171" i="7111"/>
  <c r="M222" i="7111"/>
  <c r="L222" i="7111"/>
  <c r="L245" i="7111"/>
  <c r="M245" i="7111"/>
  <c r="M280" i="7111"/>
  <c r="L280" i="7111"/>
  <c r="M299" i="7111"/>
  <c r="L299" i="7111"/>
  <c r="M344" i="7111"/>
  <c r="L344" i="7111"/>
  <c r="M387" i="7111"/>
  <c r="L387" i="7111"/>
  <c r="M417" i="7111"/>
  <c r="L417" i="7111"/>
  <c r="M74" i="7111"/>
  <c r="L74" i="7111"/>
  <c r="M106" i="7111"/>
  <c r="L106" i="7111"/>
  <c r="M46" i="7111"/>
  <c r="L46" i="7111"/>
  <c r="L79" i="7111"/>
  <c r="M86" i="7111"/>
  <c r="L86" i="7111"/>
  <c r="L111" i="7111"/>
  <c r="M118" i="7111"/>
  <c r="L118" i="7111"/>
  <c r="L143" i="7111"/>
  <c r="M168" i="7111"/>
  <c r="L168" i="7111"/>
  <c r="M187" i="7111"/>
  <c r="L187" i="7111"/>
  <c r="L194" i="7111"/>
  <c r="L208" i="7111"/>
  <c r="L220" i="7111"/>
  <c r="M238" i="7111"/>
  <c r="L238" i="7111"/>
  <c r="M261" i="7111"/>
  <c r="L261" i="7111"/>
  <c r="L271" i="7111"/>
  <c r="M296" i="7111"/>
  <c r="L296" i="7111"/>
  <c r="M315" i="7111"/>
  <c r="L315" i="7111"/>
  <c r="L322" i="7111"/>
  <c r="M373" i="7111"/>
  <c r="L373" i="7111"/>
  <c r="M404" i="7111"/>
  <c r="L404" i="7111"/>
  <c r="L438" i="7111"/>
  <c r="M470" i="7111"/>
  <c r="L498" i="7111"/>
  <c r="M498" i="7111"/>
  <c r="M472" i="7111"/>
  <c r="L472" i="7111"/>
  <c r="L474" i="7111"/>
  <c r="M474" i="7111"/>
  <c r="M523" i="7111"/>
  <c r="L523" i="7111"/>
  <c r="P523" i="7111"/>
  <c r="O523" i="7111"/>
  <c r="N523" i="7111"/>
  <c r="L428" i="7111"/>
  <c r="L431" i="7111"/>
  <c r="L434" i="7111"/>
  <c r="L442" i="7111"/>
  <c r="L445" i="7111"/>
  <c r="L454" i="7111"/>
  <c r="L459" i="7111"/>
  <c r="M488" i="7111"/>
  <c r="L488" i="7111"/>
  <c r="L490" i="7111"/>
  <c r="M490" i="7111"/>
  <c r="P536" i="7111"/>
  <c r="M425" i="7111"/>
  <c r="L448" i="7111"/>
  <c r="L451" i="7111"/>
  <c r="M464" i="7111"/>
  <c r="L464" i="7111"/>
  <c r="L466" i="7111"/>
  <c r="M466" i="7111"/>
  <c r="M502" i="7111"/>
  <c r="P529" i="7111"/>
  <c r="P517" i="7111"/>
  <c r="P518" i="7111"/>
  <c r="P537" i="7111"/>
  <c r="P525" i="7111"/>
  <c r="P526" i="7111"/>
  <c r="P513" i="7111"/>
  <c r="P534" i="7111"/>
  <c r="P521" i="7111"/>
  <c r="P514" i="7111"/>
  <c r="L388" i="7111"/>
  <c r="L396" i="7111"/>
  <c r="L422" i="7111"/>
  <c r="L456" i="7111"/>
  <c r="M468" i="7111"/>
  <c r="L468" i="7111"/>
  <c r="P524" i="7111"/>
  <c r="M480" i="7111"/>
  <c r="L480" i="7111"/>
  <c r="L482" i="7111"/>
  <c r="M482" i="7111"/>
  <c r="P533" i="7111"/>
  <c r="L516" i="7111"/>
  <c r="O516" i="7111"/>
  <c r="P516" i="7111"/>
  <c r="N516" i="7111"/>
  <c r="M516" i="7111"/>
  <c r="P532" i="7111"/>
  <c r="N530" i="7111"/>
  <c r="M530" i="7111"/>
  <c r="M496" i="7111"/>
  <c r="L496" i="7111"/>
  <c r="M504" i="7111"/>
  <c r="L504" i="7111"/>
  <c r="M512" i="7111"/>
  <c r="L512" i="7111"/>
  <c r="N522" i="7111"/>
  <c r="M522" i="7111"/>
  <c r="N524" i="7111"/>
  <c r="L530" i="7111"/>
  <c r="P535" i="7111"/>
  <c r="L535" i="7111"/>
  <c r="M515" i="7111"/>
  <c r="L515" i="7111"/>
  <c r="P515" i="7111"/>
  <c r="P528" i="7111"/>
  <c r="O528" i="7111"/>
  <c r="O530" i="7111"/>
  <c r="N514" i="7111"/>
  <c r="M514" i="7111"/>
  <c r="L522" i="7111"/>
  <c r="P527" i="7111"/>
  <c r="L527" i="7111"/>
  <c r="P530" i="7111"/>
  <c r="M506" i="7111"/>
  <c r="N515" i="7111"/>
  <c r="P520" i="7111"/>
  <c r="O520" i="7111"/>
  <c r="L528" i="7111"/>
  <c r="L532" i="7111"/>
  <c r="O532" i="7111"/>
  <c r="P538" i="7111"/>
  <c r="N538" i="7111"/>
  <c r="M538" i="7111"/>
  <c r="L538" i="7111"/>
  <c r="M476" i="7111"/>
  <c r="L476" i="7111"/>
  <c r="M484" i="7111"/>
  <c r="L484" i="7111"/>
  <c r="M492" i="7111"/>
  <c r="L492" i="7111"/>
  <c r="M500" i="7111"/>
  <c r="L500" i="7111"/>
  <c r="M508" i="7111"/>
  <c r="L508" i="7111"/>
  <c r="L514" i="7111"/>
  <c r="O515" i="7111"/>
  <c r="P519" i="7111"/>
  <c r="L519" i="7111"/>
  <c r="P522" i="7111"/>
  <c r="M527" i="7111"/>
  <c r="M528" i="7111"/>
  <c r="O535" i="7111"/>
  <c r="L524" i="7111"/>
  <c r="O524" i="7111"/>
  <c r="M531" i="7111"/>
  <c r="L531" i="7111"/>
  <c r="P531" i="7111"/>
  <c r="O538" i="7111"/>
  <c r="N513" i="7111"/>
  <c r="N521" i="7111"/>
  <c r="N529" i="7111"/>
  <c r="O536" i="7111"/>
  <c r="N537" i="7111"/>
  <c r="F10" i="6892"/>
  <c r="T30" i="7068" l="1"/>
  <c r="V30" i="7068"/>
  <c r="T31" i="7068"/>
  <c r="V31" i="7068"/>
  <c r="T32" i="7068"/>
  <c r="V32" i="7068"/>
  <c r="T33" i="7068"/>
  <c r="V33" i="7068"/>
  <c r="T25" i="7068" l="1"/>
  <c r="V25" i="7068"/>
  <c r="T26" i="7068"/>
  <c r="V26" i="7068"/>
  <c r="T27" i="7068"/>
  <c r="V27" i="7068"/>
  <c r="T28" i="7068"/>
  <c r="V28" i="7068"/>
  <c r="T29" i="7068"/>
  <c r="V29" i="7068"/>
  <c r="Q4" i="7067"/>
  <c r="Q3" i="7067"/>
  <c r="N4" i="7067" l="1"/>
  <c r="M4" i="7067" s="1"/>
  <c r="O4" i="7067"/>
  <c r="N28" i="7068"/>
  <c r="O28" i="7068"/>
  <c r="Q28" i="7068"/>
  <c r="N29" i="7068"/>
  <c r="O29" i="7068"/>
  <c r="Q29" i="7068"/>
  <c r="N30" i="7068"/>
  <c r="O30" i="7068"/>
  <c r="Q30" i="7068"/>
  <c r="N31" i="7068"/>
  <c r="O31" i="7068"/>
  <c r="Q31" i="7068"/>
  <c r="N32" i="7068"/>
  <c r="O32" i="7068"/>
  <c r="Q32" i="7068"/>
  <c r="N33" i="7068"/>
  <c r="O33" i="7068"/>
  <c r="Q33" i="7068"/>
  <c r="M32" i="7068" l="1"/>
  <c r="M31" i="7068"/>
  <c r="M33" i="7068"/>
  <c r="M28" i="7068"/>
  <c r="M29" i="7068"/>
  <c r="M30" i="7068"/>
  <c r="AX5" i="7074" l="1"/>
  <c r="AX6" i="7074"/>
  <c r="AX7" i="7074"/>
  <c r="AX8" i="7074"/>
  <c r="AX9" i="7074"/>
  <c r="AX10" i="7074"/>
  <c r="AX11" i="7074"/>
  <c r="AX12" i="7074"/>
  <c r="AX13" i="7074"/>
  <c r="AX14" i="7074"/>
  <c r="AX15" i="7074"/>
  <c r="AX16" i="7074"/>
  <c r="AX17" i="7074"/>
  <c r="AX18" i="7074"/>
  <c r="AX19" i="7074"/>
  <c r="AX20" i="7074"/>
  <c r="AX21" i="7074"/>
  <c r="AX22" i="7074"/>
  <c r="AX23" i="7074"/>
  <c r="AX24" i="7074"/>
  <c r="AX25" i="7074"/>
  <c r="AX26" i="7074"/>
  <c r="AX27" i="7074"/>
  <c r="AX4" i="7074"/>
  <c r="AV6" i="7074"/>
  <c r="AV8" i="7074"/>
  <c r="AV14" i="7074"/>
  <c r="AV16" i="7074"/>
  <c r="AV22" i="7074"/>
  <c r="AV24" i="7074"/>
  <c r="AV4" i="7074"/>
  <c r="AW5" i="7073"/>
  <c r="AW6" i="7073"/>
  <c r="AW4" i="7073"/>
  <c r="AR4" i="7073"/>
  <c r="AR5" i="7073"/>
  <c r="AR6" i="7073"/>
  <c r="AR3" i="7073"/>
  <c r="AQ4" i="7073"/>
  <c r="AQ5" i="7073"/>
  <c r="AQ6" i="7073"/>
  <c r="AQ3" i="7073"/>
  <c r="J20" i="7045"/>
  <c r="K20" i="7045"/>
  <c r="M20" i="7045"/>
  <c r="J21" i="7045"/>
  <c r="K21" i="7045"/>
  <c r="M21" i="7045"/>
  <c r="J22" i="7045"/>
  <c r="K22" i="7045"/>
  <c r="M22" i="7045"/>
  <c r="J23" i="7045"/>
  <c r="K23" i="7045"/>
  <c r="M23" i="7045"/>
  <c r="AU5" i="7073" l="1"/>
  <c r="AU4" i="7073"/>
  <c r="AV27" i="7074"/>
  <c r="AV19" i="7074"/>
  <c r="AV11" i="7074"/>
  <c r="AV23" i="7074"/>
  <c r="AV15" i="7074"/>
  <c r="AV7" i="7074"/>
  <c r="AV21" i="7074"/>
  <c r="AV13" i="7074"/>
  <c r="AV5" i="7074"/>
  <c r="AV20" i="7074"/>
  <c r="AV12" i="7074"/>
  <c r="AV26" i="7074"/>
  <c r="AV18" i="7074"/>
  <c r="AV10" i="7074"/>
  <c r="AV25" i="7074"/>
  <c r="AV17" i="7074"/>
  <c r="AV9" i="7074"/>
  <c r="AU6" i="7073"/>
  <c r="I21" i="7045"/>
  <c r="I20" i="7045"/>
  <c r="I23" i="7045"/>
  <c r="I22" i="7045"/>
  <c r="T7" i="7033"/>
  <c r="T8" i="7033"/>
  <c r="T9" i="7033"/>
  <c r="T10" i="7033"/>
  <c r="T11" i="7033"/>
  <c r="T12" i="7033"/>
  <c r="T13" i="7033"/>
  <c r="T14" i="7033"/>
  <c r="T15" i="7033"/>
  <c r="T16" i="7033"/>
  <c r="T17" i="7033"/>
  <c r="T18" i="7033"/>
  <c r="T19" i="7033"/>
  <c r="T20" i="7033"/>
  <c r="T21" i="7033"/>
  <c r="T22" i="7033"/>
  <c r="T23" i="7033"/>
  <c r="T24" i="7033"/>
  <c r="T25" i="7033"/>
  <c r="T26" i="7033"/>
  <c r="T27" i="7033"/>
  <c r="T28" i="7033"/>
  <c r="T29" i="7033"/>
  <c r="T30" i="7033"/>
  <c r="T31" i="7033"/>
  <c r="T32" i="7033"/>
  <c r="T33" i="7033"/>
  <c r="T34" i="7033"/>
  <c r="T35" i="7033"/>
  <c r="T36" i="7033"/>
  <c r="T37" i="7033"/>
  <c r="T6" i="7033"/>
  <c r="T3" i="7033"/>
  <c r="T4" i="7033"/>
  <c r="R5" i="7095"/>
  <c r="S5" i="7095"/>
  <c r="T5" i="7095"/>
  <c r="U5" i="7095"/>
  <c r="X5" i="7095"/>
  <c r="Y5" i="7095"/>
  <c r="R6" i="7095"/>
  <c r="S6" i="7095"/>
  <c r="T6" i="7095"/>
  <c r="U6" i="7095"/>
  <c r="X6" i="7095"/>
  <c r="Y6" i="7095"/>
  <c r="R7" i="7095"/>
  <c r="S7" i="7095"/>
  <c r="T7" i="7095"/>
  <c r="U7" i="7095"/>
  <c r="X7" i="7095"/>
  <c r="Y7" i="7095"/>
  <c r="R8" i="7095"/>
  <c r="S8" i="7095"/>
  <c r="T8" i="7095"/>
  <c r="U8" i="7095"/>
  <c r="X8" i="7095"/>
  <c r="Y8" i="7095"/>
  <c r="R34" i="7033"/>
  <c r="S34" i="7033"/>
  <c r="U34" i="7033"/>
  <c r="X34" i="7033"/>
  <c r="Y34" i="7033"/>
  <c r="R35" i="7033"/>
  <c r="S35" i="7033"/>
  <c r="U35" i="7033"/>
  <c r="X35" i="7033"/>
  <c r="Y35" i="7033"/>
  <c r="R36" i="7033"/>
  <c r="S36" i="7033"/>
  <c r="U36" i="7033"/>
  <c r="X36" i="7033"/>
  <c r="Y36" i="7033"/>
  <c r="R37" i="7033"/>
  <c r="S37" i="7033"/>
  <c r="U37" i="7033"/>
  <c r="X37" i="7033"/>
  <c r="Y37" i="7033"/>
  <c r="R28" i="7033"/>
  <c r="S28" i="7033"/>
  <c r="U28" i="7033"/>
  <c r="X28" i="7033"/>
  <c r="Y28" i="7033"/>
  <c r="R29" i="7033"/>
  <c r="S29" i="7033"/>
  <c r="U29" i="7033"/>
  <c r="X29" i="7033"/>
  <c r="Y29" i="7033"/>
  <c r="R30" i="7033"/>
  <c r="S30" i="7033"/>
  <c r="U30" i="7033"/>
  <c r="X30" i="7033"/>
  <c r="Y30" i="7033"/>
  <c r="R31" i="7033"/>
  <c r="S31" i="7033"/>
  <c r="U31" i="7033"/>
  <c r="X31" i="7033"/>
  <c r="Y31" i="7033"/>
  <c r="R32" i="7033"/>
  <c r="S32" i="7033"/>
  <c r="U32" i="7033"/>
  <c r="X32" i="7033"/>
  <c r="Y32" i="7033"/>
  <c r="R33" i="7033"/>
  <c r="S33" i="7033"/>
  <c r="U33" i="7033"/>
  <c r="X33" i="7033"/>
  <c r="Y33" i="7033"/>
  <c r="Q30" i="7033" l="1"/>
  <c r="Q37" i="7033"/>
  <c r="Q32" i="7033"/>
  <c r="Q33" i="7033"/>
  <c r="Q29" i="7033"/>
  <c r="Q34" i="7033"/>
  <c r="Q35" i="7033"/>
  <c r="Q36" i="7033"/>
  <c r="Q7" i="7095"/>
  <c r="Q5" i="7095"/>
  <c r="Q8" i="7095"/>
  <c r="Q6" i="7095"/>
  <c r="Q31" i="7033"/>
  <c r="Q28" i="7033"/>
  <c r="U4" i="7077" l="1"/>
  <c r="V4" i="7077"/>
  <c r="S4" i="7077" s="1"/>
  <c r="U6" i="7077"/>
  <c r="V6" i="7077"/>
  <c r="U5" i="7105"/>
  <c r="V5" i="7105"/>
  <c r="U6" i="7105"/>
  <c r="V6" i="7105"/>
  <c r="U7" i="7105"/>
  <c r="V7" i="7105"/>
  <c r="U8" i="7105"/>
  <c r="V8" i="7105"/>
  <c r="U9" i="7105"/>
  <c r="V9" i="7105"/>
  <c r="U10" i="7105"/>
  <c r="V10" i="7105"/>
  <c r="U11" i="7105"/>
  <c r="V11" i="7105"/>
  <c r="U12" i="7105"/>
  <c r="V12" i="7105"/>
  <c r="U13" i="7105"/>
  <c r="V13" i="7105"/>
  <c r="U14" i="7105"/>
  <c r="V14" i="7105"/>
  <c r="U15" i="7105"/>
  <c r="V15" i="7105"/>
  <c r="U16" i="7105"/>
  <c r="V16" i="7105"/>
  <c r="U17" i="7105"/>
  <c r="V17" i="7105"/>
  <c r="U18" i="7105"/>
  <c r="V18" i="7105"/>
  <c r="U19" i="7105"/>
  <c r="V19" i="7105"/>
  <c r="U20" i="7105"/>
  <c r="V20" i="7105"/>
  <c r="U21" i="7105"/>
  <c r="V21" i="7105"/>
  <c r="U22" i="7105"/>
  <c r="V22" i="7105"/>
  <c r="U23" i="7105"/>
  <c r="V23" i="7105"/>
  <c r="U24" i="7105"/>
  <c r="V24" i="7105"/>
  <c r="U25" i="7105"/>
  <c r="V25" i="7105"/>
  <c r="U26" i="7105"/>
  <c r="V26" i="7105"/>
  <c r="U27" i="7105"/>
  <c r="V27" i="7105"/>
  <c r="U28" i="7105"/>
  <c r="V28" i="7105"/>
  <c r="U29" i="7105"/>
  <c r="V29" i="7105"/>
  <c r="U30" i="7105"/>
  <c r="V30" i="7105"/>
  <c r="U31" i="7105"/>
  <c r="V31" i="7105"/>
  <c r="U32" i="7105"/>
  <c r="V32" i="7105"/>
  <c r="U33" i="7105"/>
  <c r="V33" i="7105"/>
  <c r="U34" i="7105"/>
  <c r="V34" i="7105"/>
  <c r="U35" i="7105"/>
  <c r="V35" i="7105"/>
  <c r="U36" i="7105"/>
  <c r="V36" i="7105"/>
  <c r="U37" i="7105"/>
  <c r="V37" i="7105"/>
  <c r="U38" i="7105"/>
  <c r="V38" i="7105"/>
  <c r="U39" i="7105"/>
  <c r="V39" i="7105"/>
  <c r="U40" i="7105"/>
  <c r="V40" i="7105"/>
  <c r="U41" i="7105"/>
  <c r="V41" i="7105"/>
  <c r="U42" i="7105"/>
  <c r="V42" i="7105"/>
  <c r="U43" i="7105"/>
  <c r="V43" i="7105"/>
  <c r="R43" i="7105"/>
  <c r="Q43" i="7105"/>
  <c r="P43" i="7105"/>
  <c r="O43" i="7105"/>
  <c r="R42" i="7105"/>
  <c r="Q42" i="7105"/>
  <c r="P42" i="7105"/>
  <c r="O42" i="7105"/>
  <c r="R41" i="7105"/>
  <c r="Q41" i="7105"/>
  <c r="P41" i="7105"/>
  <c r="O41" i="7105"/>
  <c r="R40" i="7105"/>
  <c r="Q40" i="7105"/>
  <c r="P40" i="7105"/>
  <c r="O40" i="7105"/>
  <c r="R39" i="7105"/>
  <c r="Q39" i="7105"/>
  <c r="P39" i="7105"/>
  <c r="O39" i="7105"/>
  <c r="R38" i="7105"/>
  <c r="Q38" i="7105"/>
  <c r="P38" i="7105"/>
  <c r="O38" i="7105"/>
  <c r="R37" i="7105"/>
  <c r="Q37" i="7105"/>
  <c r="P37" i="7105"/>
  <c r="O37" i="7105"/>
  <c r="R36" i="7105"/>
  <c r="Q36" i="7105"/>
  <c r="P36" i="7105"/>
  <c r="O36" i="7105"/>
  <c r="R35" i="7105"/>
  <c r="Q35" i="7105"/>
  <c r="P35" i="7105"/>
  <c r="O35" i="7105"/>
  <c r="R34" i="7105"/>
  <c r="Q34" i="7105"/>
  <c r="P34" i="7105"/>
  <c r="O34" i="7105"/>
  <c r="R33" i="7105"/>
  <c r="Q33" i="7105"/>
  <c r="P33" i="7105"/>
  <c r="O33" i="7105"/>
  <c r="R32" i="7105"/>
  <c r="Q32" i="7105"/>
  <c r="P32" i="7105"/>
  <c r="O32" i="7105"/>
  <c r="R31" i="7105"/>
  <c r="Q31" i="7105"/>
  <c r="P31" i="7105"/>
  <c r="O31" i="7105"/>
  <c r="R30" i="7105"/>
  <c r="Q30" i="7105"/>
  <c r="P30" i="7105"/>
  <c r="O30" i="7105"/>
  <c r="R29" i="7105"/>
  <c r="Q29" i="7105"/>
  <c r="P29" i="7105"/>
  <c r="O29" i="7105"/>
  <c r="R28" i="7105"/>
  <c r="Q28" i="7105"/>
  <c r="P28" i="7105"/>
  <c r="O28" i="7105"/>
  <c r="R27" i="7105"/>
  <c r="Q27" i="7105"/>
  <c r="P27" i="7105"/>
  <c r="O27" i="7105"/>
  <c r="R26" i="7105"/>
  <c r="Q26" i="7105"/>
  <c r="P26" i="7105"/>
  <c r="O26" i="7105"/>
  <c r="R25" i="7105"/>
  <c r="Q25" i="7105"/>
  <c r="P25" i="7105"/>
  <c r="O25" i="7105"/>
  <c r="R24" i="7105"/>
  <c r="Q24" i="7105"/>
  <c r="P24" i="7105"/>
  <c r="O24" i="7105"/>
  <c r="R23" i="7105"/>
  <c r="Q23" i="7105"/>
  <c r="P23" i="7105"/>
  <c r="O23" i="7105"/>
  <c r="R22" i="7105"/>
  <c r="Q22" i="7105"/>
  <c r="P22" i="7105"/>
  <c r="O22" i="7105"/>
  <c r="R21" i="7105"/>
  <c r="Q21" i="7105"/>
  <c r="P21" i="7105"/>
  <c r="O21" i="7105"/>
  <c r="R20" i="7105"/>
  <c r="Q20" i="7105"/>
  <c r="P20" i="7105"/>
  <c r="O20" i="7105"/>
  <c r="R19" i="7105"/>
  <c r="Q19" i="7105"/>
  <c r="P19" i="7105"/>
  <c r="O19" i="7105"/>
  <c r="R18" i="7105"/>
  <c r="Q18" i="7105"/>
  <c r="P18" i="7105"/>
  <c r="O18" i="7105"/>
  <c r="R17" i="7105"/>
  <c r="Q17" i="7105"/>
  <c r="P17" i="7105"/>
  <c r="O17" i="7105"/>
  <c r="R16" i="7105"/>
  <c r="Q16" i="7105"/>
  <c r="P16" i="7105"/>
  <c r="O16" i="7105"/>
  <c r="R15" i="7105"/>
  <c r="Q15" i="7105"/>
  <c r="P15" i="7105"/>
  <c r="O15" i="7105"/>
  <c r="R14" i="7105"/>
  <c r="Q14" i="7105"/>
  <c r="P14" i="7105"/>
  <c r="O14" i="7105"/>
  <c r="R13" i="7105"/>
  <c r="Q13" i="7105"/>
  <c r="P13" i="7105"/>
  <c r="O13" i="7105"/>
  <c r="R12" i="7105"/>
  <c r="Q12" i="7105"/>
  <c r="P12" i="7105"/>
  <c r="O12" i="7105"/>
  <c r="R11" i="7105"/>
  <c r="Q11" i="7105"/>
  <c r="P11" i="7105"/>
  <c r="O11" i="7105"/>
  <c r="R10" i="7105"/>
  <c r="Q10" i="7105"/>
  <c r="P10" i="7105"/>
  <c r="O10" i="7105"/>
  <c r="R9" i="7105"/>
  <c r="Q9" i="7105"/>
  <c r="P9" i="7105"/>
  <c r="O9" i="7105"/>
  <c r="R8" i="7105"/>
  <c r="Q8" i="7105"/>
  <c r="P8" i="7105"/>
  <c r="O8" i="7105"/>
  <c r="R7" i="7105"/>
  <c r="Q7" i="7105"/>
  <c r="P7" i="7105"/>
  <c r="O7" i="7105"/>
  <c r="R6" i="7105"/>
  <c r="Q6" i="7105"/>
  <c r="P6" i="7105"/>
  <c r="O6" i="7105"/>
  <c r="R5" i="7105"/>
  <c r="Q5" i="7105"/>
  <c r="P5" i="7105"/>
  <c r="O5" i="7105"/>
  <c r="V4" i="7105"/>
  <c r="U4" i="7105"/>
  <c r="R4" i="7105"/>
  <c r="Q4" i="7105"/>
  <c r="P4" i="7105"/>
  <c r="O4" i="7105"/>
  <c r="R3" i="7105"/>
  <c r="Q3" i="7105"/>
  <c r="P3" i="7105"/>
  <c r="O3" i="7105"/>
  <c r="V3" i="7031"/>
  <c r="AG6" i="7103"/>
  <c r="AE6" i="7103"/>
  <c r="AD6" i="7103"/>
  <c r="CE7" i="7102"/>
  <c r="CG7" i="7102" s="1"/>
  <c r="CE8" i="7089"/>
  <c r="CE9" i="7089"/>
  <c r="CE10" i="7089"/>
  <c r="CE11" i="7089"/>
  <c r="CE12" i="7089"/>
  <c r="CE13" i="7089"/>
  <c r="CE14" i="7089"/>
  <c r="CE15" i="7089"/>
  <c r="CE16" i="7089"/>
  <c r="CE17" i="7089"/>
  <c r="CE18" i="7089"/>
  <c r="CE19" i="7089"/>
  <c r="CE20" i="7089"/>
  <c r="CE21" i="7089"/>
  <c r="CG21" i="7089" s="1"/>
  <c r="CE22" i="7089"/>
  <c r="CG22" i="7089" s="1"/>
  <c r="CE23" i="7089"/>
  <c r="CG23" i="7089" s="1"/>
  <c r="CE24" i="7089"/>
  <c r="CG24" i="7089" s="1"/>
  <c r="CE25" i="7089"/>
  <c r="CG25" i="7089" s="1"/>
  <c r="CE26" i="7089"/>
  <c r="CG26" i="7089" s="1"/>
  <c r="CE27" i="7089"/>
  <c r="CG27" i="7089" s="1"/>
  <c r="CE28" i="7089"/>
  <c r="CG28" i="7089" s="1"/>
  <c r="CE29" i="7089"/>
  <c r="CG29" i="7089" s="1"/>
  <c r="CE7" i="7089"/>
  <c r="CD7" i="7102"/>
  <c r="CF7" i="7102"/>
  <c r="CB7" i="7102" s="1"/>
  <c r="CD21" i="7089"/>
  <c r="CF21" i="7089"/>
  <c r="CD22" i="7089"/>
  <c r="CF22" i="7089"/>
  <c r="CD23" i="7089"/>
  <c r="CF23" i="7089"/>
  <c r="CD24" i="7089"/>
  <c r="CF24" i="7089"/>
  <c r="CD25" i="7089"/>
  <c r="CF25" i="7089"/>
  <c r="CD26" i="7089"/>
  <c r="CF26" i="7089"/>
  <c r="CD27" i="7089"/>
  <c r="CF27" i="7089"/>
  <c r="CD28" i="7089"/>
  <c r="CF28" i="7089"/>
  <c r="CD29" i="7089"/>
  <c r="CF29" i="7089"/>
  <c r="CA7" i="7102"/>
  <c r="BY7" i="7102"/>
  <c r="BX7" i="7102"/>
  <c r="CA6" i="7102"/>
  <c r="BY6" i="7102"/>
  <c r="BX6" i="7102"/>
  <c r="N28" i="7105" l="1"/>
  <c r="N19" i="7105"/>
  <c r="N20" i="7105"/>
  <c r="N8" i="7105"/>
  <c r="N11" i="7105"/>
  <c r="N27" i="7105"/>
  <c r="N40" i="7105"/>
  <c r="N23" i="7105"/>
  <c r="N31" i="7105"/>
  <c r="N35" i="7105"/>
  <c r="N37" i="7105"/>
  <c r="N41" i="7105"/>
  <c r="N15" i="7105"/>
  <c r="N4" i="7105"/>
  <c r="N6" i="7105"/>
  <c r="N12" i="7105"/>
  <c r="N14" i="7105"/>
  <c r="N34" i="7105"/>
  <c r="N7" i="7105"/>
  <c r="N42" i="7105"/>
  <c r="N16" i="7105"/>
  <c r="N21" i="7105"/>
  <c r="N29" i="7105"/>
  <c r="S4" i="7105"/>
  <c r="S5" i="7105" s="1"/>
  <c r="S6" i="7105" s="1"/>
  <c r="S7" i="7105" s="1"/>
  <c r="S8" i="7105" s="1"/>
  <c r="S9" i="7105" s="1"/>
  <c r="S10" i="7105" s="1"/>
  <c r="S11" i="7105" s="1"/>
  <c r="S12" i="7105" s="1"/>
  <c r="S13" i="7105" s="1"/>
  <c r="S14" i="7105" s="1"/>
  <c r="S15" i="7105" s="1"/>
  <c r="S16" i="7105" s="1"/>
  <c r="S17" i="7105" s="1"/>
  <c r="S18" i="7105" s="1"/>
  <c r="S19" i="7105" s="1"/>
  <c r="S20" i="7105" s="1"/>
  <c r="S21" i="7105" s="1"/>
  <c r="S22" i="7105" s="1"/>
  <c r="S23" i="7105" s="1"/>
  <c r="S24" i="7105" s="1"/>
  <c r="S25" i="7105" s="1"/>
  <c r="S26" i="7105" s="1"/>
  <c r="S27" i="7105" s="1"/>
  <c r="S28" i="7105" s="1"/>
  <c r="S29" i="7105" s="1"/>
  <c r="S30" i="7105" s="1"/>
  <c r="S31" i="7105" s="1"/>
  <c r="S32" i="7105" s="1"/>
  <c r="S33" i="7105" s="1"/>
  <c r="S34" i="7105" s="1"/>
  <c r="S35" i="7105" s="1"/>
  <c r="S36" i="7105" s="1"/>
  <c r="S37" i="7105" s="1"/>
  <c r="S38" i="7105" s="1"/>
  <c r="S39" i="7105" s="1"/>
  <c r="S40" i="7105" s="1"/>
  <c r="S41" i="7105" s="1"/>
  <c r="S42" i="7105" s="1"/>
  <c r="S43" i="7105" s="1"/>
  <c r="N10" i="7105"/>
  <c r="N17" i="7105"/>
  <c r="N25" i="7105"/>
  <c r="N33" i="7105"/>
  <c r="N38" i="7105"/>
  <c r="N3" i="7105"/>
  <c r="N5" i="7105"/>
  <c r="N13" i="7105"/>
  <c r="N22" i="7105"/>
  <c r="N24" i="7105"/>
  <c r="N30" i="7105"/>
  <c r="N36" i="7105"/>
  <c r="N43" i="7105"/>
  <c r="N9" i="7105"/>
  <c r="N18" i="7105"/>
  <c r="N26" i="7105"/>
  <c r="N32" i="7105"/>
  <c r="N39" i="7105"/>
  <c r="AC6" i="7103"/>
  <c r="BW6" i="7102"/>
  <c r="BW7" i="7102"/>
  <c r="Q4" i="6997" l="1"/>
  <c r="Q5" i="6997"/>
  <c r="Q3" i="6997"/>
  <c r="O3" i="6917" l="1"/>
  <c r="O4" i="6917"/>
  <c r="O5" i="6917"/>
  <c r="O6" i="6917"/>
  <c r="O7" i="6917"/>
  <c r="O8" i="6917"/>
  <c r="O9" i="6917"/>
  <c r="O10" i="6917"/>
  <c r="O11" i="6917"/>
  <c r="O12" i="6917"/>
  <c r="O13" i="6917"/>
  <c r="O14" i="6917"/>
  <c r="O15" i="6917"/>
  <c r="O16" i="6917"/>
  <c r="O17" i="6917"/>
  <c r="O18" i="6917"/>
  <c r="O19" i="6917"/>
  <c r="O20" i="6917"/>
  <c r="O21" i="6917"/>
  <c r="O22" i="6917"/>
  <c r="O23" i="6917"/>
  <c r="O24" i="6917"/>
  <c r="O25" i="6917"/>
  <c r="O26" i="6917"/>
  <c r="O27" i="6917"/>
  <c r="O28" i="6917"/>
  <c r="O29" i="6917"/>
  <c r="O30" i="6917"/>
  <c r="O31" i="6917"/>
  <c r="O32" i="6917"/>
  <c r="O33" i="6917"/>
  <c r="O34" i="6917"/>
  <c r="O35" i="6917"/>
  <c r="O36" i="6917"/>
  <c r="O37" i="6917"/>
  <c r="O38" i="6917"/>
  <c r="O39" i="6917"/>
  <c r="O40" i="6917"/>
  <c r="O41" i="6917"/>
  <c r="O42" i="6917"/>
  <c r="O43" i="6917"/>
  <c r="O44" i="6917"/>
  <c r="O45" i="6917"/>
  <c r="O46" i="6917"/>
  <c r="P3" i="6917"/>
  <c r="P4" i="6917"/>
  <c r="P5" i="6917"/>
  <c r="P6" i="6917"/>
  <c r="P7" i="6917"/>
  <c r="P8" i="6917"/>
  <c r="P9" i="6917"/>
  <c r="P10" i="6917"/>
  <c r="P11" i="6917"/>
  <c r="P12" i="6917"/>
  <c r="P13" i="6917"/>
  <c r="P14" i="6917"/>
  <c r="P15" i="6917"/>
  <c r="P16" i="6917"/>
  <c r="P17" i="6917"/>
  <c r="P18" i="6917"/>
  <c r="P19" i="6917"/>
  <c r="P20" i="6917"/>
  <c r="P21" i="6917"/>
  <c r="P22" i="6917"/>
  <c r="P23" i="6917"/>
  <c r="P24" i="6917"/>
  <c r="P25" i="6917"/>
  <c r="P26" i="6917"/>
  <c r="P27" i="6917"/>
  <c r="P28" i="6917"/>
  <c r="P29" i="6917"/>
  <c r="P30" i="6917"/>
  <c r="P31" i="6917"/>
  <c r="P32" i="6917"/>
  <c r="P33" i="6917"/>
  <c r="P34" i="6917"/>
  <c r="P35" i="6917"/>
  <c r="P36" i="6917"/>
  <c r="P37" i="6917"/>
  <c r="P38" i="6917"/>
  <c r="P39" i="6917"/>
  <c r="P40" i="6917"/>
  <c r="P41" i="6917"/>
  <c r="P42" i="6917"/>
  <c r="P43" i="6917"/>
  <c r="P44" i="6917"/>
  <c r="P45" i="6917"/>
  <c r="P46" i="6917"/>
  <c r="S40" i="6917"/>
  <c r="U40" i="6917"/>
  <c r="S41" i="6917"/>
  <c r="U41" i="6917"/>
  <c r="S42" i="6917"/>
  <c r="U42" i="6917"/>
  <c r="S43" i="6917"/>
  <c r="U43" i="6917"/>
  <c r="S44" i="6917"/>
  <c r="U44" i="6917"/>
  <c r="S45" i="6917"/>
  <c r="U45" i="6917"/>
  <c r="S46" i="6917"/>
  <c r="U46" i="6917"/>
  <c r="I821" i="7100"/>
  <c r="H821" i="7100"/>
  <c r="A821" i="7100"/>
  <c r="I820" i="7100"/>
  <c r="H820" i="7100"/>
  <c r="A820" i="7100"/>
  <c r="I819" i="7100"/>
  <c r="H819" i="7100"/>
  <c r="A819" i="7100"/>
  <c r="I818" i="7100"/>
  <c r="H818" i="7100"/>
  <c r="A818" i="7100"/>
  <c r="I817" i="7100"/>
  <c r="H817" i="7100"/>
  <c r="A817" i="7100"/>
  <c r="I816" i="7100"/>
  <c r="H816" i="7100"/>
  <c r="A816" i="7100"/>
  <c r="I815" i="7100"/>
  <c r="H815" i="7100"/>
  <c r="A815" i="7100"/>
  <c r="I814" i="7100"/>
  <c r="H814" i="7100"/>
  <c r="A814" i="7100"/>
  <c r="I813" i="7100"/>
  <c r="H813" i="7100"/>
  <c r="A813" i="7100"/>
  <c r="I812" i="7100"/>
  <c r="H812" i="7100"/>
  <c r="A812" i="7100"/>
  <c r="I811" i="7100"/>
  <c r="H811" i="7100"/>
  <c r="A811" i="7100"/>
  <c r="I810" i="7100"/>
  <c r="H810" i="7100"/>
  <c r="A810" i="7100"/>
  <c r="I809" i="7100"/>
  <c r="H809" i="7100"/>
  <c r="A809" i="7100"/>
  <c r="I808" i="7100"/>
  <c r="H808" i="7100"/>
  <c r="A808" i="7100"/>
  <c r="I807" i="7100"/>
  <c r="H807" i="7100"/>
  <c r="A807" i="7100"/>
  <c r="I806" i="7100"/>
  <c r="H806" i="7100"/>
  <c r="A806" i="7100"/>
  <c r="I805" i="7100"/>
  <c r="H805" i="7100"/>
  <c r="A805" i="7100"/>
  <c r="I804" i="7100"/>
  <c r="H804" i="7100"/>
  <c r="A804" i="7100"/>
  <c r="I803" i="7100"/>
  <c r="H803" i="7100"/>
  <c r="A803" i="7100"/>
  <c r="I802" i="7100"/>
  <c r="H802" i="7100"/>
  <c r="A802" i="7100"/>
  <c r="I801" i="7100"/>
  <c r="H801" i="7100"/>
  <c r="A801" i="7100"/>
  <c r="I800" i="7100"/>
  <c r="H800" i="7100"/>
  <c r="A800" i="7100"/>
  <c r="I799" i="7100"/>
  <c r="H799" i="7100"/>
  <c r="A799" i="7100"/>
  <c r="I798" i="7100"/>
  <c r="H798" i="7100"/>
  <c r="A798" i="7100"/>
  <c r="I797" i="7100"/>
  <c r="H797" i="7100"/>
  <c r="A797" i="7100"/>
  <c r="I796" i="7100"/>
  <c r="H796" i="7100"/>
  <c r="A796" i="7100"/>
  <c r="I795" i="7100"/>
  <c r="H795" i="7100"/>
  <c r="A795" i="7100"/>
  <c r="I794" i="7100"/>
  <c r="H794" i="7100"/>
  <c r="A794" i="7100"/>
  <c r="I793" i="7100"/>
  <c r="H793" i="7100"/>
  <c r="A793" i="7100"/>
  <c r="I792" i="7100"/>
  <c r="H792" i="7100"/>
  <c r="A792" i="7100"/>
  <c r="I791" i="7100"/>
  <c r="H791" i="7100"/>
  <c r="A791" i="7100"/>
  <c r="I790" i="7100"/>
  <c r="H790" i="7100"/>
  <c r="A790" i="7100"/>
  <c r="I789" i="7100"/>
  <c r="H789" i="7100"/>
  <c r="A789" i="7100"/>
  <c r="I788" i="7100"/>
  <c r="H788" i="7100"/>
  <c r="A788" i="7100"/>
  <c r="I787" i="7100"/>
  <c r="H787" i="7100"/>
  <c r="A787" i="7100"/>
  <c r="I786" i="7100"/>
  <c r="H786" i="7100"/>
  <c r="A786" i="7100"/>
  <c r="I785" i="7100"/>
  <c r="H785" i="7100"/>
  <c r="A785" i="7100"/>
  <c r="I784" i="7100"/>
  <c r="H784" i="7100"/>
  <c r="A784" i="7100"/>
  <c r="I783" i="7100"/>
  <c r="H783" i="7100"/>
  <c r="A783" i="7100"/>
  <c r="I782" i="7100"/>
  <c r="H782" i="7100"/>
  <c r="A782" i="7100"/>
  <c r="I781" i="7100"/>
  <c r="H781" i="7100"/>
  <c r="A781" i="7100"/>
  <c r="I780" i="7100"/>
  <c r="H780" i="7100"/>
  <c r="A780" i="7100"/>
  <c r="I779" i="7100"/>
  <c r="H779" i="7100"/>
  <c r="A779" i="7100"/>
  <c r="I778" i="7100"/>
  <c r="H778" i="7100"/>
  <c r="A778" i="7100"/>
  <c r="I777" i="7100"/>
  <c r="H777" i="7100"/>
  <c r="A777" i="7100"/>
  <c r="I776" i="7100"/>
  <c r="H776" i="7100"/>
  <c r="A776" i="7100"/>
  <c r="I775" i="7100"/>
  <c r="H775" i="7100"/>
  <c r="A775" i="7100"/>
  <c r="I774" i="7100"/>
  <c r="H774" i="7100"/>
  <c r="A774" i="7100"/>
  <c r="I773" i="7100"/>
  <c r="H773" i="7100"/>
  <c r="A773" i="7100"/>
  <c r="I772" i="7100"/>
  <c r="H772" i="7100"/>
  <c r="A772" i="7100"/>
  <c r="I771" i="7100"/>
  <c r="H771" i="7100"/>
  <c r="A771" i="7100"/>
  <c r="I770" i="7100"/>
  <c r="H770" i="7100"/>
  <c r="A770" i="7100"/>
  <c r="I769" i="7100"/>
  <c r="H769" i="7100"/>
  <c r="A769" i="7100"/>
  <c r="I768" i="7100"/>
  <c r="H768" i="7100"/>
  <c r="A768" i="7100"/>
  <c r="I767" i="7100"/>
  <c r="H767" i="7100"/>
  <c r="A767" i="7100"/>
  <c r="I766" i="7100"/>
  <c r="H766" i="7100"/>
  <c r="A766" i="7100"/>
  <c r="I765" i="7100"/>
  <c r="H765" i="7100"/>
  <c r="A765" i="7100"/>
  <c r="I764" i="7100"/>
  <c r="H764" i="7100"/>
  <c r="A764" i="7100"/>
  <c r="I763" i="7100"/>
  <c r="H763" i="7100"/>
  <c r="A763" i="7100"/>
  <c r="I762" i="7100"/>
  <c r="H762" i="7100"/>
  <c r="A762" i="7100"/>
  <c r="I761" i="7100"/>
  <c r="H761" i="7100"/>
  <c r="A761" i="7100"/>
  <c r="I760" i="7100"/>
  <c r="H760" i="7100"/>
  <c r="A760" i="7100"/>
  <c r="I759" i="7100"/>
  <c r="H759" i="7100"/>
  <c r="A759" i="7100"/>
  <c r="I758" i="7100"/>
  <c r="H758" i="7100"/>
  <c r="A758" i="7100"/>
  <c r="I757" i="7100"/>
  <c r="H757" i="7100"/>
  <c r="A757" i="7100"/>
  <c r="I756" i="7100"/>
  <c r="H756" i="7100"/>
  <c r="A756" i="7100"/>
  <c r="I755" i="7100"/>
  <c r="H755" i="7100"/>
  <c r="A755" i="7100"/>
  <c r="I754" i="7100"/>
  <c r="H754" i="7100"/>
  <c r="A754" i="7100"/>
  <c r="I753" i="7100"/>
  <c r="H753" i="7100"/>
  <c r="A753" i="7100"/>
  <c r="I752" i="7100"/>
  <c r="H752" i="7100"/>
  <c r="A752" i="7100"/>
  <c r="I751" i="7100"/>
  <c r="H751" i="7100"/>
  <c r="A751" i="7100"/>
  <c r="I750" i="7100"/>
  <c r="H750" i="7100"/>
  <c r="A750" i="7100"/>
  <c r="I749" i="7100"/>
  <c r="H749" i="7100"/>
  <c r="A749" i="7100"/>
  <c r="I748" i="7100"/>
  <c r="H748" i="7100"/>
  <c r="A748" i="7100"/>
  <c r="I747" i="7100"/>
  <c r="H747" i="7100"/>
  <c r="A747" i="7100"/>
  <c r="I746" i="7100"/>
  <c r="H746" i="7100"/>
  <c r="A746" i="7100"/>
  <c r="I745" i="7100"/>
  <c r="H745" i="7100"/>
  <c r="A745" i="7100"/>
  <c r="I744" i="7100"/>
  <c r="H744" i="7100"/>
  <c r="A744" i="7100"/>
  <c r="I743" i="7100"/>
  <c r="H743" i="7100"/>
  <c r="A743" i="7100"/>
  <c r="I742" i="7100"/>
  <c r="H742" i="7100"/>
  <c r="A742" i="7100"/>
  <c r="I741" i="7100"/>
  <c r="H741" i="7100"/>
  <c r="A741" i="7100"/>
  <c r="I740" i="7100"/>
  <c r="H740" i="7100"/>
  <c r="A740" i="7100"/>
  <c r="I739" i="7100"/>
  <c r="H739" i="7100"/>
  <c r="A739" i="7100"/>
  <c r="I738" i="7100"/>
  <c r="H738" i="7100"/>
  <c r="A738" i="7100"/>
  <c r="I737" i="7100"/>
  <c r="H737" i="7100"/>
  <c r="A737" i="7100"/>
  <c r="I736" i="7100"/>
  <c r="H736" i="7100"/>
  <c r="A736" i="7100"/>
  <c r="I735" i="7100"/>
  <c r="H735" i="7100"/>
  <c r="A735" i="7100"/>
  <c r="I734" i="7100"/>
  <c r="H734" i="7100"/>
  <c r="A734" i="7100"/>
  <c r="I733" i="7100"/>
  <c r="H733" i="7100"/>
  <c r="A733" i="7100"/>
  <c r="I732" i="7100"/>
  <c r="H732" i="7100"/>
  <c r="A732" i="7100"/>
  <c r="I731" i="7100"/>
  <c r="H731" i="7100"/>
  <c r="A731" i="7100"/>
  <c r="I730" i="7100"/>
  <c r="H730" i="7100"/>
  <c r="A730" i="7100"/>
  <c r="I729" i="7100"/>
  <c r="H729" i="7100"/>
  <c r="A729" i="7100"/>
  <c r="I728" i="7100"/>
  <c r="H728" i="7100"/>
  <c r="A728" i="7100"/>
  <c r="I727" i="7100"/>
  <c r="H727" i="7100"/>
  <c r="A727" i="7100"/>
  <c r="I726" i="7100"/>
  <c r="H726" i="7100"/>
  <c r="A726" i="7100"/>
  <c r="I725" i="7100"/>
  <c r="H725" i="7100"/>
  <c r="A725" i="7100"/>
  <c r="I724" i="7100"/>
  <c r="H724" i="7100"/>
  <c r="A724" i="7100"/>
  <c r="I723" i="7100"/>
  <c r="H723" i="7100"/>
  <c r="A723" i="7100"/>
  <c r="I722" i="7100"/>
  <c r="H722" i="7100"/>
  <c r="A722" i="7100"/>
  <c r="I721" i="7100"/>
  <c r="H721" i="7100"/>
  <c r="A721" i="7100"/>
  <c r="I720" i="7100"/>
  <c r="H720" i="7100"/>
  <c r="A720" i="7100"/>
  <c r="I719" i="7100"/>
  <c r="H719" i="7100"/>
  <c r="A719" i="7100"/>
  <c r="I718" i="7100"/>
  <c r="H718" i="7100"/>
  <c r="A718" i="7100"/>
  <c r="I717" i="7100"/>
  <c r="H717" i="7100"/>
  <c r="A717" i="7100"/>
  <c r="I716" i="7100"/>
  <c r="H716" i="7100"/>
  <c r="A716" i="7100"/>
  <c r="I715" i="7100"/>
  <c r="H715" i="7100"/>
  <c r="A715" i="7100"/>
  <c r="I714" i="7100"/>
  <c r="H714" i="7100"/>
  <c r="A714" i="7100"/>
  <c r="I713" i="7100"/>
  <c r="H713" i="7100"/>
  <c r="A713" i="7100"/>
  <c r="I712" i="7100"/>
  <c r="H712" i="7100"/>
  <c r="A712" i="7100"/>
  <c r="I711" i="7100"/>
  <c r="H711" i="7100"/>
  <c r="A711" i="7100"/>
  <c r="I710" i="7100"/>
  <c r="H710" i="7100"/>
  <c r="A710" i="7100"/>
  <c r="I709" i="7100"/>
  <c r="H709" i="7100"/>
  <c r="A709" i="7100"/>
  <c r="I708" i="7100"/>
  <c r="H708" i="7100"/>
  <c r="A708" i="7100"/>
  <c r="I707" i="7100"/>
  <c r="H707" i="7100"/>
  <c r="A707" i="7100"/>
  <c r="I706" i="7100"/>
  <c r="H706" i="7100"/>
  <c r="A706" i="7100"/>
  <c r="I705" i="7100"/>
  <c r="H705" i="7100"/>
  <c r="A705" i="7100"/>
  <c r="I704" i="7100"/>
  <c r="H704" i="7100"/>
  <c r="A704" i="7100"/>
  <c r="I703" i="7100"/>
  <c r="H703" i="7100"/>
  <c r="A703" i="7100"/>
  <c r="I702" i="7100"/>
  <c r="H702" i="7100"/>
  <c r="A702" i="7100"/>
  <c r="I701" i="7100"/>
  <c r="H701" i="7100"/>
  <c r="A701" i="7100"/>
  <c r="I700" i="7100"/>
  <c r="H700" i="7100"/>
  <c r="A700" i="7100"/>
  <c r="I699" i="7100"/>
  <c r="H699" i="7100"/>
  <c r="A699" i="7100"/>
  <c r="I698" i="7100"/>
  <c r="H698" i="7100"/>
  <c r="A698" i="7100"/>
  <c r="I697" i="7100"/>
  <c r="H697" i="7100"/>
  <c r="A697" i="7100"/>
  <c r="I696" i="7100"/>
  <c r="H696" i="7100"/>
  <c r="A696" i="7100"/>
  <c r="I695" i="7100"/>
  <c r="H695" i="7100"/>
  <c r="A695" i="7100"/>
  <c r="I694" i="7100"/>
  <c r="H694" i="7100"/>
  <c r="A694" i="7100"/>
  <c r="I693" i="7100"/>
  <c r="H693" i="7100"/>
  <c r="A693" i="7100"/>
  <c r="I692" i="7100"/>
  <c r="H692" i="7100"/>
  <c r="A692" i="7100"/>
  <c r="I691" i="7100"/>
  <c r="H691" i="7100"/>
  <c r="A691" i="7100"/>
  <c r="I690" i="7100"/>
  <c r="H690" i="7100"/>
  <c r="A690" i="7100"/>
  <c r="I689" i="7100"/>
  <c r="H689" i="7100"/>
  <c r="A689" i="7100"/>
  <c r="I688" i="7100"/>
  <c r="H688" i="7100"/>
  <c r="A688" i="7100"/>
  <c r="I687" i="7100"/>
  <c r="H687" i="7100"/>
  <c r="A687" i="7100"/>
  <c r="I686" i="7100"/>
  <c r="H686" i="7100"/>
  <c r="A686" i="7100"/>
  <c r="I685" i="7100"/>
  <c r="H685" i="7100"/>
  <c r="A685" i="7100"/>
  <c r="I684" i="7100"/>
  <c r="H684" i="7100"/>
  <c r="A684" i="7100"/>
  <c r="I683" i="7100"/>
  <c r="H683" i="7100"/>
  <c r="A683" i="7100"/>
  <c r="I682" i="7100"/>
  <c r="H682" i="7100"/>
  <c r="A682" i="7100"/>
  <c r="I681" i="7100"/>
  <c r="H681" i="7100"/>
  <c r="A681" i="7100"/>
  <c r="I680" i="7100"/>
  <c r="H680" i="7100"/>
  <c r="A680" i="7100"/>
  <c r="I679" i="7100"/>
  <c r="H679" i="7100"/>
  <c r="A679" i="7100"/>
  <c r="I678" i="7100"/>
  <c r="H678" i="7100"/>
  <c r="A678" i="7100"/>
  <c r="I677" i="7100"/>
  <c r="H677" i="7100"/>
  <c r="A677" i="7100"/>
  <c r="I676" i="7100"/>
  <c r="H676" i="7100"/>
  <c r="A676" i="7100"/>
  <c r="I675" i="7100"/>
  <c r="H675" i="7100"/>
  <c r="A675" i="7100"/>
  <c r="I674" i="7100"/>
  <c r="H674" i="7100"/>
  <c r="A674" i="7100"/>
  <c r="I673" i="7100"/>
  <c r="H673" i="7100"/>
  <c r="A673" i="7100"/>
  <c r="I672" i="7100"/>
  <c r="H672" i="7100"/>
  <c r="A672" i="7100"/>
  <c r="I670" i="7100"/>
  <c r="H670" i="7100"/>
  <c r="A670" i="7100"/>
  <c r="I669" i="7100"/>
  <c r="H669" i="7100"/>
  <c r="A669" i="7100"/>
  <c r="I668" i="7100"/>
  <c r="H668" i="7100"/>
  <c r="A668" i="7100"/>
  <c r="I667" i="7100"/>
  <c r="H667" i="7100"/>
  <c r="A667" i="7100"/>
  <c r="I666" i="7100"/>
  <c r="H666" i="7100"/>
  <c r="A666" i="7100"/>
  <c r="I665" i="7100"/>
  <c r="H665" i="7100"/>
  <c r="A665" i="7100"/>
  <c r="I664" i="7100"/>
  <c r="H664" i="7100"/>
  <c r="A664" i="7100"/>
  <c r="I663" i="7100"/>
  <c r="H663" i="7100"/>
  <c r="A663" i="7100"/>
  <c r="I662" i="7100"/>
  <c r="H662" i="7100"/>
  <c r="A662" i="7100"/>
  <c r="I661" i="7100"/>
  <c r="H661" i="7100"/>
  <c r="A661" i="7100"/>
  <c r="I660" i="7100"/>
  <c r="H660" i="7100"/>
  <c r="A660" i="7100"/>
  <c r="I659" i="7100"/>
  <c r="H659" i="7100"/>
  <c r="A659" i="7100"/>
  <c r="I658" i="7100"/>
  <c r="H658" i="7100"/>
  <c r="A658" i="7100"/>
  <c r="I657" i="7100"/>
  <c r="H657" i="7100"/>
  <c r="A657" i="7100"/>
  <c r="I656" i="7100"/>
  <c r="H656" i="7100"/>
  <c r="A656" i="7100"/>
  <c r="I655" i="7100"/>
  <c r="H655" i="7100"/>
  <c r="A655" i="7100"/>
  <c r="I654" i="7100"/>
  <c r="H654" i="7100"/>
  <c r="A654" i="7100"/>
  <c r="I653" i="7100"/>
  <c r="H653" i="7100"/>
  <c r="A653" i="7100"/>
  <c r="I652" i="7100"/>
  <c r="H652" i="7100"/>
  <c r="A652" i="7100"/>
  <c r="I651" i="7100"/>
  <c r="H651" i="7100"/>
  <c r="A651" i="7100"/>
  <c r="I650" i="7100"/>
  <c r="H650" i="7100"/>
  <c r="A650" i="7100"/>
  <c r="I649" i="7100"/>
  <c r="H649" i="7100"/>
  <c r="A649" i="7100"/>
  <c r="I648" i="7100"/>
  <c r="H648" i="7100"/>
  <c r="A648" i="7100"/>
  <c r="I647" i="7100"/>
  <c r="H647" i="7100"/>
  <c r="A647" i="7100"/>
  <c r="I646" i="7100"/>
  <c r="H646" i="7100"/>
  <c r="A646" i="7100"/>
  <c r="I645" i="7100"/>
  <c r="H645" i="7100"/>
  <c r="A645" i="7100"/>
  <c r="I644" i="7100"/>
  <c r="H644" i="7100"/>
  <c r="A644" i="7100"/>
  <c r="I643" i="7100"/>
  <c r="H643" i="7100"/>
  <c r="A643" i="7100"/>
  <c r="I642" i="7100"/>
  <c r="H642" i="7100"/>
  <c r="A642" i="7100"/>
  <c r="I641" i="7100"/>
  <c r="H641" i="7100"/>
  <c r="A641" i="7100"/>
  <c r="I640" i="7100"/>
  <c r="H640" i="7100"/>
  <c r="A640" i="7100"/>
  <c r="I639" i="7100"/>
  <c r="H639" i="7100"/>
  <c r="A639" i="7100"/>
  <c r="I638" i="7100"/>
  <c r="H638" i="7100"/>
  <c r="A638" i="7100"/>
  <c r="I637" i="7100"/>
  <c r="H637" i="7100"/>
  <c r="A637" i="7100"/>
  <c r="I636" i="7100"/>
  <c r="H636" i="7100"/>
  <c r="A636" i="7100"/>
  <c r="I635" i="7100"/>
  <c r="H635" i="7100"/>
  <c r="A635" i="7100"/>
  <c r="I634" i="7100"/>
  <c r="H634" i="7100"/>
  <c r="A634" i="7100"/>
  <c r="I633" i="7100"/>
  <c r="H633" i="7100"/>
  <c r="A633" i="7100"/>
  <c r="I632" i="7100"/>
  <c r="H632" i="7100"/>
  <c r="A632" i="7100"/>
  <c r="I631" i="7100"/>
  <c r="H631" i="7100"/>
  <c r="A631" i="7100"/>
  <c r="I630" i="7100"/>
  <c r="H630" i="7100"/>
  <c r="A630" i="7100"/>
  <c r="I629" i="7100"/>
  <c r="H629" i="7100"/>
  <c r="A629" i="7100"/>
  <c r="I628" i="7100"/>
  <c r="H628" i="7100"/>
  <c r="A628" i="7100"/>
  <c r="I627" i="7100"/>
  <c r="H627" i="7100"/>
  <c r="A627" i="7100"/>
  <c r="I626" i="7100"/>
  <c r="H626" i="7100"/>
  <c r="A626" i="7100"/>
  <c r="I625" i="7100"/>
  <c r="H625" i="7100"/>
  <c r="A625" i="7100"/>
  <c r="I624" i="7100"/>
  <c r="H624" i="7100"/>
  <c r="A624" i="7100"/>
  <c r="I623" i="7100"/>
  <c r="H623" i="7100"/>
  <c r="A623" i="7100"/>
  <c r="I622" i="7100"/>
  <c r="H622" i="7100"/>
  <c r="A622" i="7100"/>
  <c r="I621" i="7100"/>
  <c r="H621" i="7100"/>
  <c r="A621" i="7100"/>
  <c r="I620" i="7100"/>
  <c r="H620" i="7100"/>
  <c r="A620" i="7100"/>
  <c r="I619" i="7100"/>
  <c r="H619" i="7100"/>
  <c r="A619" i="7100"/>
  <c r="I618" i="7100"/>
  <c r="H618" i="7100"/>
  <c r="A618" i="7100"/>
  <c r="I617" i="7100"/>
  <c r="H617" i="7100"/>
  <c r="A617" i="7100"/>
  <c r="I616" i="7100"/>
  <c r="H616" i="7100"/>
  <c r="A616" i="7100"/>
  <c r="I615" i="7100"/>
  <c r="H615" i="7100"/>
  <c r="A615" i="7100"/>
  <c r="I614" i="7100"/>
  <c r="H614" i="7100"/>
  <c r="A614" i="7100"/>
  <c r="I613" i="7100"/>
  <c r="H613" i="7100"/>
  <c r="A613" i="7100"/>
  <c r="I612" i="7100"/>
  <c r="H612" i="7100"/>
  <c r="A612" i="7100"/>
  <c r="I611" i="7100"/>
  <c r="H611" i="7100"/>
  <c r="A611" i="7100"/>
  <c r="I610" i="7100"/>
  <c r="H610" i="7100"/>
  <c r="A610" i="7100"/>
  <c r="I609" i="7100"/>
  <c r="H609" i="7100"/>
  <c r="A609" i="7100"/>
  <c r="I608" i="7100"/>
  <c r="H608" i="7100"/>
  <c r="A608" i="7100"/>
  <c r="I607" i="7100"/>
  <c r="H607" i="7100"/>
  <c r="A607" i="7100"/>
  <c r="I606" i="7100"/>
  <c r="H606" i="7100"/>
  <c r="A606" i="7100"/>
  <c r="I605" i="7100"/>
  <c r="H605" i="7100"/>
  <c r="A605" i="7100"/>
  <c r="I604" i="7100"/>
  <c r="H604" i="7100"/>
  <c r="A604" i="7100"/>
  <c r="I603" i="7100"/>
  <c r="H603" i="7100"/>
  <c r="A603" i="7100"/>
  <c r="I602" i="7100"/>
  <c r="H602" i="7100"/>
  <c r="A602" i="7100"/>
  <c r="I601" i="7100"/>
  <c r="H601" i="7100"/>
  <c r="A601" i="7100"/>
  <c r="I600" i="7100"/>
  <c r="H600" i="7100"/>
  <c r="A600" i="7100"/>
  <c r="I599" i="7100"/>
  <c r="H599" i="7100"/>
  <c r="A599" i="7100"/>
  <c r="I598" i="7100"/>
  <c r="H598" i="7100"/>
  <c r="A598" i="7100"/>
  <c r="I597" i="7100"/>
  <c r="H597" i="7100"/>
  <c r="A597" i="7100"/>
  <c r="I596" i="7100"/>
  <c r="H596" i="7100"/>
  <c r="A596" i="7100"/>
  <c r="I595" i="7100"/>
  <c r="H595" i="7100"/>
  <c r="A595" i="7100"/>
  <c r="I594" i="7100"/>
  <c r="H594" i="7100"/>
  <c r="A594" i="7100"/>
  <c r="I593" i="7100"/>
  <c r="H593" i="7100"/>
  <c r="A593" i="7100"/>
  <c r="I592" i="7100"/>
  <c r="H592" i="7100"/>
  <c r="A592" i="7100"/>
  <c r="I591" i="7100"/>
  <c r="H591" i="7100"/>
  <c r="A591" i="7100"/>
  <c r="I590" i="7100"/>
  <c r="H590" i="7100"/>
  <c r="A590" i="7100"/>
  <c r="I589" i="7100"/>
  <c r="H589" i="7100"/>
  <c r="A589" i="7100"/>
  <c r="I588" i="7100"/>
  <c r="H588" i="7100"/>
  <c r="A588" i="7100"/>
  <c r="I587" i="7100"/>
  <c r="H587" i="7100"/>
  <c r="A587" i="7100"/>
  <c r="I586" i="7100"/>
  <c r="H586" i="7100"/>
  <c r="A586" i="7100"/>
  <c r="I585" i="7100"/>
  <c r="H585" i="7100"/>
  <c r="A585" i="7100"/>
  <c r="I584" i="7100"/>
  <c r="H584" i="7100"/>
  <c r="A584" i="7100"/>
  <c r="I583" i="7100"/>
  <c r="H583" i="7100"/>
  <c r="A583" i="7100"/>
  <c r="I582" i="7100"/>
  <c r="H582" i="7100"/>
  <c r="A582" i="7100"/>
  <c r="I581" i="7100"/>
  <c r="H581" i="7100"/>
  <c r="A581" i="7100"/>
  <c r="I580" i="7100"/>
  <c r="H580" i="7100"/>
  <c r="A580" i="7100"/>
  <c r="I579" i="7100"/>
  <c r="H579" i="7100"/>
  <c r="A579" i="7100"/>
  <c r="I578" i="7100"/>
  <c r="H578" i="7100"/>
  <c r="A578" i="7100"/>
  <c r="I577" i="7100"/>
  <c r="H577" i="7100"/>
  <c r="A577" i="7100"/>
  <c r="I576" i="7100"/>
  <c r="H576" i="7100"/>
  <c r="A576" i="7100"/>
  <c r="I575" i="7100"/>
  <c r="H575" i="7100"/>
  <c r="A575" i="7100"/>
  <c r="I574" i="7100"/>
  <c r="H574" i="7100"/>
  <c r="A574" i="7100"/>
  <c r="I573" i="7100"/>
  <c r="H573" i="7100"/>
  <c r="A573" i="7100"/>
  <c r="I572" i="7100"/>
  <c r="H572" i="7100"/>
  <c r="A572" i="7100"/>
  <c r="I571" i="7100"/>
  <c r="H571" i="7100"/>
  <c r="A571" i="7100"/>
  <c r="I570" i="7100"/>
  <c r="H570" i="7100"/>
  <c r="A570" i="7100"/>
  <c r="I569" i="7100"/>
  <c r="H569" i="7100"/>
  <c r="A569" i="7100"/>
  <c r="I568" i="7100"/>
  <c r="H568" i="7100"/>
  <c r="A568" i="7100"/>
  <c r="I567" i="7100"/>
  <c r="H567" i="7100"/>
  <c r="A567" i="7100"/>
  <c r="I566" i="7100"/>
  <c r="H566" i="7100"/>
  <c r="A566" i="7100"/>
  <c r="I565" i="7100"/>
  <c r="H565" i="7100"/>
  <c r="A565" i="7100"/>
  <c r="I564" i="7100"/>
  <c r="H564" i="7100"/>
  <c r="A564" i="7100"/>
  <c r="I563" i="7100"/>
  <c r="H563" i="7100"/>
  <c r="A563" i="7100"/>
  <c r="I562" i="7100"/>
  <c r="H562" i="7100"/>
  <c r="A562" i="7100"/>
  <c r="I561" i="7100"/>
  <c r="H561" i="7100"/>
  <c r="A561" i="7100"/>
  <c r="I560" i="7100"/>
  <c r="H560" i="7100"/>
  <c r="A560" i="7100"/>
  <c r="I559" i="7100"/>
  <c r="H559" i="7100"/>
  <c r="A559" i="7100"/>
  <c r="I558" i="7100"/>
  <c r="H558" i="7100"/>
  <c r="A558" i="7100"/>
  <c r="I557" i="7100"/>
  <c r="H557" i="7100"/>
  <c r="A557" i="7100"/>
  <c r="I556" i="7100"/>
  <c r="H556" i="7100"/>
  <c r="A556" i="7100"/>
  <c r="I555" i="7100"/>
  <c r="H555" i="7100"/>
  <c r="A555" i="7100"/>
  <c r="I554" i="7100"/>
  <c r="H554" i="7100"/>
  <c r="A554" i="7100"/>
  <c r="I553" i="7100"/>
  <c r="H553" i="7100"/>
  <c r="A553" i="7100"/>
  <c r="I552" i="7100"/>
  <c r="H552" i="7100"/>
  <c r="A552" i="7100"/>
  <c r="I551" i="7100"/>
  <c r="H551" i="7100"/>
  <c r="A551" i="7100"/>
  <c r="I550" i="7100"/>
  <c r="H550" i="7100"/>
  <c r="A550" i="7100"/>
  <c r="I549" i="7100"/>
  <c r="H549" i="7100"/>
  <c r="A549" i="7100"/>
  <c r="I548" i="7100"/>
  <c r="H548" i="7100"/>
  <c r="A548" i="7100"/>
  <c r="I547" i="7100"/>
  <c r="H547" i="7100"/>
  <c r="A547" i="7100"/>
  <c r="I546" i="7100"/>
  <c r="H546" i="7100"/>
  <c r="A546" i="7100"/>
  <c r="I545" i="7100"/>
  <c r="H545" i="7100"/>
  <c r="A545" i="7100"/>
  <c r="I544" i="7100"/>
  <c r="H544" i="7100"/>
  <c r="A544" i="7100"/>
  <c r="I543" i="7100"/>
  <c r="H543" i="7100"/>
  <c r="A543" i="7100"/>
  <c r="I542" i="7100"/>
  <c r="H542" i="7100"/>
  <c r="A542" i="7100"/>
  <c r="I541" i="7100"/>
  <c r="H541" i="7100"/>
  <c r="A541" i="7100"/>
  <c r="I540" i="7100"/>
  <c r="H540" i="7100"/>
  <c r="A540" i="7100"/>
  <c r="I539" i="7100"/>
  <c r="H539" i="7100"/>
  <c r="A539" i="7100"/>
  <c r="I538" i="7100"/>
  <c r="H538" i="7100"/>
  <c r="A538" i="7100"/>
  <c r="I537" i="7100"/>
  <c r="H537" i="7100"/>
  <c r="A537" i="7100"/>
  <c r="I536" i="7100"/>
  <c r="H536" i="7100"/>
  <c r="A536" i="7100"/>
  <c r="I535" i="7100"/>
  <c r="H535" i="7100"/>
  <c r="A535" i="7100"/>
  <c r="I534" i="7100"/>
  <c r="H534" i="7100"/>
  <c r="A534" i="7100"/>
  <c r="I533" i="7100"/>
  <c r="H533" i="7100"/>
  <c r="A533" i="7100"/>
  <c r="I532" i="7100"/>
  <c r="H532" i="7100"/>
  <c r="A532" i="7100"/>
  <c r="I531" i="7100"/>
  <c r="H531" i="7100"/>
  <c r="A531" i="7100"/>
  <c r="I530" i="7100"/>
  <c r="H530" i="7100"/>
  <c r="A530" i="7100"/>
  <c r="I529" i="7100"/>
  <c r="H529" i="7100"/>
  <c r="A529" i="7100"/>
  <c r="I528" i="7100"/>
  <c r="H528" i="7100"/>
  <c r="A528" i="7100"/>
  <c r="I527" i="7100"/>
  <c r="H527" i="7100"/>
  <c r="A527" i="7100"/>
  <c r="I526" i="7100"/>
  <c r="H526" i="7100"/>
  <c r="A526" i="7100"/>
  <c r="I525" i="7100"/>
  <c r="H525" i="7100"/>
  <c r="A525" i="7100"/>
  <c r="I524" i="7100"/>
  <c r="H524" i="7100"/>
  <c r="A524" i="7100"/>
  <c r="I523" i="7100"/>
  <c r="H523" i="7100"/>
  <c r="A523" i="7100"/>
  <c r="I522" i="7100"/>
  <c r="H522" i="7100"/>
  <c r="A522" i="7100"/>
  <c r="I521" i="7100"/>
  <c r="H521" i="7100"/>
  <c r="A521" i="7100"/>
  <c r="I520" i="7100"/>
  <c r="H520" i="7100"/>
  <c r="A520" i="7100"/>
  <c r="I519" i="7100"/>
  <c r="H519" i="7100"/>
  <c r="A519" i="7100"/>
  <c r="I518" i="7100"/>
  <c r="H518" i="7100"/>
  <c r="A518" i="7100"/>
  <c r="I517" i="7100"/>
  <c r="H517" i="7100"/>
  <c r="A517" i="7100"/>
  <c r="I516" i="7100"/>
  <c r="H516" i="7100"/>
  <c r="A516" i="7100"/>
  <c r="I515" i="7100"/>
  <c r="H515" i="7100"/>
  <c r="A515" i="7100"/>
  <c r="I514" i="7100"/>
  <c r="H514" i="7100"/>
  <c r="A514" i="7100"/>
  <c r="I513" i="7100"/>
  <c r="H513" i="7100"/>
  <c r="A513" i="7100"/>
  <c r="I512" i="7100"/>
  <c r="H512" i="7100"/>
  <c r="A512" i="7100"/>
  <c r="I511" i="7100"/>
  <c r="H511" i="7100"/>
  <c r="A511" i="7100"/>
  <c r="I510" i="7100"/>
  <c r="H510" i="7100"/>
  <c r="A510" i="7100"/>
  <c r="I509" i="7100"/>
  <c r="H509" i="7100"/>
  <c r="A509" i="7100"/>
  <c r="I508" i="7100"/>
  <c r="H508" i="7100"/>
  <c r="A508" i="7100"/>
  <c r="I507" i="7100"/>
  <c r="H507" i="7100"/>
  <c r="A507" i="7100"/>
  <c r="I506" i="7100"/>
  <c r="H506" i="7100"/>
  <c r="A506" i="7100"/>
  <c r="I505" i="7100"/>
  <c r="H505" i="7100"/>
  <c r="A505" i="7100"/>
  <c r="I504" i="7100"/>
  <c r="H504" i="7100"/>
  <c r="A504" i="7100"/>
  <c r="I503" i="7100"/>
  <c r="H503" i="7100"/>
  <c r="A503" i="7100"/>
  <c r="I502" i="7100"/>
  <c r="H502" i="7100"/>
  <c r="A502" i="7100"/>
  <c r="I501" i="7100"/>
  <c r="H501" i="7100"/>
  <c r="A501" i="7100"/>
  <c r="I500" i="7100"/>
  <c r="H500" i="7100"/>
  <c r="A500" i="7100"/>
  <c r="I499" i="7100"/>
  <c r="H499" i="7100"/>
  <c r="A499" i="7100"/>
  <c r="I498" i="7100"/>
  <c r="H498" i="7100"/>
  <c r="A498" i="7100"/>
  <c r="I497" i="7100"/>
  <c r="H497" i="7100"/>
  <c r="A497" i="7100"/>
  <c r="I496" i="7100"/>
  <c r="H496" i="7100"/>
  <c r="A496" i="7100"/>
  <c r="I495" i="7100"/>
  <c r="H495" i="7100"/>
  <c r="A495" i="7100"/>
  <c r="I494" i="7100"/>
  <c r="H494" i="7100"/>
  <c r="A494" i="7100"/>
  <c r="I493" i="7100"/>
  <c r="H493" i="7100"/>
  <c r="A493" i="7100"/>
  <c r="I492" i="7100"/>
  <c r="H492" i="7100"/>
  <c r="A492" i="7100"/>
  <c r="I491" i="7100"/>
  <c r="H491" i="7100"/>
  <c r="A491" i="7100"/>
  <c r="I490" i="7100"/>
  <c r="H490" i="7100"/>
  <c r="A490" i="7100"/>
  <c r="I489" i="7100"/>
  <c r="H489" i="7100"/>
  <c r="A489" i="7100"/>
  <c r="I488" i="7100"/>
  <c r="H488" i="7100"/>
  <c r="A488" i="7100"/>
  <c r="I487" i="7100"/>
  <c r="H487" i="7100"/>
  <c r="A487" i="7100"/>
  <c r="I486" i="7100"/>
  <c r="H486" i="7100"/>
  <c r="A486" i="7100"/>
  <c r="I485" i="7100"/>
  <c r="H485" i="7100"/>
  <c r="A485" i="7100"/>
  <c r="I484" i="7100"/>
  <c r="H484" i="7100"/>
  <c r="A484" i="7100"/>
  <c r="I483" i="7100"/>
  <c r="H483" i="7100"/>
  <c r="A483" i="7100"/>
  <c r="I482" i="7100"/>
  <c r="H482" i="7100"/>
  <c r="A482" i="7100"/>
  <c r="I481" i="7100"/>
  <c r="H481" i="7100"/>
  <c r="A481" i="7100"/>
  <c r="I480" i="7100"/>
  <c r="H480" i="7100"/>
  <c r="A480" i="7100"/>
  <c r="I479" i="7100"/>
  <c r="H479" i="7100"/>
  <c r="A479" i="7100"/>
  <c r="I478" i="7100"/>
  <c r="H478" i="7100"/>
  <c r="A478" i="7100"/>
  <c r="I477" i="7100"/>
  <c r="H477" i="7100"/>
  <c r="A477" i="7100"/>
  <c r="I476" i="7100"/>
  <c r="H476" i="7100"/>
  <c r="A476" i="7100"/>
  <c r="I475" i="7100"/>
  <c r="H475" i="7100"/>
  <c r="A475" i="7100"/>
  <c r="I474" i="7100"/>
  <c r="H474" i="7100"/>
  <c r="A474" i="7100"/>
  <c r="I473" i="7100"/>
  <c r="H473" i="7100"/>
  <c r="A473" i="7100"/>
  <c r="I472" i="7100"/>
  <c r="H472" i="7100"/>
  <c r="A472" i="7100"/>
  <c r="I471" i="7100"/>
  <c r="H471" i="7100"/>
  <c r="A471" i="7100"/>
  <c r="I470" i="7100"/>
  <c r="H470" i="7100"/>
  <c r="A470" i="7100"/>
  <c r="I469" i="7100"/>
  <c r="H469" i="7100"/>
  <c r="C469" i="7100"/>
  <c r="C470" i="7100" s="1"/>
  <c r="C471" i="7100" s="1"/>
  <c r="C472" i="7100" s="1"/>
  <c r="C473" i="7100" s="1"/>
  <c r="C474" i="7100" s="1"/>
  <c r="C475" i="7100" s="1"/>
  <c r="C476" i="7100" s="1"/>
  <c r="C477" i="7100" s="1"/>
  <c r="C478" i="7100" s="1"/>
  <c r="C479" i="7100" s="1"/>
  <c r="C480" i="7100" s="1"/>
  <c r="C481" i="7100" s="1"/>
  <c r="C482" i="7100" s="1"/>
  <c r="C483" i="7100" s="1"/>
  <c r="C484" i="7100" s="1"/>
  <c r="C485" i="7100" s="1"/>
  <c r="C486" i="7100" s="1"/>
  <c r="C487" i="7100" s="1"/>
  <c r="C488" i="7100" s="1"/>
  <c r="C489" i="7100" s="1"/>
  <c r="C490" i="7100" s="1"/>
  <c r="C491" i="7100" s="1"/>
  <c r="C492" i="7100" s="1"/>
  <c r="C493" i="7100" s="1"/>
  <c r="C494" i="7100" s="1"/>
  <c r="C495" i="7100" s="1"/>
  <c r="C496" i="7100" s="1"/>
  <c r="C497" i="7100" s="1"/>
  <c r="C498" i="7100" s="1"/>
  <c r="C499" i="7100" s="1"/>
  <c r="C500" i="7100" s="1"/>
  <c r="C501" i="7100" s="1"/>
  <c r="C502" i="7100" s="1"/>
  <c r="C503" i="7100" s="1"/>
  <c r="C504" i="7100" s="1"/>
  <c r="C505" i="7100" s="1"/>
  <c r="C506" i="7100" s="1"/>
  <c r="C507" i="7100" s="1"/>
  <c r="C508" i="7100" s="1"/>
  <c r="C509" i="7100" s="1"/>
  <c r="C510" i="7100" s="1"/>
  <c r="C511" i="7100" s="1"/>
  <c r="C512" i="7100" s="1"/>
  <c r="C513" i="7100" s="1"/>
  <c r="C514" i="7100" s="1"/>
  <c r="C515" i="7100" s="1"/>
  <c r="C516" i="7100" s="1"/>
  <c r="C517" i="7100" s="1"/>
  <c r="C518" i="7100" s="1"/>
  <c r="C519" i="7100" s="1"/>
  <c r="C520" i="7100" s="1"/>
  <c r="C521" i="7100" s="1"/>
  <c r="C522" i="7100" s="1"/>
  <c r="C523" i="7100" s="1"/>
  <c r="C524" i="7100" s="1"/>
  <c r="C525" i="7100" s="1"/>
  <c r="C526" i="7100" s="1"/>
  <c r="C527" i="7100" s="1"/>
  <c r="C528" i="7100" s="1"/>
  <c r="C529" i="7100" s="1"/>
  <c r="C530" i="7100" s="1"/>
  <c r="C531" i="7100" s="1"/>
  <c r="C532" i="7100" s="1"/>
  <c r="C533" i="7100" s="1"/>
  <c r="C534" i="7100" s="1"/>
  <c r="C535" i="7100" s="1"/>
  <c r="C536" i="7100" s="1"/>
  <c r="C537" i="7100" s="1"/>
  <c r="C538" i="7100" s="1"/>
  <c r="C539" i="7100" s="1"/>
  <c r="C540" i="7100" s="1"/>
  <c r="C541" i="7100" s="1"/>
  <c r="C542" i="7100" s="1"/>
  <c r="C543" i="7100" s="1"/>
  <c r="C544" i="7100" s="1"/>
  <c r="C545" i="7100" s="1"/>
  <c r="C546" i="7100" s="1"/>
  <c r="C547" i="7100" s="1"/>
  <c r="C548" i="7100" s="1"/>
  <c r="C549" i="7100" s="1"/>
  <c r="C550" i="7100" s="1"/>
  <c r="C551" i="7100" s="1"/>
  <c r="C552" i="7100" s="1"/>
  <c r="C553" i="7100" s="1"/>
  <c r="C554" i="7100" s="1"/>
  <c r="C555" i="7100" s="1"/>
  <c r="C556" i="7100" s="1"/>
  <c r="C557" i="7100" s="1"/>
  <c r="C558" i="7100" s="1"/>
  <c r="C559" i="7100" s="1"/>
  <c r="C560" i="7100" s="1"/>
  <c r="C561" i="7100" s="1"/>
  <c r="C562" i="7100" s="1"/>
  <c r="C563" i="7100" s="1"/>
  <c r="C564" i="7100" s="1"/>
  <c r="C565" i="7100" s="1"/>
  <c r="C566" i="7100" s="1"/>
  <c r="C567" i="7100" s="1"/>
  <c r="C568" i="7100" s="1"/>
  <c r="C569" i="7100" s="1"/>
  <c r="C570" i="7100" s="1"/>
  <c r="C571" i="7100" s="1"/>
  <c r="C572" i="7100" s="1"/>
  <c r="C573" i="7100" s="1"/>
  <c r="C574" i="7100" s="1"/>
  <c r="C575" i="7100" s="1"/>
  <c r="C576" i="7100" s="1"/>
  <c r="C577" i="7100" s="1"/>
  <c r="C578" i="7100" s="1"/>
  <c r="C579" i="7100" s="1"/>
  <c r="C580" i="7100" s="1"/>
  <c r="C581" i="7100" s="1"/>
  <c r="C582" i="7100" s="1"/>
  <c r="C583" i="7100" s="1"/>
  <c r="C584" i="7100" s="1"/>
  <c r="C585" i="7100" s="1"/>
  <c r="C586" i="7100" s="1"/>
  <c r="C587" i="7100" s="1"/>
  <c r="C588" i="7100" s="1"/>
  <c r="C589" i="7100" s="1"/>
  <c r="C590" i="7100" s="1"/>
  <c r="C591" i="7100" s="1"/>
  <c r="C592" i="7100" s="1"/>
  <c r="C593" i="7100" s="1"/>
  <c r="C594" i="7100" s="1"/>
  <c r="C595" i="7100" s="1"/>
  <c r="C596" i="7100" s="1"/>
  <c r="C597" i="7100" s="1"/>
  <c r="C598" i="7100" s="1"/>
  <c r="C599" i="7100" s="1"/>
  <c r="C600" i="7100" s="1"/>
  <c r="C601" i="7100" s="1"/>
  <c r="C602" i="7100" s="1"/>
  <c r="C603" i="7100" s="1"/>
  <c r="C604" i="7100" s="1"/>
  <c r="C605" i="7100" s="1"/>
  <c r="C606" i="7100" s="1"/>
  <c r="C607" i="7100" s="1"/>
  <c r="C608" i="7100" s="1"/>
  <c r="C609" i="7100" s="1"/>
  <c r="C610" i="7100" s="1"/>
  <c r="C611" i="7100" s="1"/>
  <c r="C612" i="7100" s="1"/>
  <c r="C613" i="7100" s="1"/>
  <c r="C614" i="7100" s="1"/>
  <c r="C615" i="7100" s="1"/>
  <c r="C616" i="7100" s="1"/>
  <c r="C617" i="7100" s="1"/>
  <c r="C618" i="7100" s="1"/>
  <c r="C619" i="7100" s="1"/>
  <c r="C620" i="7100" s="1"/>
  <c r="C621" i="7100" s="1"/>
  <c r="C622" i="7100" s="1"/>
  <c r="C623" i="7100" s="1"/>
  <c r="C624" i="7100" s="1"/>
  <c r="C625" i="7100" s="1"/>
  <c r="C626" i="7100" s="1"/>
  <c r="C627" i="7100" s="1"/>
  <c r="C628" i="7100" s="1"/>
  <c r="C629" i="7100" s="1"/>
  <c r="C630" i="7100" s="1"/>
  <c r="C631" i="7100" s="1"/>
  <c r="C632" i="7100" s="1"/>
  <c r="C633" i="7100" s="1"/>
  <c r="C634" i="7100" s="1"/>
  <c r="C635" i="7100" s="1"/>
  <c r="C636" i="7100" s="1"/>
  <c r="C637" i="7100" s="1"/>
  <c r="C638" i="7100" s="1"/>
  <c r="C639" i="7100" s="1"/>
  <c r="C640" i="7100" s="1"/>
  <c r="C641" i="7100" s="1"/>
  <c r="C642" i="7100" s="1"/>
  <c r="C643" i="7100" s="1"/>
  <c r="C644" i="7100" s="1"/>
  <c r="C645" i="7100" s="1"/>
  <c r="C646" i="7100" s="1"/>
  <c r="C647" i="7100" s="1"/>
  <c r="C648" i="7100" s="1"/>
  <c r="C649" i="7100" s="1"/>
  <c r="C650" i="7100" s="1"/>
  <c r="C651" i="7100" s="1"/>
  <c r="C652" i="7100" s="1"/>
  <c r="C653" i="7100" s="1"/>
  <c r="C654" i="7100" s="1"/>
  <c r="C655" i="7100" s="1"/>
  <c r="C656" i="7100" s="1"/>
  <c r="C657" i="7100" s="1"/>
  <c r="C658" i="7100" s="1"/>
  <c r="C659" i="7100" s="1"/>
  <c r="C660" i="7100" s="1"/>
  <c r="C661" i="7100" s="1"/>
  <c r="C662" i="7100" s="1"/>
  <c r="C663" i="7100" s="1"/>
  <c r="C664" i="7100" s="1"/>
  <c r="C665" i="7100" s="1"/>
  <c r="C666" i="7100" s="1"/>
  <c r="C667" i="7100" s="1"/>
  <c r="C668" i="7100" s="1"/>
  <c r="C669" i="7100" s="1"/>
  <c r="C670" i="7100" s="1"/>
  <c r="C671" i="7100" s="1"/>
  <c r="C672" i="7100" s="1"/>
  <c r="C673" i="7100" s="1"/>
  <c r="C674" i="7100" s="1"/>
  <c r="C675" i="7100" s="1"/>
  <c r="C676" i="7100" s="1"/>
  <c r="C677" i="7100" s="1"/>
  <c r="C678" i="7100" s="1"/>
  <c r="C679" i="7100" s="1"/>
  <c r="C680" i="7100" s="1"/>
  <c r="C681" i="7100" s="1"/>
  <c r="C682" i="7100" s="1"/>
  <c r="C683" i="7100" s="1"/>
  <c r="C684" i="7100" s="1"/>
  <c r="C685" i="7100" s="1"/>
  <c r="C686" i="7100" s="1"/>
  <c r="C687" i="7100" s="1"/>
  <c r="C688" i="7100" s="1"/>
  <c r="C689" i="7100" s="1"/>
  <c r="C690" i="7100" s="1"/>
  <c r="C691" i="7100" s="1"/>
  <c r="C692" i="7100" s="1"/>
  <c r="C693" i="7100" s="1"/>
  <c r="C694" i="7100" s="1"/>
  <c r="C695" i="7100" s="1"/>
  <c r="C696" i="7100" s="1"/>
  <c r="C697" i="7100" s="1"/>
  <c r="C698" i="7100" s="1"/>
  <c r="C699" i="7100" s="1"/>
  <c r="C700" i="7100" s="1"/>
  <c r="C701" i="7100" s="1"/>
  <c r="C702" i="7100" s="1"/>
  <c r="C703" i="7100" s="1"/>
  <c r="C704" i="7100" s="1"/>
  <c r="C705" i="7100" s="1"/>
  <c r="C706" i="7100" s="1"/>
  <c r="C707" i="7100" s="1"/>
  <c r="C708" i="7100" s="1"/>
  <c r="C709" i="7100" s="1"/>
  <c r="C710" i="7100" s="1"/>
  <c r="C711" i="7100" s="1"/>
  <c r="C712" i="7100" s="1"/>
  <c r="C713" i="7100" s="1"/>
  <c r="C714" i="7100" s="1"/>
  <c r="C715" i="7100" s="1"/>
  <c r="C716" i="7100" s="1"/>
  <c r="C717" i="7100" s="1"/>
  <c r="C718" i="7100" s="1"/>
  <c r="C719" i="7100" s="1"/>
  <c r="C720" i="7100" s="1"/>
  <c r="C721" i="7100" s="1"/>
  <c r="C722" i="7100" s="1"/>
  <c r="C723" i="7100" s="1"/>
  <c r="C724" i="7100" s="1"/>
  <c r="C725" i="7100" s="1"/>
  <c r="C726" i="7100" s="1"/>
  <c r="C727" i="7100" s="1"/>
  <c r="C728" i="7100" s="1"/>
  <c r="C729" i="7100" s="1"/>
  <c r="C730" i="7100" s="1"/>
  <c r="C731" i="7100" s="1"/>
  <c r="C732" i="7100" s="1"/>
  <c r="C733" i="7100" s="1"/>
  <c r="C734" i="7100" s="1"/>
  <c r="C735" i="7100" s="1"/>
  <c r="C736" i="7100" s="1"/>
  <c r="C737" i="7100" s="1"/>
  <c r="C738" i="7100" s="1"/>
  <c r="C739" i="7100" s="1"/>
  <c r="C740" i="7100" s="1"/>
  <c r="C741" i="7100" s="1"/>
  <c r="C742" i="7100" s="1"/>
  <c r="C743" i="7100" s="1"/>
  <c r="C744" i="7100" s="1"/>
  <c r="C745" i="7100" s="1"/>
  <c r="C746" i="7100" s="1"/>
  <c r="C747" i="7100" s="1"/>
  <c r="C748" i="7100" s="1"/>
  <c r="C749" i="7100" s="1"/>
  <c r="C750" i="7100" s="1"/>
  <c r="C751" i="7100" s="1"/>
  <c r="C752" i="7100" s="1"/>
  <c r="C753" i="7100" s="1"/>
  <c r="C754" i="7100" s="1"/>
  <c r="C755" i="7100" s="1"/>
  <c r="C756" i="7100" s="1"/>
  <c r="C757" i="7100" s="1"/>
  <c r="C758" i="7100" s="1"/>
  <c r="C759" i="7100" s="1"/>
  <c r="C760" i="7100" s="1"/>
  <c r="C761" i="7100" s="1"/>
  <c r="C762" i="7100" s="1"/>
  <c r="C763" i="7100" s="1"/>
  <c r="C764" i="7100" s="1"/>
  <c r="C765" i="7100" s="1"/>
  <c r="C766" i="7100" s="1"/>
  <c r="C767" i="7100" s="1"/>
  <c r="C768" i="7100" s="1"/>
  <c r="C769" i="7100" s="1"/>
  <c r="C770" i="7100" s="1"/>
  <c r="C771" i="7100" s="1"/>
  <c r="C772" i="7100" s="1"/>
  <c r="C773" i="7100" s="1"/>
  <c r="C774" i="7100" s="1"/>
  <c r="C775" i="7100" s="1"/>
  <c r="C776" i="7100" s="1"/>
  <c r="C777" i="7100" s="1"/>
  <c r="C778" i="7100" s="1"/>
  <c r="C779" i="7100" s="1"/>
  <c r="C780" i="7100" s="1"/>
  <c r="C781" i="7100" s="1"/>
  <c r="C782" i="7100" s="1"/>
  <c r="C783" i="7100" s="1"/>
  <c r="C784" i="7100" s="1"/>
  <c r="C785" i="7100" s="1"/>
  <c r="C786" i="7100" s="1"/>
  <c r="C787" i="7100" s="1"/>
  <c r="C788" i="7100" s="1"/>
  <c r="C789" i="7100" s="1"/>
  <c r="C790" i="7100" s="1"/>
  <c r="C791" i="7100" s="1"/>
  <c r="C792" i="7100" s="1"/>
  <c r="C793" i="7100" s="1"/>
  <c r="C794" i="7100" s="1"/>
  <c r="C795" i="7100" s="1"/>
  <c r="C796" i="7100" s="1"/>
  <c r="C797" i="7100" s="1"/>
  <c r="C798" i="7100" s="1"/>
  <c r="C799" i="7100" s="1"/>
  <c r="C800" i="7100" s="1"/>
  <c r="C801" i="7100" s="1"/>
  <c r="C802" i="7100" s="1"/>
  <c r="C803" i="7100" s="1"/>
  <c r="C804" i="7100" s="1"/>
  <c r="C805" i="7100" s="1"/>
  <c r="C806" i="7100" s="1"/>
  <c r="C807" i="7100" s="1"/>
  <c r="C808" i="7100" s="1"/>
  <c r="C809" i="7100" s="1"/>
  <c r="C810" i="7100" s="1"/>
  <c r="C811" i="7100" s="1"/>
  <c r="C812" i="7100" s="1"/>
  <c r="C813" i="7100" s="1"/>
  <c r="C814" i="7100" s="1"/>
  <c r="C815" i="7100" s="1"/>
  <c r="C816" i="7100" s="1"/>
  <c r="C817" i="7100" s="1"/>
  <c r="C818" i="7100" s="1"/>
  <c r="C819" i="7100" s="1"/>
  <c r="C820" i="7100" s="1"/>
  <c r="C821" i="7100" s="1"/>
  <c r="A469" i="7100"/>
  <c r="I468" i="7100"/>
  <c r="H468" i="7100"/>
  <c r="A468" i="7100"/>
  <c r="I467" i="7100"/>
  <c r="H467" i="7100"/>
  <c r="A467" i="7100"/>
  <c r="I466" i="7100"/>
  <c r="H466" i="7100"/>
  <c r="A466" i="7100"/>
  <c r="I465" i="7100"/>
  <c r="H465" i="7100"/>
  <c r="A465" i="7100"/>
  <c r="I464" i="7100"/>
  <c r="H464" i="7100"/>
  <c r="A464" i="7100"/>
  <c r="I463" i="7100"/>
  <c r="H463" i="7100"/>
  <c r="A463" i="7100"/>
  <c r="I462" i="7100"/>
  <c r="H462" i="7100"/>
  <c r="A462" i="7100"/>
  <c r="I461" i="7100"/>
  <c r="H461" i="7100"/>
  <c r="A461" i="7100"/>
  <c r="I460" i="7100"/>
  <c r="H460" i="7100"/>
  <c r="A460" i="7100"/>
  <c r="I459" i="7100"/>
  <c r="H459" i="7100"/>
  <c r="A459" i="7100"/>
  <c r="I458" i="7100"/>
  <c r="H458" i="7100"/>
  <c r="A458" i="7100"/>
  <c r="I457" i="7100"/>
  <c r="H457" i="7100"/>
  <c r="A457" i="7100"/>
  <c r="I456" i="7100"/>
  <c r="H456" i="7100"/>
  <c r="A456" i="7100"/>
  <c r="I455" i="7100"/>
  <c r="H455" i="7100"/>
  <c r="A455" i="7100"/>
  <c r="I454" i="7100"/>
  <c r="H454" i="7100"/>
  <c r="A454" i="7100"/>
  <c r="I453" i="7100"/>
  <c r="H453" i="7100"/>
  <c r="A453" i="7100"/>
  <c r="I452" i="7100"/>
  <c r="H452" i="7100"/>
  <c r="A452" i="7100"/>
  <c r="I451" i="7100"/>
  <c r="H451" i="7100"/>
  <c r="A451" i="7100"/>
  <c r="I450" i="7100"/>
  <c r="H450" i="7100"/>
  <c r="A450" i="7100"/>
  <c r="I449" i="7100"/>
  <c r="H449" i="7100"/>
  <c r="A449" i="7100"/>
  <c r="I448" i="7100"/>
  <c r="H448" i="7100"/>
  <c r="A448" i="7100"/>
  <c r="I447" i="7100"/>
  <c r="H447" i="7100"/>
  <c r="A447" i="7100"/>
  <c r="I446" i="7100"/>
  <c r="H446" i="7100"/>
  <c r="A446" i="7100"/>
  <c r="I445" i="7100"/>
  <c r="H445" i="7100"/>
  <c r="A445" i="7100"/>
  <c r="I444" i="7100"/>
  <c r="H444" i="7100"/>
  <c r="A444" i="7100"/>
  <c r="I443" i="7100"/>
  <c r="H443" i="7100"/>
  <c r="A443" i="7100"/>
  <c r="I442" i="7100"/>
  <c r="H442" i="7100"/>
  <c r="A442" i="7100"/>
  <c r="I441" i="7100"/>
  <c r="H441" i="7100"/>
  <c r="A441" i="7100"/>
  <c r="I440" i="7100"/>
  <c r="H440" i="7100"/>
  <c r="A440" i="7100"/>
  <c r="I439" i="7100"/>
  <c r="H439" i="7100"/>
  <c r="A439" i="7100"/>
  <c r="I438" i="7100"/>
  <c r="H438" i="7100"/>
  <c r="A438" i="7100"/>
  <c r="I437" i="7100"/>
  <c r="H437" i="7100"/>
  <c r="A437" i="7100"/>
  <c r="I436" i="7100"/>
  <c r="H436" i="7100"/>
  <c r="A436" i="7100"/>
  <c r="I435" i="7100"/>
  <c r="H435" i="7100"/>
  <c r="A435" i="7100"/>
  <c r="I434" i="7100"/>
  <c r="H434" i="7100"/>
  <c r="A434" i="7100"/>
  <c r="I433" i="7100"/>
  <c r="H433" i="7100"/>
  <c r="A433" i="7100"/>
  <c r="I432" i="7100"/>
  <c r="H432" i="7100"/>
  <c r="A432" i="7100"/>
  <c r="I431" i="7100"/>
  <c r="H431" i="7100"/>
  <c r="A431" i="7100"/>
  <c r="I430" i="7100"/>
  <c r="H430" i="7100"/>
  <c r="A430" i="7100"/>
  <c r="I429" i="7100"/>
  <c r="H429" i="7100"/>
  <c r="A429" i="7100"/>
  <c r="I428" i="7100"/>
  <c r="H428" i="7100"/>
  <c r="A428" i="7100"/>
  <c r="I427" i="7100"/>
  <c r="H427" i="7100"/>
  <c r="A427" i="7100"/>
  <c r="I426" i="7100"/>
  <c r="H426" i="7100"/>
  <c r="A426" i="7100"/>
  <c r="I425" i="7100"/>
  <c r="H425" i="7100"/>
  <c r="A425" i="7100"/>
  <c r="I424" i="7100"/>
  <c r="H424" i="7100"/>
  <c r="A424" i="7100"/>
  <c r="I423" i="7100"/>
  <c r="H423" i="7100"/>
  <c r="A423" i="7100"/>
  <c r="I422" i="7100"/>
  <c r="H422" i="7100"/>
  <c r="A422" i="7100"/>
  <c r="I421" i="7100"/>
  <c r="H421" i="7100"/>
  <c r="A421" i="7100"/>
  <c r="I420" i="7100"/>
  <c r="H420" i="7100"/>
  <c r="A420" i="7100"/>
  <c r="I419" i="7100"/>
  <c r="H419" i="7100"/>
  <c r="A419" i="7100"/>
  <c r="I418" i="7100"/>
  <c r="H418" i="7100"/>
  <c r="A418" i="7100"/>
  <c r="I417" i="7100"/>
  <c r="H417" i="7100"/>
  <c r="A417" i="7100"/>
  <c r="I416" i="7100"/>
  <c r="H416" i="7100"/>
  <c r="A416" i="7100"/>
  <c r="I415" i="7100"/>
  <c r="H415" i="7100"/>
  <c r="A415" i="7100"/>
  <c r="I414" i="7100"/>
  <c r="H414" i="7100"/>
  <c r="A414" i="7100"/>
  <c r="I413" i="7100"/>
  <c r="H413" i="7100"/>
  <c r="A413" i="7100"/>
  <c r="I412" i="7100"/>
  <c r="H412" i="7100"/>
  <c r="A412" i="7100"/>
  <c r="I411" i="7100"/>
  <c r="H411" i="7100"/>
  <c r="A411" i="7100"/>
  <c r="I410" i="7100"/>
  <c r="H410" i="7100"/>
  <c r="A410" i="7100"/>
  <c r="I409" i="7100"/>
  <c r="H409" i="7100"/>
  <c r="A409" i="7100"/>
  <c r="I408" i="7100"/>
  <c r="H408" i="7100"/>
  <c r="A408" i="7100"/>
  <c r="I407" i="7100"/>
  <c r="H407" i="7100"/>
  <c r="A407" i="7100"/>
  <c r="I406" i="7100"/>
  <c r="H406" i="7100"/>
  <c r="A406" i="7100"/>
  <c r="I405" i="7100"/>
  <c r="H405" i="7100"/>
  <c r="A405" i="7100"/>
  <c r="I404" i="7100"/>
  <c r="H404" i="7100"/>
  <c r="A404" i="7100"/>
  <c r="I403" i="7100"/>
  <c r="H403" i="7100"/>
  <c r="A403" i="7100"/>
  <c r="I402" i="7100"/>
  <c r="H402" i="7100"/>
  <c r="A402" i="7100"/>
  <c r="I401" i="7100"/>
  <c r="H401" i="7100"/>
  <c r="A401" i="7100"/>
  <c r="I400" i="7100"/>
  <c r="H400" i="7100"/>
  <c r="A400" i="7100"/>
  <c r="I399" i="7100"/>
  <c r="H399" i="7100"/>
  <c r="A399" i="7100"/>
  <c r="I398" i="7100"/>
  <c r="H398" i="7100"/>
  <c r="A398" i="7100"/>
  <c r="I397" i="7100"/>
  <c r="H397" i="7100"/>
  <c r="A397" i="7100"/>
  <c r="I396" i="7100"/>
  <c r="H396" i="7100"/>
  <c r="A396" i="7100"/>
  <c r="I395" i="7100"/>
  <c r="H395" i="7100"/>
  <c r="A395" i="7100"/>
  <c r="I394" i="7100"/>
  <c r="H394" i="7100"/>
  <c r="A394" i="7100"/>
  <c r="I393" i="7100"/>
  <c r="H393" i="7100"/>
  <c r="A393" i="7100"/>
  <c r="I392" i="7100"/>
  <c r="H392" i="7100"/>
  <c r="A392" i="7100"/>
  <c r="I391" i="7100"/>
  <c r="H391" i="7100"/>
  <c r="A391" i="7100"/>
  <c r="I390" i="7100"/>
  <c r="H390" i="7100"/>
  <c r="A390" i="7100"/>
  <c r="I389" i="7100"/>
  <c r="H389" i="7100"/>
  <c r="A389" i="7100"/>
  <c r="I388" i="7100"/>
  <c r="H388" i="7100"/>
  <c r="A388" i="7100"/>
  <c r="I387" i="7100"/>
  <c r="H387" i="7100"/>
  <c r="A387" i="7100"/>
  <c r="I386" i="7100"/>
  <c r="H386" i="7100"/>
  <c r="A386" i="7100"/>
  <c r="I385" i="7100"/>
  <c r="H385" i="7100"/>
  <c r="A385" i="7100"/>
  <c r="I384" i="7100"/>
  <c r="H384" i="7100"/>
  <c r="A384" i="7100"/>
  <c r="I383" i="7100"/>
  <c r="H383" i="7100"/>
  <c r="A383" i="7100"/>
  <c r="I382" i="7100"/>
  <c r="H382" i="7100"/>
  <c r="A382" i="7100"/>
  <c r="I381" i="7100"/>
  <c r="H381" i="7100"/>
  <c r="A381" i="7100"/>
  <c r="I380" i="7100"/>
  <c r="H380" i="7100"/>
  <c r="A380" i="7100"/>
  <c r="I379" i="7100"/>
  <c r="H379" i="7100"/>
  <c r="A379" i="7100"/>
  <c r="I378" i="7100"/>
  <c r="H378" i="7100"/>
  <c r="A378" i="7100"/>
  <c r="I377" i="7100"/>
  <c r="H377" i="7100"/>
  <c r="A377" i="7100"/>
  <c r="I376" i="7100"/>
  <c r="H376" i="7100"/>
  <c r="A376" i="7100"/>
  <c r="I375" i="7100"/>
  <c r="H375" i="7100"/>
  <c r="A375" i="7100"/>
  <c r="I374" i="7100"/>
  <c r="H374" i="7100"/>
  <c r="A374" i="7100"/>
  <c r="I373" i="7100"/>
  <c r="H373" i="7100"/>
  <c r="A373" i="7100"/>
  <c r="I372" i="7100"/>
  <c r="H372" i="7100"/>
  <c r="A372" i="7100"/>
  <c r="I371" i="7100"/>
  <c r="H371" i="7100"/>
  <c r="A371" i="7100"/>
  <c r="I370" i="7100"/>
  <c r="H370" i="7100"/>
  <c r="A370" i="7100"/>
  <c r="I369" i="7100"/>
  <c r="H369" i="7100"/>
  <c r="A369" i="7100"/>
  <c r="I368" i="7100"/>
  <c r="H368" i="7100"/>
  <c r="A368" i="7100"/>
  <c r="I367" i="7100"/>
  <c r="H367" i="7100"/>
  <c r="A367" i="7100"/>
  <c r="I366" i="7100"/>
  <c r="H366" i="7100"/>
  <c r="A366" i="7100"/>
  <c r="I365" i="7100"/>
  <c r="H365" i="7100"/>
  <c r="A365" i="7100"/>
  <c r="I364" i="7100"/>
  <c r="H364" i="7100"/>
  <c r="A364" i="7100"/>
  <c r="I363" i="7100"/>
  <c r="H363" i="7100"/>
  <c r="A363" i="7100"/>
  <c r="I362" i="7100"/>
  <c r="H362" i="7100"/>
  <c r="A362" i="7100"/>
  <c r="I361" i="7100"/>
  <c r="H361" i="7100"/>
  <c r="A361" i="7100"/>
  <c r="I360" i="7100"/>
  <c r="H360" i="7100"/>
  <c r="A360" i="7100"/>
  <c r="I359" i="7100"/>
  <c r="H359" i="7100"/>
  <c r="A359" i="7100"/>
  <c r="I358" i="7100"/>
  <c r="H358" i="7100"/>
  <c r="A358" i="7100"/>
  <c r="I357" i="7100"/>
  <c r="H357" i="7100"/>
  <c r="A357" i="7100"/>
  <c r="I356" i="7100"/>
  <c r="H356" i="7100"/>
  <c r="A356" i="7100"/>
  <c r="I355" i="7100"/>
  <c r="H355" i="7100"/>
  <c r="A355" i="7100"/>
  <c r="I354" i="7100"/>
  <c r="H354" i="7100"/>
  <c r="A354" i="7100"/>
  <c r="I353" i="7100"/>
  <c r="H353" i="7100"/>
  <c r="A353" i="7100"/>
  <c r="I352" i="7100"/>
  <c r="H352" i="7100"/>
  <c r="A352" i="7100"/>
  <c r="I351" i="7100"/>
  <c r="H351" i="7100"/>
  <c r="A351" i="7100"/>
  <c r="I350" i="7100"/>
  <c r="H350" i="7100"/>
  <c r="A350" i="7100"/>
  <c r="I349" i="7100"/>
  <c r="H349" i="7100"/>
  <c r="A349" i="7100"/>
  <c r="I348" i="7100"/>
  <c r="H348" i="7100"/>
  <c r="A348" i="7100"/>
  <c r="I347" i="7100"/>
  <c r="H347" i="7100"/>
  <c r="A347" i="7100"/>
  <c r="I346" i="7100"/>
  <c r="H346" i="7100"/>
  <c r="A346" i="7100"/>
  <c r="I345" i="7100"/>
  <c r="H345" i="7100"/>
  <c r="A345" i="7100"/>
  <c r="I344" i="7100"/>
  <c r="H344" i="7100"/>
  <c r="A344" i="7100"/>
  <c r="I343" i="7100"/>
  <c r="H343" i="7100"/>
  <c r="A343" i="7100"/>
  <c r="I342" i="7100"/>
  <c r="H342" i="7100"/>
  <c r="A342" i="7100"/>
  <c r="I341" i="7100"/>
  <c r="H341" i="7100"/>
  <c r="A341" i="7100"/>
  <c r="I340" i="7100"/>
  <c r="H340" i="7100"/>
  <c r="A340" i="7100"/>
  <c r="I339" i="7100"/>
  <c r="H339" i="7100"/>
  <c r="A339" i="7100"/>
  <c r="I338" i="7100"/>
  <c r="H338" i="7100"/>
  <c r="A338" i="7100"/>
  <c r="I337" i="7100"/>
  <c r="H337" i="7100"/>
  <c r="A337" i="7100"/>
  <c r="I336" i="7100"/>
  <c r="H336" i="7100"/>
  <c r="A336" i="7100"/>
  <c r="I335" i="7100"/>
  <c r="H335" i="7100"/>
  <c r="A335" i="7100"/>
  <c r="I334" i="7100"/>
  <c r="H334" i="7100"/>
  <c r="A334" i="7100"/>
  <c r="I333" i="7100"/>
  <c r="H333" i="7100"/>
  <c r="A333" i="7100"/>
  <c r="I332" i="7100"/>
  <c r="H332" i="7100"/>
  <c r="A332" i="7100"/>
  <c r="I331" i="7100"/>
  <c r="H331" i="7100"/>
  <c r="A331" i="7100"/>
  <c r="I330" i="7100"/>
  <c r="H330" i="7100"/>
  <c r="A330" i="7100"/>
  <c r="I329" i="7100"/>
  <c r="H329" i="7100"/>
  <c r="A329" i="7100"/>
  <c r="I328" i="7100"/>
  <c r="H328" i="7100"/>
  <c r="A328" i="7100"/>
  <c r="I327" i="7100"/>
  <c r="H327" i="7100"/>
  <c r="A327" i="7100"/>
  <c r="I326" i="7100"/>
  <c r="H326" i="7100"/>
  <c r="A326" i="7100"/>
  <c r="I325" i="7100"/>
  <c r="H325" i="7100"/>
  <c r="A325" i="7100"/>
  <c r="I324" i="7100"/>
  <c r="H324" i="7100"/>
  <c r="A324" i="7100"/>
  <c r="I323" i="7100"/>
  <c r="H323" i="7100"/>
  <c r="A323" i="7100"/>
  <c r="I322" i="7100"/>
  <c r="H322" i="7100"/>
  <c r="A322" i="7100"/>
  <c r="I321" i="7100"/>
  <c r="H321" i="7100"/>
  <c r="A321" i="7100"/>
  <c r="I320" i="7100"/>
  <c r="H320" i="7100"/>
  <c r="A320" i="7100"/>
  <c r="I319" i="7100"/>
  <c r="H319" i="7100"/>
  <c r="A319" i="7100"/>
  <c r="I318" i="7100"/>
  <c r="H318" i="7100"/>
  <c r="A318" i="7100"/>
  <c r="I317" i="7100"/>
  <c r="H317" i="7100"/>
  <c r="A317" i="7100"/>
  <c r="I316" i="7100"/>
  <c r="H316" i="7100"/>
  <c r="A316" i="7100"/>
  <c r="I315" i="7100"/>
  <c r="H315" i="7100"/>
  <c r="A315" i="7100"/>
  <c r="I314" i="7100"/>
  <c r="H314" i="7100"/>
  <c r="A314" i="7100"/>
  <c r="I313" i="7100"/>
  <c r="H313" i="7100"/>
  <c r="A313" i="7100"/>
  <c r="I312" i="7100"/>
  <c r="H312" i="7100"/>
  <c r="A312" i="7100"/>
  <c r="I311" i="7100"/>
  <c r="H311" i="7100"/>
  <c r="A311" i="7100"/>
  <c r="I310" i="7100"/>
  <c r="H310" i="7100"/>
  <c r="A310" i="7100"/>
  <c r="I309" i="7100"/>
  <c r="H309" i="7100"/>
  <c r="A309" i="7100"/>
  <c r="I308" i="7100"/>
  <c r="H308" i="7100"/>
  <c r="A308" i="7100"/>
  <c r="I307" i="7100"/>
  <c r="H307" i="7100"/>
  <c r="A307" i="7100"/>
  <c r="I306" i="7100"/>
  <c r="H306" i="7100"/>
  <c r="A306" i="7100"/>
  <c r="I305" i="7100"/>
  <c r="H305" i="7100"/>
  <c r="A305" i="7100"/>
  <c r="I304" i="7100"/>
  <c r="H304" i="7100"/>
  <c r="A304" i="7100"/>
  <c r="I303" i="7100"/>
  <c r="H303" i="7100"/>
  <c r="A303" i="7100"/>
  <c r="I302" i="7100"/>
  <c r="H302" i="7100"/>
  <c r="A302" i="7100"/>
  <c r="I301" i="7100"/>
  <c r="H301" i="7100"/>
  <c r="A301" i="7100"/>
  <c r="I300" i="7100"/>
  <c r="H300" i="7100"/>
  <c r="A300" i="7100"/>
  <c r="I299" i="7100"/>
  <c r="H299" i="7100"/>
  <c r="A299" i="7100"/>
  <c r="I298" i="7100"/>
  <c r="H298" i="7100"/>
  <c r="A298" i="7100"/>
  <c r="I297" i="7100"/>
  <c r="H297" i="7100"/>
  <c r="A297" i="7100"/>
  <c r="I296" i="7100"/>
  <c r="H296" i="7100"/>
  <c r="A296" i="7100"/>
  <c r="I295" i="7100"/>
  <c r="H295" i="7100"/>
  <c r="A295" i="7100"/>
  <c r="I294" i="7100"/>
  <c r="H294" i="7100"/>
  <c r="A294" i="7100"/>
  <c r="I293" i="7100"/>
  <c r="H293" i="7100"/>
  <c r="A293" i="7100"/>
  <c r="I292" i="7100"/>
  <c r="H292" i="7100"/>
  <c r="A292" i="7100"/>
  <c r="I291" i="7100"/>
  <c r="H291" i="7100"/>
  <c r="A291" i="7100"/>
  <c r="I290" i="7100"/>
  <c r="H290" i="7100"/>
  <c r="A290" i="7100"/>
  <c r="I289" i="7100"/>
  <c r="H289" i="7100"/>
  <c r="A289" i="7100"/>
  <c r="I288" i="7100"/>
  <c r="H288" i="7100"/>
  <c r="A288" i="7100"/>
  <c r="I287" i="7100"/>
  <c r="H287" i="7100"/>
  <c r="A287" i="7100"/>
  <c r="I286" i="7100"/>
  <c r="H286" i="7100"/>
  <c r="A286" i="7100"/>
  <c r="I285" i="7100"/>
  <c r="H285" i="7100"/>
  <c r="A285" i="7100"/>
  <c r="I284" i="7100"/>
  <c r="H284" i="7100"/>
  <c r="A284" i="7100"/>
  <c r="I283" i="7100"/>
  <c r="H283" i="7100"/>
  <c r="A283" i="7100"/>
  <c r="I282" i="7100"/>
  <c r="H282" i="7100"/>
  <c r="A282" i="7100"/>
  <c r="I281" i="7100"/>
  <c r="H281" i="7100"/>
  <c r="A281" i="7100"/>
  <c r="I280" i="7100"/>
  <c r="H280" i="7100"/>
  <c r="A280" i="7100"/>
  <c r="I279" i="7100"/>
  <c r="H279" i="7100"/>
  <c r="A279" i="7100"/>
  <c r="I278" i="7100"/>
  <c r="H278" i="7100"/>
  <c r="A278" i="7100"/>
  <c r="I277" i="7100"/>
  <c r="H277" i="7100"/>
  <c r="A277" i="7100"/>
  <c r="I276" i="7100"/>
  <c r="H276" i="7100"/>
  <c r="A276" i="7100"/>
  <c r="I275" i="7100"/>
  <c r="H275" i="7100"/>
  <c r="A275" i="7100"/>
  <c r="I274" i="7100"/>
  <c r="H274" i="7100"/>
  <c r="A274" i="7100"/>
  <c r="I273" i="7100"/>
  <c r="H273" i="7100"/>
  <c r="A273" i="7100"/>
  <c r="I272" i="7100"/>
  <c r="H272" i="7100"/>
  <c r="A272" i="7100"/>
  <c r="I271" i="7100"/>
  <c r="H271" i="7100"/>
  <c r="A271" i="7100"/>
  <c r="I270" i="7100"/>
  <c r="H270" i="7100"/>
  <c r="A270" i="7100"/>
  <c r="I269" i="7100"/>
  <c r="H269" i="7100"/>
  <c r="A269" i="7100"/>
  <c r="I268" i="7100"/>
  <c r="H268" i="7100"/>
  <c r="A268" i="7100"/>
  <c r="I267" i="7100"/>
  <c r="H267" i="7100"/>
  <c r="A267" i="7100"/>
  <c r="I266" i="7100"/>
  <c r="H266" i="7100"/>
  <c r="A266" i="7100"/>
  <c r="I265" i="7100"/>
  <c r="H265" i="7100"/>
  <c r="A265" i="7100"/>
  <c r="I264" i="7100"/>
  <c r="H264" i="7100"/>
  <c r="A264" i="7100"/>
  <c r="I263" i="7100"/>
  <c r="H263" i="7100"/>
  <c r="A263" i="7100"/>
  <c r="I262" i="7100"/>
  <c r="H262" i="7100"/>
  <c r="A262" i="7100"/>
  <c r="I261" i="7100"/>
  <c r="H261" i="7100"/>
  <c r="A261" i="7100"/>
  <c r="I260" i="7100"/>
  <c r="H260" i="7100"/>
  <c r="A260" i="7100"/>
  <c r="I259" i="7100"/>
  <c r="H259" i="7100"/>
  <c r="A259" i="7100"/>
  <c r="I258" i="7100"/>
  <c r="H258" i="7100"/>
  <c r="A258" i="7100"/>
  <c r="I257" i="7100"/>
  <c r="H257" i="7100"/>
  <c r="A257" i="7100"/>
  <c r="I256" i="7100"/>
  <c r="H256" i="7100"/>
  <c r="A256" i="7100"/>
  <c r="I255" i="7100"/>
  <c r="H255" i="7100"/>
  <c r="A255" i="7100"/>
  <c r="I254" i="7100"/>
  <c r="H254" i="7100"/>
  <c r="A254" i="7100"/>
  <c r="I253" i="7100"/>
  <c r="H253" i="7100"/>
  <c r="A253" i="7100"/>
  <c r="I252" i="7100"/>
  <c r="H252" i="7100"/>
  <c r="A252" i="7100"/>
  <c r="I251" i="7100"/>
  <c r="H251" i="7100"/>
  <c r="A251" i="7100"/>
  <c r="I250" i="7100"/>
  <c r="H250" i="7100"/>
  <c r="A250" i="7100"/>
  <c r="I249" i="7100"/>
  <c r="H249" i="7100"/>
  <c r="A249" i="7100"/>
  <c r="I248" i="7100"/>
  <c r="H248" i="7100"/>
  <c r="A248" i="7100"/>
  <c r="I247" i="7100"/>
  <c r="H247" i="7100"/>
  <c r="A247" i="7100"/>
  <c r="I246" i="7100"/>
  <c r="H246" i="7100"/>
  <c r="A246" i="7100"/>
  <c r="I245" i="7100"/>
  <c r="H245" i="7100"/>
  <c r="A245" i="7100"/>
  <c r="I244" i="7100"/>
  <c r="H244" i="7100"/>
  <c r="A244" i="7100"/>
  <c r="I243" i="7100"/>
  <c r="H243" i="7100"/>
  <c r="A243" i="7100"/>
  <c r="I242" i="7100"/>
  <c r="H242" i="7100"/>
  <c r="A242" i="7100"/>
  <c r="I241" i="7100"/>
  <c r="H241" i="7100"/>
  <c r="A241" i="7100"/>
  <c r="I240" i="7100"/>
  <c r="H240" i="7100"/>
  <c r="A240" i="7100"/>
  <c r="I239" i="7100"/>
  <c r="H239" i="7100"/>
  <c r="A239" i="7100"/>
  <c r="I238" i="7100"/>
  <c r="H238" i="7100"/>
  <c r="A238" i="7100"/>
  <c r="I237" i="7100"/>
  <c r="H237" i="7100"/>
  <c r="A237" i="7100"/>
  <c r="I236" i="7100"/>
  <c r="H236" i="7100"/>
  <c r="A236" i="7100"/>
  <c r="I235" i="7100"/>
  <c r="H235" i="7100"/>
  <c r="A235" i="7100"/>
  <c r="I234" i="7100"/>
  <c r="H234" i="7100"/>
  <c r="A234" i="7100"/>
  <c r="I233" i="7100"/>
  <c r="H233" i="7100"/>
  <c r="A233" i="7100"/>
  <c r="I232" i="7100"/>
  <c r="H232" i="7100"/>
  <c r="A232" i="7100"/>
  <c r="I231" i="7100"/>
  <c r="H231" i="7100"/>
  <c r="A231" i="7100"/>
  <c r="I230" i="7100"/>
  <c r="H230" i="7100"/>
  <c r="A230" i="7100"/>
  <c r="I229" i="7100"/>
  <c r="H229" i="7100"/>
  <c r="A229" i="7100"/>
  <c r="I228" i="7100"/>
  <c r="H228" i="7100"/>
  <c r="A228" i="7100"/>
  <c r="I227" i="7100"/>
  <c r="H227" i="7100"/>
  <c r="A227" i="7100"/>
  <c r="I226" i="7100"/>
  <c r="H226" i="7100"/>
  <c r="A226" i="7100"/>
  <c r="I225" i="7100"/>
  <c r="H225" i="7100"/>
  <c r="A225" i="7100"/>
  <c r="I224" i="7100"/>
  <c r="H224" i="7100"/>
  <c r="A224" i="7100"/>
  <c r="I223" i="7100"/>
  <c r="H223" i="7100"/>
  <c r="A223" i="7100"/>
  <c r="I222" i="7100"/>
  <c r="H222" i="7100"/>
  <c r="A222" i="7100"/>
  <c r="I221" i="7100"/>
  <c r="H221" i="7100"/>
  <c r="A221" i="7100"/>
  <c r="I220" i="7100"/>
  <c r="H220" i="7100"/>
  <c r="A220" i="7100"/>
  <c r="I219" i="7100"/>
  <c r="H219" i="7100"/>
  <c r="A219" i="7100"/>
  <c r="I218" i="7100"/>
  <c r="H218" i="7100"/>
  <c r="A218" i="7100"/>
  <c r="I217" i="7100"/>
  <c r="H217" i="7100"/>
  <c r="A217" i="7100"/>
  <c r="I216" i="7100"/>
  <c r="H216" i="7100"/>
  <c r="A216" i="7100"/>
  <c r="I215" i="7100"/>
  <c r="H215" i="7100"/>
  <c r="A215" i="7100"/>
  <c r="I214" i="7100"/>
  <c r="H214" i="7100"/>
  <c r="A214" i="7100"/>
  <c r="I213" i="7100"/>
  <c r="H213" i="7100"/>
  <c r="A213" i="7100"/>
  <c r="I212" i="7100"/>
  <c r="H212" i="7100"/>
  <c r="A212" i="7100"/>
  <c r="I211" i="7100"/>
  <c r="H211" i="7100"/>
  <c r="A211" i="7100"/>
  <c r="I210" i="7100"/>
  <c r="H210" i="7100"/>
  <c r="A210" i="7100"/>
  <c r="I209" i="7100"/>
  <c r="H209" i="7100"/>
  <c r="A209" i="7100"/>
  <c r="I208" i="7100"/>
  <c r="H208" i="7100"/>
  <c r="A208" i="7100"/>
  <c r="I207" i="7100"/>
  <c r="H207" i="7100"/>
  <c r="A207" i="7100"/>
  <c r="I206" i="7100"/>
  <c r="H206" i="7100"/>
  <c r="A206" i="7100"/>
  <c r="I205" i="7100"/>
  <c r="H205" i="7100"/>
  <c r="A205" i="7100"/>
  <c r="I204" i="7100"/>
  <c r="H204" i="7100"/>
  <c r="A204" i="7100"/>
  <c r="I203" i="7100"/>
  <c r="H203" i="7100"/>
  <c r="A203" i="7100"/>
  <c r="I202" i="7100"/>
  <c r="H202" i="7100"/>
  <c r="A202" i="7100"/>
  <c r="I201" i="7100"/>
  <c r="H201" i="7100"/>
  <c r="A201" i="7100"/>
  <c r="I200" i="7100"/>
  <c r="H200" i="7100"/>
  <c r="A200" i="7100"/>
  <c r="I199" i="7100"/>
  <c r="H199" i="7100"/>
  <c r="A199" i="7100"/>
  <c r="I198" i="7100"/>
  <c r="H198" i="7100"/>
  <c r="A198" i="7100"/>
  <c r="I197" i="7100"/>
  <c r="H197" i="7100"/>
  <c r="A197" i="7100"/>
  <c r="I196" i="7100"/>
  <c r="H196" i="7100"/>
  <c r="A196" i="7100"/>
  <c r="I195" i="7100"/>
  <c r="H195" i="7100"/>
  <c r="A195" i="7100"/>
  <c r="I194" i="7100"/>
  <c r="H194" i="7100"/>
  <c r="A194" i="7100"/>
  <c r="I193" i="7100"/>
  <c r="H193" i="7100"/>
  <c r="A193" i="7100"/>
  <c r="I192" i="7100"/>
  <c r="H192" i="7100"/>
  <c r="A192" i="7100"/>
  <c r="I191" i="7100"/>
  <c r="H191" i="7100"/>
  <c r="A191" i="7100"/>
  <c r="I190" i="7100"/>
  <c r="H190" i="7100"/>
  <c r="A190" i="7100"/>
  <c r="I189" i="7100"/>
  <c r="H189" i="7100"/>
  <c r="A189" i="7100"/>
  <c r="I188" i="7100"/>
  <c r="H188" i="7100"/>
  <c r="A188" i="7100"/>
  <c r="I187" i="7100"/>
  <c r="H187" i="7100"/>
  <c r="A187" i="7100"/>
  <c r="I186" i="7100"/>
  <c r="H186" i="7100"/>
  <c r="A186" i="7100"/>
  <c r="I185" i="7100"/>
  <c r="H185" i="7100"/>
  <c r="A185" i="7100"/>
  <c r="I184" i="7100"/>
  <c r="H184" i="7100"/>
  <c r="A184" i="7100"/>
  <c r="I183" i="7100"/>
  <c r="H183" i="7100"/>
  <c r="A183" i="7100"/>
  <c r="I182" i="7100"/>
  <c r="H182" i="7100"/>
  <c r="A182" i="7100"/>
  <c r="I181" i="7100"/>
  <c r="H181" i="7100"/>
  <c r="A181" i="7100"/>
  <c r="I180" i="7100"/>
  <c r="H180" i="7100"/>
  <c r="A180" i="7100"/>
  <c r="I179" i="7100"/>
  <c r="H179" i="7100"/>
  <c r="A179" i="7100"/>
  <c r="I178" i="7100"/>
  <c r="H178" i="7100"/>
  <c r="A178" i="7100"/>
  <c r="I177" i="7100"/>
  <c r="H177" i="7100"/>
  <c r="A177" i="7100"/>
  <c r="I176" i="7100"/>
  <c r="H176" i="7100"/>
  <c r="A176" i="7100"/>
  <c r="I175" i="7100"/>
  <c r="H175" i="7100"/>
  <c r="A175" i="7100"/>
  <c r="I174" i="7100"/>
  <c r="H174" i="7100"/>
  <c r="A174" i="7100"/>
  <c r="I173" i="7100"/>
  <c r="H173" i="7100"/>
  <c r="A173" i="7100"/>
  <c r="I172" i="7100"/>
  <c r="H172" i="7100"/>
  <c r="A172" i="7100"/>
  <c r="I171" i="7100"/>
  <c r="H171" i="7100"/>
  <c r="A171" i="7100"/>
  <c r="I170" i="7100"/>
  <c r="H170" i="7100"/>
  <c r="A170" i="7100"/>
  <c r="I169" i="7100"/>
  <c r="H169" i="7100"/>
  <c r="A169" i="7100"/>
  <c r="I168" i="7100"/>
  <c r="H168" i="7100"/>
  <c r="A168" i="7100"/>
  <c r="I167" i="7100"/>
  <c r="H167" i="7100"/>
  <c r="A167" i="7100"/>
  <c r="I166" i="7100"/>
  <c r="H166" i="7100"/>
  <c r="A166" i="7100"/>
  <c r="I165" i="7100"/>
  <c r="H165" i="7100"/>
  <c r="A165" i="7100"/>
  <c r="I164" i="7100"/>
  <c r="H164" i="7100"/>
  <c r="A164" i="7100"/>
  <c r="I163" i="7100"/>
  <c r="H163" i="7100"/>
  <c r="A163" i="7100"/>
  <c r="I162" i="7100"/>
  <c r="H162" i="7100"/>
  <c r="A162" i="7100"/>
  <c r="I161" i="7100"/>
  <c r="H161" i="7100"/>
  <c r="A161" i="7100"/>
  <c r="I160" i="7100"/>
  <c r="H160" i="7100"/>
  <c r="A160" i="7100"/>
  <c r="I159" i="7100"/>
  <c r="H159" i="7100"/>
  <c r="A159" i="7100"/>
  <c r="I158" i="7100"/>
  <c r="H158" i="7100"/>
  <c r="A158" i="7100"/>
  <c r="I157" i="7100"/>
  <c r="H157" i="7100"/>
  <c r="A157" i="7100"/>
  <c r="I156" i="7100"/>
  <c r="H156" i="7100"/>
  <c r="A156" i="7100"/>
  <c r="I155" i="7100"/>
  <c r="H155" i="7100"/>
  <c r="A155" i="7100"/>
  <c r="I154" i="7100"/>
  <c r="H154" i="7100"/>
  <c r="A154" i="7100"/>
  <c r="I153" i="7100"/>
  <c r="H153" i="7100"/>
  <c r="A153" i="7100"/>
  <c r="I152" i="7100"/>
  <c r="H152" i="7100"/>
  <c r="A152" i="7100"/>
  <c r="I151" i="7100"/>
  <c r="H151" i="7100"/>
  <c r="A151" i="7100"/>
  <c r="I150" i="7100"/>
  <c r="H150" i="7100"/>
  <c r="A150" i="7100"/>
  <c r="I149" i="7100"/>
  <c r="H149" i="7100"/>
  <c r="A149" i="7100"/>
  <c r="I148" i="7100"/>
  <c r="H148" i="7100"/>
  <c r="A148" i="7100"/>
  <c r="I147" i="7100"/>
  <c r="H147" i="7100"/>
  <c r="A147" i="7100"/>
  <c r="I146" i="7100"/>
  <c r="H146" i="7100"/>
  <c r="A146" i="7100"/>
  <c r="I145" i="7100"/>
  <c r="H145" i="7100"/>
  <c r="A145" i="7100"/>
  <c r="I144" i="7100"/>
  <c r="H144" i="7100"/>
  <c r="A144" i="7100"/>
  <c r="I143" i="7100"/>
  <c r="H143" i="7100"/>
  <c r="A143" i="7100"/>
  <c r="I142" i="7100"/>
  <c r="H142" i="7100"/>
  <c r="A142" i="7100"/>
  <c r="I141" i="7100"/>
  <c r="H141" i="7100"/>
  <c r="A141" i="7100"/>
  <c r="I140" i="7100"/>
  <c r="H140" i="7100"/>
  <c r="A140" i="7100"/>
  <c r="I139" i="7100"/>
  <c r="H139" i="7100"/>
  <c r="A139" i="7100"/>
  <c r="I138" i="7100"/>
  <c r="H138" i="7100"/>
  <c r="A138" i="7100"/>
  <c r="I137" i="7100"/>
  <c r="H137" i="7100"/>
  <c r="A137" i="7100"/>
  <c r="I136" i="7100"/>
  <c r="H136" i="7100"/>
  <c r="A136" i="7100"/>
  <c r="I135" i="7100"/>
  <c r="H135" i="7100"/>
  <c r="A135" i="7100"/>
  <c r="I134" i="7100"/>
  <c r="H134" i="7100"/>
  <c r="A134" i="7100"/>
  <c r="I133" i="7100"/>
  <c r="H133" i="7100"/>
  <c r="A133" i="7100"/>
  <c r="I132" i="7100"/>
  <c r="H132" i="7100"/>
  <c r="A132" i="7100"/>
  <c r="I131" i="7100"/>
  <c r="H131" i="7100"/>
  <c r="A131" i="7100"/>
  <c r="I130" i="7100"/>
  <c r="H130" i="7100"/>
  <c r="A130" i="7100"/>
  <c r="I129" i="7100"/>
  <c r="H129" i="7100"/>
  <c r="A129" i="7100"/>
  <c r="I128" i="7100"/>
  <c r="H128" i="7100"/>
  <c r="A128" i="7100"/>
  <c r="I127" i="7100"/>
  <c r="H127" i="7100"/>
  <c r="A127" i="7100"/>
  <c r="I126" i="7100"/>
  <c r="H126" i="7100"/>
  <c r="A126" i="7100"/>
  <c r="I125" i="7100"/>
  <c r="H125" i="7100"/>
  <c r="A125" i="7100"/>
  <c r="I124" i="7100"/>
  <c r="H124" i="7100"/>
  <c r="A124" i="7100"/>
  <c r="I123" i="7100"/>
  <c r="H123" i="7100"/>
  <c r="A123" i="7100"/>
  <c r="I122" i="7100"/>
  <c r="H122" i="7100"/>
  <c r="A122" i="7100"/>
  <c r="I121" i="7100"/>
  <c r="H121" i="7100"/>
  <c r="A121" i="7100"/>
  <c r="I120" i="7100"/>
  <c r="H120" i="7100"/>
  <c r="A120" i="7100"/>
  <c r="I119" i="7100"/>
  <c r="H119" i="7100"/>
  <c r="A119" i="7100"/>
  <c r="I118" i="7100"/>
  <c r="H118" i="7100"/>
  <c r="A118" i="7100"/>
  <c r="I117" i="7100"/>
  <c r="H117" i="7100"/>
  <c r="A117" i="7100"/>
  <c r="I116" i="7100"/>
  <c r="H116" i="7100"/>
  <c r="A116" i="7100"/>
  <c r="I115" i="7100"/>
  <c r="H115" i="7100"/>
  <c r="A115" i="7100"/>
  <c r="I114" i="7100"/>
  <c r="H114" i="7100"/>
  <c r="A114" i="7100"/>
  <c r="I113" i="7100"/>
  <c r="H113" i="7100"/>
  <c r="A113" i="7100"/>
  <c r="I112" i="7100"/>
  <c r="H112" i="7100"/>
  <c r="A112" i="7100"/>
  <c r="I111" i="7100"/>
  <c r="H111" i="7100"/>
  <c r="A111" i="7100"/>
  <c r="I110" i="7100"/>
  <c r="H110" i="7100"/>
  <c r="A110" i="7100"/>
  <c r="I109" i="7100"/>
  <c r="H109" i="7100"/>
  <c r="A109" i="7100"/>
  <c r="I108" i="7100"/>
  <c r="H108" i="7100"/>
  <c r="A108" i="7100"/>
  <c r="I107" i="7100"/>
  <c r="H107" i="7100"/>
  <c r="A107" i="7100"/>
  <c r="I106" i="7100"/>
  <c r="H106" i="7100"/>
  <c r="A106" i="7100"/>
  <c r="I105" i="7100"/>
  <c r="H105" i="7100"/>
  <c r="A105" i="7100"/>
  <c r="I104" i="7100"/>
  <c r="H104" i="7100"/>
  <c r="A104" i="7100"/>
  <c r="I103" i="7100"/>
  <c r="H103" i="7100"/>
  <c r="A103" i="7100"/>
  <c r="I102" i="7100"/>
  <c r="H102" i="7100"/>
  <c r="A102" i="7100"/>
  <c r="I101" i="7100"/>
  <c r="H101" i="7100"/>
  <c r="A101" i="7100"/>
  <c r="I100" i="7100"/>
  <c r="H100" i="7100"/>
  <c r="A100" i="7100"/>
  <c r="I99" i="7100"/>
  <c r="H99" i="7100"/>
  <c r="A99" i="7100"/>
  <c r="I98" i="7100"/>
  <c r="H98" i="7100"/>
  <c r="A98" i="7100"/>
  <c r="I97" i="7100"/>
  <c r="H97" i="7100"/>
  <c r="A97" i="7100"/>
  <c r="I96" i="7100"/>
  <c r="H96" i="7100"/>
  <c r="A96" i="7100"/>
  <c r="I95" i="7100"/>
  <c r="H95" i="7100"/>
  <c r="A95" i="7100"/>
  <c r="I94" i="7100"/>
  <c r="H94" i="7100"/>
  <c r="A94" i="7100"/>
  <c r="I93" i="7100"/>
  <c r="H93" i="7100"/>
  <c r="A93" i="7100"/>
  <c r="I92" i="7100"/>
  <c r="H92" i="7100"/>
  <c r="A92" i="7100"/>
  <c r="I91" i="7100"/>
  <c r="H91" i="7100"/>
  <c r="A91" i="7100"/>
  <c r="I90" i="7100"/>
  <c r="H90" i="7100"/>
  <c r="A90" i="7100"/>
  <c r="I89" i="7100"/>
  <c r="H89" i="7100"/>
  <c r="A89" i="7100"/>
  <c r="I88" i="7100"/>
  <c r="H88" i="7100"/>
  <c r="A88" i="7100"/>
  <c r="I87" i="7100"/>
  <c r="H87" i="7100"/>
  <c r="A87" i="7100"/>
  <c r="I86" i="7100"/>
  <c r="H86" i="7100"/>
  <c r="A86" i="7100"/>
  <c r="I85" i="7100"/>
  <c r="H85" i="7100"/>
  <c r="A85" i="7100"/>
  <c r="I84" i="7100"/>
  <c r="H84" i="7100"/>
  <c r="A84" i="7100"/>
  <c r="I83" i="7100"/>
  <c r="H83" i="7100"/>
  <c r="A83" i="7100"/>
  <c r="I82" i="7100"/>
  <c r="H82" i="7100"/>
  <c r="A82" i="7100"/>
  <c r="I81" i="7100"/>
  <c r="H81" i="7100"/>
  <c r="A81" i="7100"/>
  <c r="I80" i="7100"/>
  <c r="H80" i="7100"/>
  <c r="A80" i="7100"/>
  <c r="I79" i="7100"/>
  <c r="H79" i="7100"/>
  <c r="A79" i="7100"/>
  <c r="I78" i="7100"/>
  <c r="H78" i="7100"/>
  <c r="A78" i="7100"/>
  <c r="I77" i="7100"/>
  <c r="H77" i="7100"/>
  <c r="A77" i="7100"/>
  <c r="I76" i="7100"/>
  <c r="H76" i="7100"/>
  <c r="A76" i="7100"/>
  <c r="I75" i="7100"/>
  <c r="H75" i="7100"/>
  <c r="A75" i="7100"/>
  <c r="I74" i="7100"/>
  <c r="H74" i="7100"/>
  <c r="A74" i="7100"/>
  <c r="I73" i="7100"/>
  <c r="H73" i="7100"/>
  <c r="A73" i="7100"/>
  <c r="I72" i="7100"/>
  <c r="H72" i="7100"/>
  <c r="A72" i="7100"/>
  <c r="I71" i="7100"/>
  <c r="H71" i="7100"/>
  <c r="A71" i="7100"/>
  <c r="I70" i="7100"/>
  <c r="H70" i="7100"/>
  <c r="A70" i="7100"/>
  <c r="I69" i="7100"/>
  <c r="H69" i="7100"/>
  <c r="A69" i="7100"/>
  <c r="I68" i="7100"/>
  <c r="H68" i="7100"/>
  <c r="A68" i="7100"/>
  <c r="I67" i="7100"/>
  <c r="H67" i="7100"/>
  <c r="A67" i="7100"/>
  <c r="I66" i="7100"/>
  <c r="H66" i="7100"/>
  <c r="A66" i="7100"/>
  <c r="I65" i="7100"/>
  <c r="H65" i="7100"/>
  <c r="A65" i="7100"/>
  <c r="I64" i="7100"/>
  <c r="H64" i="7100"/>
  <c r="A64" i="7100"/>
  <c r="I63" i="7100"/>
  <c r="H63" i="7100"/>
  <c r="A63" i="7100"/>
  <c r="I62" i="7100"/>
  <c r="H62" i="7100"/>
  <c r="A62" i="7100"/>
  <c r="I61" i="7100"/>
  <c r="H61" i="7100"/>
  <c r="A61" i="7100"/>
  <c r="I60" i="7100"/>
  <c r="H60" i="7100"/>
  <c r="A60" i="7100"/>
  <c r="I59" i="7100"/>
  <c r="H59" i="7100"/>
  <c r="A59" i="7100"/>
  <c r="I58" i="7100"/>
  <c r="H58" i="7100"/>
  <c r="A58" i="7100"/>
  <c r="I57" i="7100"/>
  <c r="H57" i="7100"/>
  <c r="A57" i="7100"/>
  <c r="I56" i="7100"/>
  <c r="H56" i="7100"/>
  <c r="A56" i="7100"/>
  <c r="I55" i="7100"/>
  <c r="H55" i="7100"/>
  <c r="A55" i="7100"/>
  <c r="I54" i="7100"/>
  <c r="H54" i="7100"/>
  <c r="A54" i="7100"/>
  <c r="I53" i="7100"/>
  <c r="H53" i="7100"/>
  <c r="A53" i="7100"/>
  <c r="I52" i="7100"/>
  <c r="H52" i="7100"/>
  <c r="A52" i="7100"/>
  <c r="I51" i="7100"/>
  <c r="H51" i="7100"/>
  <c r="A51" i="7100"/>
  <c r="I50" i="7100"/>
  <c r="H50" i="7100"/>
  <c r="A50" i="7100"/>
  <c r="I49" i="7100"/>
  <c r="H49" i="7100"/>
  <c r="A49" i="7100"/>
  <c r="I48" i="7100"/>
  <c r="H48" i="7100"/>
  <c r="A48" i="7100"/>
  <c r="I47" i="7100"/>
  <c r="H47" i="7100"/>
  <c r="A47" i="7100"/>
  <c r="I46" i="7100"/>
  <c r="H46" i="7100"/>
  <c r="A46" i="7100"/>
  <c r="I45" i="7100"/>
  <c r="H45" i="7100"/>
  <c r="A45" i="7100"/>
  <c r="I44" i="7100"/>
  <c r="H44" i="7100"/>
  <c r="A44" i="7100"/>
  <c r="I43" i="7100"/>
  <c r="H43" i="7100"/>
  <c r="A43" i="7100"/>
  <c r="I42" i="7100"/>
  <c r="H42" i="7100"/>
  <c r="A42" i="7100"/>
  <c r="I41" i="7100"/>
  <c r="H41" i="7100"/>
  <c r="A41" i="7100"/>
  <c r="I40" i="7100"/>
  <c r="H40" i="7100"/>
  <c r="A40" i="7100"/>
  <c r="I39" i="7100"/>
  <c r="H39" i="7100"/>
  <c r="A39" i="7100"/>
  <c r="I38" i="7100"/>
  <c r="H38" i="7100"/>
  <c r="A38" i="7100"/>
  <c r="I37" i="7100"/>
  <c r="H37" i="7100"/>
  <c r="A37" i="7100"/>
  <c r="I36" i="7100"/>
  <c r="H36" i="7100"/>
  <c r="A36" i="7100"/>
  <c r="I35" i="7100"/>
  <c r="H35" i="7100"/>
  <c r="A35" i="7100"/>
  <c r="I34" i="7100"/>
  <c r="H34" i="7100"/>
  <c r="A34" i="7100"/>
  <c r="I33" i="7100"/>
  <c r="H33" i="7100"/>
  <c r="A33" i="7100"/>
  <c r="I32" i="7100"/>
  <c r="H32" i="7100"/>
  <c r="A32" i="7100"/>
  <c r="I31" i="7100"/>
  <c r="H31" i="7100"/>
  <c r="A31" i="7100"/>
  <c r="I30" i="7100"/>
  <c r="H30" i="7100"/>
  <c r="A30" i="7100"/>
  <c r="I29" i="7100"/>
  <c r="H29" i="7100"/>
  <c r="A29" i="7100"/>
  <c r="I28" i="7100"/>
  <c r="H28" i="7100"/>
  <c r="A28" i="7100"/>
  <c r="I27" i="7100"/>
  <c r="H27" i="7100"/>
  <c r="A27" i="7100"/>
  <c r="I26" i="7100"/>
  <c r="H26" i="7100"/>
  <c r="A26" i="7100"/>
  <c r="I25" i="7100"/>
  <c r="H25" i="7100"/>
  <c r="A25" i="7100"/>
  <c r="I24" i="7100"/>
  <c r="H24" i="7100"/>
  <c r="A24" i="7100"/>
  <c r="I23" i="7100"/>
  <c r="H23" i="7100"/>
  <c r="A23" i="7100"/>
  <c r="I22" i="7100"/>
  <c r="H22" i="7100"/>
  <c r="A22" i="7100"/>
  <c r="I21" i="7100"/>
  <c r="H21" i="7100"/>
  <c r="A21" i="7100"/>
  <c r="I20" i="7100"/>
  <c r="H20" i="7100"/>
  <c r="C20" i="7100"/>
  <c r="C21" i="7100" s="1"/>
  <c r="C22" i="7100" s="1"/>
  <c r="C23" i="7100" s="1"/>
  <c r="C24" i="7100" s="1"/>
  <c r="C25" i="7100" s="1"/>
  <c r="C26" i="7100" s="1"/>
  <c r="C27" i="7100" s="1"/>
  <c r="C28" i="7100" s="1"/>
  <c r="C29" i="7100" s="1"/>
  <c r="C30" i="7100" s="1"/>
  <c r="C31" i="7100" s="1"/>
  <c r="C32" i="7100" s="1"/>
  <c r="C33" i="7100" s="1"/>
  <c r="C34" i="7100" s="1"/>
  <c r="C35" i="7100" s="1"/>
  <c r="C36" i="7100" s="1"/>
  <c r="C37" i="7100" s="1"/>
  <c r="C38" i="7100" s="1"/>
  <c r="C39" i="7100" s="1"/>
  <c r="C40" i="7100" s="1"/>
  <c r="C41" i="7100" s="1"/>
  <c r="C42" i="7100" s="1"/>
  <c r="C43" i="7100" s="1"/>
  <c r="C44" i="7100" s="1"/>
  <c r="C45" i="7100" s="1"/>
  <c r="C46" i="7100" s="1"/>
  <c r="C47" i="7100" s="1"/>
  <c r="C48" i="7100" s="1"/>
  <c r="C49" i="7100" s="1"/>
  <c r="C50" i="7100" s="1"/>
  <c r="C51" i="7100" s="1"/>
  <c r="C52" i="7100" s="1"/>
  <c r="C53" i="7100" s="1"/>
  <c r="C54" i="7100" s="1"/>
  <c r="C55" i="7100" s="1"/>
  <c r="C56" i="7100" s="1"/>
  <c r="C57" i="7100" s="1"/>
  <c r="C58" i="7100" s="1"/>
  <c r="C59" i="7100" s="1"/>
  <c r="C60" i="7100" s="1"/>
  <c r="C61" i="7100" s="1"/>
  <c r="C62" i="7100" s="1"/>
  <c r="C63" i="7100" s="1"/>
  <c r="C64" i="7100" s="1"/>
  <c r="C65" i="7100" s="1"/>
  <c r="C66" i="7100" s="1"/>
  <c r="C67" i="7100" s="1"/>
  <c r="C68" i="7100" s="1"/>
  <c r="C69" i="7100" s="1"/>
  <c r="C70" i="7100" s="1"/>
  <c r="C71" i="7100" s="1"/>
  <c r="C72" i="7100" s="1"/>
  <c r="C73" i="7100" s="1"/>
  <c r="C74" i="7100" s="1"/>
  <c r="C75" i="7100" s="1"/>
  <c r="C76" i="7100" s="1"/>
  <c r="C77" i="7100" s="1"/>
  <c r="C78" i="7100" s="1"/>
  <c r="C79" i="7100" s="1"/>
  <c r="C80" i="7100" s="1"/>
  <c r="C81" i="7100" s="1"/>
  <c r="C82" i="7100" s="1"/>
  <c r="C83" i="7100" s="1"/>
  <c r="C84" i="7100" s="1"/>
  <c r="C85" i="7100" s="1"/>
  <c r="C86" i="7100" s="1"/>
  <c r="C87" i="7100" s="1"/>
  <c r="C88" i="7100" s="1"/>
  <c r="C89" i="7100" s="1"/>
  <c r="C90" i="7100" s="1"/>
  <c r="C91" i="7100" s="1"/>
  <c r="C92" i="7100" s="1"/>
  <c r="C93" i="7100" s="1"/>
  <c r="C94" i="7100" s="1"/>
  <c r="C95" i="7100" s="1"/>
  <c r="C96" i="7100" s="1"/>
  <c r="C97" i="7100" s="1"/>
  <c r="C98" i="7100" s="1"/>
  <c r="C99" i="7100" s="1"/>
  <c r="C100" i="7100" s="1"/>
  <c r="C101" i="7100" s="1"/>
  <c r="C102" i="7100" s="1"/>
  <c r="C103" i="7100" s="1"/>
  <c r="C104" i="7100" s="1"/>
  <c r="C105" i="7100" s="1"/>
  <c r="C106" i="7100" s="1"/>
  <c r="C107" i="7100" s="1"/>
  <c r="C108" i="7100" s="1"/>
  <c r="C109" i="7100" s="1"/>
  <c r="C110" i="7100" s="1"/>
  <c r="C111" i="7100" s="1"/>
  <c r="C112" i="7100" s="1"/>
  <c r="C113" i="7100" s="1"/>
  <c r="C114" i="7100" s="1"/>
  <c r="C115" i="7100" s="1"/>
  <c r="C116" i="7100" s="1"/>
  <c r="C117" i="7100" s="1"/>
  <c r="C118" i="7100" s="1"/>
  <c r="C119" i="7100" s="1"/>
  <c r="C120" i="7100" s="1"/>
  <c r="C121" i="7100" s="1"/>
  <c r="C122" i="7100" s="1"/>
  <c r="C123" i="7100" s="1"/>
  <c r="C124" i="7100" s="1"/>
  <c r="C125" i="7100" s="1"/>
  <c r="C126" i="7100" s="1"/>
  <c r="C127" i="7100" s="1"/>
  <c r="C128" i="7100" s="1"/>
  <c r="C129" i="7100" s="1"/>
  <c r="C130" i="7100" s="1"/>
  <c r="C131" i="7100" s="1"/>
  <c r="C132" i="7100" s="1"/>
  <c r="C133" i="7100" s="1"/>
  <c r="C134" i="7100" s="1"/>
  <c r="C135" i="7100" s="1"/>
  <c r="C136" i="7100" s="1"/>
  <c r="C137" i="7100" s="1"/>
  <c r="C138" i="7100" s="1"/>
  <c r="C139" i="7100" s="1"/>
  <c r="C140" i="7100" s="1"/>
  <c r="C141" i="7100" s="1"/>
  <c r="C142" i="7100" s="1"/>
  <c r="C143" i="7100" s="1"/>
  <c r="C144" i="7100" s="1"/>
  <c r="C145" i="7100" s="1"/>
  <c r="C146" i="7100" s="1"/>
  <c r="C147" i="7100" s="1"/>
  <c r="C148" i="7100" s="1"/>
  <c r="C149" i="7100" s="1"/>
  <c r="C150" i="7100" s="1"/>
  <c r="C151" i="7100" s="1"/>
  <c r="C152" i="7100" s="1"/>
  <c r="C153" i="7100" s="1"/>
  <c r="C154" i="7100" s="1"/>
  <c r="C155" i="7100" s="1"/>
  <c r="C156" i="7100" s="1"/>
  <c r="C157" i="7100" s="1"/>
  <c r="C158" i="7100" s="1"/>
  <c r="C159" i="7100" s="1"/>
  <c r="C160" i="7100" s="1"/>
  <c r="C161" i="7100" s="1"/>
  <c r="C162" i="7100" s="1"/>
  <c r="C163" i="7100" s="1"/>
  <c r="C164" i="7100" s="1"/>
  <c r="C165" i="7100" s="1"/>
  <c r="C166" i="7100" s="1"/>
  <c r="C167" i="7100" s="1"/>
  <c r="C168" i="7100" s="1"/>
  <c r="C169" i="7100" s="1"/>
  <c r="C170" i="7100" s="1"/>
  <c r="C171" i="7100" s="1"/>
  <c r="C172" i="7100" s="1"/>
  <c r="C173" i="7100" s="1"/>
  <c r="C174" i="7100" s="1"/>
  <c r="C175" i="7100" s="1"/>
  <c r="C176" i="7100" s="1"/>
  <c r="C177" i="7100" s="1"/>
  <c r="C178" i="7100" s="1"/>
  <c r="C179" i="7100" s="1"/>
  <c r="C180" i="7100" s="1"/>
  <c r="C181" i="7100" s="1"/>
  <c r="C182" i="7100" s="1"/>
  <c r="C183" i="7100" s="1"/>
  <c r="C184" i="7100" s="1"/>
  <c r="C185" i="7100" s="1"/>
  <c r="C186" i="7100" s="1"/>
  <c r="C187" i="7100" s="1"/>
  <c r="C188" i="7100" s="1"/>
  <c r="C189" i="7100" s="1"/>
  <c r="C190" i="7100" s="1"/>
  <c r="C191" i="7100" s="1"/>
  <c r="C192" i="7100" s="1"/>
  <c r="C193" i="7100" s="1"/>
  <c r="C194" i="7100" s="1"/>
  <c r="C195" i="7100" s="1"/>
  <c r="C196" i="7100" s="1"/>
  <c r="C197" i="7100" s="1"/>
  <c r="C198" i="7100" s="1"/>
  <c r="C199" i="7100" s="1"/>
  <c r="C200" i="7100" s="1"/>
  <c r="C201" i="7100" s="1"/>
  <c r="C202" i="7100" s="1"/>
  <c r="C203" i="7100" s="1"/>
  <c r="C204" i="7100" s="1"/>
  <c r="C205" i="7100" s="1"/>
  <c r="C206" i="7100" s="1"/>
  <c r="C207" i="7100" s="1"/>
  <c r="C208" i="7100" s="1"/>
  <c r="C209" i="7100" s="1"/>
  <c r="C210" i="7100" s="1"/>
  <c r="C211" i="7100" s="1"/>
  <c r="C212" i="7100" s="1"/>
  <c r="C213" i="7100" s="1"/>
  <c r="C214" i="7100" s="1"/>
  <c r="C215" i="7100" s="1"/>
  <c r="C216" i="7100" s="1"/>
  <c r="C217" i="7100" s="1"/>
  <c r="C218" i="7100" s="1"/>
  <c r="C219" i="7100" s="1"/>
  <c r="C220" i="7100" s="1"/>
  <c r="C221" i="7100" s="1"/>
  <c r="C222" i="7100" s="1"/>
  <c r="C223" i="7100" s="1"/>
  <c r="C224" i="7100" s="1"/>
  <c r="C225" i="7100" s="1"/>
  <c r="C226" i="7100" s="1"/>
  <c r="C227" i="7100" s="1"/>
  <c r="C228" i="7100" s="1"/>
  <c r="C229" i="7100" s="1"/>
  <c r="C230" i="7100" s="1"/>
  <c r="C231" i="7100" s="1"/>
  <c r="C232" i="7100" s="1"/>
  <c r="C233" i="7100" s="1"/>
  <c r="C234" i="7100" s="1"/>
  <c r="C235" i="7100" s="1"/>
  <c r="C236" i="7100" s="1"/>
  <c r="C237" i="7100" s="1"/>
  <c r="C238" i="7100" s="1"/>
  <c r="C239" i="7100" s="1"/>
  <c r="C240" i="7100" s="1"/>
  <c r="C241" i="7100" s="1"/>
  <c r="C242" i="7100" s="1"/>
  <c r="C243" i="7100" s="1"/>
  <c r="C244" i="7100" s="1"/>
  <c r="C245" i="7100" s="1"/>
  <c r="C246" i="7100" s="1"/>
  <c r="C247" i="7100" s="1"/>
  <c r="C248" i="7100" s="1"/>
  <c r="C249" i="7100" s="1"/>
  <c r="C250" i="7100" s="1"/>
  <c r="C251" i="7100" s="1"/>
  <c r="C252" i="7100" s="1"/>
  <c r="C253" i="7100" s="1"/>
  <c r="C254" i="7100" s="1"/>
  <c r="C255" i="7100" s="1"/>
  <c r="C256" i="7100" s="1"/>
  <c r="C257" i="7100" s="1"/>
  <c r="C258" i="7100" s="1"/>
  <c r="C259" i="7100" s="1"/>
  <c r="C260" i="7100" s="1"/>
  <c r="C261" i="7100" s="1"/>
  <c r="C262" i="7100" s="1"/>
  <c r="C263" i="7100" s="1"/>
  <c r="C264" i="7100" s="1"/>
  <c r="C265" i="7100" s="1"/>
  <c r="C266" i="7100" s="1"/>
  <c r="C267" i="7100" s="1"/>
  <c r="C268" i="7100" s="1"/>
  <c r="C269" i="7100" s="1"/>
  <c r="C270" i="7100" s="1"/>
  <c r="C271" i="7100" s="1"/>
  <c r="C272" i="7100" s="1"/>
  <c r="C273" i="7100" s="1"/>
  <c r="C274" i="7100" s="1"/>
  <c r="C275" i="7100" s="1"/>
  <c r="C276" i="7100" s="1"/>
  <c r="C277" i="7100" s="1"/>
  <c r="C278" i="7100" s="1"/>
  <c r="C279" i="7100" s="1"/>
  <c r="C280" i="7100" s="1"/>
  <c r="C281" i="7100" s="1"/>
  <c r="C282" i="7100" s="1"/>
  <c r="C283" i="7100" s="1"/>
  <c r="C284" i="7100" s="1"/>
  <c r="C285" i="7100" s="1"/>
  <c r="C286" i="7100" s="1"/>
  <c r="C287" i="7100" s="1"/>
  <c r="C288" i="7100" s="1"/>
  <c r="C289" i="7100" s="1"/>
  <c r="C290" i="7100" s="1"/>
  <c r="C291" i="7100" s="1"/>
  <c r="C292" i="7100" s="1"/>
  <c r="C293" i="7100" s="1"/>
  <c r="C294" i="7100" s="1"/>
  <c r="C295" i="7100" s="1"/>
  <c r="C296" i="7100" s="1"/>
  <c r="C297" i="7100" s="1"/>
  <c r="C298" i="7100" s="1"/>
  <c r="C299" i="7100" s="1"/>
  <c r="C300" i="7100" s="1"/>
  <c r="C301" i="7100" s="1"/>
  <c r="C302" i="7100" s="1"/>
  <c r="C303" i="7100" s="1"/>
  <c r="C304" i="7100" s="1"/>
  <c r="C305" i="7100" s="1"/>
  <c r="C306" i="7100" s="1"/>
  <c r="C307" i="7100" s="1"/>
  <c r="C308" i="7100" s="1"/>
  <c r="C309" i="7100" s="1"/>
  <c r="C310" i="7100" s="1"/>
  <c r="C311" i="7100" s="1"/>
  <c r="C312" i="7100" s="1"/>
  <c r="C313" i="7100" s="1"/>
  <c r="C314" i="7100" s="1"/>
  <c r="C315" i="7100" s="1"/>
  <c r="C316" i="7100" s="1"/>
  <c r="C317" i="7100" s="1"/>
  <c r="C318" i="7100" s="1"/>
  <c r="C319" i="7100" s="1"/>
  <c r="C320" i="7100" s="1"/>
  <c r="C321" i="7100" s="1"/>
  <c r="C322" i="7100" s="1"/>
  <c r="C323" i="7100" s="1"/>
  <c r="C324" i="7100" s="1"/>
  <c r="C325" i="7100" s="1"/>
  <c r="C326" i="7100" s="1"/>
  <c r="C327" i="7100" s="1"/>
  <c r="C328" i="7100" s="1"/>
  <c r="C329" i="7100" s="1"/>
  <c r="C330" i="7100" s="1"/>
  <c r="C331" i="7100" s="1"/>
  <c r="C332" i="7100" s="1"/>
  <c r="C333" i="7100" s="1"/>
  <c r="C334" i="7100" s="1"/>
  <c r="C335" i="7100" s="1"/>
  <c r="C336" i="7100" s="1"/>
  <c r="C337" i="7100" s="1"/>
  <c r="C338" i="7100" s="1"/>
  <c r="C339" i="7100" s="1"/>
  <c r="C340" i="7100" s="1"/>
  <c r="C341" i="7100" s="1"/>
  <c r="C342" i="7100" s="1"/>
  <c r="C343" i="7100" s="1"/>
  <c r="C344" i="7100" s="1"/>
  <c r="C345" i="7100" s="1"/>
  <c r="C346" i="7100" s="1"/>
  <c r="C347" i="7100" s="1"/>
  <c r="C348" i="7100" s="1"/>
  <c r="C349" i="7100" s="1"/>
  <c r="C350" i="7100" s="1"/>
  <c r="C351" i="7100" s="1"/>
  <c r="C352" i="7100" s="1"/>
  <c r="C353" i="7100" s="1"/>
  <c r="C354" i="7100" s="1"/>
  <c r="C355" i="7100" s="1"/>
  <c r="C356" i="7100" s="1"/>
  <c r="C357" i="7100" s="1"/>
  <c r="C358" i="7100" s="1"/>
  <c r="C359" i="7100" s="1"/>
  <c r="C360" i="7100" s="1"/>
  <c r="C361" i="7100" s="1"/>
  <c r="C362" i="7100" s="1"/>
  <c r="C363" i="7100" s="1"/>
  <c r="C364" i="7100" s="1"/>
  <c r="C365" i="7100" s="1"/>
  <c r="C366" i="7100" s="1"/>
  <c r="C367" i="7100" s="1"/>
  <c r="C368" i="7100" s="1"/>
  <c r="C369" i="7100" s="1"/>
  <c r="C370" i="7100" s="1"/>
  <c r="C371" i="7100" s="1"/>
  <c r="C372" i="7100" s="1"/>
  <c r="C373" i="7100" s="1"/>
  <c r="C374" i="7100" s="1"/>
  <c r="C375" i="7100" s="1"/>
  <c r="C376" i="7100" s="1"/>
  <c r="C377" i="7100" s="1"/>
  <c r="C378" i="7100" s="1"/>
  <c r="C379" i="7100" s="1"/>
  <c r="C380" i="7100" s="1"/>
  <c r="C381" i="7100" s="1"/>
  <c r="C382" i="7100" s="1"/>
  <c r="C383" i="7100" s="1"/>
  <c r="C384" i="7100" s="1"/>
  <c r="C385" i="7100" s="1"/>
  <c r="C386" i="7100" s="1"/>
  <c r="C387" i="7100" s="1"/>
  <c r="C388" i="7100" s="1"/>
  <c r="C389" i="7100" s="1"/>
  <c r="C390" i="7100" s="1"/>
  <c r="C391" i="7100" s="1"/>
  <c r="C392" i="7100" s="1"/>
  <c r="C393" i="7100" s="1"/>
  <c r="C394" i="7100" s="1"/>
  <c r="C395" i="7100" s="1"/>
  <c r="C396" i="7100" s="1"/>
  <c r="C397" i="7100" s="1"/>
  <c r="C398" i="7100" s="1"/>
  <c r="C399" i="7100" s="1"/>
  <c r="C400" i="7100" s="1"/>
  <c r="C401" i="7100" s="1"/>
  <c r="C402" i="7100" s="1"/>
  <c r="C403" i="7100" s="1"/>
  <c r="C404" i="7100" s="1"/>
  <c r="C405" i="7100" s="1"/>
  <c r="C406" i="7100" s="1"/>
  <c r="C407" i="7100" s="1"/>
  <c r="C408" i="7100" s="1"/>
  <c r="C409" i="7100" s="1"/>
  <c r="C410" i="7100" s="1"/>
  <c r="C411" i="7100" s="1"/>
  <c r="C412" i="7100" s="1"/>
  <c r="C413" i="7100" s="1"/>
  <c r="C414" i="7100" s="1"/>
  <c r="C415" i="7100" s="1"/>
  <c r="C416" i="7100" s="1"/>
  <c r="C417" i="7100" s="1"/>
  <c r="C418" i="7100" s="1"/>
  <c r="C419" i="7100" s="1"/>
  <c r="C420" i="7100" s="1"/>
  <c r="C421" i="7100" s="1"/>
  <c r="C422" i="7100" s="1"/>
  <c r="C423" i="7100" s="1"/>
  <c r="C424" i="7100" s="1"/>
  <c r="C425" i="7100" s="1"/>
  <c r="C426" i="7100" s="1"/>
  <c r="C427" i="7100" s="1"/>
  <c r="C428" i="7100" s="1"/>
  <c r="C429" i="7100" s="1"/>
  <c r="C430" i="7100" s="1"/>
  <c r="C431" i="7100" s="1"/>
  <c r="C432" i="7100" s="1"/>
  <c r="C433" i="7100" s="1"/>
  <c r="C434" i="7100" s="1"/>
  <c r="C435" i="7100" s="1"/>
  <c r="C436" i="7100" s="1"/>
  <c r="C437" i="7100" s="1"/>
  <c r="C438" i="7100" s="1"/>
  <c r="C439" i="7100" s="1"/>
  <c r="C440" i="7100" s="1"/>
  <c r="C441" i="7100" s="1"/>
  <c r="C442" i="7100" s="1"/>
  <c r="C443" i="7100" s="1"/>
  <c r="C444" i="7100" s="1"/>
  <c r="C445" i="7100" s="1"/>
  <c r="C446" i="7100" s="1"/>
  <c r="C447" i="7100" s="1"/>
  <c r="C448" i="7100" s="1"/>
  <c r="C449" i="7100" s="1"/>
  <c r="C450" i="7100" s="1"/>
  <c r="C451" i="7100" s="1"/>
  <c r="C452" i="7100" s="1"/>
  <c r="C453" i="7100" s="1"/>
  <c r="C454" i="7100" s="1"/>
  <c r="C455" i="7100" s="1"/>
  <c r="C456" i="7100" s="1"/>
  <c r="C457" i="7100" s="1"/>
  <c r="C458" i="7100" s="1"/>
  <c r="C459" i="7100" s="1"/>
  <c r="C460" i="7100" s="1"/>
  <c r="C461" i="7100" s="1"/>
  <c r="C462" i="7100" s="1"/>
  <c r="C463" i="7100" s="1"/>
  <c r="C464" i="7100" s="1"/>
  <c r="C465" i="7100" s="1"/>
  <c r="C466" i="7100" s="1"/>
  <c r="C467" i="7100" s="1"/>
  <c r="A20" i="7100"/>
  <c r="I19" i="7100"/>
  <c r="H19" i="7100"/>
  <c r="A19" i="7100"/>
  <c r="I18" i="7100"/>
  <c r="H18" i="7100"/>
  <c r="A18" i="7100"/>
  <c r="I17" i="7100"/>
  <c r="H17" i="7100"/>
  <c r="A17" i="7100"/>
  <c r="I16" i="7100"/>
  <c r="H16" i="7100"/>
  <c r="A16" i="7100"/>
  <c r="I15" i="7100"/>
  <c r="H15" i="7100"/>
  <c r="A15" i="7100"/>
  <c r="I14" i="7100"/>
  <c r="H14" i="7100"/>
  <c r="A14" i="7100"/>
  <c r="I13" i="7100"/>
  <c r="H13" i="7100"/>
  <c r="A13" i="7100"/>
  <c r="I12" i="7100"/>
  <c r="H12" i="7100"/>
  <c r="A12" i="7100"/>
  <c r="I11" i="7100"/>
  <c r="H11" i="7100"/>
  <c r="A11" i="7100"/>
  <c r="I10" i="7100"/>
  <c r="H10" i="7100"/>
  <c r="A10" i="7100"/>
  <c r="I9" i="7100"/>
  <c r="H9" i="7100"/>
  <c r="A9" i="7100"/>
  <c r="I8" i="7100"/>
  <c r="H8" i="7100"/>
  <c r="A8" i="7100"/>
  <c r="I7" i="7100"/>
  <c r="H7" i="7100"/>
  <c r="A7" i="7100"/>
  <c r="I6" i="7100"/>
  <c r="H6" i="7100"/>
  <c r="A6" i="7100"/>
  <c r="I5" i="7100"/>
  <c r="H5" i="7100"/>
  <c r="A5" i="7100"/>
  <c r="I4" i="7100"/>
  <c r="H4" i="7100"/>
  <c r="A4" i="7100"/>
  <c r="I3" i="7100"/>
  <c r="H3" i="7100"/>
  <c r="C3" i="7100"/>
  <c r="C4" i="7100" s="1"/>
  <c r="C5" i="7100" s="1"/>
  <c r="C6" i="7100" s="1"/>
  <c r="C7" i="7100" s="1"/>
  <c r="C8" i="7100" s="1"/>
  <c r="C9" i="7100" s="1"/>
  <c r="C10" i="7100" s="1"/>
  <c r="C11" i="7100" s="1"/>
  <c r="C12" i="7100" s="1"/>
  <c r="C13" i="7100" s="1"/>
  <c r="C14" i="7100" s="1"/>
  <c r="C15" i="7100" s="1"/>
  <c r="C16" i="7100" s="1"/>
  <c r="C17" i="7100" s="1"/>
  <c r="A3" i="7100"/>
  <c r="I2" i="7100"/>
  <c r="H2" i="7100"/>
  <c r="A2" i="7100"/>
  <c r="L45" i="6917" l="1"/>
  <c r="L46" i="6917"/>
  <c r="L43" i="6917"/>
  <c r="L41" i="6917"/>
  <c r="L42" i="6917"/>
  <c r="L44" i="6917"/>
  <c r="L40" i="6917"/>
  <c r="B39" i="6911"/>
  <c r="B38" i="6911" l="1"/>
  <c r="N24" i="7068"/>
  <c r="O24" i="7068"/>
  <c r="Q24" i="7068"/>
  <c r="T24" i="7068"/>
  <c r="V24" i="7068"/>
  <c r="N25" i="7068"/>
  <c r="O25" i="7068"/>
  <c r="Q25" i="7068"/>
  <c r="N26" i="7068"/>
  <c r="O26" i="7068"/>
  <c r="Q26" i="7068"/>
  <c r="N27" i="7068"/>
  <c r="O27" i="7068"/>
  <c r="Q27" i="7068"/>
  <c r="V4" i="7067"/>
  <c r="T4" i="7067"/>
  <c r="R4" i="7067" l="1"/>
  <c r="M26" i="7068"/>
  <c r="M24" i="7068"/>
  <c r="M27" i="7068"/>
  <c r="M25" i="7068"/>
  <c r="B37" i="6911" l="1"/>
  <c r="B36" i="6911"/>
  <c r="B35" i="6911"/>
  <c r="AT5" i="7062" l="1"/>
  <c r="AT6" i="7062"/>
  <c r="AT7" i="7062"/>
  <c r="AT8" i="7062"/>
  <c r="AT9" i="7062"/>
  <c r="AT10" i="7062"/>
  <c r="AT11" i="7062"/>
  <c r="AT12" i="7062"/>
  <c r="AT13" i="7062"/>
  <c r="AT14" i="7062"/>
  <c r="AT15" i="7062"/>
  <c r="AT16" i="7062"/>
  <c r="AT17" i="7062"/>
  <c r="AT18" i="7062"/>
  <c r="AT19" i="7062"/>
  <c r="AT20" i="7062"/>
  <c r="AT21" i="7062"/>
  <c r="AT22" i="7062"/>
  <c r="AT23" i="7062"/>
  <c r="AT24" i="7062"/>
  <c r="AT25" i="7062"/>
  <c r="AT26" i="7062"/>
  <c r="AT27" i="7062"/>
  <c r="AT28" i="7062"/>
  <c r="AT29" i="7062"/>
  <c r="AT30" i="7062"/>
  <c r="AT31" i="7062"/>
  <c r="AT32" i="7062"/>
  <c r="AT33" i="7062"/>
  <c r="AT34" i="7062"/>
  <c r="AT35" i="7062"/>
  <c r="AT36" i="7062"/>
  <c r="AT37" i="7062"/>
  <c r="AT38" i="7062"/>
  <c r="AT39" i="7062"/>
  <c r="AT40" i="7062"/>
  <c r="AT41" i="7062"/>
  <c r="AT42" i="7062"/>
  <c r="AT43" i="7062"/>
  <c r="AT44" i="7062"/>
  <c r="AT45" i="7062"/>
  <c r="AT46" i="7062"/>
  <c r="AT47" i="7062"/>
  <c r="AT48" i="7062"/>
  <c r="AT49" i="7062"/>
  <c r="AT50" i="7062"/>
  <c r="AT51" i="7062"/>
  <c r="AT52" i="7062"/>
  <c r="AT53" i="7062"/>
  <c r="AT54" i="7062"/>
  <c r="AT55" i="7062"/>
  <c r="AT56" i="7062"/>
  <c r="AT57" i="7062"/>
  <c r="AT58" i="7062"/>
  <c r="AT59" i="7062"/>
  <c r="AT60" i="7062"/>
  <c r="AT61" i="7062"/>
  <c r="AT62" i="7062"/>
  <c r="AT63" i="7062"/>
  <c r="AT64" i="7062"/>
  <c r="AT65" i="7062"/>
  <c r="AT66" i="7062"/>
  <c r="AT67" i="7062"/>
  <c r="AT68" i="7062"/>
  <c r="AT69" i="7062"/>
  <c r="AT70" i="7062"/>
  <c r="AT71" i="7062"/>
  <c r="AT72" i="7062"/>
  <c r="AT73" i="7062"/>
  <c r="AT74" i="7062"/>
  <c r="AT75" i="7062"/>
  <c r="AT76" i="7062"/>
  <c r="AT77" i="7062"/>
  <c r="AT78" i="7062"/>
  <c r="AT79" i="7062"/>
  <c r="AT80" i="7062"/>
  <c r="AT81" i="7062"/>
  <c r="AT82" i="7062"/>
  <c r="AT83" i="7062"/>
  <c r="AT84" i="7062"/>
  <c r="AT85" i="7062"/>
  <c r="AT86" i="7062"/>
  <c r="AT87" i="7062"/>
  <c r="AT88" i="7062"/>
  <c r="AT89" i="7062"/>
  <c r="AT90" i="7062"/>
  <c r="AT91" i="7062"/>
  <c r="AT92" i="7062"/>
  <c r="AT93" i="7062"/>
  <c r="AT94" i="7062"/>
  <c r="AT95" i="7062"/>
  <c r="AT96" i="7062"/>
  <c r="AT97" i="7062"/>
  <c r="AT98" i="7062"/>
  <c r="AT99" i="7062"/>
  <c r="AT100" i="7062"/>
  <c r="AT101" i="7062"/>
  <c r="AT102" i="7062"/>
  <c r="AT103" i="7062"/>
  <c r="AT104" i="7062"/>
  <c r="AT105" i="7062"/>
  <c r="AT106" i="7062"/>
  <c r="AT107" i="7062"/>
  <c r="AT108" i="7062"/>
  <c r="AT109" i="7062"/>
  <c r="AT110" i="7062"/>
  <c r="AT111" i="7062"/>
  <c r="AT112" i="7062"/>
  <c r="AT113" i="7062"/>
  <c r="AT114" i="7062"/>
  <c r="AT115" i="7062"/>
  <c r="AT116" i="7062"/>
  <c r="AT117" i="7062"/>
  <c r="AT118" i="7062"/>
  <c r="AT119" i="7062"/>
  <c r="AT120" i="7062"/>
  <c r="AT121" i="7062"/>
  <c r="AT122" i="7062"/>
  <c r="AT123" i="7062"/>
  <c r="AT124" i="7062"/>
  <c r="AT125" i="7062"/>
  <c r="AT126" i="7062"/>
  <c r="AT127" i="7062"/>
  <c r="AT128" i="7062"/>
  <c r="AT129" i="7062"/>
  <c r="AT130" i="7062"/>
  <c r="AT131" i="7062"/>
  <c r="AT132" i="7062"/>
  <c r="AT133" i="7062"/>
  <c r="AT134" i="7062"/>
  <c r="AT135" i="7062"/>
  <c r="AT136" i="7062"/>
  <c r="AS5" i="7062"/>
  <c r="AS6" i="7062"/>
  <c r="AS7" i="7062"/>
  <c r="AS8" i="7062"/>
  <c r="AS9" i="7062"/>
  <c r="AS10" i="7062"/>
  <c r="AS11" i="7062"/>
  <c r="AS12" i="7062"/>
  <c r="AS13" i="7062"/>
  <c r="AS14" i="7062"/>
  <c r="AS15" i="7062"/>
  <c r="AS16" i="7062"/>
  <c r="AS17" i="7062"/>
  <c r="AS18" i="7062"/>
  <c r="AS19" i="7062"/>
  <c r="AS20" i="7062"/>
  <c r="AS21" i="7062"/>
  <c r="AS22" i="7062"/>
  <c r="AS23" i="7062"/>
  <c r="AS24" i="7062"/>
  <c r="AS25" i="7062"/>
  <c r="AS26" i="7062"/>
  <c r="AS27" i="7062"/>
  <c r="AS28" i="7062"/>
  <c r="AS29" i="7062"/>
  <c r="AS30" i="7062"/>
  <c r="AS31" i="7062"/>
  <c r="AS32" i="7062"/>
  <c r="AS33" i="7062"/>
  <c r="AS34" i="7062"/>
  <c r="AS35" i="7062"/>
  <c r="AS36" i="7062"/>
  <c r="AS37" i="7062"/>
  <c r="AS38" i="7062"/>
  <c r="AS39" i="7062"/>
  <c r="AS40" i="7062"/>
  <c r="AS41" i="7062"/>
  <c r="AS42" i="7062"/>
  <c r="AS43" i="7062"/>
  <c r="AS44" i="7062"/>
  <c r="AS45" i="7062"/>
  <c r="AS46" i="7062"/>
  <c r="AS47" i="7062"/>
  <c r="AS48" i="7062"/>
  <c r="AS49" i="7062"/>
  <c r="AS50" i="7062"/>
  <c r="AS51" i="7062"/>
  <c r="AS52" i="7062"/>
  <c r="AS53" i="7062"/>
  <c r="AS54" i="7062"/>
  <c r="AS55" i="7062"/>
  <c r="AS56" i="7062"/>
  <c r="AS57" i="7062"/>
  <c r="AS58" i="7062"/>
  <c r="AS59" i="7062"/>
  <c r="AS60" i="7062"/>
  <c r="AS61" i="7062"/>
  <c r="AS62" i="7062"/>
  <c r="AS63" i="7062"/>
  <c r="AS64" i="7062"/>
  <c r="AS65" i="7062"/>
  <c r="AS66" i="7062"/>
  <c r="AS67" i="7062"/>
  <c r="AS68" i="7062"/>
  <c r="AS69" i="7062"/>
  <c r="AS70" i="7062"/>
  <c r="AS71" i="7062"/>
  <c r="AS72" i="7062"/>
  <c r="AS73" i="7062"/>
  <c r="AS74" i="7062"/>
  <c r="AS75" i="7062"/>
  <c r="AS76" i="7062"/>
  <c r="AS77" i="7062"/>
  <c r="AS78" i="7062"/>
  <c r="AS79" i="7062"/>
  <c r="AS80" i="7062"/>
  <c r="AS81" i="7062"/>
  <c r="AS82" i="7062"/>
  <c r="AS83" i="7062"/>
  <c r="AS84" i="7062"/>
  <c r="AS85" i="7062"/>
  <c r="AS86" i="7062"/>
  <c r="AS87" i="7062"/>
  <c r="AS88" i="7062"/>
  <c r="AS89" i="7062"/>
  <c r="AS90" i="7062"/>
  <c r="AS91" i="7062"/>
  <c r="AS92" i="7062"/>
  <c r="AS93" i="7062"/>
  <c r="AS94" i="7062"/>
  <c r="AS95" i="7062"/>
  <c r="AS96" i="7062"/>
  <c r="AS97" i="7062"/>
  <c r="AS98" i="7062"/>
  <c r="AS99" i="7062"/>
  <c r="AS100" i="7062"/>
  <c r="AS101" i="7062"/>
  <c r="AS102" i="7062"/>
  <c r="AS103" i="7062"/>
  <c r="AS104" i="7062"/>
  <c r="AS105" i="7062"/>
  <c r="AS106" i="7062"/>
  <c r="AS107" i="7062"/>
  <c r="AS108" i="7062"/>
  <c r="AS109" i="7062"/>
  <c r="AS110" i="7062"/>
  <c r="AS111" i="7062"/>
  <c r="AS112" i="7062"/>
  <c r="AS113" i="7062"/>
  <c r="AS114" i="7062"/>
  <c r="AS115" i="7062"/>
  <c r="AS116" i="7062"/>
  <c r="AS117" i="7062"/>
  <c r="AS118" i="7062"/>
  <c r="AS119" i="7062"/>
  <c r="AS120" i="7062"/>
  <c r="AS121" i="7062"/>
  <c r="AS122" i="7062"/>
  <c r="AS123" i="7062"/>
  <c r="AS124" i="7062"/>
  <c r="AS125" i="7062"/>
  <c r="AS126" i="7062"/>
  <c r="AS127" i="7062"/>
  <c r="AS128" i="7062"/>
  <c r="AS129" i="7062"/>
  <c r="AS130" i="7062"/>
  <c r="AS131" i="7062"/>
  <c r="AS132" i="7062"/>
  <c r="AS133" i="7062"/>
  <c r="AS134" i="7062"/>
  <c r="AS135" i="7062"/>
  <c r="AS136" i="7062"/>
  <c r="AT4" i="7062"/>
  <c r="AS4" i="7062"/>
  <c r="AR5" i="7062"/>
  <c r="AR6" i="7062"/>
  <c r="AR7" i="7062"/>
  <c r="AR8" i="7062"/>
  <c r="AR9" i="7062"/>
  <c r="AR10" i="7062"/>
  <c r="AR11" i="7062"/>
  <c r="AR12" i="7062"/>
  <c r="AR13" i="7062"/>
  <c r="AR14" i="7062"/>
  <c r="AR15" i="7062"/>
  <c r="AR16" i="7062"/>
  <c r="AR17" i="7062"/>
  <c r="AR18" i="7062"/>
  <c r="AR19" i="7062"/>
  <c r="AR20" i="7062"/>
  <c r="AR21" i="7062"/>
  <c r="AR22" i="7062"/>
  <c r="AR23" i="7062"/>
  <c r="AR24" i="7062"/>
  <c r="AR25" i="7062"/>
  <c r="AR26" i="7062"/>
  <c r="AR27" i="7062"/>
  <c r="AR28" i="7062"/>
  <c r="AR29" i="7062"/>
  <c r="AR30" i="7062"/>
  <c r="AR31" i="7062"/>
  <c r="AR32" i="7062"/>
  <c r="AR33" i="7062"/>
  <c r="AR34" i="7062"/>
  <c r="AR35" i="7062"/>
  <c r="AR36" i="7062"/>
  <c r="AR37" i="7062"/>
  <c r="AR38" i="7062"/>
  <c r="AR39" i="7062"/>
  <c r="AR40" i="7062"/>
  <c r="AR41" i="7062"/>
  <c r="AR42" i="7062"/>
  <c r="AR43" i="7062"/>
  <c r="AR44" i="7062"/>
  <c r="AR45" i="7062"/>
  <c r="AR46" i="7062"/>
  <c r="AR47" i="7062"/>
  <c r="AR48" i="7062"/>
  <c r="AR49" i="7062"/>
  <c r="AR50" i="7062"/>
  <c r="AR51" i="7062"/>
  <c r="AR52" i="7062"/>
  <c r="AR53" i="7062"/>
  <c r="AR54" i="7062"/>
  <c r="AR55" i="7062"/>
  <c r="AR56" i="7062"/>
  <c r="AR57" i="7062"/>
  <c r="AR58" i="7062"/>
  <c r="AR59" i="7062"/>
  <c r="AR60" i="7062"/>
  <c r="AR61" i="7062"/>
  <c r="AR62" i="7062"/>
  <c r="AR63" i="7062"/>
  <c r="AR64" i="7062"/>
  <c r="AR65" i="7062"/>
  <c r="AR66" i="7062"/>
  <c r="AR67" i="7062"/>
  <c r="AR68" i="7062"/>
  <c r="AR69" i="7062"/>
  <c r="AR70" i="7062"/>
  <c r="AR71" i="7062"/>
  <c r="AR72" i="7062"/>
  <c r="AR73" i="7062"/>
  <c r="AR74" i="7062"/>
  <c r="AR75" i="7062"/>
  <c r="AR76" i="7062"/>
  <c r="AR77" i="7062"/>
  <c r="AR78" i="7062"/>
  <c r="AR79" i="7062"/>
  <c r="AR80" i="7062"/>
  <c r="AR81" i="7062"/>
  <c r="AR82" i="7062"/>
  <c r="AR83" i="7062"/>
  <c r="AR84" i="7062"/>
  <c r="AR85" i="7062"/>
  <c r="AR86" i="7062"/>
  <c r="AR87" i="7062"/>
  <c r="AR88" i="7062"/>
  <c r="AR89" i="7062"/>
  <c r="AR90" i="7062"/>
  <c r="AR91" i="7062"/>
  <c r="AR92" i="7062"/>
  <c r="AR93" i="7062"/>
  <c r="AR94" i="7062"/>
  <c r="AR95" i="7062"/>
  <c r="AR96" i="7062"/>
  <c r="AR97" i="7062"/>
  <c r="AR98" i="7062"/>
  <c r="AR99" i="7062"/>
  <c r="AR100" i="7062"/>
  <c r="AR101" i="7062"/>
  <c r="AR102" i="7062"/>
  <c r="AR103" i="7062"/>
  <c r="AR104" i="7062"/>
  <c r="AR105" i="7062"/>
  <c r="AR106" i="7062"/>
  <c r="AR107" i="7062"/>
  <c r="AR108" i="7062"/>
  <c r="AR109" i="7062"/>
  <c r="AR110" i="7062"/>
  <c r="AR111" i="7062"/>
  <c r="AR112" i="7062"/>
  <c r="AR113" i="7062"/>
  <c r="AR114" i="7062"/>
  <c r="AR115" i="7062"/>
  <c r="AR116" i="7062"/>
  <c r="AR117" i="7062"/>
  <c r="AR118" i="7062"/>
  <c r="AR119" i="7062"/>
  <c r="AR120" i="7062"/>
  <c r="AR121" i="7062"/>
  <c r="AR122" i="7062"/>
  <c r="AR123" i="7062"/>
  <c r="AR124" i="7062"/>
  <c r="AR125" i="7062"/>
  <c r="AR126" i="7062"/>
  <c r="AR127" i="7062"/>
  <c r="AR128" i="7062"/>
  <c r="AR129" i="7062"/>
  <c r="AR130" i="7062"/>
  <c r="AR131" i="7062"/>
  <c r="AR132" i="7062"/>
  <c r="AR133" i="7062"/>
  <c r="AR134" i="7062"/>
  <c r="AR135" i="7062"/>
  <c r="AR136" i="7062"/>
  <c r="AR4" i="7062"/>
  <c r="AO4" i="7062"/>
  <c r="AO5" i="7062"/>
  <c r="AO6" i="7062"/>
  <c r="AO7" i="7062"/>
  <c r="AO8" i="7062"/>
  <c r="AO9" i="7062"/>
  <c r="AO10" i="7062"/>
  <c r="AO11" i="7062"/>
  <c r="AO12" i="7062"/>
  <c r="AO13" i="7062"/>
  <c r="AO14" i="7062"/>
  <c r="AO15" i="7062"/>
  <c r="AO16" i="7062"/>
  <c r="AO17" i="7062"/>
  <c r="AO18" i="7062"/>
  <c r="AO19" i="7062"/>
  <c r="AO20" i="7062"/>
  <c r="AO21" i="7062"/>
  <c r="AO22" i="7062"/>
  <c r="AO23" i="7062"/>
  <c r="AO24" i="7062"/>
  <c r="AO25" i="7062"/>
  <c r="AO26" i="7062"/>
  <c r="AO27" i="7062"/>
  <c r="AO28" i="7062"/>
  <c r="AO29" i="7062"/>
  <c r="AO30" i="7062"/>
  <c r="AO31" i="7062"/>
  <c r="AO32" i="7062"/>
  <c r="AO33" i="7062"/>
  <c r="AO34" i="7062"/>
  <c r="AO35" i="7062"/>
  <c r="AO36" i="7062"/>
  <c r="AO37" i="7062"/>
  <c r="AO38" i="7062"/>
  <c r="AO39" i="7062"/>
  <c r="AO40" i="7062"/>
  <c r="AO41" i="7062"/>
  <c r="AO42" i="7062"/>
  <c r="AO43" i="7062"/>
  <c r="AO44" i="7062"/>
  <c r="AO45" i="7062"/>
  <c r="AO46" i="7062"/>
  <c r="AO47" i="7062"/>
  <c r="AO48" i="7062"/>
  <c r="AO49" i="7062"/>
  <c r="AO50" i="7062"/>
  <c r="AO51" i="7062"/>
  <c r="AO52" i="7062"/>
  <c r="AO53" i="7062"/>
  <c r="AO54" i="7062"/>
  <c r="AO55" i="7062"/>
  <c r="AO56" i="7062"/>
  <c r="AO57" i="7062"/>
  <c r="AO58" i="7062"/>
  <c r="AO59" i="7062"/>
  <c r="AO60" i="7062"/>
  <c r="AO61" i="7062"/>
  <c r="AO62" i="7062"/>
  <c r="AO63" i="7062"/>
  <c r="AO64" i="7062"/>
  <c r="AO65" i="7062"/>
  <c r="AO66" i="7062"/>
  <c r="AO67" i="7062"/>
  <c r="AO68" i="7062"/>
  <c r="AO69" i="7062"/>
  <c r="AO70" i="7062"/>
  <c r="AO71" i="7062"/>
  <c r="AO72" i="7062"/>
  <c r="AO73" i="7062"/>
  <c r="AO74" i="7062"/>
  <c r="AO75" i="7062"/>
  <c r="AO76" i="7062"/>
  <c r="AO77" i="7062"/>
  <c r="AO78" i="7062"/>
  <c r="AO79" i="7062"/>
  <c r="AO80" i="7062"/>
  <c r="AO81" i="7062"/>
  <c r="AO82" i="7062"/>
  <c r="AO83" i="7062"/>
  <c r="AO84" i="7062"/>
  <c r="AO85" i="7062"/>
  <c r="AO86" i="7062"/>
  <c r="AO87" i="7062"/>
  <c r="AO88" i="7062"/>
  <c r="AO89" i="7062"/>
  <c r="AO90" i="7062"/>
  <c r="AO91" i="7062"/>
  <c r="AO92" i="7062"/>
  <c r="AO93" i="7062"/>
  <c r="AO94" i="7062"/>
  <c r="AO95" i="7062"/>
  <c r="AO96" i="7062"/>
  <c r="AO97" i="7062"/>
  <c r="AO98" i="7062"/>
  <c r="AO99" i="7062"/>
  <c r="AO100" i="7062"/>
  <c r="AO101" i="7062"/>
  <c r="AO102" i="7062"/>
  <c r="AO103" i="7062"/>
  <c r="AO104" i="7062"/>
  <c r="AO105" i="7062"/>
  <c r="AO106" i="7062"/>
  <c r="AO107" i="7062"/>
  <c r="AO108" i="7062"/>
  <c r="AO109" i="7062"/>
  <c r="AO110" i="7062"/>
  <c r="AO111" i="7062"/>
  <c r="AO112" i="7062"/>
  <c r="AO113" i="7062"/>
  <c r="AO114" i="7062"/>
  <c r="AO115" i="7062"/>
  <c r="AO116" i="7062"/>
  <c r="AO117" i="7062"/>
  <c r="AO118" i="7062"/>
  <c r="AO119" i="7062"/>
  <c r="AO120" i="7062"/>
  <c r="AO121" i="7062"/>
  <c r="AO122" i="7062"/>
  <c r="AO123" i="7062"/>
  <c r="AO124" i="7062"/>
  <c r="AO125" i="7062"/>
  <c r="AO126" i="7062"/>
  <c r="AO127" i="7062"/>
  <c r="AO128" i="7062"/>
  <c r="AO129" i="7062"/>
  <c r="AO130" i="7062"/>
  <c r="AO131" i="7062"/>
  <c r="AO132" i="7062"/>
  <c r="AO133" i="7062"/>
  <c r="AO134" i="7062"/>
  <c r="AO135" i="7062"/>
  <c r="AO136" i="7062"/>
  <c r="AN4" i="7062"/>
  <c r="AN5" i="7062"/>
  <c r="AN6" i="7062"/>
  <c r="AN7" i="7062"/>
  <c r="AN8" i="7062"/>
  <c r="AN9" i="7062"/>
  <c r="AN10" i="7062"/>
  <c r="AN11" i="7062"/>
  <c r="AN12" i="7062"/>
  <c r="AN13" i="7062"/>
  <c r="AN14" i="7062"/>
  <c r="AN15" i="7062"/>
  <c r="AN16" i="7062"/>
  <c r="AN17" i="7062"/>
  <c r="AN18" i="7062"/>
  <c r="AN19" i="7062"/>
  <c r="AN20" i="7062"/>
  <c r="AN21" i="7062"/>
  <c r="AN22" i="7062"/>
  <c r="AN23" i="7062"/>
  <c r="AN24" i="7062"/>
  <c r="AN25" i="7062"/>
  <c r="AN26" i="7062"/>
  <c r="AN27" i="7062"/>
  <c r="AN28" i="7062"/>
  <c r="AN29" i="7062"/>
  <c r="AN30" i="7062"/>
  <c r="AN31" i="7062"/>
  <c r="AN32" i="7062"/>
  <c r="AN33" i="7062"/>
  <c r="AN34" i="7062"/>
  <c r="AN35" i="7062"/>
  <c r="AN36" i="7062"/>
  <c r="AN37" i="7062"/>
  <c r="AN38" i="7062"/>
  <c r="AN39" i="7062"/>
  <c r="AN40" i="7062"/>
  <c r="AN41" i="7062"/>
  <c r="AN42" i="7062"/>
  <c r="AN43" i="7062"/>
  <c r="AN44" i="7062"/>
  <c r="AN45" i="7062"/>
  <c r="AN46" i="7062"/>
  <c r="AN47" i="7062"/>
  <c r="AN48" i="7062"/>
  <c r="AN49" i="7062"/>
  <c r="AN50" i="7062"/>
  <c r="AN51" i="7062"/>
  <c r="AN52" i="7062"/>
  <c r="AN53" i="7062"/>
  <c r="AN54" i="7062"/>
  <c r="AN55" i="7062"/>
  <c r="AN56" i="7062"/>
  <c r="AN57" i="7062"/>
  <c r="AN58" i="7062"/>
  <c r="AN59" i="7062"/>
  <c r="AN60" i="7062"/>
  <c r="AN61" i="7062"/>
  <c r="AN62" i="7062"/>
  <c r="AN63" i="7062"/>
  <c r="AN64" i="7062"/>
  <c r="AN65" i="7062"/>
  <c r="AN66" i="7062"/>
  <c r="AN67" i="7062"/>
  <c r="AN68" i="7062"/>
  <c r="AN69" i="7062"/>
  <c r="AN70" i="7062"/>
  <c r="AN71" i="7062"/>
  <c r="AN72" i="7062"/>
  <c r="AN73" i="7062"/>
  <c r="AN74" i="7062"/>
  <c r="AN75" i="7062"/>
  <c r="AN76" i="7062"/>
  <c r="AN77" i="7062"/>
  <c r="AN78" i="7062"/>
  <c r="AN79" i="7062"/>
  <c r="AN80" i="7062"/>
  <c r="AN81" i="7062"/>
  <c r="AN82" i="7062"/>
  <c r="AN83" i="7062"/>
  <c r="AN84" i="7062"/>
  <c r="AN85" i="7062"/>
  <c r="AN86" i="7062"/>
  <c r="AN87" i="7062"/>
  <c r="AN88" i="7062"/>
  <c r="AN89" i="7062"/>
  <c r="AN90" i="7062"/>
  <c r="AN91" i="7062"/>
  <c r="AN92" i="7062"/>
  <c r="AN93" i="7062"/>
  <c r="AN94" i="7062"/>
  <c r="AN95" i="7062"/>
  <c r="AN96" i="7062"/>
  <c r="AN97" i="7062"/>
  <c r="AN98" i="7062"/>
  <c r="AN99" i="7062"/>
  <c r="AN100" i="7062"/>
  <c r="AN101" i="7062"/>
  <c r="AN102" i="7062"/>
  <c r="AN103" i="7062"/>
  <c r="AN104" i="7062"/>
  <c r="AN105" i="7062"/>
  <c r="AN106" i="7062"/>
  <c r="AN107" i="7062"/>
  <c r="AN108" i="7062"/>
  <c r="AN109" i="7062"/>
  <c r="AN110" i="7062"/>
  <c r="AN111" i="7062"/>
  <c r="AN112" i="7062"/>
  <c r="AN113" i="7062"/>
  <c r="AN114" i="7062"/>
  <c r="AN115" i="7062"/>
  <c r="AN116" i="7062"/>
  <c r="AN117" i="7062"/>
  <c r="AN118" i="7062"/>
  <c r="AN119" i="7062"/>
  <c r="AN120" i="7062"/>
  <c r="AN121" i="7062"/>
  <c r="AN122" i="7062"/>
  <c r="AN123" i="7062"/>
  <c r="AN124" i="7062"/>
  <c r="AN125" i="7062"/>
  <c r="AN126" i="7062"/>
  <c r="AN127" i="7062"/>
  <c r="AN128" i="7062"/>
  <c r="AN129" i="7062"/>
  <c r="AN130" i="7062"/>
  <c r="AN131" i="7062"/>
  <c r="AN132" i="7062"/>
  <c r="AN133" i="7062"/>
  <c r="AN134" i="7062"/>
  <c r="AN135" i="7062"/>
  <c r="AN136" i="7062"/>
  <c r="AO3" i="7062"/>
  <c r="AN3" i="7062"/>
  <c r="AU4" i="7059"/>
  <c r="AV4" i="7059"/>
  <c r="AU5" i="7059"/>
  <c r="AV5" i="7059"/>
  <c r="AU6" i="7059"/>
  <c r="AV6" i="7059"/>
  <c r="AU7" i="7059"/>
  <c r="AV7" i="7059"/>
  <c r="AU8" i="7059"/>
  <c r="AV8" i="7059"/>
  <c r="AU3" i="7059"/>
  <c r="AV3" i="7059"/>
  <c r="B34" i="6911" l="1"/>
  <c r="B28" i="6911"/>
  <c r="B27" i="6911"/>
  <c r="B25" i="6911"/>
  <c r="B24" i="6911"/>
  <c r="B23" i="6911"/>
  <c r="B21" i="6911"/>
  <c r="B19" i="6911"/>
  <c r="B15" i="6911"/>
  <c r="B13" i="6911"/>
  <c r="B11" i="6911"/>
  <c r="B9" i="6911"/>
  <c r="B7" i="6911"/>
  <c r="B5" i="6911"/>
  <c r="B4" i="6911"/>
  <c r="R5" i="7053" l="1"/>
  <c r="R6" i="7053"/>
  <c r="R4" i="7053"/>
  <c r="M10" i="7045" l="1"/>
  <c r="M11" i="7045"/>
  <c r="M13" i="7045"/>
  <c r="M14" i="7045"/>
  <c r="M3" i="7045"/>
  <c r="M17" i="7045"/>
  <c r="M16" i="7045"/>
  <c r="M9" i="7045"/>
  <c r="M6" i="7045"/>
  <c r="M5" i="7045"/>
  <c r="M4" i="7045"/>
  <c r="M7" i="7045"/>
  <c r="M8" i="7045"/>
  <c r="M18" i="7045"/>
  <c r="J3" i="7045"/>
  <c r="K3" i="7045"/>
  <c r="J4" i="7045"/>
  <c r="K4" i="7045"/>
  <c r="Q4" i="7045"/>
  <c r="J5" i="7045"/>
  <c r="K5" i="7045"/>
  <c r="Q5" i="7045"/>
  <c r="J6" i="7045"/>
  <c r="K6" i="7045"/>
  <c r="P6" i="7045"/>
  <c r="Q6" i="7045"/>
  <c r="J7" i="7045"/>
  <c r="K7" i="7045"/>
  <c r="Q7" i="7045"/>
  <c r="J8" i="7045"/>
  <c r="K8" i="7045"/>
  <c r="Q8" i="7045"/>
  <c r="J9" i="7045"/>
  <c r="K9" i="7045"/>
  <c r="Q9" i="7045"/>
  <c r="J10" i="7045"/>
  <c r="K10" i="7045"/>
  <c r="Q10" i="7045"/>
  <c r="J11" i="7045"/>
  <c r="K11" i="7045"/>
  <c r="Q11" i="7045"/>
  <c r="P12" i="7045"/>
  <c r="J12" i="7045"/>
  <c r="K12" i="7045"/>
  <c r="M12" i="7045"/>
  <c r="Q12" i="7045"/>
  <c r="J13" i="7045"/>
  <c r="K13" i="7045"/>
  <c r="J14" i="7045"/>
  <c r="K14" i="7045"/>
  <c r="J15" i="7045"/>
  <c r="K15" i="7045"/>
  <c r="M15" i="7045"/>
  <c r="J16" i="7045"/>
  <c r="K16" i="7045"/>
  <c r="J17" i="7045"/>
  <c r="K17" i="7045"/>
  <c r="J18" i="7045"/>
  <c r="K18" i="7045"/>
  <c r="J19" i="7045"/>
  <c r="K19" i="7045"/>
  <c r="M19" i="7045"/>
  <c r="P9" i="7045" l="1"/>
  <c r="P7" i="7045"/>
  <c r="P10" i="7045"/>
  <c r="P4" i="7045"/>
  <c r="N4" i="7045" s="1"/>
  <c r="I18" i="7045"/>
  <c r="I14" i="7045"/>
  <c r="I9" i="7045"/>
  <c r="I11" i="7045"/>
  <c r="I16" i="7045"/>
  <c r="I7" i="7045"/>
  <c r="I15" i="7045"/>
  <c r="I13" i="7045"/>
  <c r="I8" i="7045"/>
  <c r="I6" i="7045"/>
  <c r="P11" i="7045"/>
  <c r="P8" i="7045"/>
  <c r="I5" i="7045"/>
  <c r="I19" i="7045"/>
  <c r="I17" i="7045"/>
  <c r="I12" i="7045"/>
  <c r="I10" i="7045"/>
  <c r="P5" i="7045"/>
  <c r="I4" i="7045"/>
  <c r="I3" i="7045"/>
  <c r="N5" i="7045" l="1"/>
  <c r="N6" i="7045" s="1"/>
  <c r="N7" i="7045" s="1"/>
  <c r="N8" i="7045" s="1"/>
  <c r="N9" i="7045" s="1"/>
  <c r="N10" i="7045" s="1"/>
  <c r="N11" i="7045" s="1"/>
  <c r="N12" i="7045" s="1"/>
  <c r="X4" i="7095" l="1"/>
  <c r="Y4" i="7095"/>
  <c r="V4" i="7095" s="1"/>
  <c r="V5" i="7095" s="1"/>
  <c r="V6" i="7095" s="1"/>
  <c r="V7" i="7095" s="1"/>
  <c r="V8" i="7095" s="1"/>
  <c r="V9" i="7095" s="1"/>
  <c r="X11" i="7033"/>
  <c r="Y11" i="7033"/>
  <c r="X12" i="7033"/>
  <c r="Y12" i="7033"/>
  <c r="X13" i="7033"/>
  <c r="Y13" i="7033"/>
  <c r="X14" i="7033"/>
  <c r="Y14" i="7033"/>
  <c r="X15" i="7033"/>
  <c r="Y15" i="7033"/>
  <c r="X16" i="7033"/>
  <c r="Y16" i="7033"/>
  <c r="X17" i="7033"/>
  <c r="Y17" i="7033"/>
  <c r="X18" i="7033"/>
  <c r="Y18" i="7033"/>
  <c r="X19" i="7033"/>
  <c r="Y19" i="7033"/>
  <c r="X20" i="7033"/>
  <c r="Y20" i="7033"/>
  <c r="X21" i="7033"/>
  <c r="Y21" i="7033"/>
  <c r="X22" i="7033"/>
  <c r="Y22" i="7033"/>
  <c r="X23" i="7033"/>
  <c r="Y23" i="7033"/>
  <c r="X24" i="7033"/>
  <c r="Y24" i="7033"/>
  <c r="X25" i="7033"/>
  <c r="Y25" i="7033"/>
  <c r="X26" i="7033"/>
  <c r="Y26" i="7033"/>
  <c r="X27" i="7033"/>
  <c r="Y27" i="7033"/>
  <c r="U4" i="7095"/>
  <c r="T4" i="7095"/>
  <c r="S4" i="7095"/>
  <c r="R4" i="7095"/>
  <c r="U3" i="7095"/>
  <c r="T3" i="7095"/>
  <c r="S3" i="7095"/>
  <c r="R3" i="7095"/>
  <c r="R4" i="7033"/>
  <c r="S4" i="7033"/>
  <c r="R5" i="7033"/>
  <c r="S5" i="7033"/>
  <c r="R6" i="7033"/>
  <c r="S6" i="7033"/>
  <c r="R7" i="7033"/>
  <c r="S7" i="7033"/>
  <c r="R8" i="7033"/>
  <c r="S8" i="7033"/>
  <c r="R9" i="7033"/>
  <c r="S9" i="7033"/>
  <c r="R10" i="7033"/>
  <c r="S10" i="7033"/>
  <c r="R11" i="7033"/>
  <c r="S11" i="7033"/>
  <c r="R12" i="7033"/>
  <c r="S12" i="7033"/>
  <c r="R13" i="7033"/>
  <c r="S13" i="7033"/>
  <c r="R14" i="7033"/>
  <c r="S14" i="7033"/>
  <c r="R15" i="7033"/>
  <c r="S15" i="7033"/>
  <c r="R16" i="7033"/>
  <c r="S16" i="7033"/>
  <c r="R17" i="7033"/>
  <c r="S17" i="7033"/>
  <c r="R18" i="7033"/>
  <c r="S18" i="7033"/>
  <c r="R19" i="7033"/>
  <c r="S19" i="7033"/>
  <c r="R20" i="7033"/>
  <c r="S20" i="7033"/>
  <c r="R21" i="7033"/>
  <c r="S21" i="7033"/>
  <c r="R22" i="7033"/>
  <c r="S22" i="7033"/>
  <c r="R23" i="7033"/>
  <c r="S23" i="7033"/>
  <c r="R24" i="7033"/>
  <c r="S24" i="7033"/>
  <c r="R25" i="7033"/>
  <c r="S25" i="7033"/>
  <c r="R26" i="7033"/>
  <c r="S26" i="7033"/>
  <c r="R27" i="7033"/>
  <c r="S27" i="7033"/>
  <c r="S3" i="7033"/>
  <c r="R3" i="7033"/>
  <c r="U16" i="7033"/>
  <c r="U17" i="7033"/>
  <c r="U18" i="7033"/>
  <c r="U19" i="7033"/>
  <c r="U20" i="7033"/>
  <c r="U21" i="7033"/>
  <c r="U22" i="7033"/>
  <c r="U23" i="7033"/>
  <c r="U24" i="7033"/>
  <c r="U25" i="7033"/>
  <c r="U26" i="7033"/>
  <c r="U27" i="7033"/>
  <c r="Q3" i="7095" l="1"/>
  <c r="Q4" i="7095"/>
  <c r="Q26" i="7033"/>
  <c r="Q22" i="7033"/>
  <c r="Q21" i="7033"/>
  <c r="Q19" i="7033"/>
  <c r="Q24" i="7033"/>
  <c r="Q17" i="7033"/>
  <c r="Q27" i="7033"/>
  <c r="Q23" i="7033"/>
  <c r="Q16" i="7033"/>
  <c r="Q20" i="7033"/>
  <c r="Q25" i="7033"/>
  <c r="Q18" i="7033"/>
  <c r="Y4" i="7030" l="1"/>
  <c r="Z4" i="7030"/>
  <c r="Y5" i="7030"/>
  <c r="Z5" i="7030"/>
  <c r="Y6" i="7030"/>
  <c r="Z6" i="7030"/>
  <c r="Y7" i="7030"/>
  <c r="Z7" i="7030"/>
  <c r="Y8" i="7030"/>
  <c r="Z8" i="7030"/>
  <c r="Y9" i="7030"/>
  <c r="Z9" i="7030"/>
  <c r="Y10" i="7030"/>
  <c r="Z10" i="7030"/>
  <c r="V4" i="7030"/>
  <c r="U4" i="7030"/>
  <c r="T4" i="7030"/>
  <c r="S4" i="7030"/>
  <c r="R4" i="7030" l="1"/>
  <c r="V56" i="7031" l="1"/>
  <c r="V55" i="7031"/>
  <c r="V54" i="7031"/>
  <c r="V53" i="7031"/>
  <c r="V52" i="7031"/>
  <c r="V49" i="7031"/>
  <c r="V48" i="7031"/>
  <c r="V46" i="7031"/>
  <c r="V45" i="7031"/>
  <c r="V44" i="7031"/>
  <c r="V41" i="7031"/>
  <c r="V40" i="7031"/>
  <c r="V36" i="7031"/>
  <c r="V35" i="7031"/>
  <c r="V34" i="7031"/>
  <c r="V29" i="7031"/>
  <c r="V26" i="7031"/>
  <c r="V17" i="7031"/>
  <c r="V11" i="7031"/>
  <c r="V10" i="7031"/>
  <c r="V9" i="7031"/>
  <c r="S38" i="7031" l="1"/>
  <c r="T38" i="7031"/>
  <c r="U38" i="7031"/>
  <c r="V38" i="7031"/>
  <c r="Y38" i="7031"/>
  <c r="Z38" i="7031"/>
  <c r="S39" i="7031"/>
  <c r="T39" i="7031"/>
  <c r="U39" i="7031"/>
  <c r="V39" i="7031"/>
  <c r="Y39" i="7031"/>
  <c r="Z39" i="7031"/>
  <c r="S40" i="7031"/>
  <c r="T40" i="7031"/>
  <c r="U40" i="7031"/>
  <c r="Y40" i="7031"/>
  <c r="Z40" i="7031"/>
  <c r="S41" i="7031"/>
  <c r="T41" i="7031"/>
  <c r="U41" i="7031"/>
  <c r="Y41" i="7031"/>
  <c r="Z41" i="7031"/>
  <c r="S42" i="7031"/>
  <c r="T42" i="7031"/>
  <c r="U42" i="7031"/>
  <c r="V42" i="7031"/>
  <c r="Y42" i="7031"/>
  <c r="Z42" i="7031"/>
  <c r="S43" i="7031"/>
  <c r="T43" i="7031"/>
  <c r="U43" i="7031"/>
  <c r="V43" i="7031"/>
  <c r="Y43" i="7031"/>
  <c r="Z43" i="7031"/>
  <c r="S44" i="7031"/>
  <c r="T44" i="7031"/>
  <c r="U44" i="7031"/>
  <c r="Y44" i="7031"/>
  <c r="Z44" i="7031"/>
  <c r="S45" i="7031"/>
  <c r="T45" i="7031"/>
  <c r="U45" i="7031"/>
  <c r="Y45" i="7031"/>
  <c r="Z45" i="7031"/>
  <c r="S46" i="7031"/>
  <c r="T46" i="7031"/>
  <c r="U46" i="7031"/>
  <c r="Y46" i="7031"/>
  <c r="Z46" i="7031"/>
  <c r="S47" i="7031"/>
  <c r="T47" i="7031"/>
  <c r="U47" i="7031"/>
  <c r="V47" i="7031"/>
  <c r="Y47" i="7031"/>
  <c r="Z47" i="7031"/>
  <c r="S48" i="7031"/>
  <c r="T48" i="7031"/>
  <c r="U48" i="7031"/>
  <c r="Y48" i="7031"/>
  <c r="Z48" i="7031"/>
  <c r="S49" i="7031"/>
  <c r="T49" i="7031"/>
  <c r="U49" i="7031"/>
  <c r="Y49" i="7031"/>
  <c r="Z49" i="7031"/>
  <c r="S50" i="7031"/>
  <c r="T50" i="7031"/>
  <c r="U50" i="7031"/>
  <c r="V50" i="7031"/>
  <c r="Y50" i="7031"/>
  <c r="Z50" i="7031"/>
  <c r="S51" i="7031"/>
  <c r="T51" i="7031"/>
  <c r="U51" i="7031"/>
  <c r="V51" i="7031"/>
  <c r="Y51" i="7031"/>
  <c r="Z51" i="7031"/>
  <c r="S52" i="7031"/>
  <c r="T52" i="7031"/>
  <c r="U52" i="7031"/>
  <c r="Y52" i="7031"/>
  <c r="Z52" i="7031"/>
  <c r="S53" i="7031"/>
  <c r="T53" i="7031"/>
  <c r="U53" i="7031"/>
  <c r="Y53" i="7031"/>
  <c r="Z53" i="7031"/>
  <c r="S54" i="7031"/>
  <c r="T54" i="7031"/>
  <c r="U54" i="7031"/>
  <c r="Y54" i="7031"/>
  <c r="Z54" i="7031"/>
  <c r="S55" i="7031"/>
  <c r="T55" i="7031"/>
  <c r="U55" i="7031"/>
  <c r="Y55" i="7031"/>
  <c r="Z55" i="7031"/>
  <c r="S56" i="7031"/>
  <c r="T56" i="7031"/>
  <c r="U56" i="7031"/>
  <c r="Y56" i="7031"/>
  <c r="Z56" i="7031"/>
  <c r="S57" i="7031"/>
  <c r="T57" i="7031"/>
  <c r="U57" i="7031"/>
  <c r="V57" i="7031"/>
  <c r="Y57" i="7031"/>
  <c r="Z57" i="7031"/>
  <c r="S9" i="7030"/>
  <c r="T9" i="7030"/>
  <c r="U9" i="7030"/>
  <c r="V9" i="7030"/>
  <c r="S10" i="7030"/>
  <c r="T10" i="7030"/>
  <c r="U10" i="7030"/>
  <c r="V10" i="7030"/>
  <c r="AD6" i="7088"/>
  <c r="AE6" i="7088"/>
  <c r="AG6" i="7088"/>
  <c r="AD7" i="7088"/>
  <c r="AE7" i="7088"/>
  <c r="AG7" i="7088"/>
  <c r="AD8" i="7088"/>
  <c r="AE8" i="7088"/>
  <c r="AG8" i="7088"/>
  <c r="AD9" i="7088"/>
  <c r="AE9" i="7088"/>
  <c r="AG9" i="7088"/>
  <c r="AD10" i="7088"/>
  <c r="AE10" i="7088"/>
  <c r="AG10" i="7088"/>
  <c r="AD11" i="7088"/>
  <c r="AE11" i="7088"/>
  <c r="AG11" i="7088"/>
  <c r="CD18" i="7089"/>
  <c r="CG18" i="7089"/>
  <c r="CF18" i="7089"/>
  <c r="CD19" i="7089"/>
  <c r="CG19" i="7089"/>
  <c r="CF19" i="7089"/>
  <c r="CD20" i="7089"/>
  <c r="CG20" i="7089"/>
  <c r="CF20" i="7089"/>
  <c r="CA29" i="7089"/>
  <c r="BY29" i="7089"/>
  <c r="BX29" i="7089"/>
  <c r="CA28" i="7089"/>
  <c r="BY28" i="7089"/>
  <c r="BX28" i="7089"/>
  <c r="CA27" i="7089"/>
  <c r="BY27" i="7089"/>
  <c r="BX27" i="7089"/>
  <c r="CA26" i="7089"/>
  <c r="BY26" i="7089"/>
  <c r="BX26" i="7089"/>
  <c r="CA25" i="7089"/>
  <c r="BY25" i="7089"/>
  <c r="BX25" i="7089"/>
  <c r="CA24" i="7089"/>
  <c r="BY24" i="7089"/>
  <c r="BX24" i="7089"/>
  <c r="CA23" i="7089"/>
  <c r="BY23" i="7089"/>
  <c r="BX23" i="7089"/>
  <c r="CA22" i="7089"/>
  <c r="BY22" i="7089"/>
  <c r="BX22" i="7089"/>
  <c r="CA21" i="7089"/>
  <c r="BY21" i="7089"/>
  <c r="BX21" i="7089"/>
  <c r="CA20" i="7089"/>
  <c r="BY20" i="7089"/>
  <c r="BX20" i="7089"/>
  <c r="CA19" i="7089"/>
  <c r="BY19" i="7089"/>
  <c r="BX19" i="7089"/>
  <c r="CA18" i="7089"/>
  <c r="BY18" i="7089"/>
  <c r="BX18" i="7089"/>
  <c r="CF17" i="7089"/>
  <c r="CG17" i="7089"/>
  <c r="CD17" i="7089"/>
  <c r="CA17" i="7089"/>
  <c r="BY17" i="7089"/>
  <c r="BX17" i="7089"/>
  <c r="CF16" i="7089"/>
  <c r="CG16" i="7089"/>
  <c r="CD16" i="7089"/>
  <c r="CA16" i="7089"/>
  <c r="BY16" i="7089"/>
  <c r="BX16" i="7089"/>
  <c r="CF15" i="7089"/>
  <c r="CG15" i="7089"/>
  <c r="CD15" i="7089"/>
  <c r="CA15" i="7089"/>
  <c r="BY15" i="7089"/>
  <c r="BX15" i="7089"/>
  <c r="CF14" i="7089"/>
  <c r="CG14" i="7089"/>
  <c r="CD14" i="7089"/>
  <c r="CA14" i="7089"/>
  <c r="BY14" i="7089"/>
  <c r="BX14" i="7089"/>
  <c r="CF13" i="7089"/>
  <c r="CG13" i="7089"/>
  <c r="CD13" i="7089"/>
  <c r="CA13" i="7089"/>
  <c r="BY13" i="7089"/>
  <c r="BX13" i="7089"/>
  <c r="CF12" i="7089"/>
  <c r="CG12" i="7089"/>
  <c r="CD12" i="7089"/>
  <c r="CA12" i="7089"/>
  <c r="BY12" i="7089"/>
  <c r="BX12" i="7089"/>
  <c r="CF11" i="7089"/>
  <c r="CG11" i="7089"/>
  <c r="CD11" i="7089"/>
  <c r="CA11" i="7089"/>
  <c r="BY11" i="7089"/>
  <c r="BX11" i="7089"/>
  <c r="CF10" i="7089"/>
  <c r="CG10" i="7089"/>
  <c r="CD10" i="7089"/>
  <c r="CA10" i="7089"/>
  <c r="BY10" i="7089"/>
  <c r="BX10" i="7089"/>
  <c r="CF9" i="7089"/>
  <c r="CG9" i="7089"/>
  <c r="CD9" i="7089"/>
  <c r="CA9" i="7089"/>
  <c r="BY9" i="7089"/>
  <c r="BX9" i="7089"/>
  <c r="CF8" i="7089"/>
  <c r="CG8" i="7089"/>
  <c r="CD8" i="7089"/>
  <c r="CA8" i="7089"/>
  <c r="BY8" i="7089"/>
  <c r="BX8" i="7089"/>
  <c r="CF7" i="7089"/>
  <c r="CG7" i="7089"/>
  <c r="CD7" i="7089"/>
  <c r="CA7" i="7089"/>
  <c r="BY7" i="7089"/>
  <c r="BX7" i="7089"/>
  <c r="CA6" i="7089"/>
  <c r="BY6" i="7089"/>
  <c r="BX6" i="7089"/>
  <c r="R38" i="7031" l="1"/>
  <c r="AC8" i="7088"/>
  <c r="BW29" i="7089"/>
  <c r="R56" i="7031"/>
  <c r="R52" i="7031"/>
  <c r="R48" i="7031"/>
  <c r="R44" i="7031"/>
  <c r="R40" i="7031"/>
  <c r="R55" i="7031"/>
  <c r="R49" i="7031"/>
  <c r="R45" i="7031"/>
  <c r="R43" i="7031"/>
  <c r="R41" i="7031"/>
  <c r="R39" i="7031"/>
  <c r="R51" i="7031"/>
  <c r="R53" i="7031"/>
  <c r="R47" i="7031"/>
  <c r="R54" i="7031"/>
  <c r="R46" i="7031"/>
  <c r="R42" i="7031"/>
  <c r="R57" i="7031"/>
  <c r="R50" i="7031"/>
  <c r="R9" i="7030"/>
  <c r="R10" i="7030"/>
  <c r="AC6" i="7088"/>
  <c r="AC11" i="7088"/>
  <c r="AC7" i="7088"/>
  <c r="AC9" i="7088"/>
  <c r="AC10" i="7088"/>
  <c r="BW23" i="7089"/>
  <c r="BW25" i="7089"/>
  <c r="BW10" i="7089"/>
  <c r="CB7" i="7089"/>
  <c r="CB8" i="7089" s="1"/>
  <c r="CB9" i="7089" s="1"/>
  <c r="CB10" i="7089" s="1"/>
  <c r="CB11" i="7089" s="1"/>
  <c r="CB12" i="7089" s="1"/>
  <c r="CB13" i="7089" s="1"/>
  <c r="CB14" i="7089" s="1"/>
  <c r="CB15" i="7089" s="1"/>
  <c r="CB16" i="7089" s="1"/>
  <c r="CB17" i="7089" s="1"/>
  <c r="CB18" i="7089" s="1"/>
  <c r="CB19" i="7089" s="1"/>
  <c r="CB20" i="7089" s="1"/>
  <c r="CB21" i="7089" s="1"/>
  <c r="CB22" i="7089" s="1"/>
  <c r="CB23" i="7089" s="1"/>
  <c r="CB24" i="7089" s="1"/>
  <c r="CB25" i="7089" s="1"/>
  <c r="CB26" i="7089" s="1"/>
  <c r="CB27" i="7089" s="1"/>
  <c r="CB28" i="7089" s="1"/>
  <c r="CB29" i="7089" s="1"/>
  <c r="BW22" i="7089"/>
  <c r="BW6" i="7089"/>
  <c r="BW12" i="7089"/>
  <c r="BW18" i="7089"/>
  <c r="BW26" i="7089"/>
  <c r="BW14" i="7089"/>
  <c r="BW20" i="7089"/>
  <c r="BW27" i="7089"/>
  <c r="BW8" i="7089"/>
  <c r="BW16" i="7089"/>
  <c r="BW24" i="7089"/>
  <c r="BW28" i="7089"/>
  <c r="BW7" i="7089"/>
  <c r="BW9" i="7089"/>
  <c r="BW11" i="7089"/>
  <c r="BW13" i="7089"/>
  <c r="BW15" i="7089"/>
  <c r="BW17" i="7089"/>
  <c r="BW19" i="7089"/>
  <c r="BW21" i="7089"/>
  <c r="A46" i="6847" l="1"/>
  <c r="H46" i="6847"/>
  <c r="I46" i="6847"/>
  <c r="H40" i="6847"/>
  <c r="I40" i="6847"/>
  <c r="H41" i="6847"/>
  <c r="I41" i="6847"/>
  <c r="H42" i="6847"/>
  <c r="I42" i="6847"/>
  <c r="H43" i="6847"/>
  <c r="I43" i="6847"/>
  <c r="H44" i="6847"/>
  <c r="I44" i="6847"/>
  <c r="H45" i="6847"/>
  <c r="I45" i="6847"/>
  <c r="A40" i="6847"/>
  <c r="A41" i="6847"/>
  <c r="A42" i="6847"/>
  <c r="A43" i="6847"/>
  <c r="A44" i="6847"/>
  <c r="A45" i="6847"/>
  <c r="H34" i="6847"/>
  <c r="I34" i="6847"/>
  <c r="H35" i="6847"/>
  <c r="I35" i="6847"/>
  <c r="H36" i="6847"/>
  <c r="I36" i="6847"/>
  <c r="H37" i="6847"/>
  <c r="I37" i="6847"/>
  <c r="H38" i="6847"/>
  <c r="I38" i="6847"/>
  <c r="H39" i="6847"/>
  <c r="I39" i="6847"/>
  <c r="A34" i="6847"/>
  <c r="A35" i="6847"/>
  <c r="A36" i="6847"/>
  <c r="A37" i="6847"/>
  <c r="A38" i="6847"/>
  <c r="A39" i="6847"/>
  <c r="H18" i="6847"/>
  <c r="I18" i="6847"/>
  <c r="A18" i="6847"/>
  <c r="I795" i="7078"/>
  <c r="H795" i="7078"/>
  <c r="L795" i="7078" s="1"/>
  <c r="A795" i="7078"/>
  <c r="I794" i="7078"/>
  <c r="H794" i="7078"/>
  <c r="L794" i="7078" s="1"/>
  <c r="A794" i="7078"/>
  <c r="I793" i="7078"/>
  <c r="H793" i="7078"/>
  <c r="L793" i="7078" s="1"/>
  <c r="A793" i="7078"/>
  <c r="I792" i="7078"/>
  <c r="H792" i="7078"/>
  <c r="L792" i="7078" s="1"/>
  <c r="A792" i="7078"/>
  <c r="I791" i="7078"/>
  <c r="H791" i="7078"/>
  <c r="L791" i="7078" s="1"/>
  <c r="A791" i="7078"/>
  <c r="I790" i="7078"/>
  <c r="H790" i="7078"/>
  <c r="L790" i="7078" s="1"/>
  <c r="A790" i="7078"/>
  <c r="I789" i="7078"/>
  <c r="H789" i="7078"/>
  <c r="L789" i="7078" s="1"/>
  <c r="A789" i="7078"/>
  <c r="I788" i="7078"/>
  <c r="H788" i="7078"/>
  <c r="L788" i="7078" s="1"/>
  <c r="A788" i="7078"/>
  <c r="I787" i="7078"/>
  <c r="H787" i="7078"/>
  <c r="L787" i="7078" s="1"/>
  <c r="A787" i="7078"/>
  <c r="I786" i="7078"/>
  <c r="H786" i="7078"/>
  <c r="L786" i="7078" s="1"/>
  <c r="A786" i="7078"/>
  <c r="I785" i="7078"/>
  <c r="H785" i="7078"/>
  <c r="L785" i="7078" s="1"/>
  <c r="A785" i="7078"/>
  <c r="L784" i="7078"/>
  <c r="I784" i="7078"/>
  <c r="H784" i="7078"/>
  <c r="A784" i="7078"/>
  <c r="I783" i="7078"/>
  <c r="H783" i="7078"/>
  <c r="L783" i="7078" s="1"/>
  <c r="A783" i="7078"/>
  <c r="I782" i="7078"/>
  <c r="H782" i="7078"/>
  <c r="L782" i="7078" s="1"/>
  <c r="A782" i="7078"/>
  <c r="I781" i="7078"/>
  <c r="H781" i="7078"/>
  <c r="L781" i="7078" s="1"/>
  <c r="A781" i="7078"/>
  <c r="I780" i="7078"/>
  <c r="H780" i="7078"/>
  <c r="L780" i="7078" s="1"/>
  <c r="A780" i="7078"/>
  <c r="I779" i="7078"/>
  <c r="H779" i="7078"/>
  <c r="L779" i="7078" s="1"/>
  <c r="A779" i="7078"/>
  <c r="I778" i="7078"/>
  <c r="H778" i="7078"/>
  <c r="L778" i="7078" s="1"/>
  <c r="A778" i="7078"/>
  <c r="I777" i="7078"/>
  <c r="H777" i="7078"/>
  <c r="L777" i="7078" s="1"/>
  <c r="A777" i="7078"/>
  <c r="I776" i="7078"/>
  <c r="H776" i="7078"/>
  <c r="L776" i="7078" s="1"/>
  <c r="A776" i="7078"/>
  <c r="I775" i="7078"/>
  <c r="H775" i="7078"/>
  <c r="L775" i="7078" s="1"/>
  <c r="A775" i="7078"/>
  <c r="I774" i="7078"/>
  <c r="H774" i="7078"/>
  <c r="L774" i="7078" s="1"/>
  <c r="A774" i="7078"/>
  <c r="I773" i="7078"/>
  <c r="H773" i="7078"/>
  <c r="L773" i="7078" s="1"/>
  <c r="A773" i="7078"/>
  <c r="I772" i="7078"/>
  <c r="H772" i="7078"/>
  <c r="L772" i="7078" s="1"/>
  <c r="A772" i="7078"/>
  <c r="I771" i="7078"/>
  <c r="H771" i="7078"/>
  <c r="L771" i="7078" s="1"/>
  <c r="A771" i="7078"/>
  <c r="I770" i="7078"/>
  <c r="H770" i="7078"/>
  <c r="L770" i="7078" s="1"/>
  <c r="A770" i="7078"/>
  <c r="L769" i="7078"/>
  <c r="I769" i="7078"/>
  <c r="H769" i="7078"/>
  <c r="A769" i="7078"/>
  <c r="I768" i="7078"/>
  <c r="H768" i="7078"/>
  <c r="L768" i="7078" s="1"/>
  <c r="A768" i="7078"/>
  <c r="I767" i="7078"/>
  <c r="H767" i="7078"/>
  <c r="L767" i="7078" s="1"/>
  <c r="A767" i="7078"/>
  <c r="I766" i="7078"/>
  <c r="H766" i="7078"/>
  <c r="L766" i="7078" s="1"/>
  <c r="A766" i="7078"/>
  <c r="I765" i="7078"/>
  <c r="H765" i="7078"/>
  <c r="L765" i="7078" s="1"/>
  <c r="A765" i="7078"/>
  <c r="I764" i="7078"/>
  <c r="H764" i="7078"/>
  <c r="L764" i="7078" s="1"/>
  <c r="A764" i="7078"/>
  <c r="I763" i="7078"/>
  <c r="H763" i="7078"/>
  <c r="L763" i="7078" s="1"/>
  <c r="A763" i="7078"/>
  <c r="I762" i="7078"/>
  <c r="H762" i="7078"/>
  <c r="L762" i="7078" s="1"/>
  <c r="A762" i="7078"/>
  <c r="L761" i="7078"/>
  <c r="I761" i="7078"/>
  <c r="H761" i="7078"/>
  <c r="A761" i="7078"/>
  <c r="I760" i="7078"/>
  <c r="H760" i="7078"/>
  <c r="L760" i="7078" s="1"/>
  <c r="A760" i="7078"/>
  <c r="I759" i="7078"/>
  <c r="H759" i="7078"/>
  <c r="L759" i="7078" s="1"/>
  <c r="A759" i="7078"/>
  <c r="I758" i="7078"/>
  <c r="H758" i="7078"/>
  <c r="L758" i="7078" s="1"/>
  <c r="A758" i="7078"/>
  <c r="I757" i="7078"/>
  <c r="H757" i="7078"/>
  <c r="L757" i="7078" s="1"/>
  <c r="A757" i="7078"/>
  <c r="I756" i="7078"/>
  <c r="H756" i="7078"/>
  <c r="L756" i="7078" s="1"/>
  <c r="A756" i="7078"/>
  <c r="I755" i="7078"/>
  <c r="H755" i="7078"/>
  <c r="L755" i="7078" s="1"/>
  <c r="A755" i="7078"/>
  <c r="I754" i="7078"/>
  <c r="H754" i="7078"/>
  <c r="L754" i="7078" s="1"/>
  <c r="A754" i="7078"/>
  <c r="L753" i="7078"/>
  <c r="I753" i="7078"/>
  <c r="H753" i="7078"/>
  <c r="A753" i="7078"/>
  <c r="L752" i="7078"/>
  <c r="I752" i="7078"/>
  <c r="H752" i="7078"/>
  <c r="A752" i="7078"/>
  <c r="I751" i="7078"/>
  <c r="H751" i="7078"/>
  <c r="L751" i="7078" s="1"/>
  <c r="A751" i="7078"/>
  <c r="I750" i="7078"/>
  <c r="H750" i="7078"/>
  <c r="L750" i="7078" s="1"/>
  <c r="A750" i="7078"/>
  <c r="I749" i="7078"/>
  <c r="H749" i="7078"/>
  <c r="L749" i="7078" s="1"/>
  <c r="A749" i="7078"/>
  <c r="I748" i="7078"/>
  <c r="H748" i="7078"/>
  <c r="L748" i="7078" s="1"/>
  <c r="A748" i="7078"/>
  <c r="I747" i="7078"/>
  <c r="H747" i="7078"/>
  <c r="L747" i="7078" s="1"/>
  <c r="A747" i="7078"/>
  <c r="I746" i="7078"/>
  <c r="H746" i="7078"/>
  <c r="L746" i="7078" s="1"/>
  <c r="A746" i="7078"/>
  <c r="I745" i="7078"/>
  <c r="H745" i="7078"/>
  <c r="L745" i="7078" s="1"/>
  <c r="A745" i="7078"/>
  <c r="I744" i="7078"/>
  <c r="H744" i="7078"/>
  <c r="L744" i="7078" s="1"/>
  <c r="A744" i="7078"/>
  <c r="I743" i="7078"/>
  <c r="H743" i="7078"/>
  <c r="L743" i="7078" s="1"/>
  <c r="A743" i="7078"/>
  <c r="I742" i="7078"/>
  <c r="H742" i="7078"/>
  <c r="L742" i="7078" s="1"/>
  <c r="A742" i="7078"/>
  <c r="I741" i="7078"/>
  <c r="H741" i="7078"/>
  <c r="L741" i="7078" s="1"/>
  <c r="A741" i="7078"/>
  <c r="I740" i="7078"/>
  <c r="H740" i="7078"/>
  <c r="L740" i="7078" s="1"/>
  <c r="A740" i="7078"/>
  <c r="I739" i="7078"/>
  <c r="H739" i="7078"/>
  <c r="L739" i="7078" s="1"/>
  <c r="A739" i="7078"/>
  <c r="I738" i="7078"/>
  <c r="H738" i="7078"/>
  <c r="L738" i="7078" s="1"/>
  <c r="A738" i="7078"/>
  <c r="L737" i="7078"/>
  <c r="I737" i="7078"/>
  <c r="H737" i="7078"/>
  <c r="A737" i="7078"/>
  <c r="L736" i="7078"/>
  <c r="I736" i="7078"/>
  <c r="H736" i="7078"/>
  <c r="A736" i="7078"/>
  <c r="I735" i="7078"/>
  <c r="H735" i="7078"/>
  <c r="L735" i="7078" s="1"/>
  <c r="A735" i="7078"/>
  <c r="I734" i="7078"/>
  <c r="H734" i="7078"/>
  <c r="L734" i="7078" s="1"/>
  <c r="A734" i="7078"/>
  <c r="I733" i="7078"/>
  <c r="H733" i="7078"/>
  <c r="L733" i="7078" s="1"/>
  <c r="A733" i="7078"/>
  <c r="I732" i="7078"/>
  <c r="H732" i="7078"/>
  <c r="L732" i="7078" s="1"/>
  <c r="A732" i="7078"/>
  <c r="I731" i="7078"/>
  <c r="H731" i="7078"/>
  <c r="L731" i="7078" s="1"/>
  <c r="A731" i="7078"/>
  <c r="I730" i="7078"/>
  <c r="H730" i="7078"/>
  <c r="L730" i="7078" s="1"/>
  <c r="A730" i="7078"/>
  <c r="I729" i="7078"/>
  <c r="H729" i="7078"/>
  <c r="L729" i="7078" s="1"/>
  <c r="A729" i="7078"/>
  <c r="I728" i="7078"/>
  <c r="H728" i="7078"/>
  <c r="L728" i="7078" s="1"/>
  <c r="A728" i="7078"/>
  <c r="I727" i="7078"/>
  <c r="H727" i="7078"/>
  <c r="L727" i="7078" s="1"/>
  <c r="A727" i="7078"/>
  <c r="I726" i="7078"/>
  <c r="H726" i="7078"/>
  <c r="L726" i="7078" s="1"/>
  <c r="A726" i="7078"/>
  <c r="I725" i="7078"/>
  <c r="H725" i="7078"/>
  <c r="L725" i="7078" s="1"/>
  <c r="A725" i="7078"/>
  <c r="I724" i="7078"/>
  <c r="H724" i="7078"/>
  <c r="L724" i="7078" s="1"/>
  <c r="A724" i="7078"/>
  <c r="I723" i="7078"/>
  <c r="H723" i="7078"/>
  <c r="L723" i="7078" s="1"/>
  <c r="A723" i="7078"/>
  <c r="I722" i="7078"/>
  <c r="H722" i="7078"/>
  <c r="L722" i="7078" s="1"/>
  <c r="A722" i="7078"/>
  <c r="L721" i="7078"/>
  <c r="I721" i="7078"/>
  <c r="H721" i="7078"/>
  <c r="A721" i="7078"/>
  <c r="L720" i="7078"/>
  <c r="I720" i="7078"/>
  <c r="H720" i="7078"/>
  <c r="A720" i="7078"/>
  <c r="I719" i="7078"/>
  <c r="H719" i="7078"/>
  <c r="L719" i="7078" s="1"/>
  <c r="A719" i="7078"/>
  <c r="I718" i="7078"/>
  <c r="H718" i="7078"/>
  <c r="L718" i="7078" s="1"/>
  <c r="A718" i="7078"/>
  <c r="I717" i="7078"/>
  <c r="H717" i="7078"/>
  <c r="L717" i="7078" s="1"/>
  <c r="A717" i="7078"/>
  <c r="I716" i="7078"/>
  <c r="H716" i="7078"/>
  <c r="L716" i="7078" s="1"/>
  <c r="A716" i="7078"/>
  <c r="I715" i="7078"/>
  <c r="H715" i="7078"/>
  <c r="L715" i="7078" s="1"/>
  <c r="A715" i="7078"/>
  <c r="I714" i="7078"/>
  <c r="H714" i="7078"/>
  <c r="L714" i="7078" s="1"/>
  <c r="A714" i="7078"/>
  <c r="I713" i="7078"/>
  <c r="H713" i="7078"/>
  <c r="L713" i="7078" s="1"/>
  <c r="A713" i="7078"/>
  <c r="I712" i="7078"/>
  <c r="H712" i="7078"/>
  <c r="L712" i="7078" s="1"/>
  <c r="A712" i="7078"/>
  <c r="I711" i="7078"/>
  <c r="H711" i="7078"/>
  <c r="L711" i="7078" s="1"/>
  <c r="A711" i="7078"/>
  <c r="I710" i="7078"/>
  <c r="H710" i="7078"/>
  <c r="L710" i="7078" s="1"/>
  <c r="A710" i="7078"/>
  <c r="I709" i="7078"/>
  <c r="H709" i="7078"/>
  <c r="L709" i="7078" s="1"/>
  <c r="A709" i="7078"/>
  <c r="I708" i="7078"/>
  <c r="H708" i="7078"/>
  <c r="L708" i="7078" s="1"/>
  <c r="A708" i="7078"/>
  <c r="I707" i="7078"/>
  <c r="H707" i="7078"/>
  <c r="L707" i="7078" s="1"/>
  <c r="A707" i="7078"/>
  <c r="I706" i="7078"/>
  <c r="H706" i="7078"/>
  <c r="L706" i="7078" s="1"/>
  <c r="A706" i="7078"/>
  <c r="L705" i="7078"/>
  <c r="I705" i="7078"/>
  <c r="H705" i="7078"/>
  <c r="A705" i="7078"/>
  <c r="L704" i="7078"/>
  <c r="I704" i="7078"/>
  <c r="H704" i="7078"/>
  <c r="A704" i="7078"/>
  <c r="I703" i="7078"/>
  <c r="H703" i="7078"/>
  <c r="L703" i="7078" s="1"/>
  <c r="A703" i="7078"/>
  <c r="I702" i="7078"/>
  <c r="H702" i="7078"/>
  <c r="L702" i="7078" s="1"/>
  <c r="A702" i="7078"/>
  <c r="I701" i="7078"/>
  <c r="H701" i="7078"/>
  <c r="L701" i="7078" s="1"/>
  <c r="A701" i="7078"/>
  <c r="I700" i="7078"/>
  <c r="H700" i="7078"/>
  <c r="L700" i="7078" s="1"/>
  <c r="A700" i="7078"/>
  <c r="I699" i="7078"/>
  <c r="H699" i="7078"/>
  <c r="L699" i="7078" s="1"/>
  <c r="A699" i="7078"/>
  <c r="I698" i="7078"/>
  <c r="H698" i="7078"/>
  <c r="L698" i="7078" s="1"/>
  <c r="A698" i="7078"/>
  <c r="I697" i="7078"/>
  <c r="H697" i="7078"/>
  <c r="L697" i="7078" s="1"/>
  <c r="A697" i="7078"/>
  <c r="I696" i="7078"/>
  <c r="H696" i="7078"/>
  <c r="L696" i="7078" s="1"/>
  <c r="A696" i="7078"/>
  <c r="I695" i="7078"/>
  <c r="H695" i="7078"/>
  <c r="L695" i="7078" s="1"/>
  <c r="A695" i="7078"/>
  <c r="I694" i="7078"/>
  <c r="H694" i="7078"/>
  <c r="L694" i="7078" s="1"/>
  <c r="A694" i="7078"/>
  <c r="I693" i="7078"/>
  <c r="H693" i="7078"/>
  <c r="L693" i="7078" s="1"/>
  <c r="A693" i="7078"/>
  <c r="I692" i="7078"/>
  <c r="H692" i="7078"/>
  <c r="L692" i="7078" s="1"/>
  <c r="A692" i="7078"/>
  <c r="I691" i="7078"/>
  <c r="H691" i="7078"/>
  <c r="L691" i="7078" s="1"/>
  <c r="A691" i="7078"/>
  <c r="I690" i="7078"/>
  <c r="H690" i="7078"/>
  <c r="L690" i="7078" s="1"/>
  <c r="A690" i="7078"/>
  <c r="L689" i="7078"/>
  <c r="I689" i="7078"/>
  <c r="H689" i="7078"/>
  <c r="A689" i="7078"/>
  <c r="L688" i="7078"/>
  <c r="I688" i="7078"/>
  <c r="H688" i="7078"/>
  <c r="A688" i="7078"/>
  <c r="I687" i="7078"/>
  <c r="H687" i="7078"/>
  <c r="L687" i="7078" s="1"/>
  <c r="A687" i="7078"/>
  <c r="I686" i="7078"/>
  <c r="H686" i="7078"/>
  <c r="L686" i="7078" s="1"/>
  <c r="A686" i="7078"/>
  <c r="I685" i="7078"/>
  <c r="H685" i="7078"/>
  <c r="L685" i="7078" s="1"/>
  <c r="A685" i="7078"/>
  <c r="I684" i="7078"/>
  <c r="H684" i="7078"/>
  <c r="L684" i="7078" s="1"/>
  <c r="A684" i="7078"/>
  <c r="I683" i="7078"/>
  <c r="H683" i="7078"/>
  <c r="L683" i="7078" s="1"/>
  <c r="A683" i="7078"/>
  <c r="I682" i="7078"/>
  <c r="H682" i="7078"/>
  <c r="L682" i="7078" s="1"/>
  <c r="A682" i="7078"/>
  <c r="I681" i="7078"/>
  <c r="H681" i="7078"/>
  <c r="L681" i="7078" s="1"/>
  <c r="A681" i="7078"/>
  <c r="I680" i="7078"/>
  <c r="H680" i="7078"/>
  <c r="L680" i="7078" s="1"/>
  <c r="A680" i="7078"/>
  <c r="I679" i="7078"/>
  <c r="H679" i="7078"/>
  <c r="L679" i="7078" s="1"/>
  <c r="A679" i="7078"/>
  <c r="I678" i="7078"/>
  <c r="H678" i="7078"/>
  <c r="L678" i="7078" s="1"/>
  <c r="A678" i="7078"/>
  <c r="I677" i="7078"/>
  <c r="H677" i="7078"/>
  <c r="L677" i="7078" s="1"/>
  <c r="A677" i="7078"/>
  <c r="I676" i="7078"/>
  <c r="H676" i="7078"/>
  <c r="L676" i="7078" s="1"/>
  <c r="A676" i="7078"/>
  <c r="I675" i="7078"/>
  <c r="H675" i="7078"/>
  <c r="L675" i="7078" s="1"/>
  <c r="A675" i="7078"/>
  <c r="I674" i="7078"/>
  <c r="H674" i="7078"/>
  <c r="L674" i="7078" s="1"/>
  <c r="A674" i="7078"/>
  <c r="L673" i="7078"/>
  <c r="I673" i="7078"/>
  <c r="H673" i="7078"/>
  <c r="A673" i="7078"/>
  <c r="L672" i="7078"/>
  <c r="I672" i="7078"/>
  <c r="H672" i="7078"/>
  <c r="A672" i="7078"/>
  <c r="I671" i="7078"/>
  <c r="H671" i="7078"/>
  <c r="L671" i="7078" s="1"/>
  <c r="A671" i="7078"/>
  <c r="I670" i="7078"/>
  <c r="H670" i="7078"/>
  <c r="L670" i="7078" s="1"/>
  <c r="A670" i="7078"/>
  <c r="I669" i="7078"/>
  <c r="H669" i="7078"/>
  <c r="L669" i="7078" s="1"/>
  <c r="A669" i="7078"/>
  <c r="I668" i="7078"/>
  <c r="H668" i="7078"/>
  <c r="L668" i="7078" s="1"/>
  <c r="A668" i="7078"/>
  <c r="I667" i="7078"/>
  <c r="H667" i="7078"/>
  <c r="L667" i="7078" s="1"/>
  <c r="A667" i="7078"/>
  <c r="I666" i="7078"/>
  <c r="H666" i="7078"/>
  <c r="L666" i="7078" s="1"/>
  <c r="A666" i="7078"/>
  <c r="I665" i="7078"/>
  <c r="H665" i="7078"/>
  <c r="L665" i="7078" s="1"/>
  <c r="A665" i="7078"/>
  <c r="I664" i="7078"/>
  <c r="H664" i="7078"/>
  <c r="L664" i="7078" s="1"/>
  <c r="A664" i="7078"/>
  <c r="I663" i="7078"/>
  <c r="H663" i="7078"/>
  <c r="L663" i="7078" s="1"/>
  <c r="A663" i="7078"/>
  <c r="I662" i="7078"/>
  <c r="H662" i="7078"/>
  <c r="L662" i="7078" s="1"/>
  <c r="A662" i="7078"/>
  <c r="I661" i="7078"/>
  <c r="H661" i="7078"/>
  <c r="L661" i="7078" s="1"/>
  <c r="A661" i="7078"/>
  <c r="I660" i="7078"/>
  <c r="H660" i="7078"/>
  <c r="L660" i="7078" s="1"/>
  <c r="A660" i="7078"/>
  <c r="I659" i="7078"/>
  <c r="H659" i="7078"/>
  <c r="L659" i="7078" s="1"/>
  <c r="A659" i="7078"/>
  <c r="I658" i="7078"/>
  <c r="H658" i="7078"/>
  <c r="L658" i="7078" s="1"/>
  <c r="A658" i="7078"/>
  <c r="L657" i="7078"/>
  <c r="I657" i="7078"/>
  <c r="H657" i="7078"/>
  <c r="A657" i="7078"/>
  <c r="L656" i="7078"/>
  <c r="I656" i="7078"/>
  <c r="H656" i="7078"/>
  <c r="A656" i="7078"/>
  <c r="I655" i="7078"/>
  <c r="H655" i="7078"/>
  <c r="L655" i="7078" s="1"/>
  <c r="A655" i="7078"/>
  <c r="I654" i="7078"/>
  <c r="H654" i="7078"/>
  <c r="L654" i="7078" s="1"/>
  <c r="A654" i="7078"/>
  <c r="I653" i="7078"/>
  <c r="H653" i="7078"/>
  <c r="L653" i="7078" s="1"/>
  <c r="A653" i="7078"/>
  <c r="I652" i="7078"/>
  <c r="H652" i="7078"/>
  <c r="L652" i="7078" s="1"/>
  <c r="A652" i="7078"/>
  <c r="I651" i="7078"/>
  <c r="H651" i="7078"/>
  <c r="L651" i="7078" s="1"/>
  <c r="A651" i="7078"/>
  <c r="I650" i="7078"/>
  <c r="H650" i="7078"/>
  <c r="L650" i="7078" s="1"/>
  <c r="A650" i="7078"/>
  <c r="I649" i="7078"/>
  <c r="H649" i="7078"/>
  <c r="L649" i="7078" s="1"/>
  <c r="A649" i="7078"/>
  <c r="I648" i="7078"/>
  <c r="H648" i="7078"/>
  <c r="L648" i="7078" s="1"/>
  <c r="A648" i="7078"/>
  <c r="I647" i="7078"/>
  <c r="H647" i="7078"/>
  <c r="L647" i="7078" s="1"/>
  <c r="A647" i="7078"/>
  <c r="I646" i="7078"/>
  <c r="H646" i="7078"/>
  <c r="L646" i="7078" s="1"/>
  <c r="A646" i="7078"/>
  <c r="I645" i="7078"/>
  <c r="H645" i="7078"/>
  <c r="L645" i="7078" s="1"/>
  <c r="A645" i="7078"/>
  <c r="I644" i="7078"/>
  <c r="H644" i="7078"/>
  <c r="L644" i="7078" s="1"/>
  <c r="A644" i="7078"/>
  <c r="I643" i="7078"/>
  <c r="H643" i="7078"/>
  <c r="L643" i="7078" s="1"/>
  <c r="A643" i="7078"/>
  <c r="I642" i="7078"/>
  <c r="H642" i="7078"/>
  <c r="L642" i="7078" s="1"/>
  <c r="A642" i="7078"/>
  <c r="L641" i="7078"/>
  <c r="I641" i="7078"/>
  <c r="H641" i="7078"/>
  <c r="A641" i="7078"/>
  <c r="L640" i="7078"/>
  <c r="I640" i="7078"/>
  <c r="H640" i="7078"/>
  <c r="A640" i="7078"/>
  <c r="L639" i="7078"/>
  <c r="I639" i="7078"/>
  <c r="H639" i="7078"/>
  <c r="A639" i="7078"/>
  <c r="I638" i="7078"/>
  <c r="H638" i="7078"/>
  <c r="L638" i="7078" s="1"/>
  <c r="A638" i="7078"/>
  <c r="I637" i="7078"/>
  <c r="H637" i="7078"/>
  <c r="L637" i="7078" s="1"/>
  <c r="A637" i="7078"/>
  <c r="I636" i="7078"/>
  <c r="H636" i="7078"/>
  <c r="L636" i="7078" s="1"/>
  <c r="A636" i="7078"/>
  <c r="I635" i="7078"/>
  <c r="H635" i="7078"/>
  <c r="L635" i="7078" s="1"/>
  <c r="A635" i="7078"/>
  <c r="I634" i="7078"/>
  <c r="H634" i="7078"/>
  <c r="L634" i="7078" s="1"/>
  <c r="A634" i="7078"/>
  <c r="L633" i="7078"/>
  <c r="I633" i="7078"/>
  <c r="H633" i="7078"/>
  <c r="A633" i="7078"/>
  <c r="I632" i="7078"/>
  <c r="H632" i="7078"/>
  <c r="L632" i="7078" s="1"/>
  <c r="A632" i="7078"/>
  <c r="I631" i="7078"/>
  <c r="H631" i="7078"/>
  <c r="L631" i="7078" s="1"/>
  <c r="A631" i="7078"/>
  <c r="I630" i="7078"/>
  <c r="H630" i="7078"/>
  <c r="L630" i="7078" s="1"/>
  <c r="A630" i="7078"/>
  <c r="I629" i="7078"/>
  <c r="H629" i="7078"/>
  <c r="L629" i="7078" s="1"/>
  <c r="A629" i="7078"/>
  <c r="I628" i="7078"/>
  <c r="H628" i="7078"/>
  <c r="L628" i="7078" s="1"/>
  <c r="A628" i="7078"/>
  <c r="I627" i="7078"/>
  <c r="H627" i="7078"/>
  <c r="L627" i="7078" s="1"/>
  <c r="A627" i="7078"/>
  <c r="I626" i="7078"/>
  <c r="H626" i="7078"/>
  <c r="L626" i="7078" s="1"/>
  <c r="A626" i="7078"/>
  <c r="L625" i="7078"/>
  <c r="I625" i="7078"/>
  <c r="H625" i="7078"/>
  <c r="A625" i="7078"/>
  <c r="I624" i="7078"/>
  <c r="H624" i="7078"/>
  <c r="L624" i="7078" s="1"/>
  <c r="A624" i="7078"/>
  <c r="I623" i="7078"/>
  <c r="H623" i="7078"/>
  <c r="L623" i="7078" s="1"/>
  <c r="A623" i="7078"/>
  <c r="I622" i="7078"/>
  <c r="H622" i="7078"/>
  <c r="L622" i="7078" s="1"/>
  <c r="A622" i="7078"/>
  <c r="I621" i="7078"/>
  <c r="H621" i="7078"/>
  <c r="L621" i="7078" s="1"/>
  <c r="A621" i="7078"/>
  <c r="L620" i="7078"/>
  <c r="I620" i="7078"/>
  <c r="H620" i="7078"/>
  <c r="A620" i="7078"/>
  <c r="I619" i="7078"/>
  <c r="H619" i="7078"/>
  <c r="L619" i="7078" s="1"/>
  <c r="A619" i="7078"/>
  <c r="I618" i="7078"/>
  <c r="H618" i="7078"/>
  <c r="L618" i="7078" s="1"/>
  <c r="A618" i="7078"/>
  <c r="I617" i="7078"/>
  <c r="H617" i="7078"/>
  <c r="L617" i="7078" s="1"/>
  <c r="A617" i="7078"/>
  <c r="I616" i="7078"/>
  <c r="H616" i="7078"/>
  <c r="L616" i="7078" s="1"/>
  <c r="A616" i="7078"/>
  <c r="I615" i="7078"/>
  <c r="H615" i="7078"/>
  <c r="L615" i="7078" s="1"/>
  <c r="A615" i="7078"/>
  <c r="I614" i="7078"/>
  <c r="H614" i="7078"/>
  <c r="L614" i="7078" s="1"/>
  <c r="A614" i="7078"/>
  <c r="I613" i="7078"/>
  <c r="H613" i="7078"/>
  <c r="L613" i="7078" s="1"/>
  <c r="A613" i="7078"/>
  <c r="I612" i="7078"/>
  <c r="H612" i="7078"/>
  <c r="L612" i="7078" s="1"/>
  <c r="A612" i="7078"/>
  <c r="I611" i="7078"/>
  <c r="H611" i="7078"/>
  <c r="L611" i="7078" s="1"/>
  <c r="A611" i="7078"/>
  <c r="I610" i="7078"/>
  <c r="H610" i="7078"/>
  <c r="L610" i="7078" s="1"/>
  <c r="A610" i="7078"/>
  <c r="I609" i="7078"/>
  <c r="H609" i="7078"/>
  <c r="L609" i="7078" s="1"/>
  <c r="A609" i="7078"/>
  <c r="I608" i="7078"/>
  <c r="H608" i="7078"/>
  <c r="L608" i="7078" s="1"/>
  <c r="A608" i="7078"/>
  <c r="I607" i="7078"/>
  <c r="H607" i="7078"/>
  <c r="L607" i="7078" s="1"/>
  <c r="A607" i="7078"/>
  <c r="I606" i="7078"/>
  <c r="H606" i="7078"/>
  <c r="L606" i="7078" s="1"/>
  <c r="A606" i="7078"/>
  <c r="I605" i="7078"/>
  <c r="H605" i="7078"/>
  <c r="L605" i="7078" s="1"/>
  <c r="A605" i="7078"/>
  <c r="L604" i="7078"/>
  <c r="I604" i="7078"/>
  <c r="H604" i="7078"/>
  <c r="A604" i="7078"/>
  <c r="I603" i="7078"/>
  <c r="H603" i="7078"/>
  <c r="L603" i="7078" s="1"/>
  <c r="A603" i="7078"/>
  <c r="I602" i="7078"/>
  <c r="H602" i="7078"/>
  <c r="L602" i="7078" s="1"/>
  <c r="A602" i="7078"/>
  <c r="I601" i="7078"/>
  <c r="H601" i="7078"/>
  <c r="L601" i="7078" s="1"/>
  <c r="A601" i="7078"/>
  <c r="I600" i="7078"/>
  <c r="H600" i="7078"/>
  <c r="L600" i="7078" s="1"/>
  <c r="A600" i="7078"/>
  <c r="I599" i="7078"/>
  <c r="H599" i="7078"/>
  <c r="L599" i="7078" s="1"/>
  <c r="A599" i="7078"/>
  <c r="I598" i="7078"/>
  <c r="H598" i="7078"/>
  <c r="L598" i="7078" s="1"/>
  <c r="A598" i="7078"/>
  <c r="I597" i="7078"/>
  <c r="H597" i="7078"/>
  <c r="L597" i="7078" s="1"/>
  <c r="A597" i="7078"/>
  <c r="L596" i="7078"/>
  <c r="I596" i="7078"/>
  <c r="H596" i="7078"/>
  <c r="A596" i="7078"/>
  <c r="I595" i="7078"/>
  <c r="H595" i="7078"/>
  <c r="L595" i="7078" s="1"/>
  <c r="A595" i="7078"/>
  <c r="I594" i="7078"/>
  <c r="H594" i="7078"/>
  <c r="L594" i="7078" s="1"/>
  <c r="A594" i="7078"/>
  <c r="I593" i="7078"/>
  <c r="H593" i="7078"/>
  <c r="L593" i="7078" s="1"/>
  <c r="A593" i="7078"/>
  <c r="I592" i="7078"/>
  <c r="H592" i="7078"/>
  <c r="L592" i="7078" s="1"/>
  <c r="A592" i="7078"/>
  <c r="I591" i="7078"/>
  <c r="H591" i="7078"/>
  <c r="L591" i="7078" s="1"/>
  <c r="A591" i="7078"/>
  <c r="I590" i="7078"/>
  <c r="H590" i="7078"/>
  <c r="L590" i="7078" s="1"/>
  <c r="A590" i="7078"/>
  <c r="I589" i="7078"/>
  <c r="H589" i="7078"/>
  <c r="L589" i="7078" s="1"/>
  <c r="A589" i="7078"/>
  <c r="I588" i="7078"/>
  <c r="H588" i="7078"/>
  <c r="L588" i="7078" s="1"/>
  <c r="A588" i="7078"/>
  <c r="I587" i="7078"/>
  <c r="H587" i="7078"/>
  <c r="L587" i="7078" s="1"/>
  <c r="A587" i="7078"/>
  <c r="I586" i="7078"/>
  <c r="H586" i="7078"/>
  <c r="L586" i="7078" s="1"/>
  <c r="A586" i="7078"/>
  <c r="I585" i="7078"/>
  <c r="H585" i="7078"/>
  <c r="L585" i="7078" s="1"/>
  <c r="A585" i="7078"/>
  <c r="I584" i="7078"/>
  <c r="H584" i="7078"/>
  <c r="L584" i="7078" s="1"/>
  <c r="A584" i="7078"/>
  <c r="I583" i="7078"/>
  <c r="H583" i="7078"/>
  <c r="L583" i="7078" s="1"/>
  <c r="A583" i="7078"/>
  <c r="I582" i="7078"/>
  <c r="H582" i="7078"/>
  <c r="L582" i="7078" s="1"/>
  <c r="A582" i="7078"/>
  <c r="I581" i="7078"/>
  <c r="H581" i="7078"/>
  <c r="L581" i="7078" s="1"/>
  <c r="A581" i="7078"/>
  <c r="L580" i="7078"/>
  <c r="I580" i="7078"/>
  <c r="H580" i="7078"/>
  <c r="A580" i="7078"/>
  <c r="I579" i="7078"/>
  <c r="H579" i="7078"/>
  <c r="L579" i="7078" s="1"/>
  <c r="A579" i="7078"/>
  <c r="I578" i="7078"/>
  <c r="H578" i="7078"/>
  <c r="L578" i="7078" s="1"/>
  <c r="A578" i="7078"/>
  <c r="I577" i="7078"/>
  <c r="H577" i="7078"/>
  <c r="L577" i="7078" s="1"/>
  <c r="A577" i="7078"/>
  <c r="I576" i="7078"/>
  <c r="H576" i="7078"/>
  <c r="L576" i="7078" s="1"/>
  <c r="A576" i="7078"/>
  <c r="I575" i="7078"/>
  <c r="H575" i="7078"/>
  <c r="L575" i="7078" s="1"/>
  <c r="A575" i="7078"/>
  <c r="I574" i="7078"/>
  <c r="H574" i="7078"/>
  <c r="L574" i="7078" s="1"/>
  <c r="A574" i="7078"/>
  <c r="I573" i="7078"/>
  <c r="H573" i="7078"/>
  <c r="L573" i="7078" s="1"/>
  <c r="A573" i="7078"/>
  <c r="I572" i="7078"/>
  <c r="H572" i="7078"/>
  <c r="L572" i="7078" s="1"/>
  <c r="A572" i="7078"/>
  <c r="I571" i="7078"/>
  <c r="H571" i="7078"/>
  <c r="L571" i="7078" s="1"/>
  <c r="A571" i="7078"/>
  <c r="I570" i="7078"/>
  <c r="H570" i="7078"/>
  <c r="L570" i="7078" s="1"/>
  <c r="A570" i="7078"/>
  <c r="I569" i="7078"/>
  <c r="H569" i="7078"/>
  <c r="L569" i="7078" s="1"/>
  <c r="A569" i="7078"/>
  <c r="I568" i="7078"/>
  <c r="H568" i="7078"/>
  <c r="L568" i="7078" s="1"/>
  <c r="A568" i="7078"/>
  <c r="I567" i="7078"/>
  <c r="H567" i="7078"/>
  <c r="L567" i="7078" s="1"/>
  <c r="A567" i="7078"/>
  <c r="I566" i="7078"/>
  <c r="H566" i="7078"/>
  <c r="L566" i="7078" s="1"/>
  <c r="A566" i="7078"/>
  <c r="I565" i="7078"/>
  <c r="H565" i="7078"/>
  <c r="L565" i="7078" s="1"/>
  <c r="A565" i="7078"/>
  <c r="L564" i="7078"/>
  <c r="I564" i="7078"/>
  <c r="H564" i="7078"/>
  <c r="A564" i="7078"/>
  <c r="I563" i="7078"/>
  <c r="H563" i="7078"/>
  <c r="L563" i="7078" s="1"/>
  <c r="A563" i="7078"/>
  <c r="I562" i="7078"/>
  <c r="H562" i="7078"/>
  <c r="L562" i="7078" s="1"/>
  <c r="A562" i="7078"/>
  <c r="I561" i="7078"/>
  <c r="H561" i="7078"/>
  <c r="L561" i="7078" s="1"/>
  <c r="A561" i="7078"/>
  <c r="I560" i="7078"/>
  <c r="H560" i="7078"/>
  <c r="L560" i="7078" s="1"/>
  <c r="A560" i="7078"/>
  <c r="I559" i="7078"/>
  <c r="H559" i="7078"/>
  <c r="L559" i="7078" s="1"/>
  <c r="A559" i="7078"/>
  <c r="I558" i="7078"/>
  <c r="H558" i="7078"/>
  <c r="L558" i="7078" s="1"/>
  <c r="A558" i="7078"/>
  <c r="I557" i="7078"/>
  <c r="H557" i="7078"/>
  <c r="L557" i="7078" s="1"/>
  <c r="A557" i="7078"/>
  <c r="I556" i="7078"/>
  <c r="H556" i="7078"/>
  <c r="L556" i="7078" s="1"/>
  <c r="A556" i="7078"/>
  <c r="I555" i="7078"/>
  <c r="H555" i="7078"/>
  <c r="L555" i="7078" s="1"/>
  <c r="A555" i="7078"/>
  <c r="I554" i="7078"/>
  <c r="H554" i="7078"/>
  <c r="L554" i="7078" s="1"/>
  <c r="A554" i="7078"/>
  <c r="I553" i="7078"/>
  <c r="H553" i="7078"/>
  <c r="L553" i="7078" s="1"/>
  <c r="A553" i="7078"/>
  <c r="I552" i="7078"/>
  <c r="H552" i="7078"/>
  <c r="L552" i="7078" s="1"/>
  <c r="A552" i="7078"/>
  <c r="I551" i="7078"/>
  <c r="H551" i="7078"/>
  <c r="L551" i="7078" s="1"/>
  <c r="A551" i="7078"/>
  <c r="I550" i="7078"/>
  <c r="H550" i="7078"/>
  <c r="L550" i="7078" s="1"/>
  <c r="A550" i="7078"/>
  <c r="I549" i="7078"/>
  <c r="H549" i="7078"/>
  <c r="L549" i="7078" s="1"/>
  <c r="A549" i="7078"/>
  <c r="I548" i="7078"/>
  <c r="H548" i="7078"/>
  <c r="L548" i="7078" s="1"/>
  <c r="A548" i="7078"/>
  <c r="I547" i="7078"/>
  <c r="H547" i="7078"/>
  <c r="L547" i="7078" s="1"/>
  <c r="A547" i="7078"/>
  <c r="I546" i="7078"/>
  <c r="H546" i="7078"/>
  <c r="L546" i="7078" s="1"/>
  <c r="A546" i="7078"/>
  <c r="I545" i="7078"/>
  <c r="H545" i="7078"/>
  <c r="L545" i="7078" s="1"/>
  <c r="A545" i="7078"/>
  <c r="I544" i="7078"/>
  <c r="H544" i="7078"/>
  <c r="L544" i="7078" s="1"/>
  <c r="A544" i="7078"/>
  <c r="I543" i="7078"/>
  <c r="H543" i="7078"/>
  <c r="L543" i="7078" s="1"/>
  <c r="A543" i="7078"/>
  <c r="I542" i="7078"/>
  <c r="H542" i="7078"/>
  <c r="L542" i="7078" s="1"/>
  <c r="A542" i="7078"/>
  <c r="I541" i="7078"/>
  <c r="H541" i="7078"/>
  <c r="L541" i="7078" s="1"/>
  <c r="A541" i="7078"/>
  <c r="L540" i="7078"/>
  <c r="I540" i="7078"/>
  <c r="H540" i="7078"/>
  <c r="A540" i="7078"/>
  <c r="I539" i="7078"/>
  <c r="H539" i="7078"/>
  <c r="L539" i="7078" s="1"/>
  <c r="A539" i="7078"/>
  <c r="I538" i="7078"/>
  <c r="H538" i="7078"/>
  <c r="L538" i="7078" s="1"/>
  <c r="A538" i="7078"/>
  <c r="I537" i="7078"/>
  <c r="H537" i="7078"/>
  <c r="L537" i="7078" s="1"/>
  <c r="A537" i="7078"/>
  <c r="I536" i="7078"/>
  <c r="H536" i="7078"/>
  <c r="L536" i="7078" s="1"/>
  <c r="A536" i="7078"/>
  <c r="I535" i="7078"/>
  <c r="H535" i="7078"/>
  <c r="L535" i="7078" s="1"/>
  <c r="A535" i="7078"/>
  <c r="I534" i="7078"/>
  <c r="H534" i="7078"/>
  <c r="L534" i="7078" s="1"/>
  <c r="A534" i="7078"/>
  <c r="I533" i="7078"/>
  <c r="H533" i="7078"/>
  <c r="L533" i="7078" s="1"/>
  <c r="A533" i="7078"/>
  <c r="I532" i="7078"/>
  <c r="H532" i="7078"/>
  <c r="L532" i="7078" s="1"/>
  <c r="A532" i="7078"/>
  <c r="I531" i="7078"/>
  <c r="H531" i="7078"/>
  <c r="L531" i="7078" s="1"/>
  <c r="A531" i="7078"/>
  <c r="I530" i="7078"/>
  <c r="H530" i="7078"/>
  <c r="L530" i="7078" s="1"/>
  <c r="A530" i="7078"/>
  <c r="I529" i="7078"/>
  <c r="H529" i="7078"/>
  <c r="L529" i="7078" s="1"/>
  <c r="A529" i="7078"/>
  <c r="I528" i="7078"/>
  <c r="H528" i="7078"/>
  <c r="L528" i="7078" s="1"/>
  <c r="A528" i="7078"/>
  <c r="I527" i="7078"/>
  <c r="H527" i="7078"/>
  <c r="L527" i="7078" s="1"/>
  <c r="A527" i="7078"/>
  <c r="I526" i="7078"/>
  <c r="H526" i="7078"/>
  <c r="L526" i="7078" s="1"/>
  <c r="A526" i="7078"/>
  <c r="I525" i="7078"/>
  <c r="H525" i="7078"/>
  <c r="L525" i="7078" s="1"/>
  <c r="A525" i="7078"/>
  <c r="I524" i="7078"/>
  <c r="H524" i="7078"/>
  <c r="L524" i="7078" s="1"/>
  <c r="A524" i="7078"/>
  <c r="I523" i="7078"/>
  <c r="H523" i="7078"/>
  <c r="L523" i="7078" s="1"/>
  <c r="A523" i="7078"/>
  <c r="I522" i="7078"/>
  <c r="H522" i="7078"/>
  <c r="L522" i="7078" s="1"/>
  <c r="A522" i="7078"/>
  <c r="I521" i="7078"/>
  <c r="H521" i="7078"/>
  <c r="L521" i="7078" s="1"/>
  <c r="A521" i="7078"/>
  <c r="I520" i="7078"/>
  <c r="H520" i="7078"/>
  <c r="L520" i="7078" s="1"/>
  <c r="A520" i="7078"/>
  <c r="I519" i="7078"/>
  <c r="H519" i="7078"/>
  <c r="L519" i="7078" s="1"/>
  <c r="A519" i="7078"/>
  <c r="I518" i="7078"/>
  <c r="H518" i="7078"/>
  <c r="L518" i="7078" s="1"/>
  <c r="A518" i="7078"/>
  <c r="I517" i="7078"/>
  <c r="H517" i="7078"/>
  <c r="L517" i="7078" s="1"/>
  <c r="A517" i="7078"/>
  <c r="L516" i="7078"/>
  <c r="I516" i="7078"/>
  <c r="H516" i="7078"/>
  <c r="A516" i="7078"/>
  <c r="I515" i="7078"/>
  <c r="H515" i="7078"/>
  <c r="L515" i="7078" s="1"/>
  <c r="A515" i="7078"/>
  <c r="I514" i="7078"/>
  <c r="H514" i="7078"/>
  <c r="L514" i="7078" s="1"/>
  <c r="A514" i="7078"/>
  <c r="I513" i="7078"/>
  <c r="H513" i="7078"/>
  <c r="L513" i="7078" s="1"/>
  <c r="A513" i="7078"/>
  <c r="I512" i="7078"/>
  <c r="H512" i="7078"/>
  <c r="L512" i="7078" s="1"/>
  <c r="A512" i="7078"/>
  <c r="I511" i="7078"/>
  <c r="H511" i="7078"/>
  <c r="L511" i="7078" s="1"/>
  <c r="A511" i="7078"/>
  <c r="I510" i="7078"/>
  <c r="H510" i="7078"/>
  <c r="L510" i="7078" s="1"/>
  <c r="A510" i="7078"/>
  <c r="I509" i="7078"/>
  <c r="H509" i="7078"/>
  <c r="L509" i="7078" s="1"/>
  <c r="A509" i="7078"/>
  <c r="I508" i="7078"/>
  <c r="H508" i="7078"/>
  <c r="L508" i="7078" s="1"/>
  <c r="A508" i="7078"/>
  <c r="I507" i="7078"/>
  <c r="H507" i="7078"/>
  <c r="L507" i="7078" s="1"/>
  <c r="A507" i="7078"/>
  <c r="I506" i="7078"/>
  <c r="H506" i="7078"/>
  <c r="L506" i="7078" s="1"/>
  <c r="A506" i="7078"/>
  <c r="I505" i="7078"/>
  <c r="H505" i="7078"/>
  <c r="L505" i="7078" s="1"/>
  <c r="A505" i="7078"/>
  <c r="I504" i="7078"/>
  <c r="H504" i="7078"/>
  <c r="L504" i="7078" s="1"/>
  <c r="A504" i="7078"/>
  <c r="I503" i="7078"/>
  <c r="H503" i="7078"/>
  <c r="L503" i="7078" s="1"/>
  <c r="A503" i="7078"/>
  <c r="I502" i="7078"/>
  <c r="H502" i="7078"/>
  <c r="L502" i="7078" s="1"/>
  <c r="A502" i="7078"/>
  <c r="I501" i="7078"/>
  <c r="H501" i="7078"/>
  <c r="L501" i="7078" s="1"/>
  <c r="A501" i="7078"/>
  <c r="L500" i="7078"/>
  <c r="I500" i="7078"/>
  <c r="H500" i="7078"/>
  <c r="A500" i="7078"/>
  <c r="I499" i="7078"/>
  <c r="H499" i="7078"/>
  <c r="L499" i="7078" s="1"/>
  <c r="A499" i="7078"/>
  <c r="I498" i="7078"/>
  <c r="H498" i="7078"/>
  <c r="L498" i="7078" s="1"/>
  <c r="A498" i="7078"/>
  <c r="I497" i="7078"/>
  <c r="H497" i="7078"/>
  <c r="L497" i="7078" s="1"/>
  <c r="A497" i="7078"/>
  <c r="I496" i="7078"/>
  <c r="H496" i="7078"/>
  <c r="L496" i="7078" s="1"/>
  <c r="A496" i="7078"/>
  <c r="I495" i="7078"/>
  <c r="H495" i="7078"/>
  <c r="L495" i="7078" s="1"/>
  <c r="A495" i="7078"/>
  <c r="I494" i="7078"/>
  <c r="H494" i="7078"/>
  <c r="L494" i="7078" s="1"/>
  <c r="A494" i="7078"/>
  <c r="I493" i="7078"/>
  <c r="H493" i="7078"/>
  <c r="L493" i="7078" s="1"/>
  <c r="A493" i="7078"/>
  <c r="I492" i="7078"/>
  <c r="H492" i="7078"/>
  <c r="L492" i="7078" s="1"/>
  <c r="A492" i="7078"/>
  <c r="I491" i="7078"/>
  <c r="H491" i="7078"/>
  <c r="L491" i="7078" s="1"/>
  <c r="A491" i="7078"/>
  <c r="I490" i="7078"/>
  <c r="H490" i="7078"/>
  <c r="L490" i="7078" s="1"/>
  <c r="A490" i="7078"/>
  <c r="I489" i="7078"/>
  <c r="H489" i="7078"/>
  <c r="L489" i="7078" s="1"/>
  <c r="A489" i="7078"/>
  <c r="I488" i="7078"/>
  <c r="H488" i="7078"/>
  <c r="L488" i="7078" s="1"/>
  <c r="A488" i="7078"/>
  <c r="I487" i="7078"/>
  <c r="H487" i="7078"/>
  <c r="L487" i="7078" s="1"/>
  <c r="A487" i="7078"/>
  <c r="I486" i="7078"/>
  <c r="H486" i="7078"/>
  <c r="L486" i="7078" s="1"/>
  <c r="A486" i="7078"/>
  <c r="I485" i="7078"/>
  <c r="H485" i="7078"/>
  <c r="L485" i="7078" s="1"/>
  <c r="A485" i="7078"/>
  <c r="I484" i="7078"/>
  <c r="H484" i="7078"/>
  <c r="L484" i="7078" s="1"/>
  <c r="A484" i="7078"/>
  <c r="I483" i="7078"/>
  <c r="H483" i="7078"/>
  <c r="L483" i="7078" s="1"/>
  <c r="A483" i="7078"/>
  <c r="I482" i="7078"/>
  <c r="H482" i="7078"/>
  <c r="L482" i="7078" s="1"/>
  <c r="A482" i="7078"/>
  <c r="I481" i="7078"/>
  <c r="H481" i="7078"/>
  <c r="L481" i="7078" s="1"/>
  <c r="A481" i="7078"/>
  <c r="I480" i="7078"/>
  <c r="H480" i="7078"/>
  <c r="L480" i="7078" s="1"/>
  <c r="A480" i="7078"/>
  <c r="I479" i="7078"/>
  <c r="H479" i="7078"/>
  <c r="L479" i="7078" s="1"/>
  <c r="A479" i="7078"/>
  <c r="I478" i="7078"/>
  <c r="H478" i="7078"/>
  <c r="L478" i="7078" s="1"/>
  <c r="A478" i="7078"/>
  <c r="I477" i="7078"/>
  <c r="H477" i="7078"/>
  <c r="L477" i="7078" s="1"/>
  <c r="A477" i="7078"/>
  <c r="L476" i="7078"/>
  <c r="I476" i="7078"/>
  <c r="H476" i="7078"/>
  <c r="A476" i="7078"/>
  <c r="I475" i="7078"/>
  <c r="H475" i="7078"/>
  <c r="L475" i="7078" s="1"/>
  <c r="A475" i="7078"/>
  <c r="I474" i="7078"/>
  <c r="H474" i="7078"/>
  <c r="L474" i="7078" s="1"/>
  <c r="A474" i="7078"/>
  <c r="I473" i="7078"/>
  <c r="H473" i="7078"/>
  <c r="L473" i="7078" s="1"/>
  <c r="A473" i="7078"/>
  <c r="I472" i="7078"/>
  <c r="H472" i="7078"/>
  <c r="L472" i="7078" s="1"/>
  <c r="A472" i="7078"/>
  <c r="I471" i="7078"/>
  <c r="H471" i="7078"/>
  <c r="L471" i="7078" s="1"/>
  <c r="A471" i="7078"/>
  <c r="I470" i="7078"/>
  <c r="H470" i="7078"/>
  <c r="L470" i="7078" s="1"/>
  <c r="A470" i="7078"/>
  <c r="I469" i="7078"/>
  <c r="H469" i="7078"/>
  <c r="L469" i="7078" s="1"/>
  <c r="A469" i="7078"/>
  <c r="I468" i="7078"/>
  <c r="H468" i="7078"/>
  <c r="L468" i="7078" s="1"/>
  <c r="A468" i="7078"/>
  <c r="I467" i="7078"/>
  <c r="H467" i="7078"/>
  <c r="L467" i="7078" s="1"/>
  <c r="A467" i="7078"/>
  <c r="I466" i="7078"/>
  <c r="H466" i="7078"/>
  <c r="L466" i="7078" s="1"/>
  <c r="A466" i="7078"/>
  <c r="I465" i="7078"/>
  <c r="H465" i="7078"/>
  <c r="L465" i="7078" s="1"/>
  <c r="A465" i="7078"/>
  <c r="I464" i="7078"/>
  <c r="H464" i="7078"/>
  <c r="L464" i="7078" s="1"/>
  <c r="A464" i="7078"/>
  <c r="I463" i="7078"/>
  <c r="H463" i="7078"/>
  <c r="L463" i="7078" s="1"/>
  <c r="A463" i="7078"/>
  <c r="I462" i="7078"/>
  <c r="H462" i="7078"/>
  <c r="L462" i="7078" s="1"/>
  <c r="A462" i="7078"/>
  <c r="I461" i="7078"/>
  <c r="H461" i="7078"/>
  <c r="L461" i="7078" s="1"/>
  <c r="A461" i="7078"/>
  <c r="I460" i="7078"/>
  <c r="H460" i="7078"/>
  <c r="L460" i="7078" s="1"/>
  <c r="A460" i="7078"/>
  <c r="I459" i="7078"/>
  <c r="H459" i="7078"/>
  <c r="L459" i="7078" s="1"/>
  <c r="A459" i="7078"/>
  <c r="I458" i="7078"/>
  <c r="H458" i="7078"/>
  <c r="L458" i="7078" s="1"/>
  <c r="A458" i="7078"/>
  <c r="I457" i="7078"/>
  <c r="H457" i="7078"/>
  <c r="L457" i="7078" s="1"/>
  <c r="A457" i="7078"/>
  <c r="I456" i="7078"/>
  <c r="H456" i="7078"/>
  <c r="L456" i="7078" s="1"/>
  <c r="A456" i="7078"/>
  <c r="I455" i="7078"/>
  <c r="H455" i="7078"/>
  <c r="L455" i="7078" s="1"/>
  <c r="A455" i="7078"/>
  <c r="I454" i="7078"/>
  <c r="H454" i="7078"/>
  <c r="L454" i="7078" s="1"/>
  <c r="A454" i="7078"/>
  <c r="I453" i="7078"/>
  <c r="H453" i="7078"/>
  <c r="L453" i="7078" s="1"/>
  <c r="A453" i="7078"/>
  <c r="L452" i="7078"/>
  <c r="I452" i="7078"/>
  <c r="H452" i="7078"/>
  <c r="A452" i="7078"/>
  <c r="I451" i="7078"/>
  <c r="H451" i="7078"/>
  <c r="L451" i="7078" s="1"/>
  <c r="A451" i="7078"/>
  <c r="I450" i="7078"/>
  <c r="H450" i="7078"/>
  <c r="L450" i="7078" s="1"/>
  <c r="A450" i="7078"/>
  <c r="I449" i="7078"/>
  <c r="H449" i="7078"/>
  <c r="L449" i="7078" s="1"/>
  <c r="A449" i="7078"/>
  <c r="I448" i="7078"/>
  <c r="H448" i="7078"/>
  <c r="L448" i="7078" s="1"/>
  <c r="A448" i="7078"/>
  <c r="I447" i="7078"/>
  <c r="H447" i="7078"/>
  <c r="L447" i="7078" s="1"/>
  <c r="A447" i="7078"/>
  <c r="I446" i="7078"/>
  <c r="H446" i="7078"/>
  <c r="L446" i="7078" s="1"/>
  <c r="A446" i="7078"/>
  <c r="I445" i="7078"/>
  <c r="H445" i="7078"/>
  <c r="L445" i="7078" s="1"/>
  <c r="A445" i="7078"/>
  <c r="L444" i="7078"/>
  <c r="I444" i="7078"/>
  <c r="H444" i="7078"/>
  <c r="A444" i="7078"/>
  <c r="I443" i="7078"/>
  <c r="H443" i="7078"/>
  <c r="L443" i="7078" s="1"/>
  <c r="A443" i="7078"/>
  <c r="I442" i="7078"/>
  <c r="H442" i="7078"/>
  <c r="L442" i="7078" s="1"/>
  <c r="A442" i="7078"/>
  <c r="I441" i="7078"/>
  <c r="H441" i="7078"/>
  <c r="L441" i="7078" s="1"/>
  <c r="A441" i="7078"/>
  <c r="I440" i="7078"/>
  <c r="H440" i="7078"/>
  <c r="L440" i="7078" s="1"/>
  <c r="A440" i="7078"/>
  <c r="I439" i="7078"/>
  <c r="H439" i="7078"/>
  <c r="L439" i="7078" s="1"/>
  <c r="A439" i="7078"/>
  <c r="I438" i="7078"/>
  <c r="H438" i="7078"/>
  <c r="L438" i="7078" s="1"/>
  <c r="A438" i="7078"/>
  <c r="I437" i="7078"/>
  <c r="H437" i="7078"/>
  <c r="L437" i="7078" s="1"/>
  <c r="A437" i="7078"/>
  <c r="L436" i="7078"/>
  <c r="I436" i="7078"/>
  <c r="H436" i="7078"/>
  <c r="A436" i="7078"/>
  <c r="I435" i="7078"/>
  <c r="H435" i="7078"/>
  <c r="L435" i="7078" s="1"/>
  <c r="A435" i="7078"/>
  <c r="I434" i="7078"/>
  <c r="H434" i="7078"/>
  <c r="L434" i="7078" s="1"/>
  <c r="A434" i="7078"/>
  <c r="I433" i="7078"/>
  <c r="H433" i="7078"/>
  <c r="L433" i="7078" s="1"/>
  <c r="A433" i="7078"/>
  <c r="I432" i="7078"/>
  <c r="H432" i="7078"/>
  <c r="L432" i="7078" s="1"/>
  <c r="A432" i="7078"/>
  <c r="I431" i="7078"/>
  <c r="H431" i="7078"/>
  <c r="L431" i="7078" s="1"/>
  <c r="A431" i="7078"/>
  <c r="I430" i="7078"/>
  <c r="H430" i="7078"/>
  <c r="L430" i="7078" s="1"/>
  <c r="A430" i="7078"/>
  <c r="I429" i="7078"/>
  <c r="H429" i="7078"/>
  <c r="L429" i="7078" s="1"/>
  <c r="A429" i="7078"/>
  <c r="I428" i="7078"/>
  <c r="H428" i="7078"/>
  <c r="L428" i="7078" s="1"/>
  <c r="A428" i="7078"/>
  <c r="I427" i="7078"/>
  <c r="H427" i="7078"/>
  <c r="L427" i="7078" s="1"/>
  <c r="A427" i="7078"/>
  <c r="I426" i="7078"/>
  <c r="H426" i="7078"/>
  <c r="L426" i="7078" s="1"/>
  <c r="A426" i="7078"/>
  <c r="I425" i="7078"/>
  <c r="H425" i="7078"/>
  <c r="L425" i="7078" s="1"/>
  <c r="A425" i="7078"/>
  <c r="I424" i="7078"/>
  <c r="H424" i="7078"/>
  <c r="L424" i="7078" s="1"/>
  <c r="A424" i="7078"/>
  <c r="I423" i="7078"/>
  <c r="H423" i="7078"/>
  <c r="L423" i="7078" s="1"/>
  <c r="A423" i="7078"/>
  <c r="I422" i="7078"/>
  <c r="H422" i="7078"/>
  <c r="L422" i="7078" s="1"/>
  <c r="A422" i="7078"/>
  <c r="I421" i="7078"/>
  <c r="H421" i="7078"/>
  <c r="L421" i="7078" s="1"/>
  <c r="A421" i="7078"/>
  <c r="I420" i="7078"/>
  <c r="H420" i="7078"/>
  <c r="L420" i="7078" s="1"/>
  <c r="A420" i="7078"/>
  <c r="I419" i="7078"/>
  <c r="H419" i="7078"/>
  <c r="L419" i="7078" s="1"/>
  <c r="A419" i="7078"/>
  <c r="I418" i="7078"/>
  <c r="H418" i="7078"/>
  <c r="L418" i="7078" s="1"/>
  <c r="A418" i="7078"/>
  <c r="I417" i="7078"/>
  <c r="H417" i="7078"/>
  <c r="L417" i="7078" s="1"/>
  <c r="A417" i="7078"/>
  <c r="I416" i="7078"/>
  <c r="H416" i="7078"/>
  <c r="L416" i="7078" s="1"/>
  <c r="A416" i="7078"/>
  <c r="I415" i="7078"/>
  <c r="H415" i="7078"/>
  <c r="L415" i="7078" s="1"/>
  <c r="A415" i="7078"/>
  <c r="I414" i="7078"/>
  <c r="H414" i="7078"/>
  <c r="L414" i="7078" s="1"/>
  <c r="A414" i="7078"/>
  <c r="I413" i="7078"/>
  <c r="H413" i="7078"/>
  <c r="L413" i="7078" s="1"/>
  <c r="A413" i="7078"/>
  <c r="L412" i="7078"/>
  <c r="I412" i="7078"/>
  <c r="H412" i="7078"/>
  <c r="A412" i="7078"/>
  <c r="I411" i="7078"/>
  <c r="H411" i="7078"/>
  <c r="L411" i="7078" s="1"/>
  <c r="A411" i="7078"/>
  <c r="I410" i="7078"/>
  <c r="H410" i="7078"/>
  <c r="L410" i="7078" s="1"/>
  <c r="A410" i="7078"/>
  <c r="I409" i="7078"/>
  <c r="H409" i="7078"/>
  <c r="L409" i="7078" s="1"/>
  <c r="A409" i="7078"/>
  <c r="L408" i="7078"/>
  <c r="I408" i="7078"/>
  <c r="H408" i="7078"/>
  <c r="A408" i="7078"/>
  <c r="I407" i="7078"/>
  <c r="H407" i="7078"/>
  <c r="L407" i="7078" s="1"/>
  <c r="A407" i="7078"/>
  <c r="I406" i="7078"/>
  <c r="H406" i="7078"/>
  <c r="L406" i="7078" s="1"/>
  <c r="A406" i="7078"/>
  <c r="I405" i="7078"/>
  <c r="H405" i="7078"/>
  <c r="L405" i="7078" s="1"/>
  <c r="A405" i="7078"/>
  <c r="I404" i="7078"/>
  <c r="H404" i="7078"/>
  <c r="L404" i="7078" s="1"/>
  <c r="A404" i="7078"/>
  <c r="I403" i="7078"/>
  <c r="H403" i="7078"/>
  <c r="L403" i="7078" s="1"/>
  <c r="A403" i="7078"/>
  <c r="I402" i="7078"/>
  <c r="H402" i="7078"/>
  <c r="L402" i="7078" s="1"/>
  <c r="A402" i="7078"/>
  <c r="L401" i="7078"/>
  <c r="I401" i="7078"/>
  <c r="H401" i="7078"/>
  <c r="A401" i="7078"/>
  <c r="L400" i="7078"/>
  <c r="I400" i="7078"/>
  <c r="H400" i="7078"/>
  <c r="A400" i="7078"/>
  <c r="L399" i="7078"/>
  <c r="I399" i="7078"/>
  <c r="H399" i="7078"/>
  <c r="A399" i="7078"/>
  <c r="I398" i="7078"/>
  <c r="H398" i="7078"/>
  <c r="L398" i="7078" s="1"/>
  <c r="A398" i="7078"/>
  <c r="L397" i="7078"/>
  <c r="I397" i="7078"/>
  <c r="H397" i="7078"/>
  <c r="A397" i="7078"/>
  <c r="I396" i="7078"/>
  <c r="H396" i="7078"/>
  <c r="L396" i="7078" s="1"/>
  <c r="A396" i="7078"/>
  <c r="I395" i="7078"/>
  <c r="H395" i="7078"/>
  <c r="L395" i="7078" s="1"/>
  <c r="A395" i="7078"/>
  <c r="I394" i="7078"/>
  <c r="H394" i="7078"/>
  <c r="L394" i="7078" s="1"/>
  <c r="A394" i="7078"/>
  <c r="I393" i="7078"/>
  <c r="H393" i="7078"/>
  <c r="L393" i="7078" s="1"/>
  <c r="A393" i="7078"/>
  <c r="L392" i="7078"/>
  <c r="I392" i="7078"/>
  <c r="H392" i="7078"/>
  <c r="A392" i="7078"/>
  <c r="L391" i="7078"/>
  <c r="I391" i="7078"/>
  <c r="H391" i="7078"/>
  <c r="A391" i="7078"/>
  <c r="I390" i="7078"/>
  <c r="H390" i="7078"/>
  <c r="L390" i="7078" s="1"/>
  <c r="A390" i="7078"/>
  <c r="I389" i="7078"/>
  <c r="H389" i="7078"/>
  <c r="L389" i="7078" s="1"/>
  <c r="A389" i="7078"/>
  <c r="I388" i="7078"/>
  <c r="H388" i="7078"/>
  <c r="L388" i="7078" s="1"/>
  <c r="A388" i="7078"/>
  <c r="I387" i="7078"/>
  <c r="H387" i="7078"/>
  <c r="L387" i="7078" s="1"/>
  <c r="A387" i="7078"/>
  <c r="I386" i="7078"/>
  <c r="H386" i="7078"/>
  <c r="L386" i="7078" s="1"/>
  <c r="A386" i="7078"/>
  <c r="L385" i="7078"/>
  <c r="I385" i="7078"/>
  <c r="H385" i="7078"/>
  <c r="A385" i="7078"/>
  <c r="I384" i="7078"/>
  <c r="H384" i="7078"/>
  <c r="L384" i="7078" s="1"/>
  <c r="A384" i="7078"/>
  <c r="L383" i="7078"/>
  <c r="I383" i="7078"/>
  <c r="H383" i="7078"/>
  <c r="A383" i="7078"/>
  <c r="I382" i="7078"/>
  <c r="H382" i="7078"/>
  <c r="L382" i="7078" s="1"/>
  <c r="A382" i="7078"/>
  <c r="I381" i="7078"/>
  <c r="H381" i="7078"/>
  <c r="L381" i="7078" s="1"/>
  <c r="A381" i="7078"/>
  <c r="I380" i="7078"/>
  <c r="H380" i="7078"/>
  <c r="L380" i="7078" s="1"/>
  <c r="A380" i="7078"/>
  <c r="I379" i="7078"/>
  <c r="H379" i="7078"/>
  <c r="L379" i="7078" s="1"/>
  <c r="A379" i="7078"/>
  <c r="I378" i="7078"/>
  <c r="H378" i="7078"/>
  <c r="L378" i="7078" s="1"/>
  <c r="A378" i="7078"/>
  <c r="I377" i="7078"/>
  <c r="H377" i="7078"/>
  <c r="L377" i="7078" s="1"/>
  <c r="A377" i="7078"/>
  <c r="L376" i="7078"/>
  <c r="I376" i="7078"/>
  <c r="H376" i="7078"/>
  <c r="A376" i="7078"/>
  <c r="I375" i="7078"/>
  <c r="H375" i="7078"/>
  <c r="L375" i="7078" s="1"/>
  <c r="A375" i="7078"/>
  <c r="I374" i="7078"/>
  <c r="H374" i="7078"/>
  <c r="L374" i="7078" s="1"/>
  <c r="A374" i="7078"/>
  <c r="I373" i="7078"/>
  <c r="H373" i="7078"/>
  <c r="L373" i="7078" s="1"/>
  <c r="A373" i="7078"/>
  <c r="I372" i="7078"/>
  <c r="H372" i="7078"/>
  <c r="L372" i="7078" s="1"/>
  <c r="A372" i="7078"/>
  <c r="I371" i="7078"/>
  <c r="H371" i="7078"/>
  <c r="L371" i="7078" s="1"/>
  <c r="A371" i="7078"/>
  <c r="I370" i="7078"/>
  <c r="H370" i="7078"/>
  <c r="L370" i="7078" s="1"/>
  <c r="A370" i="7078"/>
  <c r="I369" i="7078"/>
  <c r="H369" i="7078"/>
  <c r="L369" i="7078" s="1"/>
  <c r="A369" i="7078"/>
  <c r="I368" i="7078"/>
  <c r="H368" i="7078"/>
  <c r="L368" i="7078" s="1"/>
  <c r="A368" i="7078"/>
  <c r="I367" i="7078"/>
  <c r="H367" i="7078"/>
  <c r="L367" i="7078" s="1"/>
  <c r="A367" i="7078"/>
  <c r="I366" i="7078"/>
  <c r="H366" i="7078"/>
  <c r="L366" i="7078" s="1"/>
  <c r="A366" i="7078"/>
  <c r="I365" i="7078"/>
  <c r="H365" i="7078"/>
  <c r="L365" i="7078" s="1"/>
  <c r="A365" i="7078"/>
  <c r="L364" i="7078"/>
  <c r="I364" i="7078"/>
  <c r="H364" i="7078"/>
  <c r="A364" i="7078"/>
  <c r="I363" i="7078"/>
  <c r="H363" i="7078"/>
  <c r="L363" i="7078" s="1"/>
  <c r="A363" i="7078"/>
  <c r="I362" i="7078"/>
  <c r="H362" i="7078"/>
  <c r="L362" i="7078" s="1"/>
  <c r="A362" i="7078"/>
  <c r="I361" i="7078"/>
  <c r="H361" i="7078"/>
  <c r="L361" i="7078" s="1"/>
  <c r="A361" i="7078"/>
  <c r="I360" i="7078"/>
  <c r="H360" i="7078"/>
  <c r="L360" i="7078" s="1"/>
  <c r="A360" i="7078"/>
  <c r="I359" i="7078"/>
  <c r="H359" i="7078"/>
  <c r="L359" i="7078" s="1"/>
  <c r="A359" i="7078"/>
  <c r="I358" i="7078"/>
  <c r="H358" i="7078"/>
  <c r="L358" i="7078" s="1"/>
  <c r="A358" i="7078"/>
  <c r="I357" i="7078"/>
  <c r="H357" i="7078"/>
  <c r="L357" i="7078" s="1"/>
  <c r="A357" i="7078"/>
  <c r="I356" i="7078"/>
  <c r="H356" i="7078"/>
  <c r="L356" i="7078" s="1"/>
  <c r="A356" i="7078"/>
  <c r="I355" i="7078"/>
  <c r="H355" i="7078"/>
  <c r="L355" i="7078" s="1"/>
  <c r="A355" i="7078"/>
  <c r="I354" i="7078"/>
  <c r="H354" i="7078"/>
  <c r="L354" i="7078" s="1"/>
  <c r="A354" i="7078"/>
  <c r="I353" i="7078"/>
  <c r="H353" i="7078"/>
  <c r="L353" i="7078" s="1"/>
  <c r="A353" i="7078"/>
  <c r="I352" i="7078"/>
  <c r="H352" i="7078"/>
  <c r="L352" i="7078" s="1"/>
  <c r="A352" i="7078"/>
  <c r="I351" i="7078"/>
  <c r="H351" i="7078"/>
  <c r="L351" i="7078" s="1"/>
  <c r="A351" i="7078"/>
  <c r="I350" i="7078"/>
  <c r="H350" i="7078"/>
  <c r="L350" i="7078" s="1"/>
  <c r="A350" i="7078"/>
  <c r="L349" i="7078"/>
  <c r="I349" i="7078"/>
  <c r="H349" i="7078"/>
  <c r="A349" i="7078"/>
  <c r="L348" i="7078"/>
  <c r="I348" i="7078"/>
  <c r="H348" i="7078"/>
  <c r="A348" i="7078"/>
  <c r="I347" i="7078"/>
  <c r="H347" i="7078"/>
  <c r="L347" i="7078" s="1"/>
  <c r="A347" i="7078"/>
  <c r="I346" i="7078"/>
  <c r="H346" i="7078"/>
  <c r="L346" i="7078" s="1"/>
  <c r="A346" i="7078"/>
  <c r="I345" i="7078"/>
  <c r="H345" i="7078"/>
  <c r="L345" i="7078" s="1"/>
  <c r="A345" i="7078"/>
  <c r="I344" i="7078"/>
  <c r="H344" i="7078"/>
  <c r="L344" i="7078" s="1"/>
  <c r="A344" i="7078"/>
  <c r="I343" i="7078"/>
  <c r="H343" i="7078"/>
  <c r="L343" i="7078" s="1"/>
  <c r="A343" i="7078"/>
  <c r="I342" i="7078"/>
  <c r="H342" i="7078"/>
  <c r="L342" i="7078" s="1"/>
  <c r="A342" i="7078"/>
  <c r="I341" i="7078"/>
  <c r="H341" i="7078"/>
  <c r="L341" i="7078" s="1"/>
  <c r="A341" i="7078"/>
  <c r="I340" i="7078"/>
  <c r="H340" i="7078"/>
  <c r="L340" i="7078" s="1"/>
  <c r="A340" i="7078"/>
  <c r="I339" i="7078"/>
  <c r="H339" i="7078"/>
  <c r="L339" i="7078" s="1"/>
  <c r="A339" i="7078"/>
  <c r="I338" i="7078"/>
  <c r="H338" i="7078"/>
  <c r="L338" i="7078" s="1"/>
  <c r="A338" i="7078"/>
  <c r="I337" i="7078"/>
  <c r="H337" i="7078"/>
  <c r="L337" i="7078" s="1"/>
  <c r="A337" i="7078"/>
  <c r="I336" i="7078"/>
  <c r="H336" i="7078"/>
  <c r="L336" i="7078" s="1"/>
  <c r="A336" i="7078"/>
  <c r="I335" i="7078"/>
  <c r="H335" i="7078"/>
  <c r="L335" i="7078" s="1"/>
  <c r="A335" i="7078"/>
  <c r="I334" i="7078"/>
  <c r="H334" i="7078"/>
  <c r="L334" i="7078" s="1"/>
  <c r="A334" i="7078"/>
  <c r="I333" i="7078"/>
  <c r="H333" i="7078"/>
  <c r="L333" i="7078" s="1"/>
  <c r="A333" i="7078"/>
  <c r="L332" i="7078"/>
  <c r="I332" i="7078"/>
  <c r="H332" i="7078"/>
  <c r="A332" i="7078"/>
  <c r="I331" i="7078"/>
  <c r="H331" i="7078"/>
  <c r="L331" i="7078" s="1"/>
  <c r="A331" i="7078"/>
  <c r="I330" i="7078"/>
  <c r="H330" i="7078"/>
  <c r="L330" i="7078" s="1"/>
  <c r="A330" i="7078"/>
  <c r="I329" i="7078"/>
  <c r="H329" i="7078"/>
  <c r="L329" i="7078" s="1"/>
  <c r="A329" i="7078"/>
  <c r="I328" i="7078"/>
  <c r="H328" i="7078"/>
  <c r="L328" i="7078" s="1"/>
  <c r="A328" i="7078"/>
  <c r="I327" i="7078"/>
  <c r="H327" i="7078"/>
  <c r="L327" i="7078" s="1"/>
  <c r="A327" i="7078"/>
  <c r="I326" i="7078"/>
  <c r="H326" i="7078"/>
  <c r="L326" i="7078" s="1"/>
  <c r="A326" i="7078"/>
  <c r="I325" i="7078"/>
  <c r="H325" i="7078"/>
  <c r="L325" i="7078" s="1"/>
  <c r="A325" i="7078"/>
  <c r="L324" i="7078"/>
  <c r="I324" i="7078"/>
  <c r="H324" i="7078"/>
  <c r="A324" i="7078"/>
  <c r="I323" i="7078"/>
  <c r="H323" i="7078"/>
  <c r="L323" i="7078" s="1"/>
  <c r="A323" i="7078"/>
  <c r="I322" i="7078"/>
  <c r="H322" i="7078"/>
  <c r="L322" i="7078" s="1"/>
  <c r="A322" i="7078"/>
  <c r="I321" i="7078"/>
  <c r="H321" i="7078"/>
  <c r="L321" i="7078" s="1"/>
  <c r="A321" i="7078"/>
  <c r="I320" i="7078"/>
  <c r="H320" i="7078"/>
  <c r="L320" i="7078" s="1"/>
  <c r="A320" i="7078"/>
  <c r="I319" i="7078"/>
  <c r="H319" i="7078"/>
  <c r="L319" i="7078" s="1"/>
  <c r="A319" i="7078"/>
  <c r="I318" i="7078"/>
  <c r="H318" i="7078"/>
  <c r="L318" i="7078" s="1"/>
  <c r="A318" i="7078"/>
  <c r="I317" i="7078"/>
  <c r="H317" i="7078"/>
  <c r="L317" i="7078" s="1"/>
  <c r="A317" i="7078"/>
  <c r="I316" i="7078"/>
  <c r="H316" i="7078"/>
  <c r="L316" i="7078" s="1"/>
  <c r="A316" i="7078"/>
  <c r="I315" i="7078"/>
  <c r="H315" i="7078"/>
  <c r="L315" i="7078" s="1"/>
  <c r="A315" i="7078"/>
  <c r="I314" i="7078"/>
  <c r="H314" i="7078"/>
  <c r="L314" i="7078" s="1"/>
  <c r="A314" i="7078"/>
  <c r="I313" i="7078"/>
  <c r="H313" i="7078"/>
  <c r="L313" i="7078" s="1"/>
  <c r="A313" i="7078"/>
  <c r="I312" i="7078"/>
  <c r="H312" i="7078"/>
  <c r="L312" i="7078" s="1"/>
  <c r="A312" i="7078"/>
  <c r="I311" i="7078"/>
  <c r="H311" i="7078"/>
  <c r="L311" i="7078" s="1"/>
  <c r="A311" i="7078"/>
  <c r="I310" i="7078"/>
  <c r="H310" i="7078"/>
  <c r="L310" i="7078" s="1"/>
  <c r="A310" i="7078"/>
  <c r="I309" i="7078"/>
  <c r="H309" i="7078"/>
  <c r="L309" i="7078" s="1"/>
  <c r="A309" i="7078"/>
  <c r="I308" i="7078"/>
  <c r="H308" i="7078"/>
  <c r="L308" i="7078" s="1"/>
  <c r="A308" i="7078"/>
  <c r="I307" i="7078"/>
  <c r="H307" i="7078"/>
  <c r="L307" i="7078" s="1"/>
  <c r="A307" i="7078"/>
  <c r="I306" i="7078"/>
  <c r="H306" i="7078"/>
  <c r="L306" i="7078" s="1"/>
  <c r="A306" i="7078"/>
  <c r="I305" i="7078"/>
  <c r="H305" i="7078"/>
  <c r="L305" i="7078" s="1"/>
  <c r="A305" i="7078"/>
  <c r="I304" i="7078"/>
  <c r="H304" i="7078"/>
  <c r="L304" i="7078" s="1"/>
  <c r="A304" i="7078"/>
  <c r="I303" i="7078"/>
  <c r="H303" i="7078"/>
  <c r="L303" i="7078" s="1"/>
  <c r="A303" i="7078"/>
  <c r="I302" i="7078"/>
  <c r="H302" i="7078"/>
  <c r="L302" i="7078" s="1"/>
  <c r="A302" i="7078"/>
  <c r="L301" i="7078"/>
  <c r="I301" i="7078"/>
  <c r="H301" i="7078"/>
  <c r="A301" i="7078"/>
  <c r="I300" i="7078"/>
  <c r="H300" i="7078"/>
  <c r="L300" i="7078" s="1"/>
  <c r="A300" i="7078"/>
  <c r="I299" i="7078"/>
  <c r="H299" i="7078"/>
  <c r="L299" i="7078" s="1"/>
  <c r="A299" i="7078"/>
  <c r="I298" i="7078"/>
  <c r="H298" i="7078"/>
  <c r="L298" i="7078" s="1"/>
  <c r="A298" i="7078"/>
  <c r="I297" i="7078"/>
  <c r="H297" i="7078"/>
  <c r="L297" i="7078" s="1"/>
  <c r="A297" i="7078"/>
  <c r="I296" i="7078"/>
  <c r="H296" i="7078"/>
  <c r="L296" i="7078" s="1"/>
  <c r="A296" i="7078"/>
  <c r="I295" i="7078"/>
  <c r="H295" i="7078"/>
  <c r="L295" i="7078" s="1"/>
  <c r="A295" i="7078"/>
  <c r="I294" i="7078"/>
  <c r="H294" i="7078"/>
  <c r="L294" i="7078" s="1"/>
  <c r="A294" i="7078"/>
  <c r="I293" i="7078"/>
  <c r="H293" i="7078"/>
  <c r="L293" i="7078" s="1"/>
  <c r="A293" i="7078"/>
  <c r="I292" i="7078"/>
  <c r="H292" i="7078"/>
  <c r="L292" i="7078" s="1"/>
  <c r="A292" i="7078"/>
  <c r="I291" i="7078"/>
  <c r="H291" i="7078"/>
  <c r="L291" i="7078" s="1"/>
  <c r="A291" i="7078"/>
  <c r="I290" i="7078"/>
  <c r="H290" i="7078"/>
  <c r="L290" i="7078" s="1"/>
  <c r="A290" i="7078"/>
  <c r="I289" i="7078"/>
  <c r="H289" i="7078"/>
  <c r="L289" i="7078" s="1"/>
  <c r="A289" i="7078"/>
  <c r="I288" i="7078"/>
  <c r="H288" i="7078"/>
  <c r="L288" i="7078" s="1"/>
  <c r="A288" i="7078"/>
  <c r="I287" i="7078"/>
  <c r="H287" i="7078"/>
  <c r="L287" i="7078" s="1"/>
  <c r="A287" i="7078"/>
  <c r="L286" i="7078"/>
  <c r="I286" i="7078"/>
  <c r="H286" i="7078"/>
  <c r="A286" i="7078"/>
  <c r="I285" i="7078"/>
  <c r="H285" i="7078"/>
  <c r="L285" i="7078" s="1"/>
  <c r="A285" i="7078"/>
  <c r="I284" i="7078"/>
  <c r="H284" i="7078"/>
  <c r="L284" i="7078" s="1"/>
  <c r="A284" i="7078"/>
  <c r="I283" i="7078"/>
  <c r="H283" i="7078"/>
  <c r="L283" i="7078" s="1"/>
  <c r="A283" i="7078"/>
  <c r="I282" i="7078"/>
  <c r="H282" i="7078"/>
  <c r="L282" i="7078" s="1"/>
  <c r="A282" i="7078"/>
  <c r="I281" i="7078"/>
  <c r="H281" i="7078"/>
  <c r="L281" i="7078" s="1"/>
  <c r="A281" i="7078"/>
  <c r="I280" i="7078"/>
  <c r="H280" i="7078"/>
  <c r="L280" i="7078" s="1"/>
  <c r="A280" i="7078"/>
  <c r="I279" i="7078"/>
  <c r="H279" i="7078"/>
  <c r="L279" i="7078" s="1"/>
  <c r="A279" i="7078"/>
  <c r="L278" i="7078"/>
  <c r="I278" i="7078"/>
  <c r="H278" i="7078"/>
  <c r="A278" i="7078"/>
  <c r="I277" i="7078"/>
  <c r="H277" i="7078"/>
  <c r="L277" i="7078" s="1"/>
  <c r="A277" i="7078"/>
  <c r="I276" i="7078"/>
  <c r="H276" i="7078"/>
  <c r="L276" i="7078" s="1"/>
  <c r="A276" i="7078"/>
  <c r="I275" i="7078"/>
  <c r="H275" i="7078"/>
  <c r="L275" i="7078" s="1"/>
  <c r="A275" i="7078"/>
  <c r="I274" i="7078"/>
  <c r="H274" i="7078"/>
  <c r="L274" i="7078" s="1"/>
  <c r="A274" i="7078"/>
  <c r="I273" i="7078"/>
  <c r="H273" i="7078"/>
  <c r="L273" i="7078" s="1"/>
  <c r="A273" i="7078"/>
  <c r="I272" i="7078"/>
  <c r="H272" i="7078"/>
  <c r="L272" i="7078" s="1"/>
  <c r="A272" i="7078"/>
  <c r="I271" i="7078"/>
  <c r="H271" i="7078"/>
  <c r="L271" i="7078" s="1"/>
  <c r="A271" i="7078"/>
  <c r="I270" i="7078"/>
  <c r="H270" i="7078"/>
  <c r="L270" i="7078" s="1"/>
  <c r="A270" i="7078"/>
  <c r="I269" i="7078"/>
  <c r="H269" i="7078"/>
  <c r="L269" i="7078" s="1"/>
  <c r="A269" i="7078"/>
  <c r="I268" i="7078"/>
  <c r="H268" i="7078"/>
  <c r="L268" i="7078" s="1"/>
  <c r="A268" i="7078"/>
  <c r="I267" i="7078"/>
  <c r="H267" i="7078"/>
  <c r="L267" i="7078" s="1"/>
  <c r="A267" i="7078"/>
  <c r="I266" i="7078"/>
  <c r="H266" i="7078"/>
  <c r="L266" i="7078" s="1"/>
  <c r="A266" i="7078"/>
  <c r="I265" i="7078"/>
  <c r="H265" i="7078"/>
  <c r="L265" i="7078" s="1"/>
  <c r="A265" i="7078"/>
  <c r="I264" i="7078"/>
  <c r="H264" i="7078"/>
  <c r="L264" i="7078" s="1"/>
  <c r="A264" i="7078"/>
  <c r="I263" i="7078"/>
  <c r="H263" i="7078"/>
  <c r="L263" i="7078" s="1"/>
  <c r="A263" i="7078"/>
  <c r="L262" i="7078"/>
  <c r="I262" i="7078"/>
  <c r="H262" i="7078"/>
  <c r="A262" i="7078"/>
  <c r="I261" i="7078"/>
  <c r="H261" i="7078"/>
  <c r="L261" i="7078" s="1"/>
  <c r="A261" i="7078"/>
  <c r="I260" i="7078"/>
  <c r="H260" i="7078"/>
  <c r="L260" i="7078" s="1"/>
  <c r="A260" i="7078"/>
  <c r="I259" i="7078"/>
  <c r="H259" i="7078"/>
  <c r="L259" i="7078" s="1"/>
  <c r="A259" i="7078"/>
  <c r="I258" i="7078"/>
  <c r="H258" i="7078"/>
  <c r="L258" i="7078" s="1"/>
  <c r="A258" i="7078"/>
  <c r="I257" i="7078"/>
  <c r="H257" i="7078"/>
  <c r="L257" i="7078" s="1"/>
  <c r="A257" i="7078"/>
  <c r="I256" i="7078"/>
  <c r="H256" i="7078"/>
  <c r="L256" i="7078" s="1"/>
  <c r="A256" i="7078"/>
  <c r="I255" i="7078"/>
  <c r="H255" i="7078"/>
  <c r="L255" i="7078" s="1"/>
  <c r="A255" i="7078"/>
  <c r="L254" i="7078"/>
  <c r="I254" i="7078"/>
  <c r="H254" i="7078"/>
  <c r="A254" i="7078"/>
  <c r="I253" i="7078"/>
  <c r="H253" i="7078"/>
  <c r="L253" i="7078" s="1"/>
  <c r="A253" i="7078"/>
  <c r="I252" i="7078"/>
  <c r="H252" i="7078"/>
  <c r="L252" i="7078" s="1"/>
  <c r="A252" i="7078"/>
  <c r="I251" i="7078"/>
  <c r="H251" i="7078"/>
  <c r="L251" i="7078" s="1"/>
  <c r="A251" i="7078"/>
  <c r="I250" i="7078"/>
  <c r="H250" i="7078"/>
  <c r="L250" i="7078" s="1"/>
  <c r="A250" i="7078"/>
  <c r="I249" i="7078"/>
  <c r="H249" i="7078"/>
  <c r="L249" i="7078" s="1"/>
  <c r="A249" i="7078"/>
  <c r="I248" i="7078"/>
  <c r="H248" i="7078"/>
  <c r="L248" i="7078" s="1"/>
  <c r="A248" i="7078"/>
  <c r="I247" i="7078"/>
  <c r="H247" i="7078"/>
  <c r="L247" i="7078" s="1"/>
  <c r="A247" i="7078"/>
  <c r="I246" i="7078"/>
  <c r="H246" i="7078"/>
  <c r="L246" i="7078" s="1"/>
  <c r="A246" i="7078"/>
  <c r="I245" i="7078"/>
  <c r="H245" i="7078"/>
  <c r="L245" i="7078" s="1"/>
  <c r="A245" i="7078"/>
  <c r="I244" i="7078"/>
  <c r="H244" i="7078"/>
  <c r="L244" i="7078" s="1"/>
  <c r="A244" i="7078"/>
  <c r="I243" i="7078"/>
  <c r="H243" i="7078"/>
  <c r="L243" i="7078" s="1"/>
  <c r="A243" i="7078"/>
  <c r="I242" i="7078"/>
  <c r="H242" i="7078"/>
  <c r="L242" i="7078" s="1"/>
  <c r="A242" i="7078"/>
  <c r="I241" i="7078"/>
  <c r="H241" i="7078"/>
  <c r="L241" i="7078" s="1"/>
  <c r="A241" i="7078"/>
  <c r="I240" i="7078"/>
  <c r="H240" i="7078"/>
  <c r="L240" i="7078" s="1"/>
  <c r="A240" i="7078"/>
  <c r="I239" i="7078"/>
  <c r="H239" i="7078"/>
  <c r="L239" i="7078" s="1"/>
  <c r="A239" i="7078"/>
  <c r="I238" i="7078"/>
  <c r="H238" i="7078"/>
  <c r="L238" i="7078" s="1"/>
  <c r="A238" i="7078"/>
  <c r="I237" i="7078"/>
  <c r="H237" i="7078"/>
  <c r="L237" i="7078" s="1"/>
  <c r="A237" i="7078"/>
  <c r="I236" i="7078"/>
  <c r="H236" i="7078"/>
  <c r="L236" i="7078" s="1"/>
  <c r="A236" i="7078"/>
  <c r="I235" i="7078"/>
  <c r="H235" i="7078"/>
  <c r="L235" i="7078" s="1"/>
  <c r="A235" i="7078"/>
  <c r="I234" i="7078"/>
  <c r="H234" i="7078"/>
  <c r="L234" i="7078" s="1"/>
  <c r="A234" i="7078"/>
  <c r="I233" i="7078"/>
  <c r="H233" i="7078"/>
  <c r="L233" i="7078" s="1"/>
  <c r="A233" i="7078"/>
  <c r="I232" i="7078"/>
  <c r="H232" i="7078"/>
  <c r="L232" i="7078" s="1"/>
  <c r="A232" i="7078"/>
  <c r="I231" i="7078"/>
  <c r="H231" i="7078"/>
  <c r="L231" i="7078" s="1"/>
  <c r="A231" i="7078"/>
  <c r="L230" i="7078"/>
  <c r="I230" i="7078"/>
  <c r="H230" i="7078"/>
  <c r="A230" i="7078"/>
  <c r="I229" i="7078"/>
  <c r="H229" i="7078"/>
  <c r="L229" i="7078" s="1"/>
  <c r="A229" i="7078"/>
  <c r="I228" i="7078"/>
  <c r="H228" i="7078"/>
  <c r="L228" i="7078" s="1"/>
  <c r="A228" i="7078"/>
  <c r="I227" i="7078"/>
  <c r="H227" i="7078"/>
  <c r="L227" i="7078" s="1"/>
  <c r="A227" i="7078"/>
  <c r="I226" i="7078"/>
  <c r="H226" i="7078"/>
  <c r="L226" i="7078" s="1"/>
  <c r="A226" i="7078"/>
  <c r="I225" i="7078"/>
  <c r="H225" i="7078"/>
  <c r="L225" i="7078" s="1"/>
  <c r="A225" i="7078"/>
  <c r="I224" i="7078"/>
  <c r="H224" i="7078"/>
  <c r="L224" i="7078" s="1"/>
  <c r="A224" i="7078"/>
  <c r="I223" i="7078"/>
  <c r="H223" i="7078"/>
  <c r="L223" i="7078" s="1"/>
  <c r="A223" i="7078"/>
  <c r="I222" i="7078"/>
  <c r="H222" i="7078"/>
  <c r="L222" i="7078" s="1"/>
  <c r="A222" i="7078"/>
  <c r="I221" i="7078"/>
  <c r="H221" i="7078"/>
  <c r="L221" i="7078" s="1"/>
  <c r="A221" i="7078"/>
  <c r="I220" i="7078"/>
  <c r="H220" i="7078"/>
  <c r="L220" i="7078" s="1"/>
  <c r="A220" i="7078"/>
  <c r="L219" i="7078"/>
  <c r="I219" i="7078"/>
  <c r="H219" i="7078"/>
  <c r="A219" i="7078"/>
  <c r="I218" i="7078"/>
  <c r="H218" i="7078"/>
  <c r="L218" i="7078" s="1"/>
  <c r="A218" i="7078"/>
  <c r="L217" i="7078"/>
  <c r="I217" i="7078"/>
  <c r="H217" i="7078"/>
  <c r="A217" i="7078"/>
  <c r="I216" i="7078"/>
  <c r="H216" i="7078"/>
  <c r="L216" i="7078" s="1"/>
  <c r="A216" i="7078"/>
  <c r="I215" i="7078"/>
  <c r="H215" i="7078"/>
  <c r="L215" i="7078" s="1"/>
  <c r="A215" i="7078"/>
  <c r="I214" i="7078"/>
  <c r="H214" i="7078"/>
  <c r="L214" i="7078" s="1"/>
  <c r="A214" i="7078"/>
  <c r="I213" i="7078"/>
  <c r="H213" i="7078"/>
  <c r="L213" i="7078" s="1"/>
  <c r="A213" i="7078"/>
  <c r="I212" i="7078"/>
  <c r="H212" i="7078"/>
  <c r="L212" i="7078" s="1"/>
  <c r="A212" i="7078"/>
  <c r="L211" i="7078"/>
  <c r="I211" i="7078"/>
  <c r="H211" i="7078"/>
  <c r="A211" i="7078"/>
  <c r="L210" i="7078"/>
  <c r="I210" i="7078"/>
  <c r="H210" i="7078"/>
  <c r="A210" i="7078"/>
  <c r="L209" i="7078"/>
  <c r="I209" i="7078"/>
  <c r="H209" i="7078"/>
  <c r="A209" i="7078"/>
  <c r="I208" i="7078"/>
  <c r="H208" i="7078"/>
  <c r="L208" i="7078" s="1"/>
  <c r="A208" i="7078"/>
  <c r="I207" i="7078"/>
  <c r="H207" i="7078"/>
  <c r="L207" i="7078" s="1"/>
  <c r="A207" i="7078"/>
  <c r="I206" i="7078"/>
  <c r="H206" i="7078"/>
  <c r="L206" i="7078" s="1"/>
  <c r="A206" i="7078"/>
  <c r="I205" i="7078"/>
  <c r="H205" i="7078"/>
  <c r="L205" i="7078" s="1"/>
  <c r="A205" i="7078"/>
  <c r="I204" i="7078"/>
  <c r="H204" i="7078"/>
  <c r="L204" i="7078" s="1"/>
  <c r="A204" i="7078"/>
  <c r="L203" i="7078"/>
  <c r="I203" i="7078"/>
  <c r="H203" i="7078"/>
  <c r="A203" i="7078"/>
  <c r="L202" i="7078"/>
  <c r="I202" i="7078"/>
  <c r="H202" i="7078"/>
  <c r="A202" i="7078"/>
  <c r="L201" i="7078"/>
  <c r="I201" i="7078"/>
  <c r="H201" i="7078"/>
  <c r="A201" i="7078"/>
  <c r="I200" i="7078"/>
  <c r="H200" i="7078"/>
  <c r="L200" i="7078" s="1"/>
  <c r="A200" i="7078"/>
  <c r="I199" i="7078"/>
  <c r="H199" i="7078"/>
  <c r="L199" i="7078" s="1"/>
  <c r="A199" i="7078"/>
  <c r="I198" i="7078"/>
  <c r="H198" i="7078"/>
  <c r="L198" i="7078" s="1"/>
  <c r="A198" i="7078"/>
  <c r="I197" i="7078"/>
  <c r="H197" i="7078"/>
  <c r="L197" i="7078" s="1"/>
  <c r="A197" i="7078"/>
  <c r="I196" i="7078"/>
  <c r="H196" i="7078"/>
  <c r="L196" i="7078" s="1"/>
  <c r="A196" i="7078"/>
  <c r="I195" i="7078"/>
  <c r="H195" i="7078"/>
  <c r="L195" i="7078" s="1"/>
  <c r="A195" i="7078"/>
  <c r="I194" i="7078"/>
  <c r="H194" i="7078"/>
  <c r="L194" i="7078" s="1"/>
  <c r="A194" i="7078"/>
  <c r="I193" i="7078"/>
  <c r="H193" i="7078"/>
  <c r="L193" i="7078" s="1"/>
  <c r="A193" i="7078"/>
  <c r="I192" i="7078"/>
  <c r="H192" i="7078"/>
  <c r="L192" i="7078" s="1"/>
  <c r="A192" i="7078"/>
  <c r="I191" i="7078"/>
  <c r="H191" i="7078"/>
  <c r="L191" i="7078" s="1"/>
  <c r="A191" i="7078"/>
  <c r="I190" i="7078"/>
  <c r="H190" i="7078"/>
  <c r="L190" i="7078" s="1"/>
  <c r="A190" i="7078"/>
  <c r="I189" i="7078"/>
  <c r="H189" i="7078"/>
  <c r="L189" i="7078" s="1"/>
  <c r="A189" i="7078"/>
  <c r="I188" i="7078"/>
  <c r="H188" i="7078"/>
  <c r="L188" i="7078" s="1"/>
  <c r="A188" i="7078"/>
  <c r="I187" i="7078"/>
  <c r="H187" i="7078"/>
  <c r="L187" i="7078" s="1"/>
  <c r="A187" i="7078"/>
  <c r="L186" i="7078"/>
  <c r="I186" i="7078"/>
  <c r="H186" i="7078"/>
  <c r="A186" i="7078"/>
  <c r="I185" i="7078"/>
  <c r="H185" i="7078"/>
  <c r="L185" i="7078" s="1"/>
  <c r="A185" i="7078"/>
  <c r="I184" i="7078"/>
  <c r="H184" i="7078"/>
  <c r="L184" i="7078" s="1"/>
  <c r="A184" i="7078"/>
  <c r="I183" i="7078"/>
  <c r="H183" i="7078"/>
  <c r="L183" i="7078" s="1"/>
  <c r="A183" i="7078"/>
  <c r="I182" i="7078"/>
  <c r="H182" i="7078"/>
  <c r="L182" i="7078" s="1"/>
  <c r="A182" i="7078"/>
  <c r="I181" i="7078"/>
  <c r="H181" i="7078"/>
  <c r="L181" i="7078" s="1"/>
  <c r="A181" i="7078"/>
  <c r="I180" i="7078"/>
  <c r="H180" i="7078"/>
  <c r="L180" i="7078" s="1"/>
  <c r="A180" i="7078"/>
  <c r="L179" i="7078"/>
  <c r="I179" i="7078"/>
  <c r="H179" i="7078"/>
  <c r="A179" i="7078"/>
  <c r="L178" i="7078"/>
  <c r="I178" i="7078"/>
  <c r="H178" i="7078"/>
  <c r="A178" i="7078"/>
  <c r="L177" i="7078"/>
  <c r="I177" i="7078"/>
  <c r="H177" i="7078"/>
  <c r="A177" i="7078"/>
  <c r="I176" i="7078"/>
  <c r="H176" i="7078"/>
  <c r="L176" i="7078" s="1"/>
  <c r="A176" i="7078"/>
  <c r="I175" i="7078"/>
  <c r="H175" i="7078"/>
  <c r="L175" i="7078" s="1"/>
  <c r="A175" i="7078"/>
  <c r="I174" i="7078"/>
  <c r="H174" i="7078"/>
  <c r="L174" i="7078" s="1"/>
  <c r="A174" i="7078"/>
  <c r="I173" i="7078"/>
  <c r="H173" i="7078"/>
  <c r="L173" i="7078" s="1"/>
  <c r="A173" i="7078"/>
  <c r="I172" i="7078"/>
  <c r="H172" i="7078"/>
  <c r="L172" i="7078" s="1"/>
  <c r="A172" i="7078"/>
  <c r="L171" i="7078"/>
  <c r="I171" i="7078"/>
  <c r="H171" i="7078"/>
  <c r="A171" i="7078"/>
  <c r="L170" i="7078"/>
  <c r="I170" i="7078"/>
  <c r="H170" i="7078"/>
  <c r="A170" i="7078"/>
  <c r="L169" i="7078"/>
  <c r="I169" i="7078"/>
  <c r="H169" i="7078"/>
  <c r="A169" i="7078"/>
  <c r="I168" i="7078"/>
  <c r="H168" i="7078"/>
  <c r="L168" i="7078" s="1"/>
  <c r="A168" i="7078"/>
  <c r="I167" i="7078"/>
  <c r="H167" i="7078"/>
  <c r="L167" i="7078" s="1"/>
  <c r="A167" i="7078"/>
  <c r="I166" i="7078"/>
  <c r="H166" i="7078"/>
  <c r="L166" i="7078" s="1"/>
  <c r="A166" i="7078"/>
  <c r="I165" i="7078"/>
  <c r="H165" i="7078"/>
  <c r="L165" i="7078" s="1"/>
  <c r="A165" i="7078"/>
  <c r="I164" i="7078"/>
  <c r="H164" i="7078"/>
  <c r="L164" i="7078" s="1"/>
  <c r="A164" i="7078"/>
  <c r="I163" i="7078"/>
  <c r="H163" i="7078"/>
  <c r="L163" i="7078" s="1"/>
  <c r="A163" i="7078"/>
  <c r="I162" i="7078"/>
  <c r="H162" i="7078"/>
  <c r="L162" i="7078" s="1"/>
  <c r="A162" i="7078"/>
  <c r="I161" i="7078"/>
  <c r="H161" i="7078"/>
  <c r="L161" i="7078" s="1"/>
  <c r="A161" i="7078"/>
  <c r="I160" i="7078"/>
  <c r="H160" i="7078"/>
  <c r="L160" i="7078" s="1"/>
  <c r="A160" i="7078"/>
  <c r="I159" i="7078"/>
  <c r="H159" i="7078"/>
  <c r="L159" i="7078" s="1"/>
  <c r="A159" i="7078"/>
  <c r="I158" i="7078"/>
  <c r="H158" i="7078"/>
  <c r="L158" i="7078" s="1"/>
  <c r="A158" i="7078"/>
  <c r="I157" i="7078"/>
  <c r="H157" i="7078"/>
  <c r="L157" i="7078" s="1"/>
  <c r="A157" i="7078"/>
  <c r="I156" i="7078"/>
  <c r="H156" i="7078"/>
  <c r="L156" i="7078" s="1"/>
  <c r="A156" i="7078"/>
  <c r="L155" i="7078"/>
  <c r="I155" i="7078"/>
  <c r="H155" i="7078"/>
  <c r="A155" i="7078"/>
  <c r="I154" i="7078"/>
  <c r="H154" i="7078"/>
  <c r="L154" i="7078" s="1"/>
  <c r="A154" i="7078"/>
  <c r="L153" i="7078"/>
  <c r="I153" i="7078"/>
  <c r="H153" i="7078"/>
  <c r="A153" i="7078"/>
  <c r="I152" i="7078"/>
  <c r="H152" i="7078"/>
  <c r="L152" i="7078" s="1"/>
  <c r="A152" i="7078"/>
  <c r="I151" i="7078"/>
  <c r="H151" i="7078"/>
  <c r="L151" i="7078" s="1"/>
  <c r="A151" i="7078"/>
  <c r="I150" i="7078"/>
  <c r="H150" i="7078"/>
  <c r="L150" i="7078" s="1"/>
  <c r="A150" i="7078"/>
  <c r="I149" i="7078"/>
  <c r="H149" i="7078"/>
  <c r="L149" i="7078" s="1"/>
  <c r="A149" i="7078"/>
  <c r="I148" i="7078"/>
  <c r="H148" i="7078"/>
  <c r="L148" i="7078" s="1"/>
  <c r="A148" i="7078"/>
  <c r="L147" i="7078"/>
  <c r="I147" i="7078"/>
  <c r="H147" i="7078"/>
  <c r="A147" i="7078"/>
  <c r="L146" i="7078"/>
  <c r="I146" i="7078"/>
  <c r="H146" i="7078"/>
  <c r="A146" i="7078"/>
  <c r="L145" i="7078"/>
  <c r="I145" i="7078"/>
  <c r="H145" i="7078"/>
  <c r="A145" i="7078"/>
  <c r="I144" i="7078"/>
  <c r="H144" i="7078"/>
  <c r="L144" i="7078" s="1"/>
  <c r="A144" i="7078"/>
  <c r="I143" i="7078"/>
  <c r="H143" i="7078"/>
  <c r="L143" i="7078" s="1"/>
  <c r="A143" i="7078"/>
  <c r="I142" i="7078"/>
  <c r="H142" i="7078"/>
  <c r="L142" i="7078" s="1"/>
  <c r="A142" i="7078"/>
  <c r="I141" i="7078"/>
  <c r="H141" i="7078"/>
  <c r="L141" i="7078" s="1"/>
  <c r="A141" i="7078"/>
  <c r="I140" i="7078"/>
  <c r="H140" i="7078"/>
  <c r="L140" i="7078" s="1"/>
  <c r="A140" i="7078"/>
  <c r="L139" i="7078"/>
  <c r="I139" i="7078"/>
  <c r="H139" i="7078"/>
  <c r="A139" i="7078"/>
  <c r="L138" i="7078"/>
  <c r="I138" i="7078"/>
  <c r="H138" i="7078"/>
  <c r="A138" i="7078"/>
  <c r="L137" i="7078"/>
  <c r="I137" i="7078"/>
  <c r="H137" i="7078"/>
  <c r="A137" i="7078"/>
  <c r="I136" i="7078"/>
  <c r="H136" i="7078"/>
  <c r="L136" i="7078" s="1"/>
  <c r="A136" i="7078"/>
  <c r="I135" i="7078"/>
  <c r="H135" i="7078"/>
  <c r="L135" i="7078" s="1"/>
  <c r="A135" i="7078"/>
  <c r="I134" i="7078"/>
  <c r="H134" i="7078"/>
  <c r="L134" i="7078" s="1"/>
  <c r="A134" i="7078"/>
  <c r="I133" i="7078"/>
  <c r="H133" i="7078"/>
  <c r="L133" i="7078" s="1"/>
  <c r="A133" i="7078"/>
  <c r="I132" i="7078"/>
  <c r="H132" i="7078"/>
  <c r="L132" i="7078" s="1"/>
  <c r="A132" i="7078"/>
  <c r="I131" i="7078"/>
  <c r="H131" i="7078"/>
  <c r="L131" i="7078" s="1"/>
  <c r="A131" i="7078"/>
  <c r="I130" i="7078"/>
  <c r="H130" i="7078"/>
  <c r="L130" i="7078" s="1"/>
  <c r="A130" i="7078"/>
  <c r="I129" i="7078"/>
  <c r="H129" i="7078"/>
  <c r="L129" i="7078" s="1"/>
  <c r="A129" i="7078"/>
  <c r="I128" i="7078"/>
  <c r="H128" i="7078"/>
  <c r="L128" i="7078" s="1"/>
  <c r="A128" i="7078"/>
  <c r="I127" i="7078"/>
  <c r="H127" i="7078"/>
  <c r="L127" i="7078" s="1"/>
  <c r="A127" i="7078"/>
  <c r="I126" i="7078"/>
  <c r="H126" i="7078"/>
  <c r="L126" i="7078" s="1"/>
  <c r="A126" i="7078"/>
  <c r="I125" i="7078"/>
  <c r="H125" i="7078"/>
  <c r="L125" i="7078" s="1"/>
  <c r="A125" i="7078"/>
  <c r="I124" i="7078"/>
  <c r="H124" i="7078"/>
  <c r="L124" i="7078" s="1"/>
  <c r="A124" i="7078"/>
  <c r="I123" i="7078"/>
  <c r="H123" i="7078"/>
  <c r="L123" i="7078" s="1"/>
  <c r="A123" i="7078"/>
  <c r="L122" i="7078"/>
  <c r="I122" i="7078"/>
  <c r="H122" i="7078"/>
  <c r="A122" i="7078"/>
  <c r="I121" i="7078"/>
  <c r="H121" i="7078"/>
  <c r="L121" i="7078" s="1"/>
  <c r="A121" i="7078"/>
  <c r="I120" i="7078"/>
  <c r="H120" i="7078"/>
  <c r="L120" i="7078" s="1"/>
  <c r="A120" i="7078"/>
  <c r="I119" i="7078"/>
  <c r="H119" i="7078"/>
  <c r="L119" i="7078" s="1"/>
  <c r="A119" i="7078"/>
  <c r="I118" i="7078"/>
  <c r="H118" i="7078"/>
  <c r="L118" i="7078" s="1"/>
  <c r="A118" i="7078"/>
  <c r="I117" i="7078"/>
  <c r="H117" i="7078"/>
  <c r="L117" i="7078" s="1"/>
  <c r="A117" i="7078"/>
  <c r="I116" i="7078"/>
  <c r="H116" i="7078"/>
  <c r="L116" i="7078" s="1"/>
  <c r="A116" i="7078"/>
  <c r="L115" i="7078"/>
  <c r="I115" i="7078"/>
  <c r="H115" i="7078"/>
  <c r="A115" i="7078"/>
  <c r="L114" i="7078"/>
  <c r="I114" i="7078"/>
  <c r="H114" i="7078"/>
  <c r="A114" i="7078"/>
  <c r="L113" i="7078"/>
  <c r="I113" i="7078"/>
  <c r="H113" i="7078"/>
  <c r="A113" i="7078"/>
  <c r="I112" i="7078"/>
  <c r="H112" i="7078"/>
  <c r="L112" i="7078" s="1"/>
  <c r="A112" i="7078"/>
  <c r="I111" i="7078"/>
  <c r="H111" i="7078"/>
  <c r="L111" i="7078" s="1"/>
  <c r="A111" i="7078"/>
  <c r="I110" i="7078"/>
  <c r="H110" i="7078"/>
  <c r="L110" i="7078" s="1"/>
  <c r="A110" i="7078"/>
  <c r="I109" i="7078"/>
  <c r="H109" i="7078"/>
  <c r="L109" i="7078" s="1"/>
  <c r="A109" i="7078"/>
  <c r="I108" i="7078"/>
  <c r="H108" i="7078"/>
  <c r="L108" i="7078" s="1"/>
  <c r="A108" i="7078"/>
  <c r="L107" i="7078"/>
  <c r="I107" i="7078"/>
  <c r="H107" i="7078"/>
  <c r="A107" i="7078"/>
  <c r="L106" i="7078"/>
  <c r="I106" i="7078"/>
  <c r="H106" i="7078"/>
  <c r="A106" i="7078"/>
  <c r="I105" i="7078"/>
  <c r="H105" i="7078"/>
  <c r="L105" i="7078" s="1"/>
  <c r="A105" i="7078"/>
  <c r="I104" i="7078"/>
  <c r="H104" i="7078"/>
  <c r="L104" i="7078" s="1"/>
  <c r="A104" i="7078"/>
  <c r="I103" i="7078"/>
  <c r="H103" i="7078"/>
  <c r="L103" i="7078" s="1"/>
  <c r="A103" i="7078"/>
  <c r="I102" i="7078"/>
  <c r="H102" i="7078"/>
  <c r="L102" i="7078" s="1"/>
  <c r="A102" i="7078"/>
  <c r="I101" i="7078"/>
  <c r="H101" i="7078"/>
  <c r="L101" i="7078" s="1"/>
  <c r="A101" i="7078"/>
  <c r="I100" i="7078"/>
  <c r="H100" i="7078"/>
  <c r="L100" i="7078" s="1"/>
  <c r="A100" i="7078"/>
  <c r="I99" i="7078"/>
  <c r="H99" i="7078"/>
  <c r="L99" i="7078" s="1"/>
  <c r="A99" i="7078"/>
  <c r="L98" i="7078"/>
  <c r="I98" i="7078"/>
  <c r="H98" i="7078"/>
  <c r="A98" i="7078"/>
  <c r="I97" i="7078"/>
  <c r="H97" i="7078"/>
  <c r="L97" i="7078" s="1"/>
  <c r="A97" i="7078"/>
  <c r="I96" i="7078"/>
  <c r="H96" i="7078"/>
  <c r="L96" i="7078" s="1"/>
  <c r="A96" i="7078"/>
  <c r="I95" i="7078"/>
  <c r="H95" i="7078"/>
  <c r="L95" i="7078" s="1"/>
  <c r="A95" i="7078"/>
  <c r="I94" i="7078"/>
  <c r="H94" i="7078"/>
  <c r="L94" i="7078" s="1"/>
  <c r="A94" i="7078"/>
  <c r="I93" i="7078"/>
  <c r="H93" i="7078"/>
  <c r="L93" i="7078" s="1"/>
  <c r="A93" i="7078"/>
  <c r="I92" i="7078"/>
  <c r="H92" i="7078"/>
  <c r="L92" i="7078" s="1"/>
  <c r="A92" i="7078"/>
  <c r="I91" i="7078"/>
  <c r="H91" i="7078"/>
  <c r="L91" i="7078" s="1"/>
  <c r="A91" i="7078"/>
  <c r="I90" i="7078"/>
  <c r="H90" i="7078"/>
  <c r="L90" i="7078" s="1"/>
  <c r="A90" i="7078"/>
  <c r="I89" i="7078"/>
  <c r="H89" i="7078"/>
  <c r="L89" i="7078" s="1"/>
  <c r="A89" i="7078"/>
  <c r="I88" i="7078"/>
  <c r="H88" i="7078"/>
  <c r="L88" i="7078" s="1"/>
  <c r="A88" i="7078"/>
  <c r="I87" i="7078"/>
  <c r="H87" i="7078"/>
  <c r="L87" i="7078" s="1"/>
  <c r="A87" i="7078"/>
  <c r="L86" i="7078"/>
  <c r="I86" i="7078"/>
  <c r="H86" i="7078"/>
  <c r="A86" i="7078"/>
  <c r="I85" i="7078"/>
  <c r="H85" i="7078"/>
  <c r="L85" i="7078" s="1"/>
  <c r="A85" i="7078"/>
  <c r="I84" i="7078"/>
  <c r="H84" i="7078"/>
  <c r="L84" i="7078" s="1"/>
  <c r="A84" i="7078"/>
  <c r="I83" i="7078"/>
  <c r="H83" i="7078"/>
  <c r="L83" i="7078" s="1"/>
  <c r="A83" i="7078"/>
  <c r="I82" i="7078"/>
  <c r="H82" i="7078"/>
  <c r="L82" i="7078" s="1"/>
  <c r="A82" i="7078"/>
  <c r="I81" i="7078"/>
  <c r="H81" i="7078"/>
  <c r="L81" i="7078" s="1"/>
  <c r="A81" i="7078"/>
  <c r="I80" i="7078"/>
  <c r="H80" i="7078"/>
  <c r="L80" i="7078" s="1"/>
  <c r="A80" i="7078"/>
  <c r="I79" i="7078"/>
  <c r="H79" i="7078"/>
  <c r="L79" i="7078" s="1"/>
  <c r="A79" i="7078"/>
  <c r="I78" i="7078"/>
  <c r="H78" i="7078"/>
  <c r="L78" i="7078" s="1"/>
  <c r="A78" i="7078"/>
  <c r="I77" i="7078"/>
  <c r="H77" i="7078"/>
  <c r="L77" i="7078" s="1"/>
  <c r="A77" i="7078"/>
  <c r="I76" i="7078"/>
  <c r="H76" i="7078"/>
  <c r="L76" i="7078" s="1"/>
  <c r="A76" i="7078"/>
  <c r="L75" i="7078"/>
  <c r="I75" i="7078"/>
  <c r="H75" i="7078"/>
  <c r="A75" i="7078"/>
  <c r="I74" i="7078"/>
  <c r="H74" i="7078"/>
  <c r="L74" i="7078" s="1"/>
  <c r="A74" i="7078"/>
  <c r="I73" i="7078"/>
  <c r="H73" i="7078"/>
  <c r="L73" i="7078" s="1"/>
  <c r="A73" i="7078"/>
  <c r="I72" i="7078"/>
  <c r="H72" i="7078"/>
  <c r="L72" i="7078" s="1"/>
  <c r="A72" i="7078"/>
  <c r="I71" i="7078"/>
  <c r="H71" i="7078"/>
  <c r="L71" i="7078" s="1"/>
  <c r="A71" i="7078"/>
  <c r="I70" i="7078"/>
  <c r="H70" i="7078"/>
  <c r="L70" i="7078" s="1"/>
  <c r="A70" i="7078"/>
  <c r="I69" i="7078"/>
  <c r="H69" i="7078"/>
  <c r="L69" i="7078" s="1"/>
  <c r="A69" i="7078"/>
  <c r="I68" i="7078"/>
  <c r="H68" i="7078"/>
  <c r="L68" i="7078" s="1"/>
  <c r="A68" i="7078"/>
  <c r="L67" i="7078"/>
  <c r="I67" i="7078"/>
  <c r="H67" i="7078"/>
  <c r="A67" i="7078"/>
  <c r="L66" i="7078"/>
  <c r="I66" i="7078"/>
  <c r="H66" i="7078"/>
  <c r="A66" i="7078"/>
  <c r="L65" i="7078"/>
  <c r="I65" i="7078"/>
  <c r="H65" i="7078"/>
  <c r="A65" i="7078"/>
  <c r="I64" i="7078"/>
  <c r="H64" i="7078"/>
  <c r="L64" i="7078" s="1"/>
  <c r="A64" i="7078"/>
  <c r="I63" i="7078"/>
  <c r="H63" i="7078"/>
  <c r="L63" i="7078" s="1"/>
  <c r="A63" i="7078"/>
  <c r="I62" i="7078"/>
  <c r="H62" i="7078"/>
  <c r="L62" i="7078" s="1"/>
  <c r="A62" i="7078"/>
  <c r="I61" i="7078"/>
  <c r="H61" i="7078"/>
  <c r="L61" i="7078" s="1"/>
  <c r="A61" i="7078"/>
  <c r="I60" i="7078"/>
  <c r="H60" i="7078"/>
  <c r="L60" i="7078" s="1"/>
  <c r="A60" i="7078"/>
  <c r="I59" i="7078"/>
  <c r="H59" i="7078"/>
  <c r="L59" i="7078" s="1"/>
  <c r="A59" i="7078"/>
  <c r="I58" i="7078"/>
  <c r="H58" i="7078"/>
  <c r="L58" i="7078" s="1"/>
  <c r="A58" i="7078"/>
  <c r="I57" i="7078"/>
  <c r="H57" i="7078"/>
  <c r="L57" i="7078" s="1"/>
  <c r="A57" i="7078"/>
  <c r="I55" i="7078"/>
  <c r="H55" i="7078"/>
  <c r="L55" i="7078" s="1"/>
  <c r="A55" i="7078"/>
  <c r="I54" i="7078"/>
  <c r="H54" i="7078"/>
  <c r="L54" i="7078" s="1"/>
  <c r="A54" i="7078"/>
  <c r="I53" i="7078"/>
  <c r="H53" i="7078"/>
  <c r="L53" i="7078" s="1"/>
  <c r="A53" i="7078"/>
  <c r="I52" i="7078"/>
  <c r="H52" i="7078"/>
  <c r="L52" i="7078" s="1"/>
  <c r="A52" i="7078"/>
  <c r="I51" i="7078"/>
  <c r="H51" i="7078"/>
  <c r="L51" i="7078" s="1"/>
  <c r="A51" i="7078"/>
  <c r="I50" i="7078"/>
  <c r="H50" i="7078"/>
  <c r="L50" i="7078" s="1"/>
  <c r="A50" i="7078"/>
  <c r="I49" i="7078"/>
  <c r="H49" i="7078"/>
  <c r="L49" i="7078" s="1"/>
  <c r="A49" i="7078"/>
  <c r="I48" i="7078"/>
  <c r="H48" i="7078"/>
  <c r="L48" i="7078" s="1"/>
  <c r="A48" i="7078"/>
  <c r="I47" i="7078"/>
  <c r="H47" i="7078"/>
  <c r="L47" i="7078" s="1"/>
  <c r="A47" i="7078"/>
  <c r="I46" i="7078"/>
  <c r="H46" i="7078"/>
  <c r="L46" i="7078" s="1"/>
  <c r="A46" i="7078"/>
  <c r="I45" i="7078"/>
  <c r="H45" i="7078"/>
  <c r="L45" i="7078" s="1"/>
  <c r="A45" i="7078"/>
  <c r="I44" i="7078"/>
  <c r="H44" i="7078"/>
  <c r="L44" i="7078" s="1"/>
  <c r="A44" i="7078"/>
  <c r="I43" i="7078"/>
  <c r="H43" i="7078"/>
  <c r="L43" i="7078" s="1"/>
  <c r="A43" i="7078"/>
  <c r="I42" i="7078"/>
  <c r="H42" i="7078"/>
  <c r="L42" i="7078" s="1"/>
  <c r="A42" i="7078"/>
  <c r="L41" i="7078"/>
  <c r="I41" i="7078"/>
  <c r="H41" i="7078"/>
  <c r="A41" i="7078"/>
  <c r="I40" i="7078"/>
  <c r="H40" i="7078"/>
  <c r="L40" i="7078" s="1"/>
  <c r="A40" i="7078"/>
  <c r="I39" i="7078"/>
  <c r="H39" i="7078"/>
  <c r="L39" i="7078" s="1"/>
  <c r="A39" i="7078"/>
  <c r="I38" i="7078"/>
  <c r="H38" i="7078"/>
  <c r="L38" i="7078" s="1"/>
  <c r="A38" i="7078"/>
  <c r="I37" i="7078"/>
  <c r="H37" i="7078"/>
  <c r="L37" i="7078" s="1"/>
  <c r="A37" i="7078"/>
  <c r="I36" i="7078"/>
  <c r="H36" i="7078"/>
  <c r="L36" i="7078" s="1"/>
  <c r="A36" i="7078"/>
  <c r="I35" i="7078"/>
  <c r="H35" i="7078"/>
  <c r="L35" i="7078" s="1"/>
  <c r="A35" i="7078"/>
  <c r="L34" i="7078"/>
  <c r="I34" i="7078"/>
  <c r="H34" i="7078"/>
  <c r="A34" i="7078"/>
  <c r="I33" i="7078"/>
  <c r="H33" i="7078"/>
  <c r="L33" i="7078" s="1"/>
  <c r="A33" i="7078"/>
  <c r="L32" i="7078"/>
  <c r="I32" i="7078"/>
  <c r="H32" i="7078"/>
  <c r="A32" i="7078"/>
  <c r="I31" i="7078"/>
  <c r="H31" i="7078"/>
  <c r="L31" i="7078" s="1"/>
  <c r="A31" i="7078"/>
  <c r="I30" i="7078"/>
  <c r="H30" i="7078"/>
  <c r="L30" i="7078" s="1"/>
  <c r="A30" i="7078"/>
  <c r="I29" i="7078"/>
  <c r="H29" i="7078"/>
  <c r="L29" i="7078" s="1"/>
  <c r="A29" i="7078"/>
  <c r="I28" i="7078"/>
  <c r="H28" i="7078"/>
  <c r="L28" i="7078" s="1"/>
  <c r="A28" i="7078"/>
  <c r="I27" i="7078"/>
  <c r="H27" i="7078"/>
  <c r="L27" i="7078" s="1"/>
  <c r="A27" i="7078"/>
  <c r="I26" i="7078"/>
  <c r="H26" i="7078"/>
  <c r="L26" i="7078" s="1"/>
  <c r="A26" i="7078"/>
  <c r="I25" i="7078"/>
  <c r="H25" i="7078"/>
  <c r="L25" i="7078" s="1"/>
  <c r="A25" i="7078"/>
  <c r="I24" i="7078"/>
  <c r="H24" i="7078"/>
  <c r="L24" i="7078" s="1"/>
  <c r="A24" i="7078"/>
  <c r="I23" i="7078"/>
  <c r="H23" i="7078"/>
  <c r="L23" i="7078" s="1"/>
  <c r="A23" i="7078"/>
  <c r="I22" i="7078"/>
  <c r="H22" i="7078"/>
  <c r="L22" i="7078" s="1"/>
  <c r="A22" i="7078"/>
  <c r="L21" i="7078"/>
  <c r="I21" i="7078"/>
  <c r="H21" i="7078"/>
  <c r="A21" i="7078"/>
  <c r="I20" i="7078"/>
  <c r="H20" i="7078"/>
  <c r="L20" i="7078" s="1"/>
  <c r="C20" i="7078"/>
  <c r="C21" i="7078" s="1"/>
  <c r="C22" i="7078" s="1"/>
  <c r="C23" i="7078" s="1"/>
  <c r="C24" i="7078" s="1"/>
  <c r="C25" i="7078" s="1"/>
  <c r="C26" i="7078" s="1"/>
  <c r="C27" i="7078" s="1"/>
  <c r="C28" i="7078" s="1"/>
  <c r="C29" i="7078" s="1"/>
  <c r="C30" i="7078" s="1"/>
  <c r="C31" i="7078" s="1"/>
  <c r="C32" i="7078" s="1"/>
  <c r="C33" i="7078" s="1"/>
  <c r="C34" i="7078" s="1"/>
  <c r="C35" i="7078" s="1"/>
  <c r="C36" i="7078" s="1"/>
  <c r="C37" i="7078" s="1"/>
  <c r="C38" i="7078" s="1"/>
  <c r="C39" i="7078" s="1"/>
  <c r="C40" i="7078" s="1"/>
  <c r="C41" i="7078" s="1"/>
  <c r="C42" i="7078" s="1"/>
  <c r="C43" i="7078" s="1"/>
  <c r="C44" i="7078" s="1"/>
  <c r="C45" i="7078" s="1"/>
  <c r="C46" i="7078" s="1"/>
  <c r="C47" i="7078" s="1"/>
  <c r="C48" i="7078" s="1"/>
  <c r="C49" i="7078" s="1"/>
  <c r="C50" i="7078" s="1"/>
  <c r="C51" i="7078" s="1"/>
  <c r="C52" i="7078" s="1"/>
  <c r="C53" i="7078" s="1"/>
  <c r="C54" i="7078" s="1"/>
  <c r="C55" i="7078" s="1"/>
  <c r="C57" i="7078" s="1"/>
  <c r="C58" i="7078" s="1"/>
  <c r="C59" i="7078" s="1"/>
  <c r="C60" i="7078" s="1"/>
  <c r="C61" i="7078" s="1"/>
  <c r="C62" i="7078" s="1"/>
  <c r="C63" i="7078" s="1"/>
  <c r="C64" i="7078" s="1"/>
  <c r="C65" i="7078" s="1"/>
  <c r="C66" i="7078" s="1"/>
  <c r="C67" i="7078" s="1"/>
  <c r="C68" i="7078" s="1"/>
  <c r="C69" i="7078" s="1"/>
  <c r="C70" i="7078" s="1"/>
  <c r="C71" i="7078" s="1"/>
  <c r="C72" i="7078" s="1"/>
  <c r="C73" i="7078" s="1"/>
  <c r="C74" i="7078" s="1"/>
  <c r="C75" i="7078" s="1"/>
  <c r="C76" i="7078" s="1"/>
  <c r="C77" i="7078" s="1"/>
  <c r="C78" i="7078" s="1"/>
  <c r="C79" i="7078" s="1"/>
  <c r="C80" i="7078" s="1"/>
  <c r="C81" i="7078" s="1"/>
  <c r="C82" i="7078" s="1"/>
  <c r="C83" i="7078" s="1"/>
  <c r="C84" i="7078" s="1"/>
  <c r="C85" i="7078" s="1"/>
  <c r="C86" i="7078" s="1"/>
  <c r="C87" i="7078" s="1"/>
  <c r="C88" i="7078" s="1"/>
  <c r="C89" i="7078" s="1"/>
  <c r="C90" i="7078" s="1"/>
  <c r="C91" i="7078" s="1"/>
  <c r="C92" i="7078" s="1"/>
  <c r="C93" i="7078" s="1"/>
  <c r="C94" i="7078" s="1"/>
  <c r="C95" i="7078" s="1"/>
  <c r="C96" i="7078" s="1"/>
  <c r="C97" i="7078" s="1"/>
  <c r="C98" i="7078" s="1"/>
  <c r="C99" i="7078" s="1"/>
  <c r="C100" i="7078" s="1"/>
  <c r="C101" i="7078" s="1"/>
  <c r="C102" i="7078" s="1"/>
  <c r="C103" i="7078" s="1"/>
  <c r="C104" i="7078" s="1"/>
  <c r="C105" i="7078" s="1"/>
  <c r="C106" i="7078" s="1"/>
  <c r="C107" i="7078" s="1"/>
  <c r="C108" i="7078" s="1"/>
  <c r="C109" i="7078" s="1"/>
  <c r="C110" i="7078" s="1"/>
  <c r="C111" i="7078" s="1"/>
  <c r="C112" i="7078" s="1"/>
  <c r="C113" i="7078" s="1"/>
  <c r="C114" i="7078" s="1"/>
  <c r="C115" i="7078" s="1"/>
  <c r="C116" i="7078" s="1"/>
  <c r="C117" i="7078" s="1"/>
  <c r="C118" i="7078" s="1"/>
  <c r="C119" i="7078" s="1"/>
  <c r="C120" i="7078" s="1"/>
  <c r="C121" i="7078" s="1"/>
  <c r="C122" i="7078" s="1"/>
  <c r="C123" i="7078" s="1"/>
  <c r="C124" i="7078" s="1"/>
  <c r="C125" i="7078" s="1"/>
  <c r="C126" i="7078" s="1"/>
  <c r="C127" i="7078" s="1"/>
  <c r="C128" i="7078" s="1"/>
  <c r="C129" i="7078" s="1"/>
  <c r="C130" i="7078" s="1"/>
  <c r="C131" i="7078" s="1"/>
  <c r="C132" i="7078" s="1"/>
  <c r="C133" i="7078" s="1"/>
  <c r="C134" i="7078" s="1"/>
  <c r="C135" i="7078" s="1"/>
  <c r="C136" i="7078" s="1"/>
  <c r="C137" i="7078" s="1"/>
  <c r="C138" i="7078" s="1"/>
  <c r="C139" i="7078" s="1"/>
  <c r="C140" i="7078" s="1"/>
  <c r="C141" i="7078" s="1"/>
  <c r="C142" i="7078" s="1"/>
  <c r="C143" i="7078" s="1"/>
  <c r="C144" i="7078" s="1"/>
  <c r="C145" i="7078" s="1"/>
  <c r="C146" i="7078" s="1"/>
  <c r="C147" i="7078" s="1"/>
  <c r="C148" i="7078" s="1"/>
  <c r="C149" i="7078" s="1"/>
  <c r="C150" i="7078" s="1"/>
  <c r="C151" i="7078" s="1"/>
  <c r="C152" i="7078" s="1"/>
  <c r="C153" i="7078" s="1"/>
  <c r="C154" i="7078" s="1"/>
  <c r="C155" i="7078" s="1"/>
  <c r="C156" i="7078" s="1"/>
  <c r="C157" i="7078" s="1"/>
  <c r="C158" i="7078" s="1"/>
  <c r="C159" i="7078" s="1"/>
  <c r="C160" i="7078" s="1"/>
  <c r="C161" i="7078" s="1"/>
  <c r="C162" i="7078" s="1"/>
  <c r="C163" i="7078" s="1"/>
  <c r="C164" i="7078" s="1"/>
  <c r="C165" i="7078" s="1"/>
  <c r="C166" i="7078" s="1"/>
  <c r="C167" i="7078" s="1"/>
  <c r="C168" i="7078" s="1"/>
  <c r="C169" i="7078" s="1"/>
  <c r="C170" i="7078" s="1"/>
  <c r="C171" i="7078" s="1"/>
  <c r="C172" i="7078" s="1"/>
  <c r="C173" i="7078" s="1"/>
  <c r="C174" i="7078" s="1"/>
  <c r="C175" i="7078" s="1"/>
  <c r="C176" i="7078" s="1"/>
  <c r="C177" i="7078" s="1"/>
  <c r="C178" i="7078" s="1"/>
  <c r="C179" i="7078" s="1"/>
  <c r="C180" i="7078" s="1"/>
  <c r="C181" i="7078" s="1"/>
  <c r="C182" i="7078" s="1"/>
  <c r="C183" i="7078" s="1"/>
  <c r="C184" i="7078" s="1"/>
  <c r="C185" i="7078" s="1"/>
  <c r="C186" i="7078" s="1"/>
  <c r="C187" i="7078" s="1"/>
  <c r="C188" i="7078" s="1"/>
  <c r="C189" i="7078" s="1"/>
  <c r="C190" i="7078" s="1"/>
  <c r="C191" i="7078" s="1"/>
  <c r="C192" i="7078" s="1"/>
  <c r="C193" i="7078" s="1"/>
  <c r="C194" i="7078" s="1"/>
  <c r="C195" i="7078" s="1"/>
  <c r="C196" i="7078" s="1"/>
  <c r="C197" i="7078" s="1"/>
  <c r="C198" i="7078" s="1"/>
  <c r="C199" i="7078" s="1"/>
  <c r="C200" i="7078" s="1"/>
  <c r="C201" i="7078" s="1"/>
  <c r="C202" i="7078" s="1"/>
  <c r="C203" i="7078" s="1"/>
  <c r="C204" i="7078" s="1"/>
  <c r="C205" i="7078" s="1"/>
  <c r="C206" i="7078" s="1"/>
  <c r="C207" i="7078" s="1"/>
  <c r="C208" i="7078" s="1"/>
  <c r="C209" i="7078" s="1"/>
  <c r="C210" i="7078" s="1"/>
  <c r="C211" i="7078" s="1"/>
  <c r="C212" i="7078" s="1"/>
  <c r="C213" i="7078" s="1"/>
  <c r="C214" i="7078" s="1"/>
  <c r="C215" i="7078" s="1"/>
  <c r="C216" i="7078" s="1"/>
  <c r="C217" i="7078" s="1"/>
  <c r="C218" i="7078" s="1"/>
  <c r="C219" i="7078" s="1"/>
  <c r="C220" i="7078" s="1"/>
  <c r="C221" i="7078" s="1"/>
  <c r="C222" i="7078" s="1"/>
  <c r="C223" i="7078" s="1"/>
  <c r="C224" i="7078" s="1"/>
  <c r="C225" i="7078" s="1"/>
  <c r="C226" i="7078" s="1"/>
  <c r="C227" i="7078" s="1"/>
  <c r="C228" i="7078" s="1"/>
  <c r="C229" i="7078" s="1"/>
  <c r="C230" i="7078" s="1"/>
  <c r="C231" i="7078" s="1"/>
  <c r="C232" i="7078" s="1"/>
  <c r="C233" i="7078" s="1"/>
  <c r="C234" i="7078" s="1"/>
  <c r="C235" i="7078" s="1"/>
  <c r="C236" i="7078" s="1"/>
  <c r="C237" i="7078" s="1"/>
  <c r="C238" i="7078" s="1"/>
  <c r="C239" i="7078" s="1"/>
  <c r="C240" i="7078" s="1"/>
  <c r="C241" i="7078" s="1"/>
  <c r="C242" i="7078" s="1"/>
  <c r="C243" i="7078" s="1"/>
  <c r="C244" i="7078" s="1"/>
  <c r="C245" i="7078" s="1"/>
  <c r="C246" i="7078" s="1"/>
  <c r="C247" i="7078" s="1"/>
  <c r="C248" i="7078" s="1"/>
  <c r="C249" i="7078" s="1"/>
  <c r="C250" i="7078" s="1"/>
  <c r="C251" i="7078" s="1"/>
  <c r="C252" i="7078" s="1"/>
  <c r="C253" i="7078" s="1"/>
  <c r="C254" i="7078" s="1"/>
  <c r="C255" i="7078" s="1"/>
  <c r="C256" i="7078" s="1"/>
  <c r="C257" i="7078" s="1"/>
  <c r="C258" i="7078" s="1"/>
  <c r="C259" i="7078" s="1"/>
  <c r="C260" i="7078" s="1"/>
  <c r="C261" i="7078" s="1"/>
  <c r="C262" i="7078" s="1"/>
  <c r="C263" i="7078" s="1"/>
  <c r="C264" i="7078" s="1"/>
  <c r="C265" i="7078" s="1"/>
  <c r="C266" i="7078" s="1"/>
  <c r="C267" i="7078" s="1"/>
  <c r="C268" i="7078" s="1"/>
  <c r="C269" i="7078" s="1"/>
  <c r="C270" i="7078" s="1"/>
  <c r="C271" i="7078" s="1"/>
  <c r="C272" i="7078" s="1"/>
  <c r="C273" i="7078" s="1"/>
  <c r="C274" i="7078" s="1"/>
  <c r="C275" i="7078" s="1"/>
  <c r="C276" i="7078" s="1"/>
  <c r="C277" i="7078" s="1"/>
  <c r="C278" i="7078" s="1"/>
  <c r="C279" i="7078" s="1"/>
  <c r="C280" i="7078" s="1"/>
  <c r="C281" i="7078" s="1"/>
  <c r="C282" i="7078" s="1"/>
  <c r="C283" i="7078" s="1"/>
  <c r="C284" i="7078" s="1"/>
  <c r="C285" i="7078" s="1"/>
  <c r="C286" i="7078" s="1"/>
  <c r="C287" i="7078" s="1"/>
  <c r="C288" i="7078" s="1"/>
  <c r="C289" i="7078" s="1"/>
  <c r="C290" i="7078" s="1"/>
  <c r="C291" i="7078" s="1"/>
  <c r="C292" i="7078" s="1"/>
  <c r="C293" i="7078" s="1"/>
  <c r="C294" i="7078" s="1"/>
  <c r="C295" i="7078" s="1"/>
  <c r="C296" i="7078" s="1"/>
  <c r="C297" i="7078" s="1"/>
  <c r="C298" i="7078" s="1"/>
  <c r="C299" i="7078" s="1"/>
  <c r="C300" i="7078" s="1"/>
  <c r="C301" i="7078" s="1"/>
  <c r="C302" i="7078" s="1"/>
  <c r="C303" i="7078" s="1"/>
  <c r="C304" i="7078" s="1"/>
  <c r="C305" i="7078" s="1"/>
  <c r="C306" i="7078" s="1"/>
  <c r="C307" i="7078" s="1"/>
  <c r="C308" i="7078" s="1"/>
  <c r="C309" i="7078" s="1"/>
  <c r="C310" i="7078" s="1"/>
  <c r="C311" i="7078" s="1"/>
  <c r="C312" i="7078" s="1"/>
  <c r="C313" i="7078" s="1"/>
  <c r="C314" i="7078" s="1"/>
  <c r="C315" i="7078" s="1"/>
  <c r="C316" i="7078" s="1"/>
  <c r="C317" i="7078" s="1"/>
  <c r="C318" i="7078" s="1"/>
  <c r="C319" i="7078" s="1"/>
  <c r="C320" i="7078" s="1"/>
  <c r="C321" i="7078" s="1"/>
  <c r="C322" i="7078" s="1"/>
  <c r="C323" i="7078" s="1"/>
  <c r="C324" i="7078" s="1"/>
  <c r="C325" i="7078" s="1"/>
  <c r="C326" i="7078" s="1"/>
  <c r="C327" i="7078" s="1"/>
  <c r="C328" i="7078" s="1"/>
  <c r="C329" i="7078" s="1"/>
  <c r="C330" i="7078" s="1"/>
  <c r="C331" i="7078" s="1"/>
  <c r="C332" i="7078" s="1"/>
  <c r="C333" i="7078" s="1"/>
  <c r="C334" i="7078" s="1"/>
  <c r="C335" i="7078" s="1"/>
  <c r="C336" i="7078" s="1"/>
  <c r="C337" i="7078" s="1"/>
  <c r="C338" i="7078" s="1"/>
  <c r="C339" i="7078" s="1"/>
  <c r="C340" i="7078" s="1"/>
  <c r="C341" i="7078" s="1"/>
  <c r="C342" i="7078" s="1"/>
  <c r="C343" i="7078" s="1"/>
  <c r="C344" i="7078" s="1"/>
  <c r="C345" i="7078" s="1"/>
  <c r="C346" i="7078" s="1"/>
  <c r="C347" i="7078" s="1"/>
  <c r="C348" i="7078" s="1"/>
  <c r="C349" i="7078" s="1"/>
  <c r="C350" i="7078" s="1"/>
  <c r="C351" i="7078" s="1"/>
  <c r="C352" i="7078" s="1"/>
  <c r="C353" i="7078" s="1"/>
  <c r="C354" i="7078" s="1"/>
  <c r="C355" i="7078" s="1"/>
  <c r="C356" i="7078" s="1"/>
  <c r="C357" i="7078" s="1"/>
  <c r="C358" i="7078" s="1"/>
  <c r="C359" i="7078" s="1"/>
  <c r="C360" i="7078" s="1"/>
  <c r="C361" i="7078" s="1"/>
  <c r="C362" i="7078" s="1"/>
  <c r="C363" i="7078" s="1"/>
  <c r="C364" i="7078" s="1"/>
  <c r="C365" i="7078" s="1"/>
  <c r="C366" i="7078" s="1"/>
  <c r="C367" i="7078" s="1"/>
  <c r="C368" i="7078" s="1"/>
  <c r="C369" i="7078" s="1"/>
  <c r="C370" i="7078" s="1"/>
  <c r="C371" i="7078" s="1"/>
  <c r="C372" i="7078" s="1"/>
  <c r="C373" i="7078" s="1"/>
  <c r="C374" i="7078" s="1"/>
  <c r="C375" i="7078" s="1"/>
  <c r="C376" i="7078" s="1"/>
  <c r="C377" i="7078" s="1"/>
  <c r="C378" i="7078" s="1"/>
  <c r="C379" i="7078" s="1"/>
  <c r="C380" i="7078" s="1"/>
  <c r="C381" i="7078" s="1"/>
  <c r="C382" i="7078" s="1"/>
  <c r="C383" i="7078" s="1"/>
  <c r="C384" i="7078" s="1"/>
  <c r="C385" i="7078" s="1"/>
  <c r="C386" i="7078" s="1"/>
  <c r="C387" i="7078" s="1"/>
  <c r="C388" i="7078" s="1"/>
  <c r="C389" i="7078" s="1"/>
  <c r="C390" i="7078" s="1"/>
  <c r="C391" i="7078" s="1"/>
  <c r="C392" i="7078" s="1"/>
  <c r="C393" i="7078" s="1"/>
  <c r="C394" i="7078" s="1"/>
  <c r="C395" i="7078" s="1"/>
  <c r="C396" i="7078" s="1"/>
  <c r="C397" i="7078" s="1"/>
  <c r="C398" i="7078" s="1"/>
  <c r="C399" i="7078" s="1"/>
  <c r="C400" i="7078" s="1"/>
  <c r="C401" i="7078" s="1"/>
  <c r="C402" i="7078" s="1"/>
  <c r="C403" i="7078" s="1"/>
  <c r="C404" i="7078" s="1"/>
  <c r="C405" i="7078" s="1"/>
  <c r="C406" i="7078" s="1"/>
  <c r="C407" i="7078" s="1"/>
  <c r="C408" i="7078" s="1"/>
  <c r="C409" i="7078" s="1"/>
  <c r="C410" i="7078" s="1"/>
  <c r="C411" i="7078" s="1"/>
  <c r="C412" i="7078" s="1"/>
  <c r="C413" i="7078" s="1"/>
  <c r="C414" i="7078" s="1"/>
  <c r="C415" i="7078" s="1"/>
  <c r="C416" i="7078" s="1"/>
  <c r="C417" i="7078" s="1"/>
  <c r="C418" i="7078" s="1"/>
  <c r="C419" i="7078" s="1"/>
  <c r="C420" i="7078" s="1"/>
  <c r="C421" i="7078" s="1"/>
  <c r="C422" i="7078" s="1"/>
  <c r="C423" i="7078" s="1"/>
  <c r="C424" i="7078" s="1"/>
  <c r="C425" i="7078" s="1"/>
  <c r="C426" i="7078" s="1"/>
  <c r="C427" i="7078" s="1"/>
  <c r="C428" i="7078" s="1"/>
  <c r="C429" i="7078" s="1"/>
  <c r="C430" i="7078" s="1"/>
  <c r="C431" i="7078" s="1"/>
  <c r="C432" i="7078" s="1"/>
  <c r="C433" i="7078" s="1"/>
  <c r="C434" i="7078" s="1"/>
  <c r="C435" i="7078" s="1"/>
  <c r="C436" i="7078" s="1"/>
  <c r="C437" i="7078" s="1"/>
  <c r="C438" i="7078" s="1"/>
  <c r="C439" i="7078" s="1"/>
  <c r="C440" i="7078" s="1"/>
  <c r="C441" i="7078" s="1"/>
  <c r="C442" i="7078" s="1"/>
  <c r="C443" i="7078" s="1"/>
  <c r="C444" i="7078" s="1"/>
  <c r="C445" i="7078" s="1"/>
  <c r="C446" i="7078" s="1"/>
  <c r="C447" i="7078" s="1"/>
  <c r="C448" i="7078" s="1"/>
  <c r="C449" i="7078" s="1"/>
  <c r="C450" i="7078" s="1"/>
  <c r="C451" i="7078" s="1"/>
  <c r="C452" i="7078" s="1"/>
  <c r="C453" i="7078" s="1"/>
  <c r="C454" i="7078" s="1"/>
  <c r="C455" i="7078" s="1"/>
  <c r="C456" i="7078" s="1"/>
  <c r="C457" i="7078" s="1"/>
  <c r="C458" i="7078" s="1"/>
  <c r="C459" i="7078" s="1"/>
  <c r="C460" i="7078" s="1"/>
  <c r="C461" i="7078" s="1"/>
  <c r="C462" i="7078" s="1"/>
  <c r="C463" i="7078" s="1"/>
  <c r="C464" i="7078" s="1"/>
  <c r="C465" i="7078" s="1"/>
  <c r="C466" i="7078" s="1"/>
  <c r="C467" i="7078" s="1"/>
  <c r="C468" i="7078" s="1"/>
  <c r="C469" i="7078" s="1"/>
  <c r="C470" i="7078" s="1"/>
  <c r="C471" i="7078" s="1"/>
  <c r="C472" i="7078" s="1"/>
  <c r="C473" i="7078" s="1"/>
  <c r="C474" i="7078" s="1"/>
  <c r="C475" i="7078" s="1"/>
  <c r="C476" i="7078" s="1"/>
  <c r="C477" i="7078" s="1"/>
  <c r="C478" i="7078" s="1"/>
  <c r="C479" i="7078" s="1"/>
  <c r="C480" i="7078" s="1"/>
  <c r="C481" i="7078" s="1"/>
  <c r="C482" i="7078" s="1"/>
  <c r="C483" i="7078" s="1"/>
  <c r="C484" i="7078" s="1"/>
  <c r="C485" i="7078" s="1"/>
  <c r="C486" i="7078" s="1"/>
  <c r="C487" i="7078" s="1"/>
  <c r="C488" i="7078" s="1"/>
  <c r="C489" i="7078" s="1"/>
  <c r="C490" i="7078" s="1"/>
  <c r="C491" i="7078" s="1"/>
  <c r="C492" i="7078" s="1"/>
  <c r="C493" i="7078" s="1"/>
  <c r="C494" i="7078" s="1"/>
  <c r="C495" i="7078" s="1"/>
  <c r="C496" i="7078" s="1"/>
  <c r="C497" i="7078" s="1"/>
  <c r="C498" i="7078" s="1"/>
  <c r="C499" i="7078" s="1"/>
  <c r="C500" i="7078" s="1"/>
  <c r="C501" i="7078" s="1"/>
  <c r="C502" i="7078" s="1"/>
  <c r="C503" i="7078" s="1"/>
  <c r="C504" i="7078" s="1"/>
  <c r="C505" i="7078" s="1"/>
  <c r="C506" i="7078" s="1"/>
  <c r="C507" i="7078" s="1"/>
  <c r="C508" i="7078" s="1"/>
  <c r="C509" i="7078" s="1"/>
  <c r="C510" i="7078" s="1"/>
  <c r="C511" i="7078" s="1"/>
  <c r="C512" i="7078" s="1"/>
  <c r="C513" i="7078" s="1"/>
  <c r="C514" i="7078" s="1"/>
  <c r="C515" i="7078" s="1"/>
  <c r="C516" i="7078" s="1"/>
  <c r="C517" i="7078" s="1"/>
  <c r="C518" i="7078" s="1"/>
  <c r="C519" i="7078" s="1"/>
  <c r="C520" i="7078" s="1"/>
  <c r="C521" i="7078" s="1"/>
  <c r="C522" i="7078" s="1"/>
  <c r="C523" i="7078" s="1"/>
  <c r="C524" i="7078" s="1"/>
  <c r="C525" i="7078" s="1"/>
  <c r="C526" i="7078" s="1"/>
  <c r="C527" i="7078" s="1"/>
  <c r="C528" i="7078" s="1"/>
  <c r="C529" i="7078" s="1"/>
  <c r="C530" i="7078" s="1"/>
  <c r="C531" i="7078" s="1"/>
  <c r="C532" i="7078" s="1"/>
  <c r="C533" i="7078" s="1"/>
  <c r="C534" i="7078" s="1"/>
  <c r="C535" i="7078" s="1"/>
  <c r="C536" i="7078" s="1"/>
  <c r="C537" i="7078" s="1"/>
  <c r="C538" i="7078" s="1"/>
  <c r="C539" i="7078" s="1"/>
  <c r="C540" i="7078" s="1"/>
  <c r="C541" i="7078" s="1"/>
  <c r="C542" i="7078" s="1"/>
  <c r="C543" i="7078" s="1"/>
  <c r="C544" i="7078" s="1"/>
  <c r="C545" i="7078" s="1"/>
  <c r="C546" i="7078" s="1"/>
  <c r="C547" i="7078" s="1"/>
  <c r="C548" i="7078" s="1"/>
  <c r="C549" i="7078" s="1"/>
  <c r="C550" i="7078" s="1"/>
  <c r="C551" i="7078" s="1"/>
  <c r="C552" i="7078" s="1"/>
  <c r="C553" i="7078" s="1"/>
  <c r="C554" i="7078" s="1"/>
  <c r="C555" i="7078" s="1"/>
  <c r="C556" i="7078" s="1"/>
  <c r="C557" i="7078" s="1"/>
  <c r="C558" i="7078" s="1"/>
  <c r="C559" i="7078" s="1"/>
  <c r="C560" i="7078" s="1"/>
  <c r="C561" i="7078" s="1"/>
  <c r="C562" i="7078" s="1"/>
  <c r="C563" i="7078" s="1"/>
  <c r="C564" i="7078" s="1"/>
  <c r="C565" i="7078" s="1"/>
  <c r="C566" i="7078" s="1"/>
  <c r="C567" i="7078" s="1"/>
  <c r="C568" i="7078" s="1"/>
  <c r="C569" i="7078" s="1"/>
  <c r="C570" i="7078" s="1"/>
  <c r="C571" i="7078" s="1"/>
  <c r="C572" i="7078" s="1"/>
  <c r="C573" i="7078" s="1"/>
  <c r="C574" i="7078" s="1"/>
  <c r="C575" i="7078" s="1"/>
  <c r="C576" i="7078" s="1"/>
  <c r="C577" i="7078" s="1"/>
  <c r="C578" i="7078" s="1"/>
  <c r="C579" i="7078" s="1"/>
  <c r="C580" i="7078" s="1"/>
  <c r="C581" i="7078" s="1"/>
  <c r="C582" i="7078" s="1"/>
  <c r="C583" i="7078" s="1"/>
  <c r="C584" i="7078" s="1"/>
  <c r="C585" i="7078" s="1"/>
  <c r="C586" i="7078" s="1"/>
  <c r="C587" i="7078" s="1"/>
  <c r="C588" i="7078" s="1"/>
  <c r="C589" i="7078" s="1"/>
  <c r="C590" i="7078" s="1"/>
  <c r="C591" i="7078" s="1"/>
  <c r="C592" i="7078" s="1"/>
  <c r="C593" i="7078" s="1"/>
  <c r="C594" i="7078" s="1"/>
  <c r="C595" i="7078" s="1"/>
  <c r="C596" i="7078" s="1"/>
  <c r="C597" i="7078" s="1"/>
  <c r="C598" i="7078" s="1"/>
  <c r="C599" i="7078" s="1"/>
  <c r="C600" i="7078" s="1"/>
  <c r="C601" i="7078" s="1"/>
  <c r="C602" i="7078" s="1"/>
  <c r="C603" i="7078" s="1"/>
  <c r="C604" i="7078" s="1"/>
  <c r="C605" i="7078" s="1"/>
  <c r="C606" i="7078" s="1"/>
  <c r="C607" i="7078" s="1"/>
  <c r="C608" i="7078" s="1"/>
  <c r="C609" i="7078" s="1"/>
  <c r="C610" i="7078" s="1"/>
  <c r="C611" i="7078" s="1"/>
  <c r="C612" i="7078" s="1"/>
  <c r="C613" i="7078" s="1"/>
  <c r="C614" i="7078" s="1"/>
  <c r="C615" i="7078" s="1"/>
  <c r="C616" i="7078" s="1"/>
  <c r="C617" i="7078" s="1"/>
  <c r="C618" i="7078" s="1"/>
  <c r="C619" i="7078" s="1"/>
  <c r="C620" i="7078" s="1"/>
  <c r="C621" i="7078" s="1"/>
  <c r="C622" i="7078" s="1"/>
  <c r="C623" i="7078" s="1"/>
  <c r="C624" i="7078" s="1"/>
  <c r="C625" i="7078" s="1"/>
  <c r="C626" i="7078" s="1"/>
  <c r="C627" i="7078" s="1"/>
  <c r="C628" i="7078" s="1"/>
  <c r="C629" i="7078" s="1"/>
  <c r="C630" i="7078" s="1"/>
  <c r="C631" i="7078" s="1"/>
  <c r="C632" i="7078" s="1"/>
  <c r="C633" i="7078" s="1"/>
  <c r="C634" i="7078" s="1"/>
  <c r="C635" i="7078" s="1"/>
  <c r="C636" i="7078" s="1"/>
  <c r="C637" i="7078" s="1"/>
  <c r="C638" i="7078" s="1"/>
  <c r="C639" i="7078" s="1"/>
  <c r="C640" i="7078" s="1"/>
  <c r="C641" i="7078" s="1"/>
  <c r="C642" i="7078" s="1"/>
  <c r="C643" i="7078" s="1"/>
  <c r="C644" i="7078" s="1"/>
  <c r="C645" i="7078" s="1"/>
  <c r="C646" i="7078" s="1"/>
  <c r="C647" i="7078" s="1"/>
  <c r="C648" i="7078" s="1"/>
  <c r="C649" i="7078" s="1"/>
  <c r="C650" i="7078" s="1"/>
  <c r="C651" i="7078" s="1"/>
  <c r="C652" i="7078" s="1"/>
  <c r="C653" i="7078" s="1"/>
  <c r="C654" i="7078" s="1"/>
  <c r="C655" i="7078" s="1"/>
  <c r="C656" i="7078" s="1"/>
  <c r="C657" i="7078" s="1"/>
  <c r="C658" i="7078" s="1"/>
  <c r="C659" i="7078" s="1"/>
  <c r="C660" i="7078" s="1"/>
  <c r="C661" i="7078" s="1"/>
  <c r="C662" i="7078" s="1"/>
  <c r="C663" i="7078" s="1"/>
  <c r="C664" i="7078" s="1"/>
  <c r="C665" i="7078" s="1"/>
  <c r="C666" i="7078" s="1"/>
  <c r="C667" i="7078" s="1"/>
  <c r="C668" i="7078" s="1"/>
  <c r="C669" i="7078" s="1"/>
  <c r="C670" i="7078" s="1"/>
  <c r="C671" i="7078" s="1"/>
  <c r="C672" i="7078" s="1"/>
  <c r="C673" i="7078" s="1"/>
  <c r="C674" i="7078" s="1"/>
  <c r="C675" i="7078" s="1"/>
  <c r="C676" i="7078" s="1"/>
  <c r="C677" i="7078" s="1"/>
  <c r="C678" i="7078" s="1"/>
  <c r="C679" i="7078" s="1"/>
  <c r="C680" i="7078" s="1"/>
  <c r="C681" i="7078" s="1"/>
  <c r="C682" i="7078" s="1"/>
  <c r="C683" i="7078" s="1"/>
  <c r="C684" i="7078" s="1"/>
  <c r="C685" i="7078" s="1"/>
  <c r="C686" i="7078" s="1"/>
  <c r="C687" i="7078" s="1"/>
  <c r="C688" i="7078" s="1"/>
  <c r="C689" i="7078" s="1"/>
  <c r="C690" i="7078" s="1"/>
  <c r="C691" i="7078" s="1"/>
  <c r="C692" i="7078" s="1"/>
  <c r="C693" i="7078" s="1"/>
  <c r="C694" i="7078" s="1"/>
  <c r="C695" i="7078" s="1"/>
  <c r="C696" i="7078" s="1"/>
  <c r="C697" i="7078" s="1"/>
  <c r="C698" i="7078" s="1"/>
  <c r="C699" i="7078" s="1"/>
  <c r="C700" i="7078" s="1"/>
  <c r="C701" i="7078" s="1"/>
  <c r="C702" i="7078" s="1"/>
  <c r="C703" i="7078" s="1"/>
  <c r="C704" i="7078" s="1"/>
  <c r="C705" i="7078" s="1"/>
  <c r="C706" i="7078" s="1"/>
  <c r="C707" i="7078" s="1"/>
  <c r="C708" i="7078" s="1"/>
  <c r="C709" i="7078" s="1"/>
  <c r="C710" i="7078" s="1"/>
  <c r="C711" i="7078" s="1"/>
  <c r="C712" i="7078" s="1"/>
  <c r="C713" i="7078" s="1"/>
  <c r="C714" i="7078" s="1"/>
  <c r="C715" i="7078" s="1"/>
  <c r="C716" i="7078" s="1"/>
  <c r="C717" i="7078" s="1"/>
  <c r="C718" i="7078" s="1"/>
  <c r="C719" i="7078" s="1"/>
  <c r="C720" i="7078" s="1"/>
  <c r="C721" i="7078" s="1"/>
  <c r="C722" i="7078" s="1"/>
  <c r="C723" i="7078" s="1"/>
  <c r="C724" i="7078" s="1"/>
  <c r="C725" i="7078" s="1"/>
  <c r="C726" i="7078" s="1"/>
  <c r="C727" i="7078" s="1"/>
  <c r="C728" i="7078" s="1"/>
  <c r="C729" i="7078" s="1"/>
  <c r="C730" i="7078" s="1"/>
  <c r="C731" i="7078" s="1"/>
  <c r="C732" i="7078" s="1"/>
  <c r="C733" i="7078" s="1"/>
  <c r="C734" i="7078" s="1"/>
  <c r="C735" i="7078" s="1"/>
  <c r="C736" i="7078" s="1"/>
  <c r="C737" i="7078" s="1"/>
  <c r="C738" i="7078" s="1"/>
  <c r="C739" i="7078" s="1"/>
  <c r="C740" i="7078" s="1"/>
  <c r="C741" i="7078" s="1"/>
  <c r="C742" i="7078" s="1"/>
  <c r="C743" i="7078" s="1"/>
  <c r="C744" i="7078" s="1"/>
  <c r="C745" i="7078" s="1"/>
  <c r="C746" i="7078" s="1"/>
  <c r="C747" i="7078" s="1"/>
  <c r="C748" i="7078" s="1"/>
  <c r="C749" i="7078" s="1"/>
  <c r="C750" i="7078" s="1"/>
  <c r="C751" i="7078" s="1"/>
  <c r="C752" i="7078" s="1"/>
  <c r="C753" i="7078" s="1"/>
  <c r="C754" i="7078" s="1"/>
  <c r="C755" i="7078" s="1"/>
  <c r="C756" i="7078" s="1"/>
  <c r="C757" i="7078" s="1"/>
  <c r="C758" i="7078" s="1"/>
  <c r="C759" i="7078" s="1"/>
  <c r="C760" i="7078" s="1"/>
  <c r="C761" i="7078" s="1"/>
  <c r="C762" i="7078" s="1"/>
  <c r="C763" i="7078" s="1"/>
  <c r="C764" i="7078" s="1"/>
  <c r="C765" i="7078" s="1"/>
  <c r="C766" i="7078" s="1"/>
  <c r="C767" i="7078" s="1"/>
  <c r="C768" i="7078" s="1"/>
  <c r="C769" i="7078" s="1"/>
  <c r="C770" i="7078" s="1"/>
  <c r="C771" i="7078" s="1"/>
  <c r="C772" i="7078" s="1"/>
  <c r="C773" i="7078" s="1"/>
  <c r="C774" i="7078" s="1"/>
  <c r="C775" i="7078" s="1"/>
  <c r="C776" i="7078" s="1"/>
  <c r="C777" i="7078" s="1"/>
  <c r="C778" i="7078" s="1"/>
  <c r="C779" i="7078" s="1"/>
  <c r="C780" i="7078" s="1"/>
  <c r="C781" i="7078" s="1"/>
  <c r="C782" i="7078" s="1"/>
  <c r="C783" i="7078" s="1"/>
  <c r="C784" i="7078" s="1"/>
  <c r="C785" i="7078" s="1"/>
  <c r="C786" i="7078" s="1"/>
  <c r="C787" i="7078" s="1"/>
  <c r="C788" i="7078" s="1"/>
  <c r="C789" i="7078" s="1"/>
  <c r="C790" i="7078" s="1"/>
  <c r="C791" i="7078" s="1"/>
  <c r="C792" i="7078" s="1"/>
  <c r="C793" i="7078" s="1"/>
  <c r="C794" i="7078" s="1"/>
  <c r="C795" i="7078" s="1"/>
  <c r="A20" i="7078"/>
  <c r="I19" i="7078"/>
  <c r="H19" i="7078"/>
  <c r="L19" i="7078" s="1"/>
  <c r="A19" i="7078"/>
  <c r="I17" i="7078"/>
  <c r="H17" i="7078"/>
  <c r="L17" i="7078" s="1"/>
  <c r="A17" i="7078"/>
  <c r="I16" i="7078"/>
  <c r="H16" i="7078"/>
  <c r="L16" i="7078" s="1"/>
  <c r="A16" i="7078"/>
  <c r="I15" i="7078"/>
  <c r="H15" i="7078"/>
  <c r="L15" i="7078" s="1"/>
  <c r="A15" i="7078"/>
  <c r="I14" i="7078"/>
  <c r="H14" i="7078"/>
  <c r="L14" i="7078" s="1"/>
  <c r="A14" i="7078"/>
  <c r="I13" i="7078"/>
  <c r="H13" i="7078"/>
  <c r="L13" i="7078" s="1"/>
  <c r="A13" i="7078"/>
  <c r="I12" i="7078"/>
  <c r="H12" i="7078"/>
  <c r="L12" i="7078" s="1"/>
  <c r="A12" i="7078"/>
  <c r="L11" i="7078"/>
  <c r="I11" i="7078"/>
  <c r="H11" i="7078"/>
  <c r="A11" i="7078"/>
  <c r="I10" i="7078"/>
  <c r="H10" i="7078"/>
  <c r="L10" i="7078" s="1"/>
  <c r="A10" i="7078"/>
  <c r="I9" i="7078"/>
  <c r="H9" i="7078"/>
  <c r="L9" i="7078" s="1"/>
  <c r="A9" i="7078"/>
  <c r="I8" i="7078"/>
  <c r="H8" i="7078"/>
  <c r="L8" i="7078" s="1"/>
  <c r="A8" i="7078"/>
  <c r="I7" i="7078"/>
  <c r="H7" i="7078"/>
  <c r="L7" i="7078" s="1"/>
  <c r="A7" i="7078"/>
  <c r="I6" i="7078"/>
  <c r="H6" i="7078"/>
  <c r="L6" i="7078" s="1"/>
  <c r="A6" i="7078"/>
  <c r="I5" i="7078"/>
  <c r="H5" i="7078"/>
  <c r="L5" i="7078" s="1"/>
  <c r="A5" i="7078"/>
  <c r="I4" i="7078"/>
  <c r="H4" i="7078"/>
  <c r="L4" i="7078" s="1"/>
  <c r="A4" i="7078"/>
  <c r="I3" i="7078"/>
  <c r="H3" i="7078"/>
  <c r="L3" i="7078" s="1"/>
  <c r="C3" i="7078"/>
  <c r="C4" i="7078" s="1"/>
  <c r="C5" i="7078" s="1"/>
  <c r="C6" i="7078" s="1"/>
  <c r="C7" i="7078" s="1"/>
  <c r="C8" i="7078" s="1"/>
  <c r="C9" i="7078" s="1"/>
  <c r="C10" i="7078" s="1"/>
  <c r="C11" i="7078" s="1"/>
  <c r="C12" i="7078" s="1"/>
  <c r="C13" i="7078" s="1"/>
  <c r="C14" i="7078" s="1"/>
  <c r="C15" i="7078" s="1"/>
  <c r="C16" i="7078" s="1"/>
  <c r="C17" i="7078" s="1"/>
  <c r="A3" i="7078"/>
  <c r="I2" i="7078"/>
  <c r="H2" i="7078"/>
  <c r="A2" i="7078"/>
  <c r="M37" i="6847" l="1"/>
  <c r="L37" i="6847"/>
  <c r="M36" i="6847"/>
  <c r="L36" i="6847"/>
  <c r="M43" i="6847"/>
  <c r="L43" i="6847"/>
  <c r="M44" i="6847"/>
  <c r="L44" i="6847"/>
  <c r="M18" i="6847"/>
  <c r="L18" i="6847"/>
  <c r="M39" i="6847"/>
  <c r="L39" i="6847"/>
  <c r="M35" i="6847"/>
  <c r="L35" i="6847"/>
  <c r="M42" i="6847"/>
  <c r="L42" i="6847"/>
  <c r="M46" i="6847"/>
  <c r="L46" i="6847"/>
  <c r="M40" i="6847"/>
  <c r="L40" i="6847"/>
  <c r="M38" i="6847"/>
  <c r="L38" i="6847"/>
  <c r="M34" i="6847"/>
  <c r="L34" i="6847"/>
  <c r="M45" i="6847"/>
  <c r="L45" i="6847"/>
  <c r="M41" i="6847"/>
  <c r="L41" i="6847"/>
  <c r="L782" i="7100"/>
  <c r="L766" i="7100"/>
  <c r="L750" i="7100"/>
  <c r="L734" i="7100"/>
  <c r="L725" i="7100"/>
  <c r="L718" i="7100"/>
  <c r="L702" i="7100"/>
  <c r="L722" i="7100"/>
  <c r="L713" i="7100"/>
  <c r="L706" i="7100"/>
  <c r="L697" i="7100"/>
  <c r="L690" i="7100"/>
  <c r="L681" i="7100"/>
  <c r="L674" i="7100"/>
  <c r="L648" i="7100"/>
  <c r="L625" i="7100"/>
  <c r="L616" i="7100"/>
  <c r="L593" i="7100"/>
  <c r="L584" i="7100"/>
  <c r="L561" i="7100"/>
  <c r="L552" i="7100"/>
  <c r="L529" i="7100"/>
  <c r="L520" i="7100"/>
  <c r="L497" i="7100"/>
  <c r="L641" i="7100"/>
  <c r="L639" i="7100"/>
  <c r="L632" i="7100"/>
  <c r="L620" i="7100"/>
  <c r="L609" i="7100"/>
  <c r="L607" i="7100"/>
  <c r="L600" i="7100"/>
  <c r="L588" i="7100"/>
  <c r="L577" i="7100"/>
  <c r="L575" i="7100"/>
  <c r="L568" i="7100"/>
  <c r="L556" i="7100"/>
  <c r="L545" i="7100"/>
  <c r="L543" i="7100"/>
  <c r="L536" i="7100"/>
  <c r="L524" i="7100"/>
  <c r="L513" i="7100"/>
  <c r="L511" i="7100"/>
  <c r="L504" i="7100"/>
  <c r="L492" i="7100"/>
  <c r="L490" i="7100"/>
  <c r="L813" i="7100"/>
  <c r="L806" i="7100"/>
  <c r="L797" i="7100"/>
  <c r="L790" i="7100"/>
  <c r="L781" i="7100"/>
  <c r="L774" i="7100"/>
  <c r="L765" i="7100"/>
  <c r="L758" i="7100"/>
  <c r="L654" i="7100"/>
  <c r="L652" i="7100"/>
  <c r="L643" i="7100"/>
  <c r="L611" i="7100"/>
  <c r="L547" i="7100"/>
  <c r="L810" i="7100"/>
  <c r="L801" i="7100"/>
  <c r="L794" i="7100"/>
  <c r="L785" i="7100"/>
  <c r="L778" i="7100"/>
  <c r="L753" i="7100"/>
  <c r="L746" i="7100"/>
  <c r="L633" i="7100"/>
  <c r="L576" i="7100"/>
  <c r="L476" i="7100"/>
  <c r="L474" i="7100"/>
  <c r="L446" i="7100"/>
  <c r="L382" i="7100"/>
  <c r="L318" i="7100"/>
  <c r="L255" i="7100"/>
  <c r="L555" i="7100"/>
  <c r="L537" i="7100"/>
  <c r="L483" i="7100"/>
  <c r="L438" i="7100"/>
  <c r="L374" i="7100"/>
  <c r="L310" i="7100"/>
  <c r="L264" i="7100"/>
  <c r="L640" i="7100"/>
  <c r="L430" i="7100"/>
  <c r="L366" i="7100"/>
  <c r="L302" i="7100"/>
  <c r="L619" i="7100"/>
  <c r="L601" i="7100"/>
  <c r="L544" i="7100"/>
  <c r="L422" i="7100"/>
  <c r="L358" i="7100"/>
  <c r="L294" i="7100"/>
  <c r="L271" i="7100"/>
  <c r="L523" i="7100"/>
  <c r="L505" i="7100"/>
  <c r="L475" i="7100"/>
  <c r="L414" i="7100"/>
  <c r="L350" i="7100"/>
  <c r="L286" i="7100"/>
  <c r="L587" i="7100"/>
  <c r="L569" i="7100"/>
  <c r="L512" i="7100"/>
  <c r="L462" i="7100"/>
  <c r="L398" i="7100"/>
  <c r="L334" i="7100"/>
  <c r="L491" i="7100"/>
  <c r="L454" i="7100"/>
  <c r="L390" i="7100"/>
  <c r="L326" i="7100"/>
  <c r="L272" i="7100"/>
  <c r="L260" i="7100"/>
  <c r="L248" i="7100"/>
  <c r="L239" i="7100"/>
  <c r="L232" i="7100"/>
  <c r="L223" i="7100"/>
  <c r="L216" i="7100"/>
  <c r="L207" i="7100"/>
  <c r="L200" i="7100"/>
  <c r="L193" i="7100"/>
  <c r="L191" i="7100"/>
  <c r="L184" i="7100"/>
  <c r="L177" i="7100"/>
  <c r="L175" i="7100"/>
  <c r="L168" i="7100"/>
  <c r="L161" i="7100"/>
  <c r="L159" i="7100"/>
  <c r="L152" i="7100"/>
  <c r="L145" i="7100"/>
  <c r="L143" i="7100"/>
  <c r="L608" i="7100"/>
  <c r="L127" i="7100"/>
  <c r="L95" i="7100"/>
  <c r="L56" i="7100"/>
  <c r="L49" i="7100"/>
  <c r="L47" i="7100"/>
  <c r="L263" i="7100"/>
  <c r="L235" i="7100"/>
  <c r="L212" i="7100"/>
  <c r="L129" i="7100"/>
  <c r="L97" i="7100"/>
  <c r="L65" i="7100"/>
  <c r="L63" i="7100"/>
  <c r="L406" i="7100"/>
  <c r="L196" i="7100"/>
  <c r="L136" i="7100"/>
  <c r="L104" i="7100"/>
  <c r="L72" i="7100"/>
  <c r="L342" i="7100"/>
  <c r="L219" i="7100"/>
  <c r="L180" i="7100"/>
  <c r="L482" i="7100"/>
  <c r="L164" i="7100"/>
  <c r="L111" i="7100"/>
  <c r="L79" i="7100"/>
  <c r="L57" i="7100"/>
  <c r="L55" i="7100"/>
  <c r="L48" i="7100"/>
  <c r="L484" i="7100"/>
  <c r="L244" i="7100"/>
  <c r="L148" i="7100"/>
  <c r="L113" i="7100"/>
  <c r="L81" i="7100"/>
  <c r="L64" i="7100"/>
  <c r="L36" i="7100"/>
  <c r="L20" i="7100"/>
  <c r="L120" i="7100"/>
  <c r="L88" i="7100"/>
  <c r="L256" i="7100"/>
  <c r="L251" i="7100"/>
  <c r="L228" i="7100"/>
  <c r="L132" i="7100"/>
  <c r="L100" i="7100"/>
  <c r="L68" i="7100"/>
  <c r="L40" i="7100"/>
  <c r="L33" i="7100"/>
  <c r="L31" i="7100"/>
  <c r="L24" i="7100"/>
  <c r="L28" i="7100"/>
  <c r="L5" i="7100"/>
  <c r="L9" i="7100"/>
  <c r="L10" i="7100"/>
  <c r="L32" i="7100"/>
  <c r="L3" i="7100"/>
  <c r="L25" i="7100"/>
  <c r="L7" i="7100"/>
  <c r="L12" i="7100"/>
  <c r="L8" i="7100"/>
  <c r="L103" i="7100"/>
  <c r="L208" i="7100"/>
  <c r="L4" i="7100"/>
  <c r="L86" i="7100"/>
  <c r="L190" i="7100"/>
  <c r="L69" i="7100"/>
  <c r="L206" i="7100"/>
  <c r="L67" i="7100"/>
  <c r="L162" i="7100"/>
  <c r="L480" i="7100"/>
  <c r="L114" i="7100"/>
  <c r="L222" i="7100"/>
  <c r="L102" i="7100"/>
  <c r="L243" i="7100"/>
  <c r="L61" i="7100"/>
  <c r="L233" i="7100"/>
  <c r="L45" i="7100"/>
  <c r="L150" i="7100"/>
  <c r="L221" i="7100"/>
  <c r="L324" i="7100"/>
  <c r="L416" i="7100"/>
  <c r="L685" i="7100"/>
  <c r="L757" i="7100"/>
  <c r="L171" i="7100"/>
  <c r="L291" i="7100"/>
  <c r="L401" i="7100"/>
  <c r="L572" i="7100"/>
  <c r="L760" i="7100"/>
  <c r="L289" i="7100"/>
  <c r="L412" i="7100"/>
  <c r="L653" i="7100"/>
  <c r="L742" i="7100"/>
  <c r="L133" i="7100"/>
  <c r="L252" i="7100"/>
  <c r="L361" i="7100"/>
  <c r="L471" i="7100"/>
  <c r="L705" i="7100"/>
  <c r="L793" i="7100"/>
  <c r="L274" i="7100"/>
  <c r="L387" i="7100"/>
  <c r="L612" i="7100"/>
  <c r="L154" i="7100"/>
  <c r="L277" i="7100"/>
  <c r="L372" i="7100"/>
  <c r="L496" i="7100"/>
  <c r="L246" i="7100"/>
  <c r="L362" i="7100"/>
  <c r="L472" i="7100"/>
  <c r="L665" i="7100"/>
  <c r="L770" i="7100"/>
  <c r="L312" i="7100"/>
  <c r="L440" i="7100"/>
  <c r="L533" i="7100"/>
  <c r="L622" i="7100"/>
  <c r="L735" i="7100"/>
  <c r="L287" i="7100"/>
  <c r="L415" i="7100"/>
  <c r="L538" i="7100"/>
  <c r="L692" i="7100"/>
  <c r="L820" i="7100"/>
  <c r="L429" i="7100"/>
  <c r="L650" i="7100"/>
  <c r="L763" i="7100"/>
  <c r="L502" i="7100"/>
  <c r="L566" i="7100"/>
  <c r="L630" i="7100"/>
  <c r="L736" i="7100"/>
  <c r="L448" i="7100"/>
  <c r="L655" i="7100"/>
  <c r="L41" i="7100"/>
  <c r="L14" i="7100"/>
  <c r="L84" i="7100"/>
  <c r="L116" i="7100"/>
  <c r="L29" i="7100"/>
  <c r="L130" i="7100"/>
  <c r="L236" i="7100"/>
  <c r="L11" i="7100"/>
  <c r="L96" i="7100"/>
  <c r="L299" i="7100"/>
  <c r="L126" i="7100"/>
  <c r="L247" i="7100"/>
  <c r="L89" i="7100"/>
  <c r="L188" i="7100"/>
  <c r="L37" i="7100"/>
  <c r="L124" i="7100"/>
  <c r="L340" i="7100"/>
  <c r="L112" i="7100"/>
  <c r="L409" i="7100"/>
  <c r="L110" i="7100"/>
  <c r="L261" i="7100"/>
  <c r="L83" i="7100"/>
  <c r="L192" i="7100"/>
  <c r="L258" i="7100"/>
  <c r="L347" i="7100"/>
  <c r="L452" i="7100"/>
  <c r="L701" i="7100"/>
  <c r="L789" i="7100"/>
  <c r="L203" i="7100"/>
  <c r="L314" i="7100"/>
  <c r="L442" i="7100"/>
  <c r="L647" i="7100"/>
  <c r="L792" i="7100"/>
  <c r="L325" i="7100"/>
  <c r="L435" i="7100"/>
  <c r="L669" i="7100"/>
  <c r="L814" i="7100"/>
  <c r="L165" i="7100"/>
  <c r="L292" i="7100"/>
  <c r="L384" i="7100"/>
  <c r="L560" i="7100"/>
  <c r="L729" i="7100"/>
  <c r="L817" i="7100"/>
  <c r="L300" i="7100"/>
  <c r="L428" i="7100"/>
  <c r="L58" i="7100"/>
  <c r="L186" i="7100"/>
  <c r="L290" i="7100"/>
  <c r="L395" i="7100"/>
  <c r="L553" i="7100"/>
  <c r="L270" i="7100"/>
  <c r="L385" i="7100"/>
  <c r="L548" i="7100"/>
  <c r="L698" i="7100"/>
  <c r="L802" i="7100"/>
  <c r="L344" i="7100"/>
  <c r="L469" i="7100"/>
  <c r="L558" i="7100"/>
  <c r="L645" i="7100"/>
  <c r="L767" i="7100"/>
  <c r="L319" i="7100"/>
  <c r="L447" i="7100"/>
  <c r="L570" i="7100"/>
  <c r="L724" i="7100"/>
  <c r="L333" i="7100"/>
  <c r="L461" i="7100"/>
  <c r="L666" i="7100"/>
  <c r="L795" i="7100"/>
  <c r="L518" i="7100"/>
  <c r="L582" i="7100"/>
  <c r="L646" i="7100"/>
  <c r="L768" i="7100"/>
  <c r="L486" i="7100"/>
  <c r="L695" i="7100"/>
  <c r="L343" i="7100"/>
  <c r="L477" i="7100"/>
  <c r="L610" i="7100"/>
  <c r="L716" i="7100"/>
  <c r="L357" i="7100"/>
  <c r="L489" i="7100"/>
  <c r="L567" i="7100"/>
  <c r="L675" i="7100"/>
  <c r="L803" i="7100"/>
  <c r="L359" i="7100"/>
  <c r="L732" i="7100"/>
  <c r="L15" i="7100"/>
  <c r="L23" i="7100"/>
  <c r="L59" i="7100"/>
  <c r="L135" i="7100"/>
  <c r="L249" i="7100"/>
  <c r="L18" i="7100"/>
  <c r="L118" i="7100"/>
  <c r="L368" i="7100"/>
  <c r="L146" i="7100"/>
  <c r="L363" i="7100"/>
  <c r="L99" i="7100"/>
  <c r="L201" i="7100"/>
  <c r="L44" i="7100"/>
  <c r="L144" i="7100"/>
  <c r="L345" i="7100"/>
  <c r="L134" i="7100"/>
  <c r="L75" i="7100"/>
  <c r="L142" i="7100"/>
  <c r="L322" i="7100"/>
  <c r="L93" i="7100"/>
  <c r="L386" i="7100"/>
  <c r="L275" i="7100"/>
  <c r="L352" i="7100"/>
  <c r="L457" i="7100"/>
  <c r="L709" i="7100"/>
  <c r="L805" i="7100"/>
  <c r="L210" i="7100"/>
  <c r="L332" i="7100"/>
  <c r="L460" i="7100"/>
  <c r="L680" i="7100"/>
  <c r="L808" i="7100"/>
  <c r="L330" i="7100"/>
  <c r="L458" i="7100"/>
  <c r="L678" i="7100"/>
  <c r="L181" i="7100"/>
  <c r="L297" i="7100"/>
  <c r="L402" i="7100"/>
  <c r="L604" i="7100"/>
  <c r="L737" i="7100"/>
  <c r="L179" i="7100"/>
  <c r="L305" i="7100"/>
  <c r="L433" i="7100"/>
  <c r="L74" i="7100"/>
  <c r="L202" i="7100"/>
  <c r="L308" i="7100"/>
  <c r="L400" i="7100"/>
  <c r="L615" i="7100"/>
  <c r="L293" i="7100"/>
  <c r="L403" i="7100"/>
  <c r="L579" i="7100"/>
  <c r="L714" i="7100"/>
  <c r="L818" i="7100"/>
  <c r="L360" i="7100"/>
  <c r="L478" i="7100"/>
  <c r="L565" i="7100"/>
  <c r="L663" i="7100"/>
  <c r="L783" i="7100"/>
  <c r="L335" i="7100"/>
  <c r="L463" i="7100"/>
  <c r="L595" i="7100"/>
  <c r="L740" i="7100"/>
  <c r="L349" i="7100"/>
  <c r="L481" i="7100"/>
  <c r="L683" i="7100"/>
  <c r="L811" i="7100"/>
  <c r="L527" i="7100"/>
  <c r="L591" i="7100"/>
  <c r="L664" i="7100"/>
  <c r="L784" i="7100"/>
  <c r="L507" i="7100"/>
  <c r="L711" i="7100"/>
  <c r="L493" i="7100"/>
  <c r="L621" i="7100"/>
  <c r="L373" i="7100"/>
  <c r="L39" i="7100"/>
  <c r="L13" i="7100"/>
  <c r="L52" i="7100"/>
  <c r="L6" i="7100"/>
  <c r="L66" i="7100"/>
  <c r="L174" i="7100"/>
  <c r="L43" i="7100"/>
  <c r="L211" i="7100"/>
  <c r="L185" i="7100"/>
  <c r="L109" i="7100"/>
  <c r="L427" i="7100"/>
  <c r="L183" i="7100"/>
  <c r="L107" i="7100"/>
  <c r="L26" i="7100"/>
  <c r="L468" i="7100"/>
  <c r="L137" i="7100"/>
  <c r="L288" i="7100"/>
  <c r="L434" i="7100"/>
  <c r="L741" i="7100"/>
  <c r="L226" i="7100"/>
  <c r="L396" i="7100"/>
  <c r="L712" i="7100"/>
  <c r="L307" i="7100"/>
  <c r="L583" i="7100"/>
  <c r="L229" i="7100"/>
  <c r="L420" i="7100"/>
  <c r="L689" i="7100"/>
  <c r="L218" i="7100"/>
  <c r="L410" i="7100"/>
  <c r="L122" i="7100"/>
  <c r="L313" i="7100"/>
  <c r="L459" i="7100"/>
  <c r="L316" i="7100"/>
  <c r="L479" i="7100"/>
  <c r="L754" i="7100"/>
  <c r="L376" i="7100"/>
  <c r="L526" i="7100"/>
  <c r="L687" i="7100"/>
  <c r="L303" i="7100"/>
  <c r="L506" i="7100"/>
  <c r="L756" i="7100"/>
  <c r="L413" i="7100"/>
  <c r="L715" i="7100"/>
  <c r="L509" i="7100"/>
  <c r="L614" i="7100"/>
  <c r="L800" i="7100"/>
  <c r="L635" i="7100"/>
  <c r="L375" i="7100"/>
  <c r="L546" i="7100"/>
  <c r="L684" i="7100"/>
  <c r="L389" i="7100"/>
  <c r="L510" i="7100"/>
  <c r="L606" i="7100"/>
  <c r="L755" i="7100"/>
  <c r="L380" i="7100"/>
  <c r="L751" i="7100"/>
  <c r="L71" i="7100"/>
  <c r="L231" i="7100"/>
  <c r="L50" i="7100"/>
  <c r="L500" i="7100"/>
  <c r="L198" i="7100"/>
  <c r="L121" i="7100"/>
  <c r="L21" i="7100"/>
  <c r="L204" i="7100"/>
  <c r="L147" i="7100"/>
  <c r="L54" i="7100"/>
  <c r="L624" i="7100"/>
  <c r="L158" i="7100"/>
  <c r="L301" i="7100"/>
  <c r="L551" i="7100"/>
  <c r="L749" i="7100"/>
  <c r="L242" i="7100"/>
  <c r="L419" i="7100"/>
  <c r="L728" i="7100"/>
  <c r="L348" i="7100"/>
  <c r="L596" i="7100"/>
  <c r="L245" i="7100"/>
  <c r="L425" i="7100"/>
  <c r="L721" i="7100"/>
  <c r="L234" i="7100"/>
  <c r="L451" i="7100"/>
  <c r="L138" i="7100"/>
  <c r="L331" i="7100"/>
  <c r="L540" i="7100"/>
  <c r="L321" i="7100"/>
  <c r="L592" i="7100"/>
  <c r="L762" i="7100"/>
  <c r="L392" i="7100"/>
  <c r="L549" i="7100"/>
  <c r="L703" i="7100"/>
  <c r="L351" i="7100"/>
  <c r="L531" i="7100"/>
  <c r="L772" i="7100"/>
  <c r="L445" i="7100"/>
  <c r="L731" i="7100"/>
  <c r="L534" i="7100"/>
  <c r="L623" i="7100"/>
  <c r="L816" i="7100"/>
  <c r="L679" i="7100"/>
  <c r="L391" i="7100"/>
  <c r="L557" i="7100"/>
  <c r="L700" i="7100"/>
  <c r="L405" i="7100"/>
  <c r="L530" i="7100"/>
  <c r="L626" i="7100"/>
  <c r="L771" i="7100"/>
  <c r="L748" i="7100"/>
  <c r="L631" i="7100"/>
  <c r="L98" i="7100"/>
  <c r="L259" i="7100"/>
  <c r="L91" i="7100"/>
  <c r="L34" i="7100"/>
  <c r="L487" i="7100"/>
  <c r="L141" i="7100"/>
  <c r="L82" i="7100"/>
  <c r="L240" i="7100"/>
  <c r="L194" i="7100"/>
  <c r="L163" i="7100"/>
  <c r="L38" i="7100"/>
  <c r="L173" i="7100"/>
  <c r="L329" i="7100"/>
  <c r="L644" i="7100"/>
  <c r="L821" i="7100"/>
  <c r="L278" i="7100"/>
  <c r="L470" i="7100"/>
  <c r="L776" i="7100"/>
  <c r="L686" i="7100"/>
  <c r="L101" i="7100"/>
  <c r="L315" i="7100"/>
  <c r="L466" i="7100"/>
  <c r="L761" i="7100"/>
  <c r="L282" i="7100"/>
  <c r="L519" i="7100"/>
  <c r="L354" i="7100"/>
  <c r="L662" i="7100"/>
  <c r="L649" i="7100"/>
  <c r="L424" i="7100"/>
  <c r="L590" i="7100"/>
  <c r="L76" i="7100"/>
  <c r="L254" i="7100"/>
  <c r="L62" i="7100"/>
  <c r="L580" i="7100"/>
  <c r="L224" i="7100"/>
  <c r="L131" i="7100"/>
  <c r="L51" i="7100"/>
  <c r="L217" i="7100"/>
  <c r="L160" i="7100"/>
  <c r="L78" i="7100"/>
  <c r="L19" i="7100"/>
  <c r="L157" i="7100"/>
  <c r="L306" i="7100"/>
  <c r="L564" i="7100"/>
  <c r="L773" i="7100"/>
  <c r="L268" i="7100"/>
  <c r="L465" i="7100"/>
  <c r="L744" i="7100"/>
  <c r="L353" i="7100"/>
  <c r="L661" i="7100"/>
  <c r="L85" i="7100"/>
  <c r="L269" i="7100"/>
  <c r="L443" i="7100"/>
  <c r="L745" i="7100"/>
  <c r="L262" i="7100"/>
  <c r="L488" i="7100"/>
  <c r="L170" i="7100"/>
  <c r="L336" i="7100"/>
  <c r="L628" i="7100"/>
  <c r="L339" i="7100"/>
  <c r="L636" i="7100"/>
  <c r="L786" i="7100"/>
  <c r="L408" i="7100"/>
  <c r="L581" i="7100"/>
  <c r="L719" i="7100"/>
  <c r="L367" i="7100"/>
  <c r="L563" i="7100"/>
  <c r="L788" i="7100"/>
  <c r="L522" i="7100"/>
  <c r="L747" i="7100"/>
  <c r="L541" i="7100"/>
  <c r="L637" i="7100"/>
  <c r="L727" i="7100"/>
  <c r="L407" i="7100"/>
  <c r="L578" i="7100"/>
  <c r="L421" i="7100"/>
  <c r="L535" i="7100"/>
  <c r="L787" i="7100"/>
  <c r="L371" i="7100"/>
  <c r="L209" i="7100"/>
  <c r="L250" i="7100"/>
  <c r="L140" i="7100"/>
  <c r="L450" i="7100"/>
  <c r="L156" i="7100"/>
  <c r="L94" i="7100"/>
  <c r="L53" i="7100"/>
  <c r="L214" i="7100"/>
  <c r="L92" i="7100"/>
  <c r="L30" i="7100"/>
  <c r="L404" i="7100"/>
  <c r="L215" i="7100"/>
  <c r="L105" i="7100"/>
  <c r="L205" i="7100"/>
  <c r="L388" i="7100"/>
  <c r="L693" i="7100"/>
  <c r="L139" i="7100"/>
  <c r="L337" i="7100"/>
  <c r="L528" i="7100"/>
  <c r="L417" i="7100"/>
  <c r="L710" i="7100"/>
  <c r="L149" i="7100"/>
  <c r="L338" i="7100"/>
  <c r="L617" i="7100"/>
  <c r="L777" i="7100"/>
  <c r="L346" i="7100"/>
  <c r="L42" i="7100"/>
  <c r="L241" i="7100"/>
  <c r="L418" i="7100"/>
  <c r="L230" i="7100"/>
  <c r="L444" i="7100"/>
  <c r="L682" i="7100"/>
  <c r="L280" i="7100"/>
  <c r="L494" i="7100"/>
  <c r="L613" i="7100"/>
  <c r="L815" i="7100"/>
  <c r="L431" i="7100"/>
  <c r="L634" i="7100"/>
  <c r="L365" i="7100"/>
  <c r="L618" i="7100"/>
  <c r="L573" i="7100"/>
  <c r="L704" i="7100"/>
  <c r="L539" i="7100"/>
  <c r="L775" i="7100"/>
  <c r="L295" i="7100"/>
  <c r="L455" i="7100"/>
  <c r="L651" i="7100"/>
  <c r="L796" i="7100"/>
  <c r="L473" i="7100"/>
  <c r="L574" i="7100"/>
  <c r="L707" i="7100"/>
  <c r="L153" i="7100"/>
  <c r="L2" i="7100"/>
  <c r="L169" i="7100"/>
  <c r="L151" i="7100"/>
  <c r="L60" i="7100"/>
  <c r="L227" i="7100"/>
  <c r="L119" i="7100"/>
  <c r="L35" i="7100"/>
  <c r="L80" i="7100"/>
  <c r="L220" i="7100"/>
  <c r="L115" i="7100"/>
  <c r="L237" i="7100"/>
  <c r="L22" i="7100"/>
  <c r="L166" i="7100"/>
  <c r="L27" i="7100"/>
  <c r="L182" i="7100"/>
  <c r="L172" i="7100"/>
  <c r="L77" i="7100"/>
  <c r="L281" i="7100"/>
  <c r="L178" i="7100"/>
  <c r="L70" i="7100"/>
  <c r="L17" i="7100"/>
  <c r="L238" i="7100"/>
  <c r="L125" i="7100"/>
  <c r="L283" i="7100"/>
  <c r="L411" i="7100"/>
  <c r="L733" i="7100"/>
  <c r="L187" i="7100"/>
  <c r="L378" i="7100"/>
  <c r="L696" i="7100"/>
  <c r="L284" i="7100"/>
  <c r="L521" i="7100"/>
  <c r="L798" i="7100"/>
  <c r="L213" i="7100"/>
  <c r="L379" i="7100"/>
  <c r="L673" i="7100"/>
  <c r="L195" i="7100"/>
  <c r="L369" i="7100"/>
  <c r="L106" i="7100"/>
  <c r="L285" i="7100"/>
  <c r="L441" i="7100"/>
  <c r="L298" i="7100"/>
  <c r="L467" i="7100"/>
  <c r="L738" i="7100"/>
  <c r="L328" i="7100"/>
  <c r="L517" i="7100"/>
  <c r="L668" i="7100"/>
  <c r="L273" i="7100"/>
  <c r="L499" i="7100"/>
  <c r="L708" i="7100"/>
  <c r="L397" i="7100"/>
  <c r="L699" i="7100"/>
  <c r="L495" i="7100"/>
  <c r="L605" i="7100"/>
  <c r="L752" i="7100"/>
  <c r="L603" i="7100"/>
  <c r="L807" i="7100"/>
  <c r="L327" i="7100"/>
  <c r="L525" i="7100"/>
  <c r="L667" i="7100"/>
  <c r="L341" i="7100"/>
  <c r="L503" i="7100"/>
  <c r="L599" i="7100"/>
  <c r="L739" i="7100"/>
  <c r="L304" i="7100"/>
  <c r="L176" i="7100"/>
  <c r="L155" i="7100"/>
  <c r="L508" i="7100"/>
  <c r="L516" i="7100"/>
  <c r="L225" i="7100"/>
  <c r="L657" i="7100"/>
  <c r="L799" i="7100"/>
  <c r="L804" i="7100"/>
  <c r="L589" i="7100"/>
  <c r="L498" i="7100"/>
  <c r="L432" i="7100"/>
  <c r="L642" i="7100"/>
  <c r="L542" i="7100"/>
  <c r="L562" i="7100"/>
  <c r="L571" i="7100"/>
  <c r="L764" i="7100"/>
  <c r="L594" i="7100"/>
  <c r="L167" i="7100"/>
  <c r="L393" i="7100"/>
  <c r="L117" i="7100"/>
  <c r="L323" i="7100"/>
  <c r="L670" i="7100"/>
  <c r="L485" i="7100"/>
  <c r="L598" i="7100"/>
  <c r="L311" i="7100"/>
  <c r="L780" i="7100"/>
  <c r="L439" i="7100"/>
  <c r="L723" i="7100"/>
  <c r="L128" i="7100"/>
  <c r="L73" i="7100"/>
  <c r="L309" i="7100"/>
  <c r="L694" i="7100"/>
  <c r="L656" i="7100"/>
  <c r="L267" i="7100"/>
  <c r="L730" i="7100"/>
  <c r="L257" i="7100"/>
  <c r="L317" i="7100"/>
  <c r="L46" i="7100"/>
  <c r="L189" i="7100"/>
  <c r="L355" i="7100"/>
  <c r="L726" i="7100"/>
  <c r="L769" i="7100"/>
  <c r="L377" i="7100"/>
  <c r="L266" i="7100"/>
  <c r="L383" i="7100"/>
  <c r="L381" i="7100"/>
  <c r="L550" i="7100"/>
  <c r="L464" i="7100"/>
  <c r="L265" i="7100"/>
  <c r="L660" i="7100"/>
  <c r="L16" i="7100"/>
  <c r="L370" i="7100"/>
  <c r="L515" i="7100"/>
  <c r="L809" i="7100"/>
  <c r="L436" i="7100"/>
  <c r="L296" i="7100"/>
  <c r="L399" i="7100"/>
  <c r="L554" i="7100"/>
  <c r="L559" i="7100"/>
  <c r="L279" i="7100"/>
  <c r="L585" i="7100"/>
  <c r="L456" i="7100"/>
  <c r="L586" i="7100"/>
  <c r="L743" i="7100"/>
  <c r="L638" i="7100"/>
  <c r="L87" i="7100"/>
  <c r="L677" i="7100"/>
  <c r="L197" i="7100"/>
  <c r="L364" i="7100"/>
  <c r="L253" i="7100"/>
  <c r="L501" i="7100"/>
  <c r="L602" i="7100"/>
  <c r="L659" i="7100"/>
  <c r="L672" i="7100"/>
  <c r="L759" i="7100"/>
  <c r="L423" i="7100"/>
  <c r="L812" i="7100"/>
  <c r="L691" i="7100"/>
  <c r="L658" i="7100"/>
  <c r="L717" i="7100"/>
  <c r="L276" i="7100"/>
  <c r="L320" i="7100"/>
  <c r="L532" i="7100"/>
  <c r="L426" i="7100"/>
  <c r="L597" i="7100"/>
  <c r="L627" i="7100"/>
  <c r="L779" i="7100"/>
  <c r="L688" i="7100"/>
  <c r="L791" i="7100"/>
  <c r="L437" i="7100"/>
  <c r="L108" i="7100"/>
  <c r="L199" i="7100"/>
  <c r="L123" i="7100"/>
  <c r="L394" i="7100"/>
  <c r="L356" i="7100"/>
  <c r="L90" i="7100"/>
  <c r="L449" i="7100"/>
  <c r="L629" i="7100"/>
  <c r="L676" i="7100"/>
  <c r="L720" i="7100"/>
  <c r="L514" i="7100"/>
  <c r="L453" i="7100"/>
  <c r="L819" i="7100"/>
  <c r="N18" i="6847"/>
  <c r="N39" i="6847"/>
  <c r="N37" i="6847"/>
  <c r="N35" i="6847"/>
  <c r="N44" i="6847"/>
  <c r="N42" i="6847"/>
  <c r="N40" i="6847"/>
  <c r="N46" i="6847"/>
  <c r="N38" i="6847"/>
  <c r="N36" i="6847"/>
  <c r="N34" i="6847"/>
  <c r="N45" i="6847"/>
  <c r="N43" i="6847"/>
  <c r="N41" i="6847"/>
  <c r="L2" i="7078"/>
  <c r="O3" i="7077"/>
  <c r="P3" i="7077"/>
  <c r="Q3" i="7077"/>
  <c r="O4" i="7077"/>
  <c r="P4" i="7077"/>
  <c r="Q4" i="7077"/>
  <c r="O5" i="7077"/>
  <c r="P5" i="7077"/>
  <c r="Q5" i="7077"/>
  <c r="U5" i="7077"/>
  <c r="V5" i="7077"/>
  <c r="O6" i="7077"/>
  <c r="P6" i="7077"/>
  <c r="Q6" i="7077"/>
  <c r="S5" i="7077" l="1"/>
  <c r="S6" i="7077" s="1"/>
  <c r="AX6" i="7073" l="1"/>
  <c r="AX4" i="7073"/>
  <c r="AS4" i="7073"/>
  <c r="AY27" i="7074"/>
  <c r="AQ27" i="7074"/>
  <c r="AP27" i="7074"/>
  <c r="AY26" i="7074"/>
  <c r="AQ26" i="7074"/>
  <c r="AP26" i="7074"/>
  <c r="AY25" i="7074"/>
  <c r="AQ25" i="7074"/>
  <c r="AP25" i="7074"/>
  <c r="AY24" i="7074"/>
  <c r="AQ24" i="7074"/>
  <c r="AP24" i="7074"/>
  <c r="AY23" i="7074"/>
  <c r="AQ23" i="7074"/>
  <c r="AP23" i="7074"/>
  <c r="AY22" i="7074"/>
  <c r="AQ22" i="7074"/>
  <c r="AP22" i="7074"/>
  <c r="AY21" i="7074"/>
  <c r="AQ21" i="7074"/>
  <c r="AP21" i="7074"/>
  <c r="AY20" i="7074"/>
  <c r="AQ20" i="7074"/>
  <c r="AP20" i="7074"/>
  <c r="AY19" i="7074"/>
  <c r="AQ19" i="7074"/>
  <c r="AP19" i="7074"/>
  <c r="AY18" i="7074"/>
  <c r="AQ18" i="7074"/>
  <c r="AP18" i="7074"/>
  <c r="AY17" i="7074"/>
  <c r="AQ17" i="7074"/>
  <c r="AP17" i="7074"/>
  <c r="AY16" i="7074"/>
  <c r="AQ16" i="7074"/>
  <c r="AP16" i="7074"/>
  <c r="AY15" i="7074"/>
  <c r="AQ15" i="7074"/>
  <c r="AP15" i="7074"/>
  <c r="AY14" i="7074"/>
  <c r="AQ14" i="7074"/>
  <c r="AP14" i="7074"/>
  <c r="AY13" i="7074"/>
  <c r="AQ13" i="7074"/>
  <c r="AP13" i="7074"/>
  <c r="AY12" i="7074"/>
  <c r="AQ12" i="7074"/>
  <c r="AP12" i="7074"/>
  <c r="AY11" i="7074"/>
  <c r="AQ11" i="7074"/>
  <c r="AP11" i="7074"/>
  <c r="AY10" i="7074"/>
  <c r="AQ10" i="7074"/>
  <c r="AP10" i="7074"/>
  <c r="AY9" i="7074"/>
  <c r="AQ9" i="7074"/>
  <c r="AP9" i="7074"/>
  <c r="AY8" i="7074"/>
  <c r="AQ8" i="7074"/>
  <c r="AP8" i="7074"/>
  <c r="AY7" i="7074"/>
  <c r="AQ7" i="7074"/>
  <c r="AP7" i="7074"/>
  <c r="AY6" i="7074"/>
  <c r="AQ6" i="7074"/>
  <c r="AP6" i="7074"/>
  <c r="AY5" i="7074"/>
  <c r="AQ5" i="7074"/>
  <c r="AP5" i="7074"/>
  <c r="AY4" i="7074"/>
  <c r="AQ4" i="7074"/>
  <c r="AP4" i="7074"/>
  <c r="AQ3" i="7074"/>
  <c r="AP3" i="7074"/>
  <c r="AT4" i="7074" l="1"/>
  <c r="AT5" i="7074" s="1"/>
  <c r="AT6" i="7074" s="1"/>
  <c r="AT7" i="7074" s="1"/>
  <c r="AT8" i="7074" s="1"/>
  <c r="AT9" i="7074" s="1"/>
  <c r="AT10" i="7074" s="1"/>
  <c r="AT11" i="7074" s="1"/>
  <c r="AT12" i="7074" s="1"/>
  <c r="AT13" i="7074" s="1"/>
  <c r="AT14" i="7074" s="1"/>
  <c r="AT15" i="7074" s="1"/>
  <c r="AT16" i="7074" s="1"/>
  <c r="AT17" i="7074" s="1"/>
  <c r="AT18" i="7074" s="1"/>
  <c r="AT19" i="7074" s="1"/>
  <c r="AT20" i="7074" s="1"/>
  <c r="AT21" i="7074" s="1"/>
  <c r="AT22" i="7074" s="1"/>
  <c r="AT23" i="7074" s="1"/>
  <c r="AT24" i="7074" s="1"/>
  <c r="AT25" i="7074" s="1"/>
  <c r="AT26" i="7074" s="1"/>
  <c r="AT27" i="7074" s="1"/>
  <c r="AT28" i="7074" s="1"/>
  <c r="AT29" i="7074" s="1"/>
  <c r="AT30" i="7074" s="1"/>
  <c r="AT31" i="7074" s="1"/>
  <c r="AT32" i="7074" s="1"/>
  <c r="AT33" i="7074" s="1"/>
  <c r="AT34" i="7074" s="1"/>
  <c r="AT35" i="7074" s="1"/>
  <c r="AT36" i="7074" s="1"/>
  <c r="AT37" i="7074" s="1"/>
  <c r="AT38" i="7074" s="1"/>
  <c r="AO14" i="7074"/>
  <c r="AO16" i="7074"/>
  <c r="AO12" i="7074"/>
  <c r="AO18" i="7074"/>
  <c r="AO3" i="7074"/>
  <c r="AO10" i="7074"/>
  <c r="AO22" i="7074"/>
  <c r="AO26" i="7074"/>
  <c r="AO5" i="7074"/>
  <c r="AO8" i="7074"/>
  <c r="AO24" i="7074"/>
  <c r="AO11" i="7074"/>
  <c r="AO13" i="7074"/>
  <c r="AO15" i="7074"/>
  <c r="AO17" i="7074"/>
  <c r="AO19" i="7074"/>
  <c r="AO27" i="7074"/>
  <c r="AO4" i="7074"/>
  <c r="AO6" i="7074"/>
  <c r="AO7" i="7074"/>
  <c r="AO9" i="7074"/>
  <c r="AO20" i="7074"/>
  <c r="AO21" i="7074"/>
  <c r="AO23" i="7074"/>
  <c r="AO25" i="7074"/>
  <c r="AX5" i="7073"/>
  <c r="AO3" i="7073"/>
  <c r="AP3" i="7073"/>
  <c r="AO4" i="7073"/>
  <c r="AP4" i="7073"/>
  <c r="AO5" i="7073"/>
  <c r="AP5" i="7073"/>
  <c r="AO6" i="7073"/>
  <c r="AP6" i="7073"/>
  <c r="AN3" i="7073" l="1"/>
  <c r="AN6" i="7073"/>
  <c r="AN4" i="7073"/>
  <c r="AN5" i="7073"/>
  <c r="AS5" i="7073"/>
  <c r="AS6" i="7073" s="1"/>
  <c r="AS7" i="7073" s="1"/>
  <c r="AS8" i="7073" s="1"/>
  <c r="AS9" i="7073" s="1"/>
  <c r="AS10" i="7073" s="1"/>
  <c r="S4" i="6997" l="1"/>
  <c r="S5" i="6997"/>
  <c r="S3" i="6997"/>
  <c r="O3" i="6997" s="1"/>
  <c r="O4" i="6997" s="1"/>
  <c r="O5" i="6997" s="1"/>
  <c r="K3" i="6997"/>
  <c r="L3" i="6997"/>
  <c r="M3" i="6997"/>
  <c r="N3" i="6997"/>
  <c r="K4" i="6997"/>
  <c r="L4" i="6997"/>
  <c r="M4" i="6997"/>
  <c r="N4" i="6997"/>
  <c r="K5" i="6997"/>
  <c r="L5" i="6997"/>
  <c r="M5" i="6997"/>
  <c r="N5" i="6997"/>
  <c r="BN28" i="6996"/>
  <c r="BO28" i="6996"/>
  <c r="BQ28" i="6996"/>
  <c r="BT28" i="6996"/>
  <c r="BV28" i="6996"/>
  <c r="BN29" i="6996"/>
  <c r="BO29" i="6996"/>
  <c r="BQ29" i="6996"/>
  <c r="BT29" i="6996"/>
  <c r="BV29" i="6996"/>
  <c r="BN30" i="6996"/>
  <c r="BO30" i="6996"/>
  <c r="BQ30" i="6996"/>
  <c r="BT30" i="6996"/>
  <c r="BV30" i="6996"/>
  <c r="BN31" i="6996"/>
  <c r="BO31" i="6996"/>
  <c r="BQ31" i="6996"/>
  <c r="BT31" i="6996"/>
  <c r="BV31" i="6996"/>
  <c r="BN32" i="6996"/>
  <c r="BO32" i="6996"/>
  <c r="BQ32" i="6996"/>
  <c r="BT32" i="6996"/>
  <c r="BV32" i="6996"/>
  <c r="BN33" i="6996"/>
  <c r="BO33" i="6996"/>
  <c r="BQ33" i="6996"/>
  <c r="BT33" i="6996"/>
  <c r="BV33" i="6996"/>
  <c r="BN34" i="6996"/>
  <c r="BO34" i="6996"/>
  <c r="BQ34" i="6996"/>
  <c r="BT34" i="6996"/>
  <c r="BV34" i="6996"/>
  <c r="BN35" i="6996"/>
  <c r="BO35" i="6996"/>
  <c r="BQ35" i="6996"/>
  <c r="BT35" i="6996"/>
  <c r="BV35" i="6996"/>
  <c r="BN36" i="6996"/>
  <c r="BO36" i="6996"/>
  <c r="BQ36" i="6996"/>
  <c r="BT36" i="6996"/>
  <c r="BV36" i="6996"/>
  <c r="BN37" i="6996"/>
  <c r="BO37" i="6996"/>
  <c r="BQ37" i="6996"/>
  <c r="BT37" i="6996"/>
  <c r="BV37" i="6996"/>
  <c r="BN38" i="6996"/>
  <c r="BO38" i="6996"/>
  <c r="BQ38" i="6996"/>
  <c r="BT38" i="6996"/>
  <c r="BV38" i="6996"/>
  <c r="BN39" i="6996"/>
  <c r="BO39" i="6996"/>
  <c r="BQ39" i="6996"/>
  <c r="BT39" i="6996"/>
  <c r="BV39" i="6996"/>
  <c r="BN40" i="6996"/>
  <c r="BO40" i="6996"/>
  <c r="BQ40" i="6996"/>
  <c r="BT40" i="6996"/>
  <c r="BV40" i="6996"/>
  <c r="BN41" i="6996"/>
  <c r="BO41" i="6996"/>
  <c r="BQ41" i="6996"/>
  <c r="BT41" i="6996"/>
  <c r="BV41" i="6996"/>
  <c r="BN42" i="6996"/>
  <c r="BO42" i="6996"/>
  <c r="BQ42" i="6996"/>
  <c r="BT42" i="6996"/>
  <c r="BV42" i="6996"/>
  <c r="BN43" i="6996"/>
  <c r="BO43" i="6996"/>
  <c r="BQ43" i="6996"/>
  <c r="BT43" i="6996"/>
  <c r="BV43" i="6996"/>
  <c r="J5" i="6997" l="1"/>
  <c r="J3" i="6997"/>
  <c r="J4" i="6997"/>
  <c r="BM42" i="6996"/>
  <c r="BM38" i="6996"/>
  <c r="BM34" i="6996"/>
  <c r="BM30" i="6996"/>
  <c r="BM41" i="6996"/>
  <c r="BM37" i="6996"/>
  <c r="BM33" i="6996"/>
  <c r="BM29" i="6996"/>
  <c r="BM32" i="6996"/>
  <c r="BM31" i="6996"/>
  <c r="BM28" i="6996"/>
  <c r="BM43" i="6996"/>
  <c r="BM40" i="6996"/>
  <c r="BM39" i="6996"/>
  <c r="BM36" i="6996"/>
  <c r="BM35" i="6996"/>
  <c r="S36" i="6917"/>
  <c r="U36" i="6917"/>
  <c r="S37" i="6917"/>
  <c r="U37" i="6917"/>
  <c r="S38" i="6917"/>
  <c r="U38" i="6917"/>
  <c r="S39" i="6917"/>
  <c r="U39" i="6917"/>
  <c r="O5" i="6991"/>
  <c r="P5" i="6991"/>
  <c r="S5" i="6991"/>
  <c r="U5" i="6991"/>
  <c r="O6" i="6991"/>
  <c r="P6" i="6991"/>
  <c r="S6" i="6991"/>
  <c r="U6" i="6991"/>
  <c r="O7" i="6991"/>
  <c r="P7" i="6991"/>
  <c r="S7" i="6991"/>
  <c r="U7" i="6991"/>
  <c r="L6" i="6991" l="1"/>
  <c r="L7" i="6991"/>
  <c r="L5" i="6991"/>
  <c r="L36" i="6917"/>
  <c r="L39" i="6917"/>
  <c r="L37" i="6917"/>
  <c r="L38" i="6917"/>
  <c r="W7" i="7071" l="1"/>
  <c r="S7" i="7071" s="1"/>
  <c r="B17" i="6911"/>
  <c r="U8" i="7069"/>
  <c r="V8" i="7069"/>
  <c r="X8" i="7069" s="1"/>
  <c r="W8" i="7069"/>
  <c r="U7" i="7069"/>
  <c r="V7" i="7069"/>
  <c r="X7" i="7069" s="1"/>
  <c r="W7" i="7069"/>
  <c r="U12" i="7071"/>
  <c r="V12" i="7071"/>
  <c r="X12" i="7071" s="1"/>
  <c r="W12" i="7071"/>
  <c r="U13" i="7071"/>
  <c r="V13" i="7071"/>
  <c r="X13" i="7071" s="1"/>
  <c r="W13" i="7071"/>
  <c r="U14" i="7071"/>
  <c r="V14" i="7071"/>
  <c r="X14" i="7071" s="1"/>
  <c r="W14" i="7071"/>
  <c r="U15" i="7071"/>
  <c r="V15" i="7071"/>
  <c r="X15" i="7071" s="1"/>
  <c r="W15" i="7071"/>
  <c r="U16" i="7071"/>
  <c r="V16" i="7071"/>
  <c r="X16" i="7071" s="1"/>
  <c r="W16" i="7071"/>
  <c r="U17" i="7071"/>
  <c r="V17" i="7071"/>
  <c r="X17" i="7071" s="1"/>
  <c r="W17" i="7071"/>
  <c r="U18" i="7071"/>
  <c r="V18" i="7071"/>
  <c r="X18" i="7071" s="1"/>
  <c r="W18" i="7071"/>
  <c r="U19" i="7071"/>
  <c r="V19" i="7071"/>
  <c r="X19" i="7071" s="1"/>
  <c r="W19" i="7071"/>
  <c r="U20" i="7071"/>
  <c r="V20" i="7071"/>
  <c r="X20" i="7071" s="1"/>
  <c r="W20" i="7071"/>
  <c r="U21" i="7071"/>
  <c r="V21" i="7071"/>
  <c r="X21" i="7071" s="1"/>
  <c r="W21" i="7071"/>
  <c r="U22" i="7071"/>
  <c r="V22" i="7071"/>
  <c r="X22" i="7071" s="1"/>
  <c r="W22" i="7071"/>
  <c r="U23" i="7071"/>
  <c r="V23" i="7071"/>
  <c r="X23" i="7071" s="1"/>
  <c r="W23" i="7071"/>
  <c r="U24" i="7071"/>
  <c r="V24" i="7071"/>
  <c r="X24" i="7071" s="1"/>
  <c r="W24" i="7071"/>
  <c r="U25" i="7071"/>
  <c r="V25" i="7071"/>
  <c r="X25" i="7071" s="1"/>
  <c r="W25" i="7071"/>
  <c r="U26" i="7071"/>
  <c r="V26" i="7071"/>
  <c r="X26" i="7071" s="1"/>
  <c r="W26" i="7071"/>
  <c r="U27" i="7071"/>
  <c r="V27" i="7071"/>
  <c r="X27" i="7071" s="1"/>
  <c r="W27" i="7071"/>
  <c r="U28" i="7071"/>
  <c r="V28" i="7071"/>
  <c r="X28" i="7071" s="1"/>
  <c r="W28" i="7071"/>
  <c r="U29" i="7071"/>
  <c r="V29" i="7071"/>
  <c r="X29" i="7071" s="1"/>
  <c r="W29" i="7071"/>
  <c r="U30" i="7071"/>
  <c r="V30" i="7071"/>
  <c r="X30" i="7071" s="1"/>
  <c r="W30" i="7071"/>
  <c r="U31" i="7071"/>
  <c r="V31" i="7071"/>
  <c r="X31" i="7071" s="1"/>
  <c r="W31" i="7071"/>
  <c r="U32" i="7071"/>
  <c r="V32" i="7071"/>
  <c r="X32" i="7071" s="1"/>
  <c r="W32" i="7071"/>
  <c r="U33" i="7071"/>
  <c r="V33" i="7071"/>
  <c r="X33" i="7071" s="1"/>
  <c r="W33" i="7071"/>
  <c r="U34" i="7071"/>
  <c r="V34" i="7071"/>
  <c r="X34" i="7071" s="1"/>
  <c r="W34" i="7071"/>
  <c r="U35" i="7071"/>
  <c r="V35" i="7071"/>
  <c r="X35" i="7071" s="1"/>
  <c r="W35" i="7071"/>
  <c r="U36" i="7071"/>
  <c r="V36" i="7071"/>
  <c r="X36" i="7071" s="1"/>
  <c r="W36" i="7071"/>
  <c r="U37" i="7071"/>
  <c r="V37" i="7071"/>
  <c r="X37" i="7071" s="1"/>
  <c r="W37" i="7071"/>
  <c r="U38" i="7071"/>
  <c r="V38" i="7071"/>
  <c r="X38" i="7071" s="1"/>
  <c r="W38" i="7071"/>
  <c r="R38" i="7071"/>
  <c r="P38" i="7071"/>
  <c r="O38" i="7071"/>
  <c r="R37" i="7071"/>
  <c r="P37" i="7071"/>
  <c r="O37" i="7071"/>
  <c r="R36" i="7071"/>
  <c r="P36" i="7071"/>
  <c r="O36" i="7071"/>
  <c r="R35" i="7071"/>
  <c r="P35" i="7071"/>
  <c r="O35" i="7071"/>
  <c r="R34" i="7071"/>
  <c r="P34" i="7071"/>
  <c r="O34" i="7071"/>
  <c r="R33" i="7071"/>
  <c r="P33" i="7071"/>
  <c r="O33" i="7071"/>
  <c r="R32" i="7071"/>
  <c r="P32" i="7071"/>
  <c r="O32" i="7071"/>
  <c r="R31" i="7071"/>
  <c r="P31" i="7071"/>
  <c r="O31" i="7071"/>
  <c r="R30" i="7071"/>
  <c r="P30" i="7071"/>
  <c r="O30" i="7071"/>
  <c r="R29" i="7071"/>
  <c r="P29" i="7071"/>
  <c r="O29" i="7071"/>
  <c r="R28" i="7071"/>
  <c r="P28" i="7071"/>
  <c r="O28" i="7071"/>
  <c r="R27" i="7071"/>
  <c r="P27" i="7071"/>
  <c r="O27" i="7071"/>
  <c r="R26" i="7071"/>
  <c r="P26" i="7071"/>
  <c r="O26" i="7071"/>
  <c r="R25" i="7071"/>
  <c r="P25" i="7071"/>
  <c r="O25" i="7071"/>
  <c r="R24" i="7071"/>
  <c r="P24" i="7071"/>
  <c r="O24" i="7071"/>
  <c r="R23" i="7071"/>
  <c r="P23" i="7071"/>
  <c r="O23" i="7071"/>
  <c r="R22" i="7071"/>
  <c r="P22" i="7071"/>
  <c r="O22" i="7071"/>
  <c r="R21" i="7071"/>
  <c r="P21" i="7071"/>
  <c r="O21" i="7071"/>
  <c r="R20" i="7071"/>
  <c r="P20" i="7071"/>
  <c r="O20" i="7071"/>
  <c r="R19" i="7071"/>
  <c r="P19" i="7071"/>
  <c r="O19" i="7071"/>
  <c r="R18" i="7071"/>
  <c r="P18" i="7071"/>
  <c r="O18" i="7071"/>
  <c r="R17" i="7071"/>
  <c r="P17" i="7071"/>
  <c r="O17" i="7071"/>
  <c r="R16" i="7071"/>
  <c r="P16" i="7071"/>
  <c r="O16" i="7071"/>
  <c r="R15" i="7071"/>
  <c r="P15" i="7071"/>
  <c r="O15" i="7071"/>
  <c r="R14" i="7071"/>
  <c r="P14" i="7071"/>
  <c r="O14" i="7071"/>
  <c r="R13" i="7071"/>
  <c r="P13" i="7071"/>
  <c r="O13" i="7071"/>
  <c r="R12" i="7071"/>
  <c r="P12" i="7071"/>
  <c r="O12" i="7071"/>
  <c r="W11" i="7071"/>
  <c r="V11" i="7071"/>
  <c r="X11" i="7071" s="1"/>
  <c r="U11" i="7071"/>
  <c r="R11" i="7071"/>
  <c r="P11" i="7071"/>
  <c r="O11" i="7071"/>
  <c r="W10" i="7071"/>
  <c r="V10" i="7071"/>
  <c r="X10" i="7071" s="1"/>
  <c r="U10" i="7071"/>
  <c r="R10" i="7071"/>
  <c r="P10" i="7071"/>
  <c r="O10" i="7071"/>
  <c r="W9" i="7071"/>
  <c r="V9" i="7071"/>
  <c r="X9" i="7071" s="1"/>
  <c r="U9" i="7071"/>
  <c r="R9" i="7071"/>
  <c r="P9" i="7071"/>
  <c r="O9" i="7071"/>
  <c r="W8" i="7071"/>
  <c r="V8" i="7071"/>
  <c r="X8" i="7071" s="1"/>
  <c r="U8" i="7071"/>
  <c r="R8" i="7071"/>
  <c r="P8" i="7071"/>
  <c r="O8" i="7071"/>
  <c r="V7" i="7071"/>
  <c r="X7" i="7071" s="1"/>
  <c r="U7" i="7071"/>
  <c r="R7" i="7071"/>
  <c r="P7" i="7071"/>
  <c r="O7" i="7071"/>
  <c r="R6" i="7071"/>
  <c r="P6" i="7071"/>
  <c r="O6" i="7071"/>
  <c r="O6" i="7069"/>
  <c r="P6" i="7069"/>
  <c r="R6" i="7069"/>
  <c r="O7" i="7069"/>
  <c r="P7" i="7069"/>
  <c r="R7" i="7069"/>
  <c r="O8" i="7069"/>
  <c r="P8" i="7069"/>
  <c r="R8" i="7069"/>
  <c r="N17" i="7071" l="1"/>
  <c r="N23" i="7071"/>
  <c r="N10" i="7071"/>
  <c r="N31" i="7071"/>
  <c r="N33" i="7071"/>
  <c r="N24" i="7071"/>
  <c r="N32" i="7071"/>
  <c r="N9" i="7071"/>
  <c r="N13" i="7071"/>
  <c r="N19" i="7071"/>
  <c r="N7" i="7071"/>
  <c r="S8" i="7071"/>
  <c r="N14" i="7071"/>
  <c r="N25" i="7071"/>
  <c r="N35" i="7071"/>
  <c r="N37" i="7071"/>
  <c r="N16" i="7071"/>
  <c r="N21" i="7071"/>
  <c r="N27" i="7071"/>
  <c r="N36" i="7071"/>
  <c r="N12" i="7071"/>
  <c r="N15" i="7071"/>
  <c r="N26" i="7071"/>
  <c r="N34" i="7071"/>
  <c r="N6" i="7071"/>
  <c r="N11" i="7071"/>
  <c r="N20" i="7071"/>
  <c r="N22" i="7071"/>
  <c r="N29" i="7071"/>
  <c r="N38" i="7071"/>
  <c r="N8" i="7071"/>
  <c r="N18" i="7071"/>
  <c r="N28" i="7071"/>
  <c r="N30" i="7071"/>
  <c r="N7" i="7069"/>
  <c r="N8" i="7069"/>
  <c r="N6" i="7069"/>
  <c r="S7" i="7069"/>
  <c r="S8" i="7069" s="1"/>
  <c r="S9" i="7071" l="1"/>
  <c r="V23" i="7068"/>
  <c r="T23" i="7068"/>
  <c r="Q23" i="7068"/>
  <c r="O23" i="7068"/>
  <c r="N23" i="7068"/>
  <c r="V22" i="7068"/>
  <c r="T22" i="7068"/>
  <c r="Q22" i="7068"/>
  <c r="O22" i="7068"/>
  <c r="N22" i="7068"/>
  <c r="V21" i="7068"/>
  <c r="T21" i="7068"/>
  <c r="Q21" i="7068"/>
  <c r="O21" i="7068"/>
  <c r="N21" i="7068"/>
  <c r="V20" i="7068"/>
  <c r="T20" i="7068"/>
  <c r="Q20" i="7068"/>
  <c r="O20" i="7068"/>
  <c r="N20" i="7068"/>
  <c r="V19" i="7068"/>
  <c r="T19" i="7068"/>
  <c r="Q19" i="7068"/>
  <c r="O19" i="7068"/>
  <c r="N19" i="7068"/>
  <c r="V18" i="7068"/>
  <c r="T18" i="7068"/>
  <c r="Q18" i="7068"/>
  <c r="O18" i="7068"/>
  <c r="N18" i="7068"/>
  <c r="V17" i="7068"/>
  <c r="T17" i="7068"/>
  <c r="Q17" i="7068"/>
  <c r="O17" i="7068"/>
  <c r="N17" i="7068"/>
  <c r="V16" i="7068"/>
  <c r="T16" i="7068"/>
  <c r="Q16" i="7068"/>
  <c r="O16" i="7068"/>
  <c r="N16" i="7068"/>
  <c r="V15" i="7068"/>
  <c r="T15" i="7068"/>
  <c r="Q15" i="7068"/>
  <c r="O15" i="7068"/>
  <c r="N15" i="7068"/>
  <c r="V14" i="7068"/>
  <c r="T14" i="7068"/>
  <c r="Q14" i="7068"/>
  <c r="O14" i="7068"/>
  <c r="N14" i="7068"/>
  <c r="V13" i="7068"/>
  <c r="T13" i="7068"/>
  <c r="Q13" i="7068"/>
  <c r="O13" i="7068"/>
  <c r="N13" i="7068"/>
  <c r="V12" i="7068"/>
  <c r="T12" i="7068"/>
  <c r="Q12" i="7068"/>
  <c r="O12" i="7068"/>
  <c r="N12" i="7068"/>
  <c r="V11" i="7068"/>
  <c r="T11" i="7068"/>
  <c r="Q11" i="7068"/>
  <c r="O11" i="7068"/>
  <c r="N11" i="7068"/>
  <c r="V10" i="7068"/>
  <c r="T10" i="7068"/>
  <c r="Q10" i="7068"/>
  <c r="O10" i="7068"/>
  <c r="N10" i="7068"/>
  <c r="V9" i="7068"/>
  <c r="T9" i="7068"/>
  <c r="Q9" i="7068"/>
  <c r="O9" i="7068"/>
  <c r="N9" i="7068"/>
  <c r="V8" i="7068"/>
  <c r="T8" i="7068"/>
  <c r="Q8" i="7068"/>
  <c r="O8" i="7068"/>
  <c r="N8" i="7068"/>
  <c r="V7" i="7068"/>
  <c r="T7" i="7068"/>
  <c r="Q7" i="7068"/>
  <c r="O7" i="7068"/>
  <c r="N7" i="7068"/>
  <c r="V6" i="7068"/>
  <c r="T6" i="7068"/>
  <c r="Q6" i="7068"/>
  <c r="O6" i="7068"/>
  <c r="N6" i="7068"/>
  <c r="V5" i="7068"/>
  <c r="T5" i="7068"/>
  <c r="Q5" i="7068"/>
  <c r="O5" i="7068"/>
  <c r="N5" i="7068"/>
  <c r="V4" i="7068"/>
  <c r="T4" i="7068"/>
  <c r="Q4" i="7068"/>
  <c r="O4" i="7068"/>
  <c r="N4" i="7068"/>
  <c r="Q3" i="7068"/>
  <c r="O3" i="7068"/>
  <c r="N3" i="7068"/>
  <c r="O3" i="7067"/>
  <c r="N3" i="7067"/>
  <c r="M18" i="7068" l="1"/>
  <c r="M3" i="7068"/>
  <c r="M4" i="7068"/>
  <c r="M10" i="7068"/>
  <c r="M14" i="7068"/>
  <c r="M6" i="7068"/>
  <c r="M7" i="7068"/>
  <c r="M11" i="7068"/>
  <c r="M13" i="7068"/>
  <c r="M21" i="7068"/>
  <c r="M23" i="7068"/>
  <c r="M22" i="7068"/>
  <c r="M15" i="7068"/>
  <c r="S10" i="7071"/>
  <c r="R4" i="7068"/>
  <c r="R5" i="7068" s="1"/>
  <c r="R6" i="7068" s="1"/>
  <c r="R7" i="7068" s="1"/>
  <c r="R8" i="7068" s="1"/>
  <c r="R9" i="7068" s="1"/>
  <c r="R10" i="7068" s="1"/>
  <c r="R11" i="7068" s="1"/>
  <c r="R12" i="7068" s="1"/>
  <c r="R13" i="7068" s="1"/>
  <c r="R14" i="7068" s="1"/>
  <c r="R15" i="7068" s="1"/>
  <c r="R16" i="7068" s="1"/>
  <c r="R17" i="7068" s="1"/>
  <c r="R18" i="7068" s="1"/>
  <c r="R19" i="7068" s="1"/>
  <c r="R20" i="7068" s="1"/>
  <c r="R21" i="7068" s="1"/>
  <c r="R22" i="7068" s="1"/>
  <c r="R23" i="7068" s="1"/>
  <c r="R24" i="7068" s="1"/>
  <c r="R25" i="7068" s="1"/>
  <c r="R26" i="7068" s="1"/>
  <c r="R27" i="7068" s="1"/>
  <c r="R28" i="7068" s="1"/>
  <c r="R29" i="7068" s="1"/>
  <c r="R30" i="7068" s="1"/>
  <c r="R31" i="7068" s="1"/>
  <c r="R32" i="7068" s="1"/>
  <c r="R33" i="7068" s="1"/>
  <c r="R34" i="7068" s="1"/>
  <c r="R35" i="7068" s="1"/>
  <c r="R36" i="7068" s="1"/>
  <c r="R37" i="7068" s="1"/>
  <c r="R38" i="7068" s="1"/>
  <c r="R39" i="7068" s="1"/>
  <c r="R40" i="7068" s="1"/>
  <c r="R41" i="7068" s="1"/>
  <c r="M9" i="7068"/>
  <c r="M5" i="7068"/>
  <c r="M12" i="7068"/>
  <c r="M16" i="7068"/>
  <c r="M8" i="7068"/>
  <c r="M17" i="7068"/>
  <c r="M19" i="7068"/>
  <c r="M20" i="7068"/>
  <c r="M3" i="7067"/>
  <c r="S11" i="7071" l="1"/>
  <c r="AT15" i="7058"/>
  <c r="AS15" i="7058"/>
  <c r="AU15" i="7058" s="1"/>
  <c r="AR15" i="7058"/>
  <c r="AT14" i="7058"/>
  <c r="AS14" i="7058"/>
  <c r="AU14" i="7058" s="1"/>
  <c r="AR14" i="7058"/>
  <c r="AT13" i="7058"/>
  <c r="AS13" i="7058"/>
  <c r="AU13" i="7058" s="1"/>
  <c r="AR13" i="7058"/>
  <c r="AT12" i="7058"/>
  <c r="AS12" i="7058"/>
  <c r="AU12" i="7058" s="1"/>
  <c r="AR12" i="7058"/>
  <c r="AT11" i="7058"/>
  <c r="AS11" i="7058"/>
  <c r="AU11" i="7058" s="1"/>
  <c r="AR11" i="7058"/>
  <c r="AT10" i="7058"/>
  <c r="AS10" i="7058"/>
  <c r="AU10" i="7058" s="1"/>
  <c r="AR10" i="7058"/>
  <c r="AT9" i="7058"/>
  <c r="AS9" i="7058"/>
  <c r="AU9" i="7058" s="1"/>
  <c r="AR9" i="7058"/>
  <c r="AT8" i="7058"/>
  <c r="AS8" i="7058"/>
  <c r="AU8" i="7058" s="1"/>
  <c r="AR8" i="7058"/>
  <c r="AT7" i="7058"/>
  <c r="AS7" i="7058"/>
  <c r="AU7" i="7058" s="1"/>
  <c r="AR7" i="7058"/>
  <c r="AT6" i="7058"/>
  <c r="AS6" i="7058"/>
  <c r="AU6" i="7058" s="1"/>
  <c r="AR6" i="7058"/>
  <c r="AT5" i="7058"/>
  <c r="AS5" i="7058"/>
  <c r="AU5" i="7058" s="1"/>
  <c r="AR5" i="7058"/>
  <c r="AT4" i="7058"/>
  <c r="AS4" i="7058"/>
  <c r="AU4" i="7058" s="1"/>
  <c r="AR4" i="7058"/>
  <c r="AU136" i="7062"/>
  <c r="AU135" i="7062"/>
  <c r="AU134" i="7062"/>
  <c r="AU133" i="7062"/>
  <c r="AU132" i="7062"/>
  <c r="AU131" i="7062"/>
  <c r="AU130" i="7062"/>
  <c r="AU129" i="7062"/>
  <c r="AU128" i="7062"/>
  <c r="AU127" i="7062"/>
  <c r="AU126" i="7062"/>
  <c r="AU125" i="7062"/>
  <c r="AU124" i="7062"/>
  <c r="AU123" i="7062"/>
  <c r="AU122" i="7062"/>
  <c r="AU121" i="7062"/>
  <c r="AU120" i="7062"/>
  <c r="AU119" i="7062"/>
  <c r="AU118" i="7062"/>
  <c r="AU117" i="7062"/>
  <c r="AU116" i="7062"/>
  <c r="AU115" i="7062"/>
  <c r="AU114" i="7062"/>
  <c r="AU113" i="7062"/>
  <c r="AU112" i="7062"/>
  <c r="AU111" i="7062"/>
  <c r="AU110" i="7062"/>
  <c r="AU109" i="7062"/>
  <c r="AU108" i="7062"/>
  <c r="AU107" i="7062"/>
  <c r="AU106" i="7062"/>
  <c r="AU105" i="7062"/>
  <c r="AU104" i="7062"/>
  <c r="AU103" i="7062"/>
  <c r="AU102" i="7062"/>
  <c r="AU101" i="7062"/>
  <c r="AU100" i="7062"/>
  <c r="AU99" i="7062"/>
  <c r="AU98" i="7062"/>
  <c r="AU97" i="7062"/>
  <c r="AU96" i="7062"/>
  <c r="AU95" i="7062"/>
  <c r="AU94" i="7062"/>
  <c r="AU93" i="7062"/>
  <c r="AU92" i="7062"/>
  <c r="AU91" i="7062"/>
  <c r="AU90" i="7062"/>
  <c r="AU89" i="7062"/>
  <c r="AU88" i="7062"/>
  <c r="AU87" i="7062"/>
  <c r="AU86" i="7062"/>
  <c r="AU85" i="7062"/>
  <c r="AU84" i="7062"/>
  <c r="AU83" i="7062"/>
  <c r="AU82" i="7062"/>
  <c r="AU81" i="7062"/>
  <c r="AU80" i="7062"/>
  <c r="AU79" i="7062"/>
  <c r="AU78" i="7062"/>
  <c r="AU77" i="7062"/>
  <c r="AU76" i="7062"/>
  <c r="AU75" i="7062"/>
  <c r="AU74" i="7062"/>
  <c r="AU73" i="7062"/>
  <c r="AU72" i="7062"/>
  <c r="AU71" i="7062"/>
  <c r="AU70" i="7062"/>
  <c r="AU69" i="7062"/>
  <c r="AU68" i="7062"/>
  <c r="AU67" i="7062"/>
  <c r="AU66" i="7062"/>
  <c r="AU65" i="7062"/>
  <c r="AU64" i="7062"/>
  <c r="AU63" i="7062"/>
  <c r="AU62" i="7062"/>
  <c r="AU61" i="7062"/>
  <c r="AU60" i="7062"/>
  <c r="AU59" i="7062"/>
  <c r="AM136" i="7062"/>
  <c r="AL136" i="7062"/>
  <c r="AM135" i="7062"/>
  <c r="AL135" i="7062"/>
  <c r="AM134" i="7062"/>
  <c r="AL134" i="7062"/>
  <c r="AM133" i="7062"/>
  <c r="AL133" i="7062"/>
  <c r="AM132" i="7062"/>
  <c r="AL132" i="7062"/>
  <c r="AM131" i="7062"/>
  <c r="AL131" i="7062"/>
  <c r="AM130" i="7062"/>
  <c r="AL130" i="7062"/>
  <c r="AM129" i="7062"/>
  <c r="AL129" i="7062"/>
  <c r="AM128" i="7062"/>
  <c r="AL128" i="7062"/>
  <c r="AM127" i="7062"/>
  <c r="AL127" i="7062"/>
  <c r="AM126" i="7062"/>
  <c r="AL126" i="7062"/>
  <c r="AM125" i="7062"/>
  <c r="AL125" i="7062"/>
  <c r="AM124" i="7062"/>
  <c r="AL124" i="7062"/>
  <c r="AM123" i="7062"/>
  <c r="AL123" i="7062"/>
  <c r="AM122" i="7062"/>
  <c r="AL122" i="7062"/>
  <c r="AM121" i="7062"/>
  <c r="AL121" i="7062"/>
  <c r="AM120" i="7062"/>
  <c r="AL120" i="7062"/>
  <c r="AM119" i="7062"/>
  <c r="AL119" i="7062"/>
  <c r="AM118" i="7062"/>
  <c r="AL118" i="7062"/>
  <c r="AM117" i="7062"/>
  <c r="AL117" i="7062"/>
  <c r="AM116" i="7062"/>
  <c r="AL116" i="7062"/>
  <c r="AM114" i="7062"/>
  <c r="AL114" i="7062"/>
  <c r="AM113" i="7062"/>
  <c r="AL113" i="7062"/>
  <c r="AM112" i="7062"/>
  <c r="AL112" i="7062"/>
  <c r="AM111" i="7062"/>
  <c r="AL111" i="7062"/>
  <c r="AM110" i="7062"/>
  <c r="AL110" i="7062"/>
  <c r="AM109" i="7062"/>
  <c r="AL109" i="7062"/>
  <c r="AM108" i="7062"/>
  <c r="AL108" i="7062"/>
  <c r="AM107" i="7062"/>
  <c r="AL107" i="7062"/>
  <c r="AM106" i="7062"/>
  <c r="AL106" i="7062"/>
  <c r="AM104" i="7062"/>
  <c r="AL104" i="7062"/>
  <c r="AM103" i="7062"/>
  <c r="AL103" i="7062"/>
  <c r="AM102" i="7062"/>
  <c r="AL102" i="7062"/>
  <c r="AM101" i="7062"/>
  <c r="AL101" i="7062"/>
  <c r="AM100" i="7062"/>
  <c r="AL100" i="7062"/>
  <c r="AM98" i="7062"/>
  <c r="AL98" i="7062"/>
  <c r="AM97" i="7062"/>
  <c r="AL97" i="7062"/>
  <c r="AM96" i="7062"/>
  <c r="AL96" i="7062"/>
  <c r="AM95" i="7062"/>
  <c r="AL95" i="7062"/>
  <c r="AM94" i="7062"/>
  <c r="AL94" i="7062"/>
  <c r="AM93" i="7062"/>
  <c r="AL93" i="7062"/>
  <c r="AM92" i="7062"/>
  <c r="AL92" i="7062"/>
  <c r="AM91" i="7062"/>
  <c r="AL91" i="7062"/>
  <c r="AM90" i="7062"/>
  <c r="AL90" i="7062"/>
  <c r="AM89" i="7062"/>
  <c r="AL89" i="7062"/>
  <c r="AM88" i="7062"/>
  <c r="AL88" i="7062"/>
  <c r="AM87" i="7062"/>
  <c r="AL87" i="7062"/>
  <c r="AM86" i="7062"/>
  <c r="AL86" i="7062"/>
  <c r="AM85" i="7062"/>
  <c r="AL85" i="7062"/>
  <c r="AM84" i="7062"/>
  <c r="AL84" i="7062"/>
  <c r="AM83" i="7062"/>
  <c r="AL83" i="7062"/>
  <c r="AM82" i="7062"/>
  <c r="AL82" i="7062"/>
  <c r="AM81" i="7062"/>
  <c r="AL81" i="7062"/>
  <c r="AM80" i="7062"/>
  <c r="AL80" i="7062"/>
  <c r="AM79" i="7062"/>
  <c r="AL79" i="7062"/>
  <c r="AM78" i="7062"/>
  <c r="AL78" i="7062"/>
  <c r="AM77" i="7062"/>
  <c r="AL77" i="7062"/>
  <c r="AM76" i="7062"/>
  <c r="AL76" i="7062"/>
  <c r="AM75" i="7062"/>
  <c r="AL75" i="7062"/>
  <c r="AM74" i="7062"/>
  <c r="AL74" i="7062"/>
  <c r="AM73" i="7062"/>
  <c r="AL73" i="7062"/>
  <c r="AM72" i="7062"/>
  <c r="AL72" i="7062"/>
  <c r="AM71" i="7062"/>
  <c r="AL71" i="7062"/>
  <c r="AM70" i="7062"/>
  <c r="AL70" i="7062"/>
  <c r="AM69" i="7062"/>
  <c r="AL69" i="7062"/>
  <c r="AM68" i="7062"/>
  <c r="AL68" i="7062"/>
  <c r="AM67" i="7062"/>
  <c r="AL67" i="7062"/>
  <c r="AM66" i="7062"/>
  <c r="AL66" i="7062"/>
  <c r="AM65" i="7062"/>
  <c r="AL65" i="7062"/>
  <c r="AM63" i="7062"/>
  <c r="AL63" i="7062"/>
  <c r="AM62" i="7062"/>
  <c r="AL62" i="7062"/>
  <c r="AM61" i="7062"/>
  <c r="AL61" i="7062"/>
  <c r="AM60" i="7062"/>
  <c r="AL60" i="7062"/>
  <c r="AM59" i="7062"/>
  <c r="AL59" i="7062"/>
  <c r="AU58" i="7062"/>
  <c r="AM58" i="7062"/>
  <c r="AL58" i="7062"/>
  <c r="AU57" i="7062"/>
  <c r="AM57" i="7062"/>
  <c r="AL57" i="7062"/>
  <c r="AU56" i="7062"/>
  <c r="AM56" i="7062"/>
  <c r="AL56" i="7062"/>
  <c r="AU55" i="7062"/>
  <c r="AM55" i="7062"/>
  <c r="AL55" i="7062"/>
  <c r="AU54" i="7062"/>
  <c r="AM54" i="7062"/>
  <c r="AL54" i="7062"/>
  <c r="AU53" i="7062"/>
  <c r="AM53" i="7062"/>
  <c r="AL53" i="7062"/>
  <c r="AU52" i="7062"/>
  <c r="AU51" i="7062"/>
  <c r="AM51" i="7062"/>
  <c r="AL51" i="7062"/>
  <c r="AU50" i="7062"/>
  <c r="AM50" i="7062"/>
  <c r="AL50" i="7062"/>
  <c r="AU49" i="7062"/>
  <c r="AM49" i="7062"/>
  <c r="AL49" i="7062"/>
  <c r="AU48" i="7062"/>
  <c r="AM48" i="7062"/>
  <c r="AL48" i="7062"/>
  <c r="AU47" i="7062"/>
  <c r="AM47" i="7062"/>
  <c r="AL47" i="7062"/>
  <c r="AU46" i="7062"/>
  <c r="AU45" i="7062"/>
  <c r="AM45" i="7062"/>
  <c r="AL45" i="7062"/>
  <c r="AU44" i="7062"/>
  <c r="AM44" i="7062"/>
  <c r="AL44" i="7062"/>
  <c r="AU43" i="7062"/>
  <c r="AM43" i="7062"/>
  <c r="AL43" i="7062"/>
  <c r="AU42" i="7062"/>
  <c r="AM42" i="7062"/>
  <c r="AL42" i="7062"/>
  <c r="AU41" i="7062"/>
  <c r="AM41" i="7062"/>
  <c r="AL41" i="7062"/>
  <c r="AU40" i="7062"/>
  <c r="AM40" i="7062"/>
  <c r="AL40" i="7062"/>
  <c r="AU39" i="7062"/>
  <c r="AM39" i="7062"/>
  <c r="AL39" i="7062"/>
  <c r="AU38" i="7062"/>
  <c r="AM38" i="7062"/>
  <c r="AL38" i="7062"/>
  <c r="AU37" i="7062"/>
  <c r="AM37" i="7062"/>
  <c r="AL37" i="7062"/>
  <c r="AU36" i="7062"/>
  <c r="AM36" i="7062"/>
  <c r="AL36" i="7062"/>
  <c r="AU35" i="7062"/>
  <c r="AM35" i="7062"/>
  <c r="AL35" i="7062"/>
  <c r="AU34" i="7062"/>
  <c r="AM34" i="7062"/>
  <c r="AL34" i="7062"/>
  <c r="AU33" i="7062"/>
  <c r="AM33" i="7062"/>
  <c r="AL33" i="7062"/>
  <c r="AU32" i="7062"/>
  <c r="AM32" i="7062"/>
  <c r="AL32" i="7062"/>
  <c r="AU31" i="7062"/>
  <c r="AM31" i="7062"/>
  <c r="AL31" i="7062"/>
  <c r="AU30" i="7062"/>
  <c r="AM30" i="7062"/>
  <c r="AL30" i="7062"/>
  <c r="AU29" i="7062"/>
  <c r="AM29" i="7062"/>
  <c r="AL29" i="7062"/>
  <c r="AU28" i="7062"/>
  <c r="AM28" i="7062"/>
  <c r="AL28" i="7062"/>
  <c r="AU27" i="7062"/>
  <c r="AM27" i="7062"/>
  <c r="AL27" i="7062"/>
  <c r="AU26" i="7062"/>
  <c r="AM26" i="7062"/>
  <c r="AL26" i="7062"/>
  <c r="AU25" i="7062"/>
  <c r="AM25" i="7062"/>
  <c r="AL25" i="7062"/>
  <c r="AU24" i="7062"/>
  <c r="AM24" i="7062"/>
  <c r="AL24" i="7062"/>
  <c r="AU23" i="7062"/>
  <c r="AM23" i="7062"/>
  <c r="AL23" i="7062"/>
  <c r="AU22" i="7062"/>
  <c r="AM22" i="7062"/>
  <c r="AL22" i="7062"/>
  <c r="AU21" i="7062"/>
  <c r="AM21" i="7062"/>
  <c r="AL21" i="7062"/>
  <c r="AU20" i="7062"/>
  <c r="AM20" i="7062"/>
  <c r="AL20" i="7062"/>
  <c r="AU19" i="7062"/>
  <c r="AM19" i="7062"/>
  <c r="AL19" i="7062"/>
  <c r="AU18" i="7062"/>
  <c r="AM18" i="7062"/>
  <c r="AL18" i="7062"/>
  <c r="AU17" i="7062"/>
  <c r="AM17" i="7062"/>
  <c r="AL17" i="7062"/>
  <c r="AU16" i="7062"/>
  <c r="AM16" i="7062"/>
  <c r="AL16" i="7062"/>
  <c r="AU15" i="7062"/>
  <c r="AM15" i="7062"/>
  <c r="AL15" i="7062"/>
  <c r="AU14" i="7062"/>
  <c r="AM14" i="7062"/>
  <c r="AL14" i="7062"/>
  <c r="AU13" i="7062"/>
  <c r="AM13" i="7062"/>
  <c r="AL13" i="7062"/>
  <c r="AU12" i="7062"/>
  <c r="AM12" i="7062"/>
  <c r="AL12" i="7062"/>
  <c r="AU11" i="7062"/>
  <c r="AM11" i="7062"/>
  <c r="AL11" i="7062"/>
  <c r="AU10" i="7062"/>
  <c r="AM10" i="7062"/>
  <c r="AL10" i="7062"/>
  <c r="AU9" i="7062"/>
  <c r="AM9" i="7062"/>
  <c r="AL9" i="7062"/>
  <c r="AU8" i="7062"/>
  <c r="AM8" i="7062"/>
  <c r="AL8" i="7062"/>
  <c r="AU7" i="7062"/>
  <c r="AM7" i="7062"/>
  <c r="AL7" i="7062"/>
  <c r="AU6" i="7062"/>
  <c r="AM6" i="7062"/>
  <c r="AL6" i="7062"/>
  <c r="AU5" i="7062"/>
  <c r="AM5" i="7062"/>
  <c r="AL5" i="7062"/>
  <c r="AU4" i="7062"/>
  <c r="AM4" i="7062"/>
  <c r="AL4" i="7062"/>
  <c r="AM3" i="7062"/>
  <c r="AL3" i="7062"/>
  <c r="BC8" i="7059"/>
  <c r="BB8" i="7059"/>
  <c r="BD8" i="7059" s="1"/>
  <c r="BC7" i="7059"/>
  <c r="BB7" i="7059"/>
  <c r="BD7" i="7059" s="1"/>
  <c r="BC6" i="7059"/>
  <c r="BB6" i="7059"/>
  <c r="BD6" i="7059" s="1"/>
  <c r="BC5" i="7059"/>
  <c r="BB5" i="7059"/>
  <c r="BD5" i="7059" s="1"/>
  <c r="BC4" i="7059"/>
  <c r="AY4" i="7059" s="1"/>
  <c r="BB4" i="7059"/>
  <c r="BD4" i="7059" s="1"/>
  <c r="BC86" i="7061"/>
  <c r="BB86" i="7061"/>
  <c r="BD86" i="7061" s="1"/>
  <c r="BC85" i="7061"/>
  <c r="BB85" i="7061"/>
  <c r="BD85" i="7061" s="1"/>
  <c r="BC84" i="7061"/>
  <c r="BB84" i="7061"/>
  <c r="BD84" i="7061" s="1"/>
  <c r="BC83" i="7061"/>
  <c r="BB83" i="7061"/>
  <c r="BD83" i="7061" s="1"/>
  <c r="BC82" i="7061"/>
  <c r="BB82" i="7061"/>
  <c r="BD82" i="7061" s="1"/>
  <c r="BC81" i="7061"/>
  <c r="BB81" i="7061"/>
  <c r="BD81" i="7061" s="1"/>
  <c r="BC80" i="7061"/>
  <c r="BB80" i="7061"/>
  <c r="BD80" i="7061" s="1"/>
  <c r="BC79" i="7061"/>
  <c r="BB79" i="7061"/>
  <c r="BD79" i="7061" s="1"/>
  <c r="BC78" i="7061"/>
  <c r="BB78" i="7061"/>
  <c r="BD78" i="7061" s="1"/>
  <c r="BC77" i="7061"/>
  <c r="BB77" i="7061"/>
  <c r="BD77" i="7061" s="1"/>
  <c r="BC76" i="7061"/>
  <c r="BB76" i="7061"/>
  <c r="BD76" i="7061" s="1"/>
  <c r="BC75" i="7061"/>
  <c r="BB75" i="7061"/>
  <c r="BD75" i="7061" s="1"/>
  <c r="BC74" i="7061"/>
  <c r="BB74" i="7061"/>
  <c r="BD74" i="7061" s="1"/>
  <c r="BC73" i="7061"/>
  <c r="BB73" i="7061"/>
  <c r="BD73" i="7061" s="1"/>
  <c r="BC72" i="7061"/>
  <c r="BB72" i="7061"/>
  <c r="BD72" i="7061" s="1"/>
  <c r="BC71" i="7061"/>
  <c r="BB71" i="7061"/>
  <c r="BD71" i="7061" s="1"/>
  <c r="BC70" i="7061"/>
  <c r="BB70" i="7061"/>
  <c r="BD70" i="7061" s="1"/>
  <c r="BC69" i="7061"/>
  <c r="BB69" i="7061"/>
  <c r="BD69" i="7061" s="1"/>
  <c r="BC68" i="7061"/>
  <c r="BB68" i="7061"/>
  <c r="BD68" i="7061" s="1"/>
  <c r="BC67" i="7061"/>
  <c r="BB67" i="7061"/>
  <c r="BD67" i="7061" s="1"/>
  <c r="BC66" i="7061"/>
  <c r="BB66" i="7061"/>
  <c r="BD66" i="7061" s="1"/>
  <c r="BC65" i="7061"/>
  <c r="BB65" i="7061"/>
  <c r="BD65" i="7061" s="1"/>
  <c r="BC64" i="7061"/>
  <c r="BB64" i="7061"/>
  <c r="BD64" i="7061" s="1"/>
  <c r="BC63" i="7061"/>
  <c r="BB63" i="7061"/>
  <c r="BD63" i="7061" s="1"/>
  <c r="BC62" i="7061"/>
  <c r="BB62" i="7061"/>
  <c r="BD62" i="7061" s="1"/>
  <c r="BC61" i="7061"/>
  <c r="BB61" i="7061"/>
  <c r="BD61" i="7061" s="1"/>
  <c r="BC60" i="7061"/>
  <c r="BB60" i="7061"/>
  <c r="BD60" i="7061" s="1"/>
  <c r="BC59" i="7061"/>
  <c r="BB59" i="7061"/>
  <c r="BD59" i="7061" s="1"/>
  <c r="BC58" i="7061"/>
  <c r="BB58" i="7061"/>
  <c r="BD58" i="7061" s="1"/>
  <c r="BC57" i="7061"/>
  <c r="BB57" i="7061"/>
  <c r="BD57" i="7061" s="1"/>
  <c r="BC56" i="7061"/>
  <c r="BB56" i="7061"/>
  <c r="BD56" i="7061" s="1"/>
  <c r="BC55" i="7061"/>
  <c r="BB55" i="7061"/>
  <c r="BD55" i="7061" s="1"/>
  <c r="BC54" i="7061"/>
  <c r="BB54" i="7061"/>
  <c r="BD54" i="7061" s="1"/>
  <c r="BC53" i="7061"/>
  <c r="BB53" i="7061"/>
  <c r="BD53" i="7061" s="1"/>
  <c r="BC52" i="7061"/>
  <c r="BB52" i="7061"/>
  <c r="BD52" i="7061" s="1"/>
  <c r="BC51" i="7061"/>
  <c r="BB51" i="7061"/>
  <c r="BD51" i="7061" s="1"/>
  <c r="BC50" i="7061"/>
  <c r="BB50" i="7061"/>
  <c r="BD50" i="7061" s="1"/>
  <c r="BC49" i="7061"/>
  <c r="BB49" i="7061"/>
  <c r="BD49" i="7061" s="1"/>
  <c r="BC48" i="7061"/>
  <c r="BB48" i="7061"/>
  <c r="BD48" i="7061" s="1"/>
  <c r="BC47" i="7061"/>
  <c r="BB47" i="7061"/>
  <c r="BD47" i="7061" s="1"/>
  <c r="BC46" i="7061"/>
  <c r="BB46" i="7061"/>
  <c r="BD46" i="7061" s="1"/>
  <c r="BC45" i="7061"/>
  <c r="BB45" i="7061"/>
  <c r="BD45" i="7061" s="1"/>
  <c r="BC44" i="7061"/>
  <c r="BB44" i="7061"/>
  <c r="BD44" i="7061" s="1"/>
  <c r="BC43" i="7061"/>
  <c r="BB43" i="7061"/>
  <c r="BD43" i="7061" s="1"/>
  <c r="BC42" i="7061"/>
  <c r="BB42" i="7061"/>
  <c r="BD42" i="7061" s="1"/>
  <c r="AX86" i="7061"/>
  <c r="AW86" i="7061"/>
  <c r="AV86" i="7061"/>
  <c r="AU86" i="7061"/>
  <c r="AX85" i="7061"/>
  <c r="AW85" i="7061"/>
  <c r="AV85" i="7061"/>
  <c r="AU85" i="7061"/>
  <c r="AX84" i="7061"/>
  <c r="AW84" i="7061"/>
  <c r="AV84" i="7061"/>
  <c r="AU84" i="7061"/>
  <c r="AX83" i="7061"/>
  <c r="AW83" i="7061"/>
  <c r="AV83" i="7061"/>
  <c r="AU83" i="7061"/>
  <c r="AX82" i="7061"/>
  <c r="AW82" i="7061"/>
  <c r="AV82" i="7061"/>
  <c r="AU82" i="7061"/>
  <c r="AX81" i="7061"/>
  <c r="AW81" i="7061"/>
  <c r="AV81" i="7061"/>
  <c r="AU81" i="7061"/>
  <c r="AX80" i="7061"/>
  <c r="AW80" i="7061"/>
  <c r="AV80" i="7061"/>
  <c r="AU80" i="7061"/>
  <c r="AX79" i="7061"/>
  <c r="AW79" i="7061"/>
  <c r="AV79" i="7061"/>
  <c r="AU79" i="7061"/>
  <c r="AX78" i="7061"/>
  <c r="AW78" i="7061"/>
  <c r="AV78" i="7061"/>
  <c r="AU78" i="7061"/>
  <c r="AX77" i="7061"/>
  <c r="AW77" i="7061"/>
  <c r="AV77" i="7061"/>
  <c r="AU77" i="7061"/>
  <c r="AX76" i="7061"/>
  <c r="AW76" i="7061"/>
  <c r="AV76" i="7061"/>
  <c r="AU76" i="7061"/>
  <c r="AX75" i="7061"/>
  <c r="AW75" i="7061"/>
  <c r="AV75" i="7061"/>
  <c r="AU75" i="7061"/>
  <c r="AX74" i="7061"/>
  <c r="AW74" i="7061"/>
  <c r="AV74" i="7061"/>
  <c r="AU74" i="7061"/>
  <c r="AX73" i="7061"/>
  <c r="AW73" i="7061"/>
  <c r="AV73" i="7061"/>
  <c r="AU73" i="7061"/>
  <c r="AX72" i="7061"/>
  <c r="AW72" i="7061"/>
  <c r="AV72" i="7061"/>
  <c r="AU72" i="7061"/>
  <c r="AX71" i="7061"/>
  <c r="AW71" i="7061"/>
  <c r="AV71" i="7061"/>
  <c r="AU71" i="7061"/>
  <c r="AX70" i="7061"/>
  <c r="AW70" i="7061"/>
  <c r="AV70" i="7061"/>
  <c r="AU70" i="7061"/>
  <c r="AX69" i="7061"/>
  <c r="AW69" i="7061"/>
  <c r="AV69" i="7061"/>
  <c r="AU69" i="7061"/>
  <c r="AX68" i="7061"/>
  <c r="AW68" i="7061"/>
  <c r="AV68" i="7061"/>
  <c r="AU68" i="7061"/>
  <c r="AX67" i="7061"/>
  <c r="AW67" i="7061"/>
  <c r="AV67" i="7061"/>
  <c r="AU67" i="7061"/>
  <c r="AX66" i="7061"/>
  <c r="AW66" i="7061"/>
  <c r="AV66" i="7061"/>
  <c r="AU66" i="7061"/>
  <c r="AX65" i="7061"/>
  <c r="AW65" i="7061"/>
  <c r="AV65" i="7061"/>
  <c r="AU65" i="7061"/>
  <c r="AX64" i="7061"/>
  <c r="AW64" i="7061"/>
  <c r="AV64" i="7061"/>
  <c r="AU64" i="7061"/>
  <c r="AX63" i="7061"/>
  <c r="AW63" i="7061"/>
  <c r="AV63" i="7061"/>
  <c r="AU63" i="7061"/>
  <c r="AX62" i="7061"/>
  <c r="AW62" i="7061"/>
  <c r="AV62" i="7061"/>
  <c r="AU62" i="7061"/>
  <c r="AX61" i="7061"/>
  <c r="AW61" i="7061"/>
  <c r="AV61" i="7061"/>
  <c r="AU61" i="7061"/>
  <c r="AX60" i="7061"/>
  <c r="AW60" i="7061"/>
  <c r="AV60" i="7061"/>
  <c r="AU60" i="7061"/>
  <c r="AX59" i="7061"/>
  <c r="AW59" i="7061"/>
  <c r="AV59" i="7061"/>
  <c r="AU59" i="7061"/>
  <c r="AX58" i="7061"/>
  <c r="AW58" i="7061"/>
  <c r="AX57" i="7061"/>
  <c r="AW57" i="7061"/>
  <c r="AV57" i="7061"/>
  <c r="AU57" i="7061"/>
  <c r="AX56" i="7061"/>
  <c r="AW56" i="7061"/>
  <c r="AV56" i="7061"/>
  <c r="AU56" i="7061"/>
  <c r="AX55" i="7061"/>
  <c r="AW55" i="7061"/>
  <c r="AV55" i="7061"/>
  <c r="AU55" i="7061"/>
  <c r="AX54" i="7061"/>
  <c r="AW54" i="7061"/>
  <c r="AV54" i="7061"/>
  <c r="AU54" i="7061"/>
  <c r="AX53" i="7061"/>
  <c r="AW53" i="7061"/>
  <c r="AV53" i="7061"/>
  <c r="AU53" i="7061"/>
  <c r="AX52" i="7061"/>
  <c r="AW52" i="7061"/>
  <c r="AV52" i="7061"/>
  <c r="AU52" i="7061"/>
  <c r="AX51" i="7061"/>
  <c r="AW51" i="7061"/>
  <c r="AV51" i="7061"/>
  <c r="AU51" i="7061"/>
  <c r="AX50" i="7061"/>
  <c r="AW50" i="7061"/>
  <c r="AV50" i="7061"/>
  <c r="AU50" i="7061"/>
  <c r="AX49" i="7061"/>
  <c r="AW49" i="7061"/>
  <c r="AV49" i="7061"/>
  <c r="AU49" i="7061"/>
  <c r="AX48" i="7061"/>
  <c r="AW48" i="7061"/>
  <c r="AV48" i="7061"/>
  <c r="AU48" i="7061"/>
  <c r="AX47" i="7061"/>
  <c r="AW47" i="7061"/>
  <c r="AV47" i="7061"/>
  <c r="AU47" i="7061"/>
  <c r="AX46" i="7061"/>
  <c r="AW46" i="7061"/>
  <c r="AV46" i="7061"/>
  <c r="AU46" i="7061"/>
  <c r="AX45" i="7061"/>
  <c r="AW45" i="7061"/>
  <c r="AV45" i="7061"/>
  <c r="AU45" i="7061"/>
  <c r="AX44" i="7061"/>
  <c r="AW44" i="7061"/>
  <c r="AV44" i="7061"/>
  <c r="AU44" i="7061"/>
  <c r="AX43" i="7061"/>
  <c r="AW43" i="7061"/>
  <c r="AV43" i="7061"/>
  <c r="AU43" i="7061"/>
  <c r="AX42" i="7061"/>
  <c r="AW42" i="7061"/>
  <c r="AV42" i="7061"/>
  <c r="AU42" i="7061"/>
  <c r="BC41" i="7061"/>
  <c r="BB41" i="7061"/>
  <c r="BD41" i="7061" s="1"/>
  <c r="AX41" i="7061"/>
  <c r="AW41" i="7061"/>
  <c r="AV41" i="7061"/>
  <c r="AU41" i="7061"/>
  <c r="BC40" i="7061"/>
  <c r="BB40" i="7061"/>
  <c r="BD40" i="7061" s="1"/>
  <c r="AX40" i="7061"/>
  <c r="AW40" i="7061"/>
  <c r="AV40" i="7061"/>
  <c r="AU40" i="7061"/>
  <c r="BC39" i="7061"/>
  <c r="BB39" i="7061"/>
  <c r="BD39" i="7061" s="1"/>
  <c r="AX39" i="7061"/>
  <c r="AW39" i="7061"/>
  <c r="AV39" i="7061"/>
  <c r="AU39" i="7061"/>
  <c r="BC38" i="7061"/>
  <c r="BB38" i="7061"/>
  <c r="BD38" i="7061" s="1"/>
  <c r="AX38" i="7061"/>
  <c r="AW38" i="7061"/>
  <c r="AV38" i="7061"/>
  <c r="AU38" i="7061"/>
  <c r="BC37" i="7061"/>
  <c r="BB37" i="7061"/>
  <c r="BD37" i="7061" s="1"/>
  <c r="AX37" i="7061"/>
  <c r="AW37" i="7061"/>
  <c r="AV37" i="7061"/>
  <c r="AU37" i="7061"/>
  <c r="BC36" i="7061"/>
  <c r="BB36" i="7061"/>
  <c r="BD36" i="7061" s="1"/>
  <c r="AX36" i="7061"/>
  <c r="AW36" i="7061"/>
  <c r="AV36" i="7061"/>
  <c r="AU36" i="7061"/>
  <c r="BC35" i="7061"/>
  <c r="BB35" i="7061"/>
  <c r="BD35" i="7061" s="1"/>
  <c r="AX35" i="7061"/>
  <c r="AW35" i="7061"/>
  <c r="AV35" i="7061"/>
  <c r="AU35" i="7061"/>
  <c r="BC34" i="7061"/>
  <c r="BB34" i="7061"/>
  <c r="BD34" i="7061" s="1"/>
  <c r="AX34" i="7061"/>
  <c r="AW34" i="7061"/>
  <c r="AV34" i="7061"/>
  <c r="AU34" i="7061"/>
  <c r="BC33" i="7061"/>
  <c r="BB33" i="7061"/>
  <c r="BD33" i="7061" s="1"/>
  <c r="AX33" i="7061"/>
  <c r="AW33" i="7061"/>
  <c r="AV33" i="7061"/>
  <c r="AU33" i="7061"/>
  <c r="BC32" i="7061"/>
  <c r="BB32" i="7061"/>
  <c r="BD32" i="7061" s="1"/>
  <c r="AX32" i="7061"/>
  <c r="AW32" i="7061"/>
  <c r="AV32" i="7061"/>
  <c r="AU32" i="7061"/>
  <c r="BC31" i="7061"/>
  <c r="BB31" i="7061"/>
  <c r="BD31" i="7061" s="1"/>
  <c r="AX31" i="7061"/>
  <c r="AW31" i="7061"/>
  <c r="AV31" i="7061"/>
  <c r="AU31" i="7061"/>
  <c r="BC30" i="7061"/>
  <c r="BB30" i="7061"/>
  <c r="BD30" i="7061" s="1"/>
  <c r="AX30" i="7061"/>
  <c r="AW30" i="7061"/>
  <c r="AV30" i="7061"/>
  <c r="AU30" i="7061"/>
  <c r="BC29" i="7061"/>
  <c r="BB29" i="7061"/>
  <c r="BD29" i="7061" s="1"/>
  <c r="AX29" i="7061"/>
  <c r="AW29" i="7061"/>
  <c r="AV29" i="7061"/>
  <c r="AU29" i="7061"/>
  <c r="BC28" i="7061"/>
  <c r="BB28" i="7061"/>
  <c r="BD28" i="7061" s="1"/>
  <c r="AX28" i="7061"/>
  <c r="AW28" i="7061"/>
  <c r="AV28" i="7061"/>
  <c r="AU28" i="7061"/>
  <c r="BC27" i="7061"/>
  <c r="BB27" i="7061"/>
  <c r="BD27" i="7061" s="1"/>
  <c r="AX27" i="7061"/>
  <c r="AW27" i="7061"/>
  <c r="AV27" i="7061"/>
  <c r="AU27" i="7061"/>
  <c r="BC26" i="7061"/>
  <c r="BB26" i="7061"/>
  <c r="BD26" i="7061" s="1"/>
  <c r="AX26" i="7061"/>
  <c r="AW26" i="7061"/>
  <c r="AV26" i="7061"/>
  <c r="AU26" i="7061"/>
  <c r="BC25" i="7061"/>
  <c r="BB25" i="7061"/>
  <c r="BD25" i="7061" s="1"/>
  <c r="AX25" i="7061"/>
  <c r="AW25" i="7061"/>
  <c r="AV25" i="7061"/>
  <c r="AU25" i="7061"/>
  <c r="BC24" i="7061"/>
  <c r="BB24" i="7061"/>
  <c r="BD24" i="7061" s="1"/>
  <c r="AX24" i="7061"/>
  <c r="AW24" i="7061"/>
  <c r="AV24" i="7061"/>
  <c r="AU24" i="7061"/>
  <c r="BC23" i="7061"/>
  <c r="BB23" i="7061"/>
  <c r="BD23" i="7061" s="1"/>
  <c r="AX23" i="7061"/>
  <c r="AW23" i="7061"/>
  <c r="AV23" i="7061"/>
  <c r="AU23" i="7061"/>
  <c r="BC22" i="7061"/>
  <c r="BB22" i="7061"/>
  <c r="BD22" i="7061" s="1"/>
  <c r="AX22" i="7061"/>
  <c r="AW22" i="7061"/>
  <c r="AV22" i="7061"/>
  <c r="AU22" i="7061"/>
  <c r="BC21" i="7061"/>
  <c r="BB21" i="7061"/>
  <c r="BD21" i="7061" s="1"/>
  <c r="AX21" i="7061"/>
  <c r="AW21" i="7061"/>
  <c r="AV21" i="7061"/>
  <c r="AU21" i="7061"/>
  <c r="BC20" i="7061"/>
  <c r="BB20" i="7061"/>
  <c r="BD20" i="7061" s="1"/>
  <c r="AX20" i="7061"/>
  <c r="AW20" i="7061"/>
  <c r="AV20" i="7061"/>
  <c r="AU20" i="7061"/>
  <c r="BC19" i="7061"/>
  <c r="BB19" i="7061"/>
  <c r="BD19" i="7061" s="1"/>
  <c r="AX19" i="7061"/>
  <c r="AW19" i="7061"/>
  <c r="AV19" i="7061"/>
  <c r="AU19" i="7061"/>
  <c r="BC18" i="7061"/>
  <c r="BB18" i="7061"/>
  <c r="BD18" i="7061" s="1"/>
  <c r="AX18" i="7061"/>
  <c r="AW18" i="7061"/>
  <c r="BC17" i="7061"/>
  <c r="BB17" i="7061"/>
  <c r="BD17" i="7061" s="1"/>
  <c r="AX17" i="7061"/>
  <c r="AW17" i="7061"/>
  <c r="AV17" i="7061"/>
  <c r="AU17" i="7061"/>
  <c r="BC16" i="7061"/>
  <c r="BB16" i="7061"/>
  <c r="BD16" i="7061" s="1"/>
  <c r="AX16" i="7061"/>
  <c r="AW16" i="7061"/>
  <c r="AV16" i="7061"/>
  <c r="AU16" i="7061"/>
  <c r="BC15" i="7061"/>
  <c r="BB15" i="7061"/>
  <c r="BD15" i="7061" s="1"/>
  <c r="AX15" i="7061"/>
  <c r="AW15" i="7061"/>
  <c r="AV15" i="7061"/>
  <c r="AU15" i="7061"/>
  <c r="BC14" i="7061"/>
  <c r="BB14" i="7061"/>
  <c r="BD14" i="7061" s="1"/>
  <c r="AX14" i="7061"/>
  <c r="AW14" i="7061"/>
  <c r="AV14" i="7061"/>
  <c r="AU14" i="7061"/>
  <c r="BC13" i="7061"/>
  <c r="BB13" i="7061"/>
  <c r="BD13" i="7061" s="1"/>
  <c r="AX13" i="7061"/>
  <c r="AW13" i="7061"/>
  <c r="AV13" i="7061"/>
  <c r="AU13" i="7061"/>
  <c r="BC12" i="7061"/>
  <c r="BB12" i="7061"/>
  <c r="BD12" i="7061" s="1"/>
  <c r="AX12" i="7061"/>
  <c r="AW12" i="7061"/>
  <c r="AV12" i="7061"/>
  <c r="AU12" i="7061"/>
  <c r="BC11" i="7061"/>
  <c r="BB11" i="7061"/>
  <c r="BD11" i="7061" s="1"/>
  <c r="AX11" i="7061"/>
  <c r="AW11" i="7061"/>
  <c r="AV11" i="7061"/>
  <c r="AU11" i="7061"/>
  <c r="BC10" i="7061"/>
  <c r="BB10" i="7061"/>
  <c r="BD10" i="7061" s="1"/>
  <c r="AX10" i="7061"/>
  <c r="AW10" i="7061"/>
  <c r="AV10" i="7061"/>
  <c r="AU10" i="7061"/>
  <c r="BC9" i="7061"/>
  <c r="BB9" i="7061"/>
  <c r="BD9" i="7061" s="1"/>
  <c r="AX9" i="7061"/>
  <c r="AW9" i="7061"/>
  <c r="AV9" i="7061"/>
  <c r="AU9" i="7061"/>
  <c r="BC8" i="7061"/>
  <c r="BB8" i="7061"/>
  <c r="BD8" i="7061" s="1"/>
  <c r="AX8" i="7061"/>
  <c r="AW8" i="7061"/>
  <c r="AV8" i="7061"/>
  <c r="AU8" i="7061"/>
  <c r="BC7" i="7061"/>
  <c r="BB7" i="7061"/>
  <c r="BD7" i="7061" s="1"/>
  <c r="AX7" i="7061"/>
  <c r="AW7" i="7061"/>
  <c r="AV7" i="7061"/>
  <c r="AU7" i="7061"/>
  <c r="BC6" i="7061"/>
  <c r="BB6" i="7061"/>
  <c r="BD6" i="7061" s="1"/>
  <c r="AX6" i="7061"/>
  <c r="AW6" i="7061"/>
  <c r="AV6" i="7061"/>
  <c r="AU6" i="7061"/>
  <c r="BC5" i="7061"/>
  <c r="BB5" i="7061"/>
  <c r="BD5" i="7061" s="1"/>
  <c r="AX5" i="7061"/>
  <c r="AW5" i="7061"/>
  <c r="AV5" i="7061"/>
  <c r="AU5" i="7061"/>
  <c r="BC4" i="7061"/>
  <c r="BB4" i="7061"/>
  <c r="BD4" i="7061" s="1"/>
  <c r="AX4" i="7061"/>
  <c r="AW4" i="7061"/>
  <c r="AV4" i="7061"/>
  <c r="AU4" i="7061"/>
  <c r="AX3" i="7061"/>
  <c r="AW3" i="7061"/>
  <c r="AV3" i="7061"/>
  <c r="AU3" i="7061"/>
  <c r="AL3" i="7058"/>
  <c r="AM3" i="7058"/>
  <c r="AN3" i="7058"/>
  <c r="AO3" i="7058"/>
  <c r="AL4" i="7058"/>
  <c r="AM4" i="7058"/>
  <c r="AN4" i="7058"/>
  <c r="AO4" i="7058"/>
  <c r="AL5" i="7058"/>
  <c r="AM5" i="7058"/>
  <c r="AN5" i="7058"/>
  <c r="AO5" i="7058"/>
  <c r="AL6" i="7058"/>
  <c r="AM6" i="7058"/>
  <c r="AN6" i="7058"/>
  <c r="AO6" i="7058"/>
  <c r="AL7" i="7058"/>
  <c r="AM7" i="7058"/>
  <c r="AN7" i="7058"/>
  <c r="AO7" i="7058"/>
  <c r="AL8" i="7058"/>
  <c r="AM8" i="7058"/>
  <c r="AN8" i="7058"/>
  <c r="AO8" i="7058"/>
  <c r="AL9" i="7058"/>
  <c r="AM9" i="7058"/>
  <c r="AN9" i="7058"/>
  <c r="AO9" i="7058"/>
  <c r="AL10" i="7058"/>
  <c r="AM10" i="7058"/>
  <c r="AN10" i="7058"/>
  <c r="AO10" i="7058"/>
  <c r="AL11" i="7058"/>
  <c r="AM11" i="7058"/>
  <c r="AN11" i="7058"/>
  <c r="AO11" i="7058"/>
  <c r="AL12" i="7058"/>
  <c r="AM12" i="7058"/>
  <c r="AN12" i="7058"/>
  <c r="AO12" i="7058"/>
  <c r="AL13" i="7058"/>
  <c r="AM13" i="7058"/>
  <c r="AN13" i="7058"/>
  <c r="AO13" i="7058"/>
  <c r="AL14" i="7058"/>
  <c r="AM14" i="7058"/>
  <c r="AN14" i="7058"/>
  <c r="AO14" i="7058"/>
  <c r="AL15" i="7058"/>
  <c r="AM15" i="7058"/>
  <c r="AN15" i="7058"/>
  <c r="AO15" i="7058"/>
  <c r="AW3" i="7059"/>
  <c r="AX3" i="7059"/>
  <c r="AW4" i="7059"/>
  <c r="AX4" i="7059"/>
  <c r="AW5" i="7059"/>
  <c r="AX5" i="7059"/>
  <c r="AW6" i="7059"/>
  <c r="AX6" i="7059"/>
  <c r="AW7" i="7059"/>
  <c r="AX7" i="7059"/>
  <c r="AW8" i="7059"/>
  <c r="AX8" i="7059"/>
  <c r="AK17" i="7062" l="1"/>
  <c r="AK21" i="7062"/>
  <c r="AK25" i="7062"/>
  <c r="AT5" i="7059"/>
  <c r="AK59" i="7062"/>
  <c r="AK29" i="7062"/>
  <c r="AK16" i="7062"/>
  <c r="AK20" i="7062"/>
  <c r="AK24" i="7062"/>
  <c r="AK28" i="7062"/>
  <c r="AK62" i="7062"/>
  <c r="AK63" i="7062"/>
  <c r="S12" i="7071"/>
  <c r="AK111" i="7062"/>
  <c r="AK4" i="7062"/>
  <c r="AK8" i="7062"/>
  <c r="AK12" i="7062"/>
  <c r="AK33" i="7062"/>
  <c r="AK37" i="7062"/>
  <c r="AK41" i="7062"/>
  <c r="AK45" i="7062"/>
  <c r="AK49" i="7062"/>
  <c r="AK53" i="7062"/>
  <c r="AK57" i="7062"/>
  <c r="AK70" i="7062"/>
  <c r="AK74" i="7062"/>
  <c r="AK78" i="7062"/>
  <c r="AK82" i="7062"/>
  <c r="AK86" i="7062"/>
  <c r="AK90" i="7062"/>
  <c r="AK94" i="7062"/>
  <c r="AK98" i="7062"/>
  <c r="AK106" i="7062"/>
  <c r="AK114" i="7062"/>
  <c r="AT55" i="7061"/>
  <c r="AT57" i="7061"/>
  <c r="AT59" i="7061"/>
  <c r="AT16" i="7061"/>
  <c r="AT68" i="7061"/>
  <c r="AT32" i="7061"/>
  <c r="AP4" i="7058"/>
  <c r="AP5" i="7058" s="1"/>
  <c r="AP6" i="7058" s="1"/>
  <c r="AP7" i="7058" s="1"/>
  <c r="AP8" i="7058" s="1"/>
  <c r="AP9" i="7058" s="1"/>
  <c r="AP10" i="7058" s="1"/>
  <c r="AP11" i="7058" s="1"/>
  <c r="AP12" i="7058" s="1"/>
  <c r="AP13" i="7058" s="1"/>
  <c r="AP14" i="7058" s="1"/>
  <c r="AP15" i="7058" s="1"/>
  <c r="AK11" i="7058"/>
  <c r="AK10" i="7058"/>
  <c r="AK15" i="7058"/>
  <c r="AK8" i="7058"/>
  <c r="AK12" i="7058"/>
  <c r="AK9" i="7058"/>
  <c r="AK7" i="7058"/>
  <c r="AK14" i="7058"/>
  <c r="AK13" i="7058"/>
  <c r="AK6" i="7058"/>
  <c r="AK5" i="7058"/>
  <c r="AK4" i="7058"/>
  <c r="AK3" i="7058"/>
  <c r="AK105" i="7062"/>
  <c r="AK109" i="7062"/>
  <c r="AK129" i="7062"/>
  <c r="AK133" i="7062"/>
  <c r="AK97" i="7062"/>
  <c r="AK121" i="7062"/>
  <c r="AK5" i="7062"/>
  <c r="AK9" i="7062"/>
  <c r="AK13" i="7062"/>
  <c r="AK32" i="7062"/>
  <c r="AK36" i="7062"/>
  <c r="AK40" i="7062"/>
  <c r="AK44" i="7062"/>
  <c r="AK48" i="7062"/>
  <c r="AK52" i="7062"/>
  <c r="AK56" i="7062"/>
  <c r="AK67" i="7062"/>
  <c r="AK71" i="7062"/>
  <c r="AK75" i="7062"/>
  <c r="AK79" i="7062"/>
  <c r="AK83" i="7062"/>
  <c r="AK87" i="7062"/>
  <c r="AK91" i="7062"/>
  <c r="AK103" i="7062"/>
  <c r="AK66" i="7062"/>
  <c r="AK101" i="7062"/>
  <c r="AK112" i="7062"/>
  <c r="AK120" i="7062"/>
  <c r="AK130" i="7062"/>
  <c r="AK131" i="7062"/>
  <c r="AK115" i="7062"/>
  <c r="AK117" i="7062"/>
  <c r="AK118" i="7062"/>
  <c r="AK123" i="7062"/>
  <c r="AK126" i="7062"/>
  <c r="AK135" i="7062"/>
  <c r="AK6" i="7062"/>
  <c r="AK7" i="7062"/>
  <c r="AK100" i="7062"/>
  <c r="AK116" i="7062"/>
  <c r="AK134" i="7062"/>
  <c r="AK10" i="7062"/>
  <c r="AK11" i="7062"/>
  <c r="AK14" i="7062"/>
  <c r="AK15" i="7062"/>
  <c r="AK18" i="7062"/>
  <c r="AK19" i="7062"/>
  <c r="AK22" i="7062"/>
  <c r="AK23" i="7062"/>
  <c r="AK26" i="7062"/>
  <c r="AK27" i="7062"/>
  <c r="AK30" i="7062"/>
  <c r="AK31" i="7062"/>
  <c r="AK34" i="7062"/>
  <c r="AK35" i="7062"/>
  <c r="AK38" i="7062"/>
  <c r="AK39" i="7062"/>
  <c r="AK42" i="7062"/>
  <c r="AK43" i="7062"/>
  <c r="AK46" i="7062"/>
  <c r="AK47" i="7062"/>
  <c r="AK50" i="7062"/>
  <c r="AK51" i="7062"/>
  <c r="AK54" i="7062"/>
  <c r="AK55" i="7062"/>
  <c r="AK58" i="7062"/>
  <c r="AK60" i="7062"/>
  <c r="AK61" i="7062"/>
  <c r="AK64" i="7062"/>
  <c r="AK65" i="7062"/>
  <c r="AK68" i="7062"/>
  <c r="AK69" i="7062"/>
  <c r="AK72" i="7062"/>
  <c r="AK73" i="7062"/>
  <c r="AK76" i="7062"/>
  <c r="AK77" i="7062"/>
  <c r="AK80" i="7062"/>
  <c r="AK81" i="7062"/>
  <c r="AK84" i="7062"/>
  <c r="AK85" i="7062"/>
  <c r="AK88" i="7062"/>
  <c r="AK89" i="7062"/>
  <c r="AK92" i="7062"/>
  <c r="AK93" i="7062"/>
  <c r="AK104" i="7062"/>
  <c r="AK107" i="7062"/>
  <c r="AK119" i="7062"/>
  <c r="AK127" i="7062"/>
  <c r="AK96" i="7062"/>
  <c r="AK99" i="7062"/>
  <c r="AK108" i="7062"/>
  <c r="AK110" i="7062"/>
  <c r="AK113" i="7062"/>
  <c r="AK124" i="7062"/>
  <c r="AK125" i="7062"/>
  <c r="AK95" i="7062"/>
  <c r="AK3" i="7062"/>
  <c r="AP4" i="7062"/>
  <c r="AP5" i="7062" s="1"/>
  <c r="AP6" i="7062" s="1"/>
  <c r="AP7" i="7062" s="1"/>
  <c r="AP8" i="7062" s="1"/>
  <c r="AP9" i="7062" s="1"/>
  <c r="AP10" i="7062" s="1"/>
  <c r="AP11" i="7062" s="1"/>
  <c r="AP12" i="7062" s="1"/>
  <c r="AP13" i="7062" s="1"/>
  <c r="AP14" i="7062" s="1"/>
  <c r="AP15" i="7062" s="1"/>
  <c r="AP16" i="7062" s="1"/>
  <c r="AP17" i="7062" s="1"/>
  <c r="AP18" i="7062" s="1"/>
  <c r="AP19" i="7062" s="1"/>
  <c r="AP20" i="7062" s="1"/>
  <c r="AP21" i="7062" s="1"/>
  <c r="AP22" i="7062" s="1"/>
  <c r="AP23" i="7062" s="1"/>
  <c r="AP24" i="7062" s="1"/>
  <c r="AP25" i="7062" s="1"/>
  <c r="AP26" i="7062" s="1"/>
  <c r="AP27" i="7062" s="1"/>
  <c r="AP28" i="7062" s="1"/>
  <c r="AP29" i="7062" s="1"/>
  <c r="AP30" i="7062" s="1"/>
  <c r="AP31" i="7062" s="1"/>
  <c r="AP32" i="7062" s="1"/>
  <c r="AP33" i="7062" s="1"/>
  <c r="AP34" i="7062" s="1"/>
  <c r="AP35" i="7062" s="1"/>
  <c r="AP36" i="7062" s="1"/>
  <c r="AP37" i="7062" s="1"/>
  <c r="AP38" i="7062" s="1"/>
  <c r="AP39" i="7062" s="1"/>
  <c r="AP40" i="7062" s="1"/>
  <c r="AP41" i="7062" s="1"/>
  <c r="AP42" i="7062" s="1"/>
  <c r="AP43" i="7062" s="1"/>
  <c r="AP44" i="7062" s="1"/>
  <c r="AP45" i="7062" s="1"/>
  <c r="AP46" i="7062" s="1"/>
  <c r="AP47" i="7062" s="1"/>
  <c r="AP48" i="7062" s="1"/>
  <c r="AP49" i="7062" s="1"/>
  <c r="AP50" i="7062" s="1"/>
  <c r="AP51" i="7062" s="1"/>
  <c r="AP52" i="7062" s="1"/>
  <c r="AP53" i="7062" s="1"/>
  <c r="AP54" i="7062" s="1"/>
  <c r="AP55" i="7062" s="1"/>
  <c r="AP56" i="7062" s="1"/>
  <c r="AP57" i="7062" s="1"/>
  <c r="AP58" i="7062" s="1"/>
  <c r="AP59" i="7062" s="1"/>
  <c r="AP60" i="7062" s="1"/>
  <c r="AP61" i="7062" s="1"/>
  <c r="AP62" i="7062" s="1"/>
  <c r="AP63" i="7062" s="1"/>
  <c r="AP64" i="7062" s="1"/>
  <c r="AP65" i="7062" s="1"/>
  <c r="AP66" i="7062" s="1"/>
  <c r="AP67" i="7062" s="1"/>
  <c r="AP68" i="7062" s="1"/>
  <c r="AP69" i="7062" s="1"/>
  <c r="AP70" i="7062" s="1"/>
  <c r="AP71" i="7062" s="1"/>
  <c r="AP72" i="7062" s="1"/>
  <c r="AP73" i="7062" s="1"/>
  <c r="AP74" i="7062" s="1"/>
  <c r="AP75" i="7062" s="1"/>
  <c r="AP76" i="7062" s="1"/>
  <c r="AP77" i="7062" s="1"/>
  <c r="AP78" i="7062" s="1"/>
  <c r="AP79" i="7062" s="1"/>
  <c r="AP80" i="7062" s="1"/>
  <c r="AP81" i="7062" s="1"/>
  <c r="AP82" i="7062" s="1"/>
  <c r="AP83" i="7062" s="1"/>
  <c r="AP84" i="7062" s="1"/>
  <c r="AP85" i="7062" s="1"/>
  <c r="AP86" i="7062" s="1"/>
  <c r="AP87" i="7062" s="1"/>
  <c r="AP88" i="7062" s="1"/>
  <c r="AP89" i="7062" s="1"/>
  <c r="AP90" i="7062" s="1"/>
  <c r="AP91" i="7062" s="1"/>
  <c r="AP92" i="7062" s="1"/>
  <c r="AP93" i="7062" s="1"/>
  <c r="AP94" i="7062" s="1"/>
  <c r="AP95" i="7062" s="1"/>
  <c r="AP96" i="7062" s="1"/>
  <c r="AP97" i="7062" s="1"/>
  <c r="AP98" i="7062" s="1"/>
  <c r="AP99" i="7062" s="1"/>
  <c r="AP100" i="7062" s="1"/>
  <c r="AP101" i="7062" s="1"/>
  <c r="AP102" i="7062" s="1"/>
  <c r="AP103" i="7062" s="1"/>
  <c r="AP104" i="7062" s="1"/>
  <c r="AP105" i="7062" s="1"/>
  <c r="AP106" i="7062" s="1"/>
  <c r="AP107" i="7062" s="1"/>
  <c r="AP108" i="7062" s="1"/>
  <c r="AP109" i="7062" s="1"/>
  <c r="AP110" i="7062" s="1"/>
  <c r="AP111" i="7062" s="1"/>
  <c r="AP112" i="7062" s="1"/>
  <c r="AP113" i="7062" s="1"/>
  <c r="AP114" i="7062" s="1"/>
  <c r="AP115" i="7062" s="1"/>
  <c r="AP116" i="7062" s="1"/>
  <c r="AP117" i="7062" s="1"/>
  <c r="AP118" i="7062" s="1"/>
  <c r="AP119" i="7062" s="1"/>
  <c r="AP120" i="7062" s="1"/>
  <c r="AP121" i="7062" s="1"/>
  <c r="AP122" i="7062" s="1"/>
  <c r="AP123" i="7062" s="1"/>
  <c r="AP124" i="7062" s="1"/>
  <c r="AP125" i="7062" s="1"/>
  <c r="AP126" i="7062" s="1"/>
  <c r="AP127" i="7062" s="1"/>
  <c r="AP128" i="7062" s="1"/>
  <c r="AP129" i="7062" s="1"/>
  <c r="AP130" i="7062" s="1"/>
  <c r="AP131" i="7062" s="1"/>
  <c r="AP132" i="7062" s="1"/>
  <c r="AP133" i="7062" s="1"/>
  <c r="AP134" i="7062" s="1"/>
  <c r="AP135" i="7062" s="1"/>
  <c r="AP136" i="7062" s="1"/>
  <c r="AP137" i="7062" s="1"/>
  <c r="AP138" i="7062" s="1"/>
  <c r="AP139" i="7062" s="1"/>
  <c r="AP140" i="7062" s="1"/>
  <c r="AP141" i="7062" s="1"/>
  <c r="AP142" i="7062" s="1"/>
  <c r="AP143" i="7062" s="1"/>
  <c r="AP144" i="7062" s="1"/>
  <c r="AP145" i="7062" s="1"/>
  <c r="AP146" i="7062" s="1"/>
  <c r="AP147" i="7062" s="1"/>
  <c r="AP148" i="7062" s="1"/>
  <c r="AP149" i="7062" s="1"/>
  <c r="AP150" i="7062" s="1"/>
  <c r="AP151" i="7062" s="1"/>
  <c r="AP152" i="7062" s="1"/>
  <c r="AP153" i="7062" s="1"/>
  <c r="AP154" i="7062" s="1"/>
  <c r="AP155" i="7062" s="1"/>
  <c r="AP156" i="7062" s="1"/>
  <c r="AP157" i="7062" s="1"/>
  <c r="AP158" i="7062" s="1"/>
  <c r="AP159" i="7062" s="1"/>
  <c r="AP160" i="7062" s="1"/>
  <c r="AP161" i="7062" s="1"/>
  <c r="AP162" i="7062" s="1"/>
  <c r="AP163" i="7062" s="1"/>
  <c r="AP164" i="7062" s="1"/>
  <c r="AK102" i="7062"/>
  <c r="AK122" i="7062"/>
  <c r="AK128" i="7062"/>
  <c r="AK132" i="7062"/>
  <c r="AK136" i="7062"/>
  <c r="AT3" i="7059"/>
  <c r="AT7" i="7059"/>
  <c r="AT4" i="7059"/>
  <c r="AT6" i="7059"/>
  <c r="AT8" i="7059"/>
  <c r="AT7" i="7061"/>
  <c r="AT8" i="7061"/>
  <c r="AT76" i="7061"/>
  <c r="AT47" i="7061"/>
  <c r="AT49" i="7061"/>
  <c r="AT52" i="7061"/>
  <c r="BA66" i="7061"/>
  <c r="AT82" i="7061"/>
  <c r="AT85" i="7061"/>
  <c r="AT5" i="7061"/>
  <c r="AT6" i="7061"/>
  <c r="AT22" i="7061"/>
  <c r="AT45" i="7061"/>
  <c r="AT60" i="7061"/>
  <c r="AT66" i="7061"/>
  <c r="AT70" i="7061"/>
  <c r="AT72" i="7061"/>
  <c r="AT74" i="7061"/>
  <c r="AT80" i="7061"/>
  <c r="AT4" i="7061"/>
  <c r="AT10" i="7061"/>
  <c r="AT12" i="7061"/>
  <c r="AT14" i="7061"/>
  <c r="AT18" i="7061"/>
  <c r="AT20" i="7061"/>
  <c r="AT40" i="7061"/>
  <c r="AT43" i="7061"/>
  <c r="AT51" i="7061"/>
  <c r="AT3" i="7061"/>
  <c r="AT24" i="7061"/>
  <c r="AT26" i="7061"/>
  <c r="AT28" i="7061"/>
  <c r="AT30" i="7061"/>
  <c r="AT34" i="7061"/>
  <c r="AT36" i="7061"/>
  <c r="AT38" i="7061"/>
  <c r="BA50" i="7061"/>
  <c r="AT9" i="7061"/>
  <c r="AT15" i="7061"/>
  <c r="AT25" i="7061"/>
  <c r="AT31" i="7061"/>
  <c r="AT41" i="7061"/>
  <c r="BA43" i="7061"/>
  <c r="AT46" i="7061"/>
  <c r="AT53" i="7061"/>
  <c r="AT62" i="7061"/>
  <c r="AT64" i="7061"/>
  <c r="AT69" i="7061"/>
  <c r="BA72" i="7061"/>
  <c r="AT77" i="7061"/>
  <c r="AT81" i="7061"/>
  <c r="B16" i="6911"/>
  <c r="AT17" i="7061"/>
  <c r="AT23" i="7061"/>
  <c r="AT33" i="7061"/>
  <c r="AT39" i="7061"/>
  <c r="AT48" i="7061"/>
  <c r="AT61" i="7061"/>
  <c r="AT67" i="7061"/>
  <c r="AT78" i="7061"/>
  <c r="AT83" i="7061"/>
  <c r="BA45" i="7061"/>
  <c r="AT11" i="7061"/>
  <c r="AT19" i="7061"/>
  <c r="AT27" i="7061"/>
  <c r="AT35" i="7061"/>
  <c r="AT42" i="7061"/>
  <c r="AT13" i="7061"/>
  <c r="AT21" i="7061"/>
  <c r="AT29" i="7061"/>
  <c r="AT37" i="7061"/>
  <c r="AT44" i="7061"/>
  <c r="AT50" i="7061"/>
  <c r="AT54" i="7061"/>
  <c r="AT75" i="7061"/>
  <c r="AT56" i="7061"/>
  <c r="AT63" i="7061"/>
  <c r="BA67" i="7061"/>
  <c r="AT71" i="7061"/>
  <c r="AT79" i="7061"/>
  <c r="AT84" i="7061"/>
  <c r="AT58" i="7061"/>
  <c r="AT65" i="7061"/>
  <c r="AT73" i="7061"/>
  <c r="AT86" i="7061"/>
  <c r="BA40" i="7061" l="1"/>
  <c r="BA82" i="7061"/>
  <c r="BA18" i="7061"/>
  <c r="BA77" i="7061"/>
  <c r="BA7" i="7061"/>
  <c r="BA38" i="7061"/>
  <c r="BA65" i="7061"/>
  <c r="BA34" i="7061"/>
  <c r="BA63" i="7061"/>
  <c r="BA70" i="7061"/>
  <c r="BA57" i="7061"/>
  <c r="BA53" i="7061"/>
  <c r="S13" i="7071"/>
  <c r="BA52" i="7061"/>
  <c r="BA35" i="7061"/>
  <c r="BA20" i="7061"/>
  <c r="BA33" i="7061"/>
  <c r="BA30" i="7061"/>
  <c r="BA80" i="7061"/>
  <c r="BA62" i="7061"/>
  <c r="BA60" i="7061"/>
  <c r="BA76" i="7061"/>
  <c r="BA32" i="7061"/>
  <c r="BA16" i="7061"/>
  <c r="BA14" i="7061"/>
  <c r="BA73" i="7061"/>
  <c r="BA81" i="7061"/>
  <c r="BA12" i="7061"/>
  <c r="BA86" i="7061"/>
  <c r="BA58" i="7061"/>
  <c r="BA17" i="7061"/>
  <c r="BA46" i="7061"/>
  <c r="BA47" i="7061"/>
  <c r="BA85" i="7061"/>
  <c r="BA56" i="7061"/>
  <c r="BA69" i="7061"/>
  <c r="BA68" i="7061"/>
  <c r="BA24" i="7061"/>
  <c r="BA74" i="7061"/>
  <c r="BA5" i="7061"/>
  <c r="BA49" i="7061"/>
  <c r="BA48" i="7061"/>
  <c r="BA71" i="7061"/>
  <c r="BA79" i="7061"/>
  <c r="BA51" i="7061"/>
  <c r="BA54" i="7061"/>
  <c r="BA55" i="7061"/>
  <c r="BA84" i="7061"/>
  <c r="BA44" i="7061"/>
  <c r="BA75" i="7061"/>
  <c r="BA59" i="7061"/>
  <c r="BA41" i="7061"/>
  <c r="BA42" i="7061"/>
  <c r="BA25" i="7061"/>
  <c r="BA64" i="7061"/>
  <c r="BA61" i="7061"/>
  <c r="BA83" i="7061"/>
  <c r="BA78" i="7061"/>
  <c r="BA27" i="7061"/>
  <c r="BA22" i="7061"/>
  <c r="BA8" i="7061"/>
  <c r="BA10" i="7061"/>
  <c r="BA28" i="7061"/>
  <c r="BA15" i="7061"/>
  <c r="BA13" i="7061"/>
  <c r="BA11" i="7061"/>
  <c r="BA36" i="7061"/>
  <c r="BA26" i="7061"/>
  <c r="BA9" i="7061"/>
  <c r="BA6" i="7061"/>
  <c r="BA19" i="7061"/>
  <c r="BA37" i="7061"/>
  <c r="BA31" i="7061"/>
  <c r="BA23" i="7061"/>
  <c r="BA4" i="7061"/>
  <c r="AY4" i="7061" s="1"/>
  <c r="BA39" i="7061"/>
  <c r="BA29" i="7061"/>
  <c r="BA21" i="7061"/>
  <c r="AY5" i="7061" l="1"/>
  <c r="S14" i="7071"/>
  <c r="AY6" i="7061" l="1"/>
  <c r="S15" i="7071"/>
  <c r="BA5" i="7059"/>
  <c r="AY5" i="7059" s="1"/>
  <c r="AY6" i="7059" s="1"/>
  <c r="AY7" i="7059" s="1"/>
  <c r="BA6" i="7059"/>
  <c r="BA8" i="7059"/>
  <c r="BA7" i="7059"/>
  <c r="BA4" i="7059"/>
  <c r="AY7" i="7061" l="1"/>
  <c r="S16" i="7071"/>
  <c r="AY8" i="7059"/>
  <c r="AY8" i="7061" l="1"/>
  <c r="S17" i="7071"/>
  <c r="AY9" i="7061" l="1"/>
  <c r="S18" i="7071"/>
  <c r="B14" i="6911"/>
  <c r="P6" i="7053"/>
  <c r="M6" i="7053"/>
  <c r="K6" i="7053"/>
  <c r="J6" i="7053"/>
  <c r="P5" i="7053"/>
  <c r="M5" i="7053"/>
  <c r="K5" i="7053"/>
  <c r="J5" i="7053"/>
  <c r="P4" i="7053"/>
  <c r="N4" i="7053" s="1"/>
  <c r="M4" i="7053"/>
  <c r="K4" i="7053"/>
  <c r="J4" i="7053"/>
  <c r="M3" i="7053"/>
  <c r="K3" i="7053"/>
  <c r="J3" i="7053"/>
  <c r="J8" i="7052"/>
  <c r="K8" i="7052"/>
  <c r="M8" i="7052"/>
  <c r="P8" i="7052"/>
  <c r="R8" i="7052"/>
  <c r="J9" i="7052"/>
  <c r="K9" i="7052"/>
  <c r="M9" i="7052"/>
  <c r="P9" i="7052"/>
  <c r="R9" i="7052"/>
  <c r="J10" i="7052"/>
  <c r="K10" i="7052"/>
  <c r="M10" i="7052"/>
  <c r="P10" i="7052"/>
  <c r="R10" i="7052"/>
  <c r="J11" i="7052"/>
  <c r="K11" i="7052"/>
  <c r="M11" i="7052"/>
  <c r="P11" i="7052"/>
  <c r="R11" i="7052"/>
  <c r="J12" i="7052"/>
  <c r="K12" i="7052"/>
  <c r="M12" i="7052"/>
  <c r="P12" i="7052"/>
  <c r="R12" i="7052"/>
  <c r="J13" i="7052"/>
  <c r="K13" i="7052"/>
  <c r="M13" i="7052"/>
  <c r="P13" i="7052"/>
  <c r="R13" i="7052"/>
  <c r="J14" i="7052"/>
  <c r="K14" i="7052"/>
  <c r="M14" i="7052"/>
  <c r="P14" i="7052"/>
  <c r="R14" i="7052"/>
  <c r="J15" i="7052"/>
  <c r="K15" i="7052"/>
  <c r="M15" i="7052"/>
  <c r="P15" i="7052"/>
  <c r="R15" i="7052"/>
  <c r="J16" i="7052"/>
  <c r="K16" i="7052"/>
  <c r="M16" i="7052"/>
  <c r="P16" i="7052"/>
  <c r="R16" i="7052"/>
  <c r="J17" i="7052"/>
  <c r="K17" i="7052"/>
  <c r="M17" i="7052"/>
  <c r="P17" i="7052"/>
  <c r="R17" i="7052"/>
  <c r="J18" i="7052"/>
  <c r="K18" i="7052"/>
  <c r="M18" i="7052"/>
  <c r="P18" i="7052"/>
  <c r="R18" i="7052"/>
  <c r="J19" i="7052"/>
  <c r="K19" i="7052"/>
  <c r="M19" i="7052"/>
  <c r="P19" i="7052"/>
  <c r="R19" i="7052"/>
  <c r="J20" i="7052"/>
  <c r="K20" i="7052"/>
  <c r="M20" i="7052"/>
  <c r="P20" i="7052"/>
  <c r="R20" i="7052"/>
  <c r="J21" i="7052"/>
  <c r="K21" i="7052"/>
  <c r="M21" i="7052"/>
  <c r="P21" i="7052"/>
  <c r="R21" i="7052"/>
  <c r="J22" i="7052"/>
  <c r="K22" i="7052"/>
  <c r="M22" i="7052"/>
  <c r="P22" i="7052"/>
  <c r="R22" i="7052"/>
  <c r="J23" i="7052"/>
  <c r="K23" i="7052"/>
  <c r="M23" i="7052"/>
  <c r="P23" i="7052"/>
  <c r="R23" i="7052"/>
  <c r="J24" i="7052"/>
  <c r="K24" i="7052"/>
  <c r="M24" i="7052"/>
  <c r="P24" i="7052"/>
  <c r="R24" i="7052"/>
  <c r="J25" i="7052"/>
  <c r="K25" i="7052"/>
  <c r="M25" i="7052"/>
  <c r="P25" i="7052"/>
  <c r="R25" i="7052"/>
  <c r="J26" i="7052"/>
  <c r="K26" i="7052"/>
  <c r="M26" i="7052"/>
  <c r="P26" i="7052"/>
  <c r="R26" i="7052"/>
  <c r="J27" i="7052"/>
  <c r="K27" i="7052"/>
  <c r="M27" i="7052"/>
  <c r="P27" i="7052"/>
  <c r="R27" i="7052"/>
  <c r="J28" i="7052"/>
  <c r="K28" i="7052"/>
  <c r="M28" i="7052"/>
  <c r="P28" i="7052"/>
  <c r="R28" i="7052"/>
  <c r="J29" i="7052"/>
  <c r="K29" i="7052"/>
  <c r="M29" i="7052"/>
  <c r="P29" i="7052"/>
  <c r="R29" i="7052"/>
  <c r="J30" i="7052"/>
  <c r="K30" i="7052"/>
  <c r="M30" i="7052"/>
  <c r="P30" i="7052"/>
  <c r="R30" i="7052"/>
  <c r="J31" i="7052"/>
  <c r="K31" i="7052"/>
  <c r="M31" i="7052"/>
  <c r="P31" i="7052"/>
  <c r="R31" i="7052"/>
  <c r="J32" i="7052"/>
  <c r="K32" i="7052"/>
  <c r="M32" i="7052"/>
  <c r="P32" i="7052"/>
  <c r="R32" i="7052"/>
  <c r="J33" i="7052"/>
  <c r="K33" i="7052"/>
  <c r="M33" i="7052"/>
  <c r="P33" i="7052"/>
  <c r="R33" i="7052"/>
  <c r="J34" i="7052"/>
  <c r="K34" i="7052"/>
  <c r="M34" i="7052"/>
  <c r="P34" i="7052"/>
  <c r="R34" i="7052"/>
  <c r="J35" i="7052"/>
  <c r="K35" i="7052"/>
  <c r="M35" i="7052"/>
  <c r="P35" i="7052"/>
  <c r="R35" i="7052"/>
  <c r="J36" i="7052"/>
  <c r="K36" i="7052"/>
  <c r="M36" i="7052"/>
  <c r="P36" i="7052"/>
  <c r="R36" i="7052"/>
  <c r="J37" i="7052"/>
  <c r="K37" i="7052"/>
  <c r="M37" i="7052"/>
  <c r="P37" i="7052"/>
  <c r="R37" i="7052"/>
  <c r="J38" i="7052"/>
  <c r="K38" i="7052"/>
  <c r="M38" i="7052"/>
  <c r="P38" i="7052"/>
  <c r="R38" i="7052"/>
  <c r="J39" i="7052"/>
  <c r="K39" i="7052"/>
  <c r="M39" i="7052"/>
  <c r="P39" i="7052"/>
  <c r="R39" i="7052"/>
  <c r="J40" i="7052"/>
  <c r="K40" i="7052"/>
  <c r="M40" i="7052"/>
  <c r="P40" i="7052"/>
  <c r="R40" i="7052"/>
  <c r="J41" i="7052"/>
  <c r="K41" i="7052"/>
  <c r="M41" i="7052"/>
  <c r="P41" i="7052"/>
  <c r="R41" i="7052"/>
  <c r="J42" i="7052"/>
  <c r="K42" i="7052"/>
  <c r="M42" i="7052"/>
  <c r="P42" i="7052"/>
  <c r="R42" i="7052"/>
  <c r="J43" i="7052"/>
  <c r="K43" i="7052"/>
  <c r="M43" i="7052"/>
  <c r="P43" i="7052"/>
  <c r="R43" i="7052"/>
  <c r="J44" i="7052"/>
  <c r="K44" i="7052"/>
  <c r="M44" i="7052"/>
  <c r="P44" i="7052"/>
  <c r="R44" i="7052"/>
  <c r="J45" i="7052"/>
  <c r="K45" i="7052"/>
  <c r="M45" i="7052"/>
  <c r="P45" i="7052"/>
  <c r="R45" i="7052"/>
  <c r="J4" i="7052"/>
  <c r="K4" i="7052"/>
  <c r="M4" i="7052"/>
  <c r="J5" i="7052"/>
  <c r="K5" i="7052"/>
  <c r="M5" i="7052"/>
  <c r="J6" i="7052"/>
  <c r="K6" i="7052"/>
  <c r="M6" i="7052"/>
  <c r="J7" i="7052"/>
  <c r="K7" i="7052"/>
  <c r="M7" i="7052"/>
  <c r="P5" i="7052"/>
  <c r="P6" i="7052"/>
  <c r="P7" i="7052"/>
  <c r="R5" i="7052"/>
  <c r="R6" i="7052"/>
  <c r="R7" i="7052"/>
  <c r="R4" i="7052"/>
  <c r="P4" i="7052"/>
  <c r="M3" i="7052"/>
  <c r="K3" i="7052"/>
  <c r="J3" i="7052"/>
  <c r="AY10" i="7061" l="1"/>
  <c r="I7" i="7052"/>
  <c r="I4" i="7052"/>
  <c r="I3" i="7053"/>
  <c r="I6" i="7053"/>
  <c r="I5" i="7053"/>
  <c r="I4" i="7053"/>
  <c r="N5" i="7053"/>
  <c r="N6" i="7053" s="1"/>
  <c r="S19" i="7071"/>
  <c r="I42" i="7052"/>
  <c r="I38" i="7052"/>
  <c r="I34" i="7052"/>
  <c r="I30" i="7052"/>
  <c r="I26" i="7052"/>
  <c r="I22" i="7052"/>
  <c r="I18" i="7052"/>
  <c r="I14" i="7052"/>
  <c r="I10" i="7052"/>
  <c r="I44" i="7052"/>
  <c r="I28" i="7052"/>
  <c r="I27" i="7052"/>
  <c r="I25" i="7052"/>
  <c r="I23" i="7052"/>
  <c r="I21" i="7052"/>
  <c r="I19" i="7052"/>
  <c r="I17" i="7052"/>
  <c r="I15" i="7052"/>
  <c r="I13" i="7052"/>
  <c r="I11" i="7052"/>
  <c r="I9" i="7052"/>
  <c r="I6" i="7052"/>
  <c r="I5" i="7052"/>
  <c r="I45" i="7052"/>
  <c r="I40" i="7052"/>
  <c r="I36" i="7052"/>
  <c r="I32" i="7052"/>
  <c r="N4" i="7052"/>
  <c r="N5" i="7052" s="1"/>
  <c r="N6" i="7052" s="1"/>
  <c r="N7" i="7052" s="1"/>
  <c r="N8" i="7052" s="1"/>
  <c r="N9" i="7052" s="1"/>
  <c r="N10" i="7052" s="1"/>
  <c r="N11" i="7052" s="1"/>
  <c r="N12" i="7052" s="1"/>
  <c r="N13" i="7052" s="1"/>
  <c r="N14" i="7052" s="1"/>
  <c r="N15" i="7052" s="1"/>
  <c r="N16" i="7052" s="1"/>
  <c r="N17" i="7052" s="1"/>
  <c r="N18" i="7052" s="1"/>
  <c r="N19" i="7052" s="1"/>
  <c r="N20" i="7052" s="1"/>
  <c r="N21" i="7052" s="1"/>
  <c r="N22" i="7052" s="1"/>
  <c r="N23" i="7052" s="1"/>
  <c r="N24" i="7052" s="1"/>
  <c r="N25" i="7052" s="1"/>
  <c r="N26" i="7052" s="1"/>
  <c r="N27" i="7052" s="1"/>
  <c r="N28" i="7052" s="1"/>
  <c r="N29" i="7052" s="1"/>
  <c r="N30" i="7052" s="1"/>
  <c r="N31" i="7052" s="1"/>
  <c r="N32" i="7052" s="1"/>
  <c r="N33" i="7052" s="1"/>
  <c r="N34" i="7052" s="1"/>
  <c r="N35" i="7052" s="1"/>
  <c r="N36" i="7052" s="1"/>
  <c r="N37" i="7052" s="1"/>
  <c r="N38" i="7052" s="1"/>
  <c r="N39" i="7052" s="1"/>
  <c r="N40" i="7052" s="1"/>
  <c r="I43" i="7052"/>
  <c r="I41" i="7052"/>
  <c r="I39" i="7052"/>
  <c r="I37" i="7052"/>
  <c r="I35" i="7052"/>
  <c r="I33" i="7052"/>
  <c r="I31" i="7052"/>
  <c r="I29" i="7052"/>
  <c r="I24" i="7052"/>
  <c r="I20" i="7052"/>
  <c r="I16" i="7052"/>
  <c r="I12" i="7052"/>
  <c r="I8" i="7052"/>
  <c r="I3" i="7052"/>
  <c r="B32" i="6911"/>
  <c r="AY11" i="7061" l="1"/>
  <c r="S20" i="7071"/>
  <c r="AY12" i="7061" l="1"/>
  <c r="S21" i="7071"/>
  <c r="AF20" i="6892"/>
  <c r="AE20" i="6892" s="1"/>
  <c r="W20" i="6892"/>
  <c r="V20" i="6892" s="1"/>
  <c r="N20" i="6892"/>
  <c r="M20" i="6892" s="1"/>
  <c r="AY13" i="7061" l="1"/>
  <c r="S22" i="7071"/>
  <c r="J3" i="7044"/>
  <c r="K3" i="7044"/>
  <c r="M3" i="7044"/>
  <c r="AY14" i="7061" l="1"/>
  <c r="B33" i="6911"/>
  <c r="S23" i="7071"/>
  <c r="I3" i="7044"/>
  <c r="AY15" i="7061" l="1"/>
  <c r="S24" i="7071"/>
  <c r="AY16" i="7061" l="1"/>
  <c r="S25" i="7071"/>
  <c r="B12" i="6911"/>
  <c r="B31" i="6911"/>
  <c r="AY17" i="7061" l="1"/>
  <c r="S26" i="7071"/>
  <c r="B30" i="6911"/>
  <c r="AY18" i="7061" l="1"/>
  <c r="S27" i="7071"/>
  <c r="B29" i="6911"/>
  <c r="Y10" i="7033"/>
  <c r="X10" i="7033"/>
  <c r="Y9" i="7033"/>
  <c r="X9" i="7033"/>
  <c r="Y8" i="7033"/>
  <c r="X8" i="7033"/>
  <c r="Y7" i="7033"/>
  <c r="X7" i="7033"/>
  <c r="Y6" i="7033"/>
  <c r="X6" i="7033"/>
  <c r="Y5" i="7033"/>
  <c r="X5" i="7033"/>
  <c r="T5" i="7033"/>
  <c r="Y4" i="7033"/>
  <c r="X4" i="7033"/>
  <c r="AY19" i="7061" l="1"/>
  <c r="S28" i="7071"/>
  <c r="V4" i="7033"/>
  <c r="V5" i="7033" s="1"/>
  <c r="V6" i="7033" s="1"/>
  <c r="V7" i="7033" s="1"/>
  <c r="V8" i="7033" s="1"/>
  <c r="V9" i="7033" s="1"/>
  <c r="V10" i="7033" s="1"/>
  <c r="V11" i="7033" s="1"/>
  <c r="V12" i="7033" s="1"/>
  <c r="V13" i="7033" s="1"/>
  <c r="V14" i="7033" s="1"/>
  <c r="V15" i="7033" s="1"/>
  <c r="V16" i="7033" s="1"/>
  <c r="V17" i="7033" s="1"/>
  <c r="V18" i="7033" s="1"/>
  <c r="V19" i="7033" s="1"/>
  <c r="V20" i="7033" s="1"/>
  <c r="V21" i="7033" s="1"/>
  <c r="V22" i="7033" s="1"/>
  <c r="V23" i="7033" s="1"/>
  <c r="V24" i="7033" s="1"/>
  <c r="V25" i="7033" s="1"/>
  <c r="V26" i="7033" s="1"/>
  <c r="V27" i="7033" s="1"/>
  <c r="V28" i="7033" s="1"/>
  <c r="V29" i="7033" s="1"/>
  <c r="V30" i="7033" s="1"/>
  <c r="V31" i="7033" s="1"/>
  <c r="V32" i="7033" s="1"/>
  <c r="V33" i="7033" s="1"/>
  <c r="V34" i="7033" s="1"/>
  <c r="V35" i="7033" s="1"/>
  <c r="V36" i="7033" s="1"/>
  <c r="V37" i="7033" s="1"/>
  <c r="Y16" i="7031"/>
  <c r="Z16" i="7031"/>
  <c r="Y17" i="7031"/>
  <c r="Z17" i="7031"/>
  <c r="Y18" i="7031"/>
  <c r="Z18" i="7031"/>
  <c r="Y19" i="7031"/>
  <c r="Z19" i="7031"/>
  <c r="Y20" i="7031"/>
  <c r="Z20" i="7031"/>
  <c r="Y21" i="7031"/>
  <c r="Z21" i="7031"/>
  <c r="Y22" i="7031"/>
  <c r="Z22" i="7031"/>
  <c r="Y23" i="7031"/>
  <c r="Z23" i="7031"/>
  <c r="Y24" i="7031"/>
  <c r="Z24" i="7031"/>
  <c r="Y25" i="7031"/>
  <c r="Z25" i="7031"/>
  <c r="Y26" i="7031"/>
  <c r="Z26" i="7031"/>
  <c r="Y27" i="7031"/>
  <c r="Z27" i="7031"/>
  <c r="Y28" i="7031"/>
  <c r="Z28" i="7031"/>
  <c r="Y29" i="7031"/>
  <c r="Z29" i="7031"/>
  <c r="Y30" i="7031"/>
  <c r="Z30" i="7031"/>
  <c r="Y31" i="7031"/>
  <c r="Z31" i="7031"/>
  <c r="Y32" i="7031"/>
  <c r="Z32" i="7031"/>
  <c r="Y33" i="7031"/>
  <c r="Z33" i="7031"/>
  <c r="Y34" i="7031"/>
  <c r="Z34" i="7031"/>
  <c r="Y35" i="7031"/>
  <c r="Z35" i="7031"/>
  <c r="Y36" i="7031"/>
  <c r="Z36" i="7031"/>
  <c r="Y37" i="7031"/>
  <c r="Z37" i="7031"/>
  <c r="Z3" i="7030"/>
  <c r="Y3" i="7030"/>
  <c r="B10" i="6911"/>
  <c r="V37" i="7031"/>
  <c r="U37" i="7031"/>
  <c r="T37" i="7031"/>
  <c r="S37" i="7031"/>
  <c r="U36" i="7031"/>
  <c r="T36" i="7031"/>
  <c r="S36" i="7031"/>
  <c r="U35" i="7031"/>
  <c r="T35" i="7031"/>
  <c r="S35" i="7031"/>
  <c r="U34" i="7031"/>
  <c r="T34" i="7031"/>
  <c r="S34" i="7031"/>
  <c r="V33" i="7031"/>
  <c r="U33" i="7031"/>
  <c r="T33" i="7031"/>
  <c r="S33" i="7031"/>
  <c r="V32" i="7031"/>
  <c r="U32" i="7031"/>
  <c r="T32" i="7031"/>
  <c r="S32" i="7031"/>
  <c r="V31" i="7031"/>
  <c r="U31" i="7031"/>
  <c r="T31" i="7031"/>
  <c r="S31" i="7031"/>
  <c r="V30" i="7031"/>
  <c r="U30" i="7031"/>
  <c r="T30" i="7031"/>
  <c r="S30" i="7031"/>
  <c r="U29" i="7031"/>
  <c r="T29" i="7031"/>
  <c r="S29" i="7031"/>
  <c r="V28" i="7031"/>
  <c r="U28" i="7031"/>
  <c r="T28" i="7031"/>
  <c r="S28" i="7031"/>
  <c r="V27" i="7031"/>
  <c r="U27" i="7031"/>
  <c r="T27" i="7031"/>
  <c r="S27" i="7031"/>
  <c r="U26" i="7031"/>
  <c r="T26" i="7031"/>
  <c r="S26" i="7031"/>
  <c r="V25" i="7031"/>
  <c r="U25" i="7031"/>
  <c r="T25" i="7031"/>
  <c r="S25" i="7031"/>
  <c r="V24" i="7031"/>
  <c r="U24" i="7031"/>
  <c r="T24" i="7031"/>
  <c r="S24" i="7031"/>
  <c r="V23" i="7031"/>
  <c r="U23" i="7031"/>
  <c r="T23" i="7031"/>
  <c r="S23" i="7031"/>
  <c r="V22" i="7031"/>
  <c r="U22" i="7031"/>
  <c r="T22" i="7031"/>
  <c r="S22" i="7031"/>
  <c r="V21" i="7031"/>
  <c r="U21" i="7031"/>
  <c r="T21" i="7031"/>
  <c r="S21" i="7031"/>
  <c r="V20" i="7031"/>
  <c r="U20" i="7031"/>
  <c r="T20" i="7031"/>
  <c r="S20" i="7031"/>
  <c r="V19" i="7031"/>
  <c r="U19" i="7031"/>
  <c r="T19" i="7031"/>
  <c r="S19" i="7031"/>
  <c r="V18" i="7031"/>
  <c r="U18" i="7031"/>
  <c r="T18" i="7031"/>
  <c r="S18" i="7031"/>
  <c r="U17" i="7031"/>
  <c r="T17" i="7031"/>
  <c r="S17" i="7031"/>
  <c r="V16" i="7031"/>
  <c r="U16" i="7031"/>
  <c r="T16" i="7031"/>
  <c r="S16" i="7031"/>
  <c r="Z15" i="7031"/>
  <c r="Y15" i="7031"/>
  <c r="V15" i="7031"/>
  <c r="U15" i="7031"/>
  <c r="T15" i="7031"/>
  <c r="S15" i="7031"/>
  <c r="Z14" i="7031"/>
  <c r="Y14" i="7031"/>
  <c r="V14" i="7031"/>
  <c r="U14" i="7031"/>
  <c r="T14" i="7031"/>
  <c r="S14" i="7031"/>
  <c r="Z13" i="7031"/>
  <c r="Y13" i="7031"/>
  <c r="V13" i="7031"/>
  <c r="U13" i="7031"/>
  <c r="T13" i="7031"/>
  <c r="S13" i="7031"/>
  <c r="Z12" i="7031"/>
  <c r="Y12" i="7031"/>
  <c r="V12" i="7031"/>
  <c r="U12" i="7031"/>
  <c r="T12" i="7031"/>
  <c r="S12" i="7031"/>
  <c r="Z11" i="7031"/>
  <c r="Y11" i="7031"/>
  <c r="U11" i="7031"/>
  <c r="T11" i="7031"/>
  <c r="S11" i="7031"/>
  <c r="Z10" i="7031"/>
  <c r="Y10" i="7031"/>
  <c r="U10" i="7031"/>
  <c r="T10" i="7031"/>
  <c r="S10" i="7031"/>
  <c r="Z9" i="7031"/>
  <c r="Y9" i="7031"/>
  <c r="U9" i="7031"/>
  <c r="T9" i="7031"/>
  <c r="S9" i="7031"/>
  <c r="Z8" i="7031"/>
  <c r="Y8" i="7031"/>
  <c r="V8" i="7031"/>
  <c r="U8" i="7031"/>
  <c r="T8" i="7031"/>
  <c r="S8" i="7031"/>
  <c r="Z7" i="7031"/>
  <c r="Y7" i="7031"/>
  <c r="V7" i="7031"/>
  <c r="U7" i="7031"/>
  <c r="T7" i="7031"/>
  <c r="S7" i="7031"/>
  <c r="Z6" i="7031"/>
  <c r="Y6" i="7031"/>
  <c r="V6" i="7031"/>
  <c r="U6" i="7031"/>
  <c r="T6" i="7031"/>
  <c r="S6" i="7031"/>
  <c r="Z5" i="7031"/>
  <c r="Y5" i="7031"/>
  <c r="V5" i="7031"/>
  <c r="U5" i="7031"/>
  <c r="T5" i="7031"/>
  <c r="S5" i="7031"/>
  <c r="Z4" i="7031"/>
  <c r="Y4" i="7031"/>
  <c r="V4" i="7031"/>
  <c r="U4" i="7031"/>
  <c r="T4" i="7031"/>
  <c r="S4" i="7031"/>
  <c r="Z3" i="7031"/>
  <c r="Y3" i="7031"/>
  <c r="U3" i="7031"/>
  <c r="T3" i="7031"/>
  <c r="S3" i="7031"/>
  <c r="V2" i="7031"/>
  <c r="U2" i="7031"/>
  <c r="T2" i="7031"/>
  <c r="S2" i="7031"/>
  <c r="S2" i="7030"/>
  <c r="T2" i="7030"/>
  <c r="U2" i="7030"/>
  <c r="V2" i="7030"/>
  <c r="S3" i="7030"/>
  <c r="T3" i="7030"/>
  <c r="U3" i="7030"/>
  <c r="V3" i="7030"/>
  <c r="S5" i="7030"/>
  <c r="T5" i="7030"/>
  <c r="U5" i="7030"/>
  <c r="V5" i="7030"/>
  <c r="S6" i="7030"/>
  <c r="T6" i="7030"/>
  <c r="U6" i="7030"/>
  <c r="V6" i="7030"/>
  <c r="S7" i="7030"/>
  <c r="T7" i="7030"/>
  <c r="U7" i="7030"/>
  <c r="V7" i="7030"/>
  <c r="S8" i="7030"/>
  <c r="T8" i="7030"/>
  <c r="U8" i="7030"/>
  <c r="V8" i="7030"/>
  <c r="AY20" i="7061" l="1"/>
  <c r="AY21" i="7061" s="1"/>
  <c r="R8" i="7031"/>
  <c r="R37" i="7031"/>
  <c r="R12" i="7031"/>
  <c r="S29" i="7071"/>
  <c r="R33" i="7031"/>
  <c r="R34" i="7031"/>
  <c r="R22" i="7031"/>
  <c r="R13" i="7031"/>
  <c r="R2" i="7031"/>
  <c r="R5" i="7031"/>
  <c r="R9" i="7031"/>
  <c r="R25" i="7031"/>
  <c r="R14" i="7031"/>
  <c r="R26" i="7031"/>
  <c r="W3" i="7031"/>
  <c r="W4" i="7031" s="1"/>
  <c r="W5" i="7031" s="1"/>
  <c r="W6" i="7031" s="1"/>
  <c r="W7" i="7031" s="1"/>
  <c r="W8" i="7031" s="1"/>
  <c r="W9" i="7031" s="1"/>
  <c r="W10" i="7031" s="1"/>
  <c r="W11" i="7031" s="1"/>
  <c r="W12" i="7031" s="1"/>
  <c r="W13" i="7031" s="1"/>
  <c r="W14" i="7031" s="1"/>
  <c r="W15" i="7031" s="1"/>
  <c r="W16" i="7031" s="1"/>
  <c r="W17" i="7031" s="1"/>
  <c r="W18" i="7031" s="1"/>
  <c r="W19" i="7031" s="1"/>
  <c r="W20" i="7031" s="1"/>
  <c r="W21" i="7031" s="1"/>
  <c r="W22" i="7031" s="1"/>
  <c r="W23" i="7031" s="1"/>
  <c r="W24" i="7031" s="1"/>
  <c r="W25" i="7031" s="1"/>
  <c r="W26" i="7031" s="1"/>
  <c r="W27" i="7031" s="1"/>
  <c r="W28" i="7031" s="1"/>
  <c r="W29" i="7031" s="1"/>
  <c r="W30" i="7031" s="1"/>
  <c r="W31" i="7031" s="1"/>
  <c r="W32" i="7031" s="1"/>
  <c r="W33" i="7031" s="1"/>
  <c r="W34" i="7031" s="1"/>
  <c r="W35" i="7031" s="1"/>
  <c r="W36" i="7031" s="1"/>
  <c r="W37" i="7031" s="1"/>
  <c r="W38" i="7031" s="1"/>
  <c r="W39" i="7031" s="1"/>
  <c r="W40" i="7031" s="1"/>
  <c r="W41" i="7031" s="1"/>
  <c r="W42" i="7031" s="1"/>
  <c r="W43" i="7031" s="1"/>
  <c r="W44" i="7031" s="1"/>
  <c r="W45" i="7031" s="1"/>
  <c r="W46" i="7031" s="1"/>
  <c r="W47" i="7031" s="1"/>
  <c r="W48" i="7031" s="1"/>
  <c r="W49" i="7031" s="1"/>
  <c r="W50" i="7031" s="1"/>
  <c r="W51" i="7031" s="1"/>
  <c r="W52" i="7031" s="1"/>
  <c r="W53" i="7031" s="1"/>
  <c r="W54" i="7031" s="1"/>
  <c r="W55" i="7031" s="1"/>
  <c r="W56" i="7031" s="1"/>
  <c r="W57" i="7031" s="1"/>
  <c r="R4" i="7031"/>
  <c r="R27" i="7031"/>
  <c r="R17" i="7031"/>
  <c r="R19" i="7031"/>
  <c r="R29" i="7031"/>
  <c r="R31" i="7031"/>
  <c r="R16" i="7031"/>
  <c r="R18" i="7031"/>
  <c r="R30" i="7031"/>
  <c r="R35" i="7031"/>
  <c r="R6" i="7031"/>
  <c r="R11" i="7031"/>
  <c r="R20" i="7031"/>
  <c r="R24" i="7031"/>
  <c r="R36" i="7031"/>
  <c r="R10" i="7031"/>
  <c r="R15" i="7031"/>
  <c r="R23" i="7031"/>
  <c r="R28" i="7031"/>
  <c r="R3" i="7031"/>
  <c r="R7" i="7031"/>
  <c r="R21" i="7031"/>
  <c r="R32" i="7031"/>
  <c r="R8" i="7030"/>
  <c r="R7" i="7030"/>
  <c r="R6" i="7030"/>
  <c r="R5" i="7030"/>
  <c r="R3" i="7030"/>
  <c r="R2" i="7030"/>
  <c r="W3" i="7030"/>
  <c r="W4" i="7030" s="1"/>
  <c r="W5" i="7030" s="1"/>
  <c r="W6" i="7030" s="1"/>
  <c r="W7" i="7030" s="1"/>
  <c r="W8" i="7030" s="1"/>
  <c r="W9" i="7030" s="1"/>
  <c r="W10" i="7030" s="1"/>
  <c r="AY22" i="7061" l="1"/>
  <c r="S30" i="7071"/>
  <c r="AY23" i="7061" l="1"/>
  <c r="S31" i="7071"/>
  <c r="B8" i="6911"/>
  <c r="AY24" i="7061" l="1"/>
  <c r="S32" i="7071"/>
  <c r="AY25" i="7061" l="1"/>
  <c r="S33" i="7071"/>
  <c r="AY26" i="7061" l="1"/>
  <c r="AY27" i="7061" s="1"/>
  <c r="S34" i="7071"/>
  <c r="AY28" i="7061" l="1"/>
  <c r="AY29" i="7061" s="1"/>
  <c r="AY30" i="7061" s="1"/>
  <c r="S35" i="7071"/>
  <c r="AY31" i="7061" l="1"/>
  <c r="AY32" i="7061" s="1"/>
  <c r="S36" i="7071"/>
  <c r="B6" i="6911"/>
  <c r="AY33" i="7061" l="1"/>
  <c r="S37" i="7071"/>
  <c r="AY34" i="7061" l="1"/>
  <c r="S38" i="7071"/>
  <c r="AY35" i="7061" l="1"/>
  <c r="AY36" i="7061" l="1"/>
  <c r="B22" i="6911"/>
  <c r="AY37" i="7061" l="1"/>
  <c r="AY38" i="7061" l="1"/>
  <c r="B3" i="6911"/>
  <c r="AY39" i="7061" l="1"/>
  <c r="B20" i="6911"/>
  <c r="B2" i="6911"/>
  <c r="AY40" i="7061" l="1"/>
  <c r="BN6" i="6996"/>
  <c r="BO6" i="6996"/>
  <c r="BQ6" i="6996"/>
  <c r="BT6" i="6996"/>
  <c r="BN7" i="6996"/>
  <c r="BO7" i="6996"/>
  <c r="BQ7" i="6996"/>
  <c r="BT7" i="6996"/>
  <c r="BN8" i="6996"/>
  <c r="BO8" i="6996"/>
  <c r="BQ8" i="6996"/>
  <c r="BT8" i="6996"/>
  <c r="BN9" i="6996"/>
  <c r="BO9" i="6996"/>
  <c r="BQ9" i="6996"/>
  <c r="BT9" i="6996"/>
  <c r="BN10" i="6996"/>
  <c r="BO10" i="6996"/>
  <c r="BQ10" i="6996"/>
  <c r="BT10" i="6996"/>
  <c r="BN11" i="6996"/>
  <c r="BO11" i="6996"/>
  <c r="BQ11" i="6996"/>
  <c r="BT11" i="6996"/>
  <c r="BN12" i="6996"/>
  <c r="BO12" i="6996"/>
  <c r="BQ12" i="6996"/>
  <c r="BT12" i="6996"/>
  <c r="BN13" i="6996"/>
  <c r="BO13" i="6996"/>
  <c r="BQ13" i="6996"/>
  <c r="BT13" i="6996"/>
  <c r="BN14" i="6996"/>
  <c r="BO14" i="6996"/>
  <c r="BQ14" i="6996"/>
  <c r="BT14" i="6996"/>
  <c r="BN15" i="6996"/>
  <c r="BO15" i="6996"/>
  <c r="BQ15" i="6996"/>
  <c r="BT15" i="6996"/>
  <c r="BN16" i="6996"/>
  <c r="BO16" i="6996"/>
  <c r="BQ16" i="6996"/>
  <c r="BT16" i="6996"/>
  <c r="BN17" i="6996"/>
  <c r="BO17" i="6996"/>
  <c r="BQ17" i="6996"/>
  <c r="BT17" i="6996"/>
  <c r="BN18" i="6996"/>
  <c r="BO18" i="6996"/>
  <c r="BQ18" i="6996"/>
  <c r="BT18" i="6996"/>
  <c r="BN19" i="6996"/>
  <c r="BO19" i="6996"/>
  <c r="BQ19" i="6996"/>
  <c r="BT19" i="6996"/>
  <c r="BN20" i="6996"/>
  <c r="BO20" i="6996"/>
  <c r="BQ20" i="6996"/>
  <c r="BT20" i="6996"/>
  <c r="BN21" i="6996"/>
  <c r="BO21" i="6996"/>
  <c r="BQ21" i="6996"/>
  <c r="BT21" i="6996"/>
  <c r="BN22" i="6996"/>
  <c r="BO22" i="6996"/>
  <c r="BQ22" i="6996"/>
  <c r="BT22" i="6996"/>
  <c r="BN23" i="6996"/>
  <c r="BO23" i="6996"/>
  <c r="BQ23" i="6996"/>
  <c r="BT23" i="6996"/>
  <c r="BN24" i="6996"/>
  <c r="BO24" i="6996"/>
  <c r="BQ24" i="6996"/>
  <c r="BT24" i="6996"/>
  <c r="BN25" i="6996"/>
  <c r="BO25" i="6996"/>
  <c r="BQ25" i="6996"/>
  <c r="BT25" i="6996"/>
  <c r="BN26" i="6996"/>
  <c r="BO26" i="6996"/>
  <c r="BQ26" i="6996"/>
  <c r="BT26" i="6996"/>
  <c r="BN27" i="6996"/>
  <c r="BO27" i="6996"/>
  <c r="BQ27" i="6996"/>
  <c r="BT27" i="6996"/>
  <c r="BT5" i="6996"/>
  <c r="BT4" i="6996"/>
  <c r="BN4" i="6996"/>
  <c r="BO4" i="6996"/>
  <c r="BQ4" i="6996"/>
  <c r="BN5" i="6996"/>
  <c r="BO5" i="6996"/>
  <c r="BQ5" i="6996"/>
  <c r="BQ3" i="6996"/>
  <c r="BO3" i="6996"/>
  <c r="BN3" i="6996"/>
  <c r="N2" i="6997"/>
  <c r="M2" i="6997"/>
  <c r="L2" i="6997"/>
  <c r="K2" i="6997"/>
  <c r="K27" i="6996"/>
  <c r="L27" i="6996" s="1"/>
  <c r="K26" i="6996"/>
  <c r="L26" i="6996" s="1"/>
  <c r="K25" i="6996"/>
  <c r="L25" i="6996" s="1"/>
  <c r="K24" i="6996"/>
  <c r="L24" i="6996" s="1"/>
  <c r="K23" i="6996"/>
  <c r="L23" i="6996" s="1"/>
  <c r="K22" i="6996"/>
  <c r="L22" i="6996" s="1"/>
  <c r="K21" i="6996"/>
  <c r="L21" i="6996" s="1"/>
  <c r="K20" i="6996"/>
  <c r="L20" i="6996" s="1"/>
  <c r="K19" i="6996"/>
  <c r="L19" i="6996" s="1"/>
  <c r="K18" i="6996"/>
  <c r="L18" i="6996" s="1"/>
  <c r="K17" i="6996"/>
  <c r="L17" i="6996" s="1"/>
  <c r="K16" i="6996"/>
  <c r="L16" i="6996" s="1"/>
  <c r="K15" i="6996"/>
  <c r="L15" i="6996" s="1"/>
  <c r="K14" i="6996"/>
  <c r="L14" i="6996" s="1"/>
  <c r="K13" i="6996"/>
  <c r="L13" i="6996" s="1"/>
  <c r="K12" i="6996"/>
  <c r="L12" i="6996" s="1"/>
  <c r="K10" i="6996"/>
  <c r="L10" i="6996" s="1"/>
  <c r="K9" i="6996"/>
  <c r="L9" i="6996" s="1"/>
  <c r="K8" i="6996"/>
  <c r="L8" i="6996" s="1"/>
  <c r="K7" i="6996"/>
  <c r="L7" i="6996" s="1"/>
  <c r="K6" i="6996"/>
  <c r="L6" i="6996" s="1"/>
  <c r="K5" i="6996"/>
  <c r="L5" i="6996" s="1"/>
  <c r="K4" i="6996"/>
  <c r="L4" i="6996" s="1"/>
  <c r="K3" i="6996"/>
  <c r="L3" i="6996" s="1"/>
  <c r="AY41" i="7061" l="1"/>
  <c r="AY42" i="7061" s="1"/>
  <c r="BM3" i="6996"/>
  <c r="BM5" i="6996"/>
  <c r="BM4" i="6996"/>
  <c r="BM24" i="6996"/>
  <c r="BM20" i="6996"/>
  <c r="BM16" i="6996"/>
  <c r="BM12" i="6996"/>
  <c r="BM8" i="6996"/>
  <c r="BV9" i="6996"/>
  <c r="BV13" i="6996"/>
  <c r="BM26" i="6996"/>
  <c r="BM22" i="6996"/>
  <c r="BM18" i="6996"/>
  <c r="BM14" i="6996"/>
  <c r="BM10" i="6996"/>
  <c r="BM6" i="6996"/>
  <c r="BM27" i="6996"/>
  <c r="BM25" i="6996"/>
  <c r="BM23" i="6996"/>
  <c r="BM21" i="6996"/>
  <c r="BM19" i="6996"/>
  <c r="BM17" i="6996"/>
  <c r="BM15" i="6996"/>
  <c r="BM13" i="6996"/>
  <c r="BM11" i="6996"/>
  <c r="BM9" i="6996"/>
  <c r="BM7" i="6996"/>
  <c r="J2" i="6997"/>
  <c r="BV7" i="6996"/>
  <c r="BV14" i="6996"/>
  <c r="BV10" i="6996"/>
  <c r="BV26" i="6996"/>
  <c r="BV19" i="6996"/>
  <c r="BV25" i="6996"/>
  <c r="AY43" i="7061" l="1"/>
  <c r="AY44" i="7061" s="1"/>
  <c r="AY45" i="7061" s="1"/>
  <c r="BV5" i="6996"/>
  <c r="BV24" i="6996"/>
  <c r="BV20" i="6996"/>
  <c r="BV22" i="6996"/>
  <c r="BV16" i="6996"/>
  <c r="BV21" i="6996"/>
  <c r="BV17" i="6996"/>
  <c r="BV18" i="6996"/>
  <c r="BV15" i="6996"/>
  <c r="BV12" i="6996"/>
  <c r="BV11" i="6996"/>
  <c r="BV23" i="6996"/>
  <c r="BV4" i="6996"/>
  <c r="BR4" i="6996" s="1"/>
  <c r="BV27" i="6996"/>
  <c r="BV6" i="6996"/>
  <c r="BV8" i="6996"/>
  <c r="AY46" i="7061" l="1"/>
  <c r="BR5" i="6996"/>
  <c r="BR6" i="6996" s="1"/>
  <c r="BR7" i="6996" s="1"/>
  <c r="BR8" i="6996" s="1"/>
  <c r="BR9" i="6996" s="1"/>
  <c r="BR10" i="6996" s="1"/>
  <c r="BR11" i="6996" s="1"/>
  <c r="BR12" i="6996" s="1"/>
  <c r="BR13" i="6996" s="1"/>
  <c r="BR14" i="6996" s="1"/>
  <c r="BR15" i="6996" s="1"/>
  <c r="BR16" i="6996" s="1"/>
  <c r="BR17" i="6996" s="1"/>
  <c r="BR18" i="6996" s="1"/>
  <c r="BR19" i="6996" s="1"/>
  <c r="BR20" i="6996" s="1"/>
  <c r="BR21" i="6996" s="1"/>
  <c r="BR22" i="6996" s="1"/>
  <c r="BR23" i="6996" s="1"/>
  <c r="BR24" i="6996" s="1"/>
  <c r="BR25" i="6996" s="1"/>
  <c r="BR26" i="6996" s="1"/>
  <c r="BR27" i="6996" s="1"/>
  <c r="BR28" i="6996" s="1"/>
  <c r="BR29" i="6996" s="1"/>
  <c r="BR30" i="6996" s="1"/>
  <c r="BR31" i="6996" s="1"/>
  <c r="BR32" i="6996" s="1"/>
  <c r="BR33" i="6996" s="1"/>
  <c r="BR34" i="6996" s="1"/>
  <c r="BR35" i="6996" s="1"/>
  <c r="BR36" i="6996" s="1"/>
  <c r="BR37" i="6996" s="1"/>
  <c r="BR38" i="6996" s="1"/>
  <c r="BR39" i="6996" s="1"/>
  <c r="BR40" i="6996" s="1"/>
  <c r="BR41" i="6996" s="1"/>
  <c r="AY47" i="7061" l="1"/>
  <c r="S4" i="6991"/>
  <c r="S3" i="6991"/>
  <c r="U4" i="6991"/>
  <c r="Q3" i="6991"/>
  <c r="B18" i="6911"/>
  <c r="S18" i="6917"/>
  <c r="U18" i="6917"/>
  <c r="S19" i="6917"/>
  <c r="U19" i="6917"/>
  <c r="S20" i="6917"/>
  <c r="U20" i="6917"/>
  <c r="S21" i="6917"/>
  <c r="U21" i="6917"/>
  <c r="S22" i="6917"/>
  <c r="U22" i="6917"/>
  <c r="S23" i="6917"/>
  <c r="U23" i="6917"/>
  <c r="S24" i="6917"/>
  <c r="U24" i="6917"/>
  <c r="S25" i="6917"/>
  <c r="U25" i="6917"/>
  <c r="S26" i="6917"/>
  <c r="U26" i="6917"/>
  <c r="S27" i="6917"/>
  <c r="U27" i="6917"/>
  <c r="S28" i="6917"/>
  <c r="U28" i="6917"/>
  <c r="S29" i="6917"/>
  <c r="U29" i="6917"/>
  <c r="S30" i="6917"/>
  <c r="U30" i="6917"/>
  <c r="S31" i="6917"/>
  <c r="U31" i="6917"/>
  <c r="S32" i="6917"/>
  <c r="U32" i="6917"/>
  <c r="S33" i="6917"/>
  <c r="U33" i="6917"/>
  <c r="S34" i="6917"/>
  <c r="U34" i="6917"/>
  <c r="S35" i="6917"/>
  <c r="U35" i="6917"/>
  <c r="P4" i="6991"/>
  <c r="O4" i="6991"/>
  <c r="P3" i="6991"/>
  <c r="O3" i="6991"/>
  <c r="P2" i="6991"/>
  <c r="O2" i="6991"/>
  <c r="Q4" i="6991" l="1"/>
  <c r="AY48" i="7061"/>
  <c r="L29" i="6917"/>
  <c r="L25" i="6917"/>
  <c r="L35" i="6917"/>
  <c r="L34" i="6917"/>
  <c r="L31" i="6917"/>
  <c r="L30" i="6917"/>
  <c r="L28" i="6917"/>
  <c r="L24" i="6917"/>
  <c r="L3" i="6991"/>
  <c r="L4" i="6991"/>
  <c r="L2" i="6991"/>
  <c r="L32" i="6917"/>
  <c r="L21" i="6917"/>
  <c r="L33" i="6917"/>
  <c r="L27" i="6917"/>
  <c r="L26" i="6917"/>
  <c r="L23" i="6917"/>
  <c r="L22" i="6917"/>
  <c r="Q5" i="6991" l="1"/>
  <c r="AY49" i="7061"/>
  <c r="H734" i="6916"/>
  <c r="Q6" i="6991" l="1"/>
  <c r="AY50" i="7061"/>
  <c r="U17" i="6917"/>
  <c r="U16" i="6917"/>
  <c r="U15" i="6917"/>
  <c r="U14" i="6917"/>
  <c r="U13" i="6917"/>
  <c r="U12" i="6917"/>
  <c r="U11" i="6917"/>
  <c r="U10" i="6917"/>
  <c r="U9" i="6917"/>
  <c r="U8" i="6917"/>
  <c r="U7" i="6917"/>
  <c r="U6" i="6917"/>
  <c r="U5" i="6917"/>
  <c r="U4" i="6917"/>
  <c r="U3" i="6917"/>
  <c r="S4" i="6917"/>
  <c r="S5" i="6917"/>
  <c r="S6" i="6917"/>
  <c r="S7" i="6917"/>
  <c r="S8" i="6917"/>
  <c r="S9" i="6917"/>
  <c r="S10" i="6917"/>
  <c r="S11" i="6917"/>
  <c r="S12" i="6917"/>
  <c r="S13" i="6917"/>
  <c r="S14" i="6917"/>
  <c r="S15" i="6917"/>
  <c r="S16" i="6917"/>
  <c r="S17" i="6917"/>
  <c r="S3" i="6917"/>
  <c r="P2" i="6917"/>
  <c r="O2" i="6917"/>
  <c r="I752" i="6916"/>
  <c r="H752" i="6916"/>
  <c r="A752" i="6916"/>
  <c r="I751" i="6916"/>
  <c r="H751" i="6916"/>
  <c r="A751" i="6916"/>
  <c r="I750" i="6916"/>
  <c r="H750" i="6916"/>
  <c r="A750" i="6916"/>
  <c r="I749" i="6916"/>
  <c r="H749" i="6916"/>
  <c r="A749" i="6916"/>
  <c r="I748" i="6916"/>
  <c r="H748" i="6916"/>
  <c r="A748" i="6916"/>
  <c r="I747" i="6916"/>
  <c r="H747" i="6916"/>
  <c r="A747" i="6916"/>
  <c r="I746" i="6916"/>
  <c r="H746" i="6916"/>
  <c r="A746" i="6916"/>
  <c r="I745" i="6916"/>
  <c r="H745" i="6916"/>
  <c r="A745" i="6916"/>
  <c r="I744" i="6916"/>
  <c r="H744" i="6916"/>
  <c r="A744" i="6916"/>
  <c r="I743" i="6916"/>
  <c r="H743" i="6916"/>
  <c r="A743" i="6916"/>
  <c r="I742" i="6916"/>
  <c r="H742" i="6916"/>
  <c r="A742" i="6916"/>
  <c r="I741" i="6916"/>
  <c r="H741" i="6916"/>
  <c r="A741" i="6916"/>
  <c r="I740" i="6916"/>
  <c r="H740" i="6916"/>
  <c r="A740" i="6916"/>
  <c r="I739" i="6916"/>
  <c r="H739" i="6916"/>
  <c r="A739" i="6916"/>
  <c r="I738" i="6916"/>
  <c r="H738" i="6916"/>
  <c r="A738" i="6916"/>
  <c r="I737" i="6916"/>
  <c r="H737" i="6916"/>
  <c r="A737" i="6916"/>
  <c r="I736" i="6916"/>
  <c r="H736" i="6916"/>
  <c r="A736" i="6916"/>
  <c r="I735" i="6916"/>
  <c r="H735" i="6916"/>
  <c r="A735" i="6916"/>
  <c r="I734" i="6916"/>
  <c r="A734" i="6916"/>
  <c r="I733" i="6916"/>
  <c r="H733" i="6916"/>
  <c r="A733" i="6916"/>
  <c r="I732" i="6916"/>
  <c r="H732" i="6916"/>
  <c r="A732" i="6916"/>
  <c r="I731" i="6916"/>
  <c r="H731" i="6916"/>
  <c r="A731" i="6916"/>
  <c r="I730" i="6916"/>
  <c r="H730" i="6916"/>
  <c r="A730" i="6916"/>
  <c r="I729" i="6916"/>
  <c r="H729" i="6916"/>
  <c r="A729" i="6916"/>
  <c r="I728" i="6916"/>
  <c r="H728" i="6916"/>
  <c r="A728" i="6916"/>
  <c r="I727" i="6916"/>
  <c r="H727" i="6916"/>
  <c r="A727" i="6916"/>
  <c r="I726" i="6916"/>
  <c r="H726" i="6916"/>
  <c r="A726" i="6916"/>
  <c r="I725" i="6916"/>
  <c r="H725" i="6916"/>
  <c r="A725" i="6916"/>
  <c r="I724" i="6916"/>
  <c r="H724" i="6916"/>
  <c r="A724" i="6916"/>
  <c r="I723" i="6916"/>
  <c r="H723" i="6916"/>
  <c r="A723" i="6916"/>
  <c r="I722" i="6916"/>
  <c r="H722" i="6916"/>
  <c r="A722" i="6916"/>
  <c r="I721" i="6916"/>
  <c r="H721" i="6916"/>
  <c r="A721" i="6916"/>
  <c r="I720" i="6916"/>
  <c r="H720" i="6916"/>
  <c r="A720" i="6916"/>
  <c r="I719" i="6916"/>
  <c r="H719" i="6916"/>
  <c r="A719" i="6916"/>
  <c r="I718" i="6916"/>
  <c r="H718" i="6916"/>
  <c r="A718" i="6916"/>
  <c r="I717" i="6916"/>
  <c r="H717" i="6916"/>
  <c r="A717" i="6916"/>
  <c r="I716" i="6916"/>
  <c r="H716" i="6916"/>
  <c r="A716" i="6916"/>
  <c r="I715" i="6916"/>
  <c r="H715" i="6916"/>
  <c r="A715" i="6916"/>
  <c r="I714" i="6916"/>
  <c r="H714" i="6916"/>
  <c r="A714" i="6916"/>
  <c r="I713" i="6916"/>
  <c r="H713" i="6916"/>
  <c r="A713" i="6916"/>
  <c r="I712" i="6916"/>
  <c r="H712" i="6916"/>
  <c r="A712" i="6916"/>
  <c r="I711" i="6916"/>
  <c r="H711" i="6916"/>
  <c r="A711" i="6916"/>
  <c r="I710" i="6916"/>
  <c r="H710" i="6916"/>
  <c r="A710" i="6916"/>
  <c r="I709" i="6916"/>
  <c r="H709" i="6916"/>
  <c r="A709" i="6916"/>
  <c r="I708" i="6916"/>
  <c r="H708" i="6916"/>
  <c r="A708" i="6916"/>
  <c r="I707" i="6916"/>
  <c r="H707" i="6916"/>
  <c r="A707" i="6916"/>
  <c r="I706" i="6916"/>
  <c r="H706" i="6916"/>
  <c r="A706" i="6916"/>
  <c r="I705" i="6916"/>
  <c r="H705" i="6916"/>
  <c r="A705" i="6916"/>
  <c r="I704" i="6916"/>
  <c r="H704" i="6916"/>
  <c r="A704" i="6916"/>
  <c r="I703" i="6916"/>
  <c r="H703" i="6916"/>
  <c r="A703" i="6916"/>
  <c r="I702" i="6916"/>
  <c r="H702" i="6916"/>
  <c r="A702" i="6916"/>
  <c r="I701" i="6916"/>
  <c r="H701" i="6916"/>
  <c r="A701" i="6916"/>
  <c r="I700" i="6916"/>
  <c r="H700" i="6916"/>
  <c r="A700" i="6916"/>
  <c r="I699" i="6916"/>
  <c r="H699" i="6916"/>
  <c r="A699" i="6916"/>
  <c r="I698" i="6916"/>
  <c r="H698" i="6916"/>
  <c r="A698" i="6916"/>
  <c r="I697" i="6916"/>
  <c r="H697" i="6916"/>
  <c r="A697" i="6916"/>
  <c r="I696" i="6916"/>
  <c r="H696" i="6916"/>
  <c r="A696" i="6916"/>
  <c r="I695" i="6916"/>
  <c r="H695" i="6916"/>
  <c r="A695" i="6916"/>
  <c r="I694" i="6916"/>
  <c r="H694" i="6916"/>
  <c r="A694" i="6916"/>
  <c r="I693" i="6916"/>
  <c r="H693" i="6916"/>
  <c r="A693" i="6916"/>
  <c r="I692" i="6916"/>
  <c r="H692" i="6916"/>
  <c r="A692" i="6916"/>
  <c r="I691" i="6916"/>
  <c r="H691" i="6916"/>
  <c r="A691" i="6916"/>
  <c r="I690" i="6916"/>
  <c r="H690" i="6916"/>
  <c r="A690" i="6916"/>
  <c r="I689" i="6916"/>
  <c r="H689" i="6916"/>
  <c r="A689" i="6916"/>
  <c r="I688" i="6916"/>
  <c r="H688" i="6916"/>
  <c r="A688" i="6916"/>
  <c r="I687" i="6916"/>
  <c r="H687" i="6916"/>
  <c r="A687" i="6916"/>
  <c r="I686" i="6916"/>
  <c r="H686" i="6916"/>
  <c r="A686" i="6916"/>
  <c r="I685" i="6916"/>
  <c r="H685" i="6916"/>
  <c r="A685" i="6916"/>
  <c r="I684" i="6916"/>
  <c r="H684" i="6916"/>
  <c r="A684" i="6916"/>
  <c r="I683" i="6916"/>
  <c r="H683" i="6916"/>
  <c r="A683" i="6916"/>
  <c r="I682" i="6916"/>
  <c r="H682" i="6916"/>
  <c r="A682" i="6916"/>
  <c r="I681" i="6916"/>
  <c r="H681" i="6916"/>
  <c r="A681" i="6916"/>
  <c r="I680" i="6916"/>
  <c r="H680" i="6916"/>
  <c r="A680" i="6916"/>
  <c r="I679" i="6916"/>
  <c r="H679" i="6916"/>
  <c r="A679" i="6916"/>
  <c r="I678" i="6916"/>
  <c r="H678" i="6916"/>
  <c r="A678" i="6916"/>
  <c r="I677" i="6916"/>
  <c r="H677" i="6916"/>
  <c r="A677" i="6916"/>
  <c r="I676" i="6916"/>
  <c r="H676" i="6916"/>
  <c r="A676" i="6916"/>
  <c r="I675" i="6916"/>
  <c r="H675" i="6916"/>
  <c r="A675" i="6916"/>
  <c r="I674" i="6916"/>
  <c r="H674" i="6916"/>
  <c r="A674" i="6916"/>
  <c r="I673" i="6916"/>
  <c r="H673" i="6916"/>
  <c r="A673" i="6916"/>
  <c r="I672" i="6916"/>
  <c r="H672" i="6916"/>
  <c r="A672" i="6916"/>
  <c r="I671" i="6916"/>
  <c r="H671" i="6916"/>
  <c r="A671" i="6916"/>
  <c r="I670" i="6916"/>
  <c r="H670" i="6916"/>
  <c r="A670" i="6916"/>
  <c r="I669" i="6916"/>
  <c r="H669" i="6916"/>
  <c r="A669" i="6916"/>
  <c r="I668" i="6916"/>
  <c r="H668" i="6916"/>
  <c r="A668" i="6916"/>
  <c r="I667" i="6916"/>
  <c r="H667" i="6916"/>
  <c r="A667" i="6916"/>
  <c r="I666" i="6916"/>
  <c r="H666" i="6916"/>
  <c r="A666" i="6916"/>
  <c r="I665" i="6916"/>
  <c r="H665" i="6916"/>
  <c r="A665" i="6916"/>
  <c r="I664" i="6916"/>
  <c r="H664" i="6916"/>
  <c r="A664" i="6916"/>
  <c r="I663" i="6916"/>
  <c r="H663" i="6916"/>
  <c r="A663" i="6916"/>
  <c r="I662" i="6916"/>
  <c r="H662" i="6916"/>
  <c r="A662" i="6916"/>
  <c r="I661" i="6916"/>
  <c r="H661" i="6916"/>
  <c r="A661" i="6916"/>
  <c r="I660" i="6916"/>
  <c r="H660" i="6916"/>
  <c r="A660" i="6916"/>
  <c r="I659" i="6916"/>
  <c r="H659" i="6916"/>
  <c r="A659" i="6916"/>
  <c r="I658" i="6916"/>
  <c r="H658" i="6916"/>
  <c r="A658" i="6916"/>
  <c r="I657" i="6916"/>
  <c r="H657" i="6916"/>
  <c r="A657" i="6916"/>
  <c r="I656" i="6916"/>
  <c r="H656" i="6916"/>
  <c r="A656" i="6916"/>
  <c r="I655" i="6916"/>
  <c r="H655" i="6916"/>
  <c r="A655" i="6916"/>
  <c r="I654" i="6916"/>
  <c r="H654" i="6916"/>
  <c r="A654" i="6916"/>
  <c r="I653" i="6916"/>
  <c r="H653" i="6916"/>
  <c r="A653" i="6916"/>
  <c r="I652" i="6916"/>
  <c r="H652" i="6916"/>
  <c r="A652" i="6916"/>
  <c r="I651" i="6916"/>
  <c r="H651" i="6916"/>
  <c r="A651" i="6916"/>
  <c r="I650" i="6916"/>
  <c r="H650" i="6916"/>
  <c r="A650" i="6916"/>
  <c r="I649" i="6916"/>
  <c r="H649" i="6916"/>
  <c r="A649" i="6916"/>
  <c r="I648" i="6916"/>
  <c r="H648" i="6916"/>
  <c r="A648" i="6916"/>
  <c r="I647" i="6916"/>
  <c r="H647" i="6916"/>
  <c r="A647" i="6916"/>
  <c r="I646" i="6916"/>
  <c r="H646" i="6916"/>
  <c r="A646" i="6916"/>
  <c r="I645" i="6916"/>
  <c r="H645" i="6916"/>
  <c r="A645" i="6916"/>
  <c r="I644" i="6916"/>
  <c r="H644" i="6916"/>
  <c r="A644" i="6916"/>
  <c r="I643" i="6916"/>
  <c r="H643" i="6916"/>
  <c r="A643" i="6916"/>
  <c r="I642" i="6916"/>
  <c r="H642" i="6916"/>
  <c r="A642" i="6916"/>
  <c r="I641" i="6916"/>
  <c r="H641" i="6916"/>
  <c r="A641" i="6916"/>
  <c r="I640" i="6916"/>
  <c r="H640" i="6916"/>
  <c r="A640" i="6916"/>
  <c r="I639" i="6916"/>
  <c r="H639" i="6916"/>
  <c r="A639" i="6916"/>
  <c r="I638" i="6916"/>
  <c r="H638" i="6916"/>
  <c r="A638" i="6916"/>
  <c r="I637" i="6916"/>
  <c r="H637" i="6916"/>
  <c r="A637" i="6916"/>
  <c r="I636" i="6916"/>
  <c r="H636" i="6916"/>
  <c r="A636" i="6916"/>
  <c r="I635" i="6916"/>
  <c r="H635" i="6916"/>
  <c r="A635" i="6916"/>
  <c r="I634" i="6916"/>
  <c r="H634" i="6916"/>
  <c r="A634" i="6916"/>
  <c r="I633" i="6916"/>
  <c r="H633" i="6916"/>
  <c r="A633" i="6916"/>
  <c r="I632" i="6916"/>
  <c r="H632" i="6916"/>
  <c r="A632" i="6916"/>
  <c r="I631" i="6916"/>
  <c r="H631" i="6916"/>
  <c r="A631" i="6916"/>
  <c r="I630" i="6916"/>
  <c r="H630" i="6916"/>
  <c r="A630" i="6916"/>
  <c r="I629" i="6916"/>
  <c r="H629" i="6916"/>
  <c r="A629" i="6916"/>
  <c r="I628" i="6916"/>
  <c r="H628" i="6916"/>
  <c r="A628" i="6916"/>
  <c r="I627" i="6916"/>
  <c r="H627" i="6916"/>
  <c r="A627" i="6916"/>
  <c r="I626" i="6916"/>
  <c r="H626" i="6916"/>
  <c r="A626" i="6916"/>
  <c r="I625" i="6916"/>
  <c r="H625" i="6916"/>
  <c r="A625" i="6916"/>
  <c r="I624" i="6916"/>
  <c r="H624" i="6916"/>
  <c r="A624" i="6916"/>
  <c r="I623" i="6916"/>
  <c r="H623" i="6916"/>
  <c r="A623" i="6916"/>
  <c r="I622" i="6916"/>
  <c r="H622" i="6916"/>
  <c r="A622" i="6916"/>
  <c r="I621" i="6916"/>
  <c r="H621" i="6916"/>
  <c r="A621" i="6916"/>
  <c r="I620" i="6916"/>
  <c r="H620" i="6916"/>
  <c r="A620" i="6916"/>
  <c r="I619" i="6916"/>
  <c r="H619" i="6916"/>
  <c r="A619" i="6916"/>
  <c r="I618" i="6916"/>
  <c r="H618" i="6916"/>
  <c r="A618" i="6916"/>
  <c r="I617" i="6916"/>
  <c r="H617" i="6916"/>
  <c r="A617" i="6916"/>
  <c r="I616" i="6916"/>
  <c r="H616" i="6916"/>
  <c r="A616" i="6916"/>
  <c r="I615" i="6916"/>
  <c r="H615" i="6916"/>
  <c r="A615" i="6916"/>
  <c r="I614" i="6916"/>
  <c r="H614" i="6916"/>
  <c r="A614" i="6916"/>
  <c r="I613" i="6916"/>
  <c r="H613" i="6916"/>
  <c r="A613" i="6916"/>
  <c r="I612" i="6916"/>
  <c r="H612" i="6916"/>
  <c r="A612" i="6916"/>
  <c r="I611" i="6916"/>
  <c r="H611" i="6916"/>
  <c r="A611" i="6916"/>
  <c r="I610" i="6916"/>
  <c r="H610" i="6916"/>
  <c r="A610" i="6916"/>
  <c r="I609" i="6916"/>
  <c r="H609" i="6916"/>
  <c r="A609" i="6916"/>
  <c r="I608" i="6916"/>
  <c r="H608" i="6916"/>
  <c r="A608" i="6916"/>
  <c r="I607" i="6916"/>
  <c r="H607" i="6916"/>
  <c r="A607" i="6916"/>
  <c r="I606" i="6916"/>
  <c r="H606" i="6916"/>
  <c r="A606" i="6916"/>
  <c r="I605" i="6916"/>
  <c r="H605" i="6916"/>
  <c r="A605" i="6916"/>
  <c r="I604" i="6916"/>
  <c r="H604" i="6916"/>
  <c r="A604" i="6916"/>
  <c r="I603" i="6916"/>
  <c r="H603" i="6916"/>
  <c r="A603" i="6916"/>
  <c r="I602" i="6916"/>
  <c r="H602" i="6916"/>
  <c r="A602" i="6916"/>
  <c r="I601" i="6916"/>
  <c r="H601" i="6916"/>
  <c r="A601" i="6916"/>
  <c r="I600" i="6916"/>
  <c r="H600" i="6916"/>
  <c r="A600" i="6916"/>
  <c r="I599" i="6916"/>
  <c r="H599" i="6916"/>
  <c r="A599" i="6916"/>
  <c r="I598" i="6916"/>
  <c r="H598" i="6916"/>
  <c r="A598" i="6916"/>
  <c r="I597" i="6916"/>
  <c r="H597" i="6916"/>
  <c r="A597" i="6916"/>
  <c r="I596" i="6916"/>
  <c r="H596" i="6916"/>
  <c r="A596" i="6916"/>
  <c r="I595" i="6916"/>
  <c r="H595" i="6916"/>
  <c r="A595" i="6916"/>
  <c r="I594" i="6916"/>
  <c r="H594" i="6916"/>
  <c r="A594" i="6916"/>
  <c r="I593" i="6916"/>
  <c r="H593" i="6916"/>
  <c r="A593" i="6916"/>
  <c r="I592" i="6916"/>
  <c r="H592" i="6916"/>
  <c r="A592" i="6916"/>
  <c r="I591" i="6916"/>
  <c r="H591" i="6916"/>
  <c r="A591" i="6916"/>
  <c r="I590" i="6916"/>
  <c r="H590" i="6916"/>
  <c r="A590" i="6916"/>
  <c r="I589" i="6916"/>
  <c r="H589" i="6916"/>
  <c r="A589" i="6916"/>
  <c r="I588" i="6916"/>
  <c r="H588" i="6916"/>
  <c r="A588" i="6916"/>
  <c r="I587" i="6916"/>
  <c r="H587" i="6916"/>
  <c r="A587" i="6916"/>
  <c r="I586" i="6916"/>
  <c r="H586" i="6916"/>
  <c r="A586" i="6916"/>
  <c r="I585" i="6916"/>
  <c r="H585" i="6916"/>
  <c r="A585" i="6916"/>
  <c r="I584" i="6916"/>
  <c r="H584" i="6916"/>
  <c r="A584" i="6916"/>
  <c r="I583" i="6916"/>
  <c r="H583" i="6916"/>
  <c r="A583" i="6916"/>
  <c r="I582" i="6916"/>
  <c r="H582" i="6916"/>
  <c r="A582" i="6916"/>
  <c r="I581" i="6916"/>
  <c r="H581" i="6916"/>
  <c r="A581" i="6916"/>
  <c r="I580" i="6916"/>
  <c r="H580" i="6916"/>
  <c r="A580" i="6916"/>
  <c r="I579" i="6916"/>
  <c r="H579" i="6916"/>
  <c r="A579" i="6916"/>
  <c r="I578" i="6916"/>
  <c r="H578" i="6916"/>
  <c r="A578" i="6916"/>
  <c r="I577" i="6916"/>
  <c r="H577" i="6916"/>
  <c r="A577" i="6916"/>
  <c r="I576" i="6916"/>
  <c r="H576" i="6916"/>
  <c r="A576" i="6916"/>
  <c r="I575" i="6916"/>
  <c r="H575" i="6916"/>
  <c r="A575" i="6916"/>
  <c r="I574" i="6916"/>
  <c r="H574" i="6916"/>
  <c r="A574" i="6916"/>
  <c r="I573" i="6916"/>
  <c r="H573" i="6916"/>
  <c r="A573" i="6916"/>
  <c r="I572" i="6916"/>
  <c r="H572" i="6916"/>
  <c r="A572" i="6916"/>
  <c r="I571" i="6916"/>
  <c r="H571" i="6916"/>
  <c r="A571" i="6916"/>
  <c r="I570" i="6916"/>
  <c r="H570" i="6916"/>
  <c r="A570" i="6916"/>
  <c r="I569" i="6916"/>
  <c r="H569" i="6916"/>
  <c r="A569" i="6916"/>
  <c r="I568" i="6916"/>
  <c r="H568" i="6916"/>
  <c r="A568" i="6916"/>
  <c r="I567" i="6916"/>
  <c r="H567" i="6916"/>
  <c r="A567" i="6916"/>
  <c r="I566" i="6916"/>
  <c r="H566" i="6916"/>
  <c r="A566" i="6916"/>
  <c r="I565" i="6916"/>
  <c r="H565" i="6916"/>
  <c r="A565" i="6916"/>
  <c r="I564" i="6916"/>
  <c r="H564" i="6916"/>
  <c r="A564" i="6916"/>
  <c r="I563" i="6916"/>
  <c r="H563" i="6916"/>
  <c r="A563" i="6916"/>
  <c r="I562" i="6916"/>
  <c r="H562" i="6916"/>
  <c r="A562" i="6916"/>
  <c r="I561" i="6916"/>
  <c r="H561" i="6916"/>
  <c r="A561" i="6916"/>
  <c r="I560" i="6916"/>
  <c r="H560" i="6916"/>
  <c r="A560" i="6916"/>
  <c r="I559" i="6916"/>
  <c r="H559" i="6916"/>
  <c r="A559" i="6916"/>
  <c r="I558" i="6916"/>
  <c r="H558" i="6916"/>
  <c r="A558" i="6916"/>
  <c r="I557" i="6916"/>
  <c r="H557" i="6916"/>
  <c r="A557" i="6916"/>
  <c r="I556" i="6916"/>
  <c r="H556" i="6916"/>
  <c r="A556" i="6916"/>
  <c r="I555" i="6916"/>
  <c r="H555" i="6916"/>
  <c r="A555" i="6916"/>
  <c r="I554" i="6916"/>
  <c r="H554" i="6916"/>
  <c r="A554" i="6916"/>
  <c r="I553" i="6916"/>
  <c r="H553" i="6916"/>
  <c r="A553" i="6916"/>
  <c r="I552" i="6916"/>
  <c r="H552" i="6916"/>
  <c r="A552" i="6916"/>
  <c r="I551" i="6916"/>
  <c r="H551" i="6916"/>
  <c r="A551" i="6916"/>
  <c r="I550" i="6916"/>
  <c r="H550" i="6916"/>
  <c r="A550" i="6916"/>
  <c r="I549" i="6916"/>
  <c r="H549" i="6916"/>
  <c r="A549" i="6916"/>
  <c r="I548" i="6916"/>
  <c r="H548" i="6916"/>
  <c r="A548" i="6916"/>
  <c r="I547" i="6916"/>
  <c r="H547" i="6916"/>
  <c r="A547" i="6916"/>
  <c r="I546" i="6916"/>
  <c r="H546" i="6916"/>
  <c r="A546" i="6916"/>
  <c r="I545" i="6916"/>
  <c r="H545" i="6916"/>
  <c r="A545" i="6916"/>
  <c r="I544" i="6916"/>
  <c r="H544" i="6916"/>
  <c r="A544" i="6916"/>
  <c r="I543" i="6916"/>
  <c r="H543" i="6916"/>
  <c r="A543" i="6916"/>
  <c r="I542" i="6916"/>
  <c r="H542" i="6916"/>
  <c r="A542" i="6916"/>
  <c r="I541" i="6916"/>
  <c r="H541" i="6916"/>
  <c r="A541" i="6916"/>
  <c r="I540" i="6916"/>
  <c r="H540" i="6916"/>
  <c r="A540" i="6916"/>
  <c r="I539" i="6916"/>
  <c r="H539" i="6916"/>
  <c r="A539" i="6916"/>
  <c r="I538" i="6916"/>
  <c r="H538" i="6916"/>
  <c r="A538" i="6916"/>
  <c r="I537" i="6916"/>
  <c r="H537" i="6916"/>
  <c r="A537" i="6916"/>
  <c r="I536" i="6916"/>
  <c r="H536" i="6916"/>
  <c r="A536" i="6916"/>
  <c r="I535" i="6916"/>
  <c r="H535" i="6916"/>
  <c r="A535" i="6916"/>
  <c r="I534" i="6916"/>
  <c r="H534" i="6916"/>
  <c r="A534" i="6916"/>
  <c r="I533" i="6916"/>
  <c r="H533" i="6916"/>
  <c r="A533" i="6916"/>
  <c r="I532" i="6916"/>
  <c r="H532" i="6916"/>
  <c r="A532" i="6916"/>
  <c r="I531" i="6916"/>
  <c r="H531" i="6916"/>
  <c r="A531" i="6916"/>
  <c r="I530" i="6916"/>
  <c r="H530" i="6916"/>
  <c r="A530" i="6916"/>
  <c r="I529" i="6916"/>
  <c r="H529" i="6916"/>
  <c r="A529" i="6916"/>
  <c r="I528" i="6916"/>
  <c r="H528" i="6916"/>
  <c r="A528" i="6916"/>
  <c r="I527" i="6916"/>
  <c r="H527" i="6916"/>
  <c r="A527" i="6916"/>
  <c r="I526" i="6916"/>
  <c r="H526" i="6916"/>
  <c r="A526" i="6916"/>
  <c r="I525" i="6916"/>
  <c r="H525" i="6916"/>
  <c r="A525" i="6916"/>
  <c r="I524" i="6916"/>
  <c r="H524" i="6916"/>
  <c r="A524" i="6916"/>
  <c r="I523" i="6916"/>
  <c r="H523" i="6916"/>
  <c r="A523" i="6916"/>
  <c r="I522" i="6916"/>
  <c r="H522" i="6916"/>
  <c r="A522" i="6916"/>
  <c r="I521" i="6916"/>
  <c r="H521" i="6916"/>
  <c r="A521" i="6916"/>
  <c r="I520" i="6916"/>
  <c r="H520" i="6916"/>
  <c r="A520" i="6916"/>
  <c r="I519" i="6916"/>
  <c r="H519" i="6916"/>
  <c r="A519" i="6916"/>
  <c r="I518" i="6916"/>
  <c r="H518" i="6916"/>
  <c r="A518" i="6916"/>
  <c r="I517" i="6916"/>
  <c r="H517" i="6916"/>
  <c r="A517" i="6916"/>
  <c r="I516" i="6916"/>
  <c r="H516" i="6916"/>
  <c r="A516" i="6916"/>
  <c r="I515" i="6916"/>
  <c r="H515" i="6916"/>
  <c r="A515" i="6916"/>
  <c r="I514" i="6916"/>
  <c r="H514" i="6916"/>
  <c r="A514" i="6916"/>
  <c r="I513" i="6916"/>
  <c r="H513" i="6916"/>
  <c r="A513" i="6916"/>
  <c r="I512" i="6916"/>
  <c r="H512" i="6916"/>
  <c r="A512" i="6916"/>
  <c r="I511" i="6916"/>
  <c r="H511" i="6916"/>
  <c r="A511" i="6916"/>
  <c r="I510" i="6916"/>
  <c r="H510" i="6916"/>
  <c r="A510" i="6916"/>
  <c r="I509" i="6916"/>
  <c r="H509" i="6916"/>
  <c r="A509" i="6916"/>
  <c r="I508" i="6916"/>
  <c r="H508" i="6916"/>
  <c r="A508" i="6916"/>
  <c r="I507" i="6916"/>
  <c r="H507" i="6916"/>
  <c r="A507" i="6916"/>
  <c r="I506" i="6916"/>
  <c r="H506" i="6916"/>
  <c r="A506" i="6916"/>
  <c r="I505" i="6916"/>
  <c r="H505" i="6916"/>
  <c r="A505" i="6916"/>
  <c r="I504" i="6916"/>
  <c r="H504" i="6916"/>
  <c r="A504" i="6916"/>
  <c r="I503" i="6916"/>
  <c r="H503" i="6916"/>
  <c r="A503" i="6916"/>
  <c r="I502" i="6916"/>
  <c r="H502" i="6916"/>
  <c r="A502" i="6916"/>
  <c r="I501" i="6916"/>
  <c r="H501" i="6916"/>
  <c r="A501" i="6916"/>
  <c r="I500" i="6916"/>
  <c r="H500" i="6916"/>
  <c r="A500" i="6916"/>
  <c r="I499" i="6916"/>
  <c r="H499" i="6916"/>
  <c r="A499" i="6916"/>
  <c r="I498" i="6916"/>
  <c r="H498" i="6916"/>
  <c r="A498" i="6916"/>
  <c r="I497" i="6916"/>
  <c r="H497" i="6916"/>
  <c r="A497" i="6916"/>
  <c r="I496" i="6916"/>
  <c r="H496" i="6916"/>
  <c r="A496" i="6916"/>
  <c r="I495" i="6916"/>
  <c r="H495" i="6916"/>
  <c r="A495" i="6916"/>
  <c r="I494" i="6916"/>
  <c r="H494" i="6916"/>
  <c r="A494" i="6916"/>
  <c r="I493" i="6916"/>
  <c r="H493" i="6916"/>
  <c r="A493" i="6916"/>
  <c r="I492" i="6916"/>
  <c r="H492" i="6916"/>
  <c r="A492" i="6916"/>
  <c r="I491" i="6916"/>
  <c r="H491" i="6916"/>
  <c r="A491" i="6916"/>
  <c r="I490" i="6916"/>
  <c r="H490" i="6916"/>
  <c r="A490" i="6916"/>
  <c r="I489" i="6916"/>
  <c r="H489" i="6916"/>
  <c r="A489" i="6916"/>
  <c r="I488" i="6916"/>
  <c r="H488" i="6916"/>
  <c r="A488" i="6916"/>
  <c r="I487" i="6916"/>
  <c r="H487" i="6916"/>
  <c r="A487" i="6916"/>
  <c r="I486" i="6916"/>
  <c r="H486" i="6916"/>
  <c r="A486" i="6916"/>
  <c r="I485" i="6916"/>
  <c r="H485" i="6916"/>
  <c r="A485" i="6916"/>
  <c r="I484" i="6916"/>
  <c r="H484" i="6916"/>
  <c r="A484" i="6916"/>
  <c r="I483" i="6916"/>
  <c r="H483" i="6916"/>
  <c r="A483" i="6916"/>
  <c r="I482" i="6916"/>
  <c r="H482" i="6916"/>
  <c r="A482" i="6916"/>
  <c r="I481" i="6916"/>
  <c r="H481" i="6916"/>
  <c r="A481" i="6916"/>
  <c r="I480" i="6916"/>
  <c r="H480" i="6916"/>
  <c r="A480" i="6916"/>
  <c r="I479" i="6916"/>
  <c r="H479" i="6916"/>
  <c r="A479" i="6916"/>
  <c r="I478" i="6916"/>
  <c r="H478" i="6916"/>
  <c r="A478" i="6916"/>
  <c r="I477" i="6916"/>
  <c r="H477" i="6916"/>
  <c r="A477" i="6916"/>
  <c r="I476" i="6916"/>
  <c r="H476" i="6916"/>
  <c r="A476" i="6916"/>
  <c r="I475" i="6916"/>
  <c r="H475" i="6916"/>
  <c r="A475" i="6916"/>
  <c r="I474" i="6916"/>
  <c r="H474" i="6916"/>
  <c r="A474" i="6916"/>
  <c r="I473" i="6916"/>
  <c r="H473" i="6916"/>
  <c r="A473" i="6916"/>
  <c r="I472" i="6916"/>
  <c r="H472" i="6916"/>
  <c r="A472" i="6916"/>
  <c r="I471" i="6916"/>
  <c r="H471" i="6916"/>
  <c r="A471" i="6916"/>
  <c r="I470" i="6916"/>
  <c r="H470" i="6916"/>
  <c r="A470" i="6916"/>
  <c r="I469" i="6916"/>
  <c r="H469" i="6916"/>
  <c r="A469" i="6916"/>
  <c r="I468" i="6916"/>
  <c r="H468" i="6916"/>
  <c r="A468" i="6916"/>
  <c r="I467" i="6916"/>
  <c r="H467" i="6916"/>
  <c r="A467" i="6916"/>
  <c r="I466" i="6916"/>
  <c r="H466" i="6916"/>
  <c r="A466" i="6916"/>
  <c r="I465" i="6916"/>
  <c r="H465" i="6916"/>
  <c r="A465" i="6916"/>
  <c r="I464" i="6916"/>
  <c r="H464" i="6916"/>
  <c r="A464" i="6916"/>
  <c r="I463" i="6916"/>
  <c r="H463" i="6916"/>
  <c r="A463" i="6916"/>
  <c r="I462" i="6916"/>
  <c r="H462" i="6916"/>
  <c r="A462" i="6916"/>
  <c r="I461" i="6916"/>
  <c r="H461" i="6916"/>
  <c r="A461" i="6916"/>
  <c r="I460" i="6916"/>
  <c r="H460" i="6916"/>
  <c r="A460" i="6916"/>
  <c r="I459" i="6916"/>
  <c r="H459" i="6916"/>
  <c r="A459" i="6916"/>
  <c r="I458" i="6916"/>
  <c r="H458" i="6916"/>
  <c r="A458" i="6916"/>
  <c r="I457" i="6916"/>
  <c r="H457" i="6916"/>
  <c r="A457" i="6916"/>
  <c r="I456" i="6916"/>
  <c r="H456" i="6916"/>
  <c r="A456" i="6916"/>
  <c r="I455" i="6916"/>
  <c r="H455" i="6916"/>
  <c r="A455" i="6916"/>
  <c r="I454" i="6916"/>
  <c r="H454" i="6916"/>
  <c r="A454" i="6916"/>
  <c r="I453" i="6916"/>
  <c r="H453" i="6916"/>
  <c r="A453" i="6916"/>
  <c r="I452" i="6916"/>
  <c r="H452" i="6916"/>
  <c r="A452" i="6916"/>
  <c r="I451" i="6916"/>
  <c r="H451" i="6916"/>
  <c r="A451" i="6916"/>
  <c r="I450" i="6916"/>
  <c r="H450" i="6916"/>
  <c r="A450" i="6916"/>
  <c r="I449" i="6916"/>
  <c r="H449" i="6916"/>
  <c r="A449" i="6916"/>
  <c r="I448" i="6916"/>
  <c r="H448" i="6916"/>
  <c r="A448" i="6916"/>
  <c r="I447" i="6916"/>
  <c r="H447" i="6916"/>
  <c r="A447" i="6916"/>
  <c r="I446" i="6916"/>
  <c r="H446" i="6916"/>
  <c r="A446" i="6916"/>
  <c r="I445" i="6916"/>
  <c r="H445" i="6916"/>
  <c r="A445" i="6916"/>
  <c r="I444" i="6916"/>
  <c r="H444" i="6916"/>
  <c r="A444" i="6916"/>
  <c r="I443" i="6916"/>
  <c r="H443" i="6916"/>
  <c r="A443" i="6916"/>
  <c r="I442" i="6916"/>
  <c r="H442" i="6916"/>
  <c r="A442" i="6916"/>
  <c r="I441" i="6916"/>
  <c r="H441" i="6916"/>
  <c r="A441" i="6916"/>
  <c r="I440" i="6916"/>
  <c r="H440" i="6916"/>
  <c r="A440" i="6916"/>
  <c r="I439" i="6916"/>
  <c r="H439" i="6916"/>
  <c r="A439" i="6916"/>
  <c r="I438" i="6916"/>
  <c r="H438" i="6916"/>
  <c r="A438" i="6916"/>
  <c r="I437" i="6916"/>
  <c r="H437" i="6916"/>
  <c r="A437" i="6916"/>
  <c r="I436" i="6916"/>
  <c r="H436" i="6916"/>
  <c r="A436" i="6916"/>
  <c r="I435" i="6916"/>
  <c r="H435" i="6916"/>
  <c r="A435" i="6916"/>
  <c r="I434" i="6916"/>
  <c r="H434" i="6916"/>
  <c r="A434" i="6916"/>
  <c r="I433" i="6916"/>
  <c r="H433" i="6916"/>
  <c r="A433" i="6916"/>
  <c r="I432" i="6916"/>
  <c r="H432" i="6916"/>
  <c r="A432" i="6916"/>
  <c r="I431" i="6916"/>
  <c r="H431" i="6916"/>
  <c r="A431" i="6916"/>
  <c r="I430" i="6916"/>
  <c r="H430" i="6916"/>
  <c r="A430" i="6916"/>
  <c r="I429" i="6916"/>
  <c r="H429" i="6916"/>
  <c r="A429" i="6916"/>
  <c r="I428" i="6916"/>
  <c r="H428" i="6916"/>
  <c r="A428" i="6916"/>
  <c r="I427" i="6916"/>
  <c r="H427" i="6916"/>
  <c r="A427" i="6916"/>
  <c r="I426" i="6916"/>
  <c r="H426" i="6916"/>
  <c r="A426" i="6916"/>
  <c r="I425" i="6916"/>
  <c r="H425" i="6916"/>
  <c r="A425" i="6916"/>
  <c r="I424" i="6916"/>
  <c r="H424" i="6916"/>
  <c r="A424" i="6916"/>
  <c r="I423" i="6916"/>
  <c r="H423" i="6916"/>
  <c r="A423" i="6916"/>
  <c r="I422" i="6916"/>
  <c r="H422" i="6916"/>
  <c r="A422" i="6916"/>
  <c r="I421" i="6916"/>
  <c r="H421" i="6916"/>
  <c r="A421" i="6916"/>
  <c r="I420" i="6916"/>
  <c r="H420" i="6916"/>
  <c r="A420" i="6916"/>
  <c r="I419" i="6916"/>
  <c r="H419" i="6916"/>
  <c r="A419" i="6916"/>
  <c r="I418" i="6916"/>
  <c r="H418" i="6916"/>
  <c r="A418" i="6916"/>
  <c r="I417" i="6916"/>
  <c r="H417" i="6916"/>
  <c r="A417" i="6916"/>
  <c r="I416" i="6916"/>
  <c r="H416" i="6916"/>
  <c r="A416" i="6916"/>
  <c r="I415" i="6916"/>
  <c r="H415" i="6916"/>
  <c r="A415" i="6916"/>
  <c r="I414" i="6916"/>
  <c r="H414" i="6916"/>
  <c r="A414" i="6916"/>
  <c r="I413" i="6916"/>
  <c r="H413" i="6916"/>
  <c r="A413" i="6916"/>
  <c r="I412" i="6916"/>
  <c r="H412" i="6916"/>
  <c r="A412" i="6916"/>
  <c r="I411" i="6916"/>
  <c r="H411" i="6916"/>
  <c r="A411" i="6916"/>
  <c r="I410" i="6916"/>
  <c r="H410" i="6916"/>
  <c r="A410" i="6916"/>
  <c r="I409" i="6916"/>
  <c r="H409" i="6916"/>
  <c r="A409" i="6916"/>
  <c r="I408" i="6916"/>
  <c r="H408" i="6916"/>
  <c r="A408" i="6916"/>
  <c r="I407" i="6916"/>
  <c r="H407" i="6916"/>
  <c r="A407" i="6916"/>
  <c r="I406" i="6916"/>
  <c r="H406" i="6916"/>
  <c r="A406" i="6916"/>
  <c r="I405" i="6916"/>
  <c r="H405" i="6916"/>
  <c r="A405" i="6916"/>
  <c r="I404" i="6916"/>
  <c r="H404" i="6916"/>
  <c r="A404" i="6916"/>
  <c r="I403" i="6916"/>
  <c r="H403" i="6916"/>
  <c r="A403" i="6916"/>
  <c r="I402" i="6916"/>
  <c r="H402" i="6916"/>
  <c r="A402" i="6916"/>
  <c r="I401" i="6916"/>
  <c r="H401" i="6916"/>
  <c r="A401" i="6916"/>
  <c r="I400" i="6916"/>
  <c r="H400" i="6916"/>
  <c r="A400" i="6916"/>
  <c r="I399" i="6916"/>
  <c r="H399" i="6916"/>
  <c r="A399" i="6916"/>
  <c r="I398" i="6916"/>
  <c r="H398" i="6916"/>
  <c r="A398" i="6916"/>
  <c r="I397" i="6916"/>
  <c r="H397" i="6916"/>
  <c r="A397" i="6916"/>
  <c r="I396" i="6916"/>
  <c r="H396" i="6916"/>
  <c r="A396" i="6916"/>
  <c r="I395" i="6916"/>
  <c r="H395" i="6916"/>
  <c r="A395" i="6916"/>
  <c r="I394" i="6916"/>
  <c r="H394" i="6916"/>
  <c r="A394" i="6916"/>
  <c r="I393" i="6916"/>
  <c r="H393" i="6916"/>
  <c r="A393" i="6916"/>
  <c r="I392" i="6916"/>
  <c r="H392" i="6916"/>
  <c r="A392" i="6916"/>
  <c r="I391" i="6916"/>
  <c r="H391" i="6916"/>
  <c r="A391" i="6916"/>
  <c r="I390" i="6916"/>
  <c r="H390" i="6916"/>
  <c r="A390" i="6916"/>
  <c r="I389" i="6916"/>
  <c r="H389" i="6916"/>
  <c r="A389" i="6916"/>
  <c r="I388" i="6916"/>
  <c r="H388" i="6916"/>
  <c r="A388" i="6916"/>
  <c r="I387" i="6916"/>
  <c r="H387" i="6916"/>
  <c r="A387" i="6916"/>
  <c r="I386" i="6916"/>
  <c r="H386" i="6916"/>
  <c r="A386" i="6916"/>
  <c r="I385" i="6916"/>
  <c r="H385" i="6916"/>
  <c r="A385" i="6916"/>
  <c r="I384" i="6916"/>
  <c r="H384" i="6916"/>
  <c r="A384" i="6916"/>
  <c r="I383" i="6916"/>
  <c r="H383" i="6916"/>
  <c r="A383" i="6916"/>
  <c r="I382" i="6916"/>
  <c r="H382" i="6916"/>
  <c r="A382" i="6916"/>
  <c r="I381" i="6916"/>
  <c r="H381" i="6916"/>
  <c r="A381" i="6916"/>
  <c r="I380" i="6916"/>
  <c r="H380" i="6916"/>
  <c r="A380" i="6916"/>
  <c r="I379" i="6916"/>
  <c r="H379" i="6916"/>
  <c r="A379" i="6916"/>
  <c r="I378" i="6916"/>
  <c r="H378" i="6916"/>
  <c r="A378" i="6916"/>
  <c r="I377" i="6916"/>
  <c r="H377" i="6916"/>
  <c r="A377" i="6916"/>
  <c r="I376" i="6916"/>
  <c r="H376" i="6916"/>
  <c r="A376" i="6916"/>
  <c r="I375" i="6916"/>
  <c r="H375" i="6916"/>
  <c r="A375" i="6916"/>
  <c r="I374" i="6916"/>
  <c r="H374" i="6916"/>
  <c r="A374" i="6916"/>
  <c r="I373" i="6916"/>
  <c r="H373" i="6916"/>
  <c r="A373" i="6916"/>
  <c r="I372" i="6916"/>
  <c r="H372" i="6916"/>
  <c r="A372" i="6916"/>
  <c r="I371" i="6916"/>
  <c r="H371" i="6916"/>
  <c r="A371" i="6916"/>
  <c r="I370" i="6916"/>
  <c r="H370" i="6916"/>
  <c r="A370" i="6916"/>
  <c r="I369" i="6916"/>
  <c r="H369" i="6916"/>
  <c r="A369" i="6916"/>
  <c r="I368" i="6916"/>
  <c r="H368" i="6916"/>
  <c r="A368" i="6916"/>
  <c r="I367" i="6916"/>
  <c r="H367" i="6916"/>
  <c r="A367" i="6916"/>
  <c r="I366" i="6916"/>
  <c r="H366" i="6916"/>
  <c r="A366" i="6916"/>
  <c r="I365" i="6916"/>
  <c r="H365" i="6916"/>
  <c r="A365" i="6916"/>
  <c r="I364" i="6916"/>
  <c r="H364" i="6916"/>
  <c r="A364" i="6916"/>
  <c r="I363" i="6916"/>
  <c r="H363" i="6916"/>
  <c r="A363" i="6916"/>
  <c r="I362" i="6916"/>
  <c r="H362" i="6916"/>
  <c r="A362" i="6916"/>
  <c r="I361" i="6916"/>
  <c r="H361" i="6916"/>
  <c r="A361" i="6916"/>
  <c r="I360" i="6916"/>
  <c r="H360" i="6916"/>
  <c r="A360" i="6916"/>
  <c r="I359" i="6916"/>
  <c r="H359" i="6916"/>
  <c r="A359" i="6916"/>
  <c r="I358" i="6916"/>
  <c r="H358" i="6916"/>
  <c r="A358" i="6916"/>
  <c r="I357" i="6916"/>
  <c r="H357" i="6916"/>
  <c r="A357" i="6916"/>
  <c r="I356" i="6916"/>
  <c r="H356" i="6916"/>
  <c r="A356" i="6916"/>
  <c r="I355" i="6916"/>
  <c r="H355" i="6916"/>
  <c r="A355" i="6916"/>
  <c r="I354" i="6916"/>
  <c r="H354" i="6916"/>
  <c r="A354" i="6916"/>
  <c r="I353" i="6916"/>
  <c r="H353" i="6916"/>
  <c r="A353" i="6916"/>
  <c r="I352" i="6916"/>
  <c r="H352" i="6916"/>
  <c r="A352" i="6916"/>
  <c r="I351" i="6916"/>
  <c r="H351" i="6916"/>
  <c r="A351" i="6916"/>
  <c r="I350" i="6916"/>
  <c r="H350" i="6916"/>
  <c r="A350" i="6916"/>
  <c r="I349" i="6916"/>
  <c r="H349" i="6916"/>
  <c r="A349" i="6916"/>
  <c r="I348" i="6916"/>
  <c r="H348" i="6916"/>
  <c r="A348" i="6916"/>
  <c r="I347" i="6916"/>
  <c r="H347" i="6916"/>
  <c r="A347" i="6916"/>
  <c r="I346" i="6916"/>
  <c r="H346" i="6916"/>
  <c r="A346" i="6916"/>
  <c r="I345" i="6916"/>
  <c r="H345" i="6916"/>
  <c r="A345" i="6916"/>
  <c r="I344" i="6916"/>
  <c r="H344" i="6916"/>
  <c r="A344" i="6916"/>
  <c r="I343" i="6916"/>
  <c r="H343" i="6916"/>
  <c r="A343" i="6916"/>
  <c r="I342" i="6916"/>
  <c r="H342" i="6916"/>
  <c r="A342" i="6916"/>
  <c r="I341" i="6916"/>
  <c r="H341" i="6916"/>
  <c r="A341" i="6916"/>
  <c r="I340" i="6916"/>
  <c r="H340" i="6916"/>
  <c r="A340" i="6916"/>
  <c r="I339" i="6916"/>
  <c r="H339" i="6916"/>
  <c r="A339" i="6916"/>
  <c r="I338" i="6916"/>
  <c r="H338" i="6916"/>
  <c r="A338" i="6916"/>
  <c r="I337" i="6916"/>
  <c r="H337" i="6916"/>
  <c r="A337" i="6916"/>
  <c r="I336" i="6916"/>
  <c r="H336" i="6916"/>
  <c r="A336" i="6916"/>
  <c r="I335" i="6916"/>
  <c r="H335" i="6916"/>
  <c r="A335" i="6916"/>
  <c r="I334" i="6916"/>
  <c r="H334" i="6916"/>
  <c r="A334" i="6916"/>
  <c r="I333" i="6916"/>
  <c r="H333" i="6916"/>
  <c r="A333" i="6916"/>
  <c r="I332" i="6916"/>
  <c r="H332" i="6916"/>
  <c r="A332" i="6916"/>
  <c r="I331" i="6916"/>
  <c r="H331" i="6916"/>
  <c r="A331" i="6916"/>
  <c r="I330" i="6916"/>
  <c r="H330" i="6916"/>
  <c r="A330" i="6916"/>
  <c r="I329" i="6916"/>
  <c r="H329" i="6916"/>
  <c r="A329" i="6916"/>
  <c r="I328" i="6916"/>
  <c r="H328" i="6916"/>
  <c r="A328" i="6916"/>
  <c r="I327" i="6916"/>
  <c r="H327" i="6916"/>
  <c r="A327" i="6916"/>
  <c r="I326" i="6916"/>
  <c r="H326" i="6916"/>
  <c r="A326" i="6916"/>
  <c r="I325" i="6916"/>
  <c r="H325" i="6916"/>
  <c r="A325" i="6916"/>
  <c r="I324" i="6916"/>
  <c r="H324" i="6916"/>
  <c r="A324" i="6916"/>
  <c r="I323" i="6916"/>
  <c r="H323" i="6916"/>
  <c r="A323" i="6916"/>
  <c r="I322" i="6916"/>
  <c r="H322" i="6916"/>
  <c r="A322" i="6916"/>
  <c r="I321" i="6916"/>
  <c r="H321" i="6916"/>
  <c r="A321" i="6916"/>
  <c r="I320" i="6916"/>
  <c r="H320" i="6916"/>
  <c r="A320" i="6916"/>
  <c r="I319" i="6916"/>
  <c r="H319" i="6916"/>
  <c r="A319" i="6916"/>
  <c r="I318" i="6916"/>
  <c r="H318" i="6916"/>
  <c r="A318" i="6916"/>
  <c r="I317" i="6916"/>
  <c r="H317" i="6916"/>
  <c r="A317" i="6916"/>
  <c r="I316" i="6916"/>
  <c r="H316" i="6916"/>
  <c r="A316" i="6916"/>
  <c r="I315" i="6916"/>
  <c r="H315" i="6916"/>
  <c r="A315" i="6916"/>
  <c r="I314" i="6916"/>
  <c r="H314" i="6916"/>
  <c r="A314" i="6916"/>
  <c r="I313" i="6916"/>
  <c r="H313" i="6916"/>
  <c r="A313" i="6916"/>
  <c r="I312" i="6916"/>
  <c r="H312" i="6916"/>
  <c r="A312" i="6916"/>
  <c r="I311" i="6916"/>
  <c r="H311" i="6916"/>
  <c r="A311" i="6916"/>
  <c r="I310" i="6916"/>
  <c r="H310" i="6916"/>
  <c r="A310" i="6916"/>
  <c r="I309" i="6916"/>
  <c r="H309" i="6916"/>
  <c r="A309" i="6916"/>
  <c r="I308" i="6916"/>
  <c r="H308" i="6916"/>
  <c r="A308" i="6916"/>
  <c r="I307" i="6916"/>
  <c r="H307" i="6916"/>
  <c r="A307" i="6916"/>
  <c r="I306" i="6916"/>
  <c r="H306" i="6916"/>
  <c r="A306" i="6916"/>
  <c r="I305" i="6916"/>
  <c r="H305" i="6916"/>
  <c r="A305" i="6916"/>
  <c r="I304" i="6916"/>
  <c r="H304" i="6916"/>
  <c r="A304" i="6916"/>
  <c r="I303" i="6916"/>
  <c r="H303" i="6916"/>
  <c r="A303" i="6916"/>
  <c r="I302" i="6916"/>
  <c r="H302" i="6916"/>
  <c r="A302" i="6916"/>
  <c r="I301" i="6916"/>
  <c r="H301" i="6916"/>
  <c r="A301" i="6916"/>
  <c r="I300" i="6916"/>
  <c r="H300" i="6916"/>
  <c r="A300" i="6916"/>
  <c r="I299" i="6916"/>
  <c r="H299" i="6916"/>
  <c r="A299" i="6916"/>
  <c r="I298" i="6916"/>
  <c r="H298" i="6916"/>
  <c r="A298" i="6916"/>
  <c r="I297" i="6916"/>
  <c r="H297" i="6916"/>
  <c r="A297" i="6916"/>
  <c r="I296" i="6916"/>
  <c r="H296" i="6916"/>
  <c r="A296" i="6916"/>
  <c r="I295" i="6916"/>
  <c r="H295" i="6916"/>
  <c r="A295" i="6916"/>
  <c r="I294" i="6916"/>
  <c r="H294" i="6916"/>
  <c r="A294" i="6916"/>
  <c r="I293" i="6916"/>
  <c r="H293" i="6916"/>
  <c r="A293" i="6916"/>
  <c r="I292" i="6916"/>
  <c r="H292" i="6916"/>
  <c r="A292" i="6916"/>
  <c r="I291" i="6916"/>
  <c r="H291" i="6916"/>
  <c r="A291" i="6916"/>
  <c r="I290" i="6916"/>
  <c r="H290" i="6916"/>
  <c r="A290" i="6916"/>
  <c r="I289" i="6916"/>
  <c r="H289" i="6916"/>
  <c r="A289" i="6916"/>
  <c r="I288" i="6916"/>
  <c r="H288" i="6916"/>
  <c r="A288" i="6916"/>
  <c r="I287" i="6916"/>
  <c r="H287" i="6916"/>
  <c r="A287" i="6916"/>
  <c r="I286" i="6916"/>
  <c r="H286" i="6916"/>
  <c r="A286" i="6916"/>
  <c r="I285" i="6916"/>
  <c r="H285" i="6916"/>
  <c r="A285" i="6916"/>
  <c r="I284" i="6916"/>
  <c r="H284" i="6916"/>
  <c r="A284" i="6916"/>
  <c r="I283" i="6916"/>
  <c r="H283" i="6916"/>
  <c r="A283" i="6916"/>
  <c r="I282" i="6916"/>
  <c r="H282" i="6916"/>
  <c r="A282" i="6916"/>
  <c r="I281" i="6916"/>
  <c r="H281" i="6916"/>
  <c r="A281" i="6916"/>
  <c r="I280" i="6916"/>
  <c r="H280" i="6916"/>
  <c r="A280" i="6916"/>
  <c r="I279" i="6916"/>
  <c r="H279" i="6916"/>
  <c r="A279" i="6916"/>
  <c r="I278" i="6916"/>
  <c r="H278" i="6916"/>
  <c r="A278" i="6916"/>
  <c r="I277" i="6916"/>
  <c r="H277" i="6916"/>
  <c r="A277" i="6916"/>
  <c r="I276" i="6916"/>
  <c r="H276" i="6916"/>
  <c r="A276" i="6916"/>
  <c r="I275" i="6916"/>
  <c r="H275" i="6916"/>
  <c r="A275" i="6916"/>
  <c r="I274" i="6916"/>
  <c r="H274" i="6916"/>
  <c r="A274" i="6916"/>
  <c r="I273" i="6916"/>
  <c r="H273" i="6916"/>
  <c r="A273" i="6916"/>
  <c r="I272" i="6916"/>
  <c r="H272" i="6916"/>
  <c r="A272" i="6916"/>
  <c r="I271" i="6916"/>
  <c r="H271" i="6916"/>
  <c r="A271" i="6916"/>
  <c r="I270" i="6916"/>
  <c r="H270" i="6916"/>
  <c r="A270" i="6916"/>
  <c r="I269" i="6916"/>
  <c r="H269" i="6916"/>
  <c r="A269" i="6916"/>
  <c r="I268" i="6916"/>
  <c r="H268" i="6916"/>
  <c r="A268" i="6916"/>
  <c r="I267" i="6916"/>
  <c r="H267" i="6916"/>
  <c r="A267" i="6916"/>
  <c r="I266" i="6916"/>
  <c r="H266" i="6916"/>
  <c r="A266" i="6916"/>
  <c r="I265" i="6916"/>
  <c r="H265" i="6916"/>
  <c r="A265" i="6916"/>
  <c r="I264" i="6916"/>
  <c r="H264" i="6916"/>
  <c r="A264" i="6916"/>
  <c r="I263" i="6916"/>
  <c r="H263" i="6916"/>
  <c r="A263" i="6916"/>
  <c r="I262" i="6916"/>
  <c r="H262" i="6916"/>
  <c r="A262" i="6916"/>
  <c r="I261" i="6916"/>
  <c r="H261" i="6916"/>
  <c r="A261" i="6916"/>
  <c r="I260" i="6916"/>
  <c r="H260" i="6916"/>
  <c r="A260" i="6916"/>
  <c r="I259" i="6916"/>
  <c r="H259" i="6916"/>
  <c r="A259" i="6916"/>
  <c r="I258" i="6916"/>
  <c r="H258" i="6916"/>
  <c r="A258" i="6916"/>
  <c r="I257" i="6916"/>
  <c r="H257" i="6916"/>
  <c r="A257" i="6916"/>
  <c r="I256" i="6916"/>
  <c r="H256" i="6916"/>
  <c r="A256" i="6916"/>
  <c r="I255" i="6916"/>
  <c r="H255" i="6916"/>
  <c r="A255" i="6916"/>
  <c r="I254" i="6916"/>
  <c r="H254" i="6916"/>
  <c r="A254" i="6916"/>
  <c r="I253" i="6916"/>
  <c r="H253" i="6916"/>
  <c r="A253" i="6916"/>
  <c r="I252" i="6916"/>
  <c r="H252" i="6916"/>
  <c r="A252" i="6916"/>
  <c r="I251" i="6916"/>
  <c r="H251" i="6916"/>
  <c r="A251" i="6916"/>
  <c r="I250" i="6916"/>
  <c r="H250" i="6916"/>
  <c r="A250" i="6916"/>
  <c r="I249" i="6916"/>
  <c r="H249" i="6916"/>
  <c r="A249" i="6916"/>
  <c r="I248" i="6916"/>
  <c r="H248" i="6916"/>
  <c r="A248" i="6916"/>
  <c r="I247" i="6916"/>
  <c r="H247" i="6916"/>
  <c r="A247" i="6916"/>
  <c r="I246" i="6916"/>
  <c r="H246" i="6916"/>
  <c r="A246" i="6916"/>
  <c r="I245" i="6916"/>
  <c r="H245" i="6916"/>
  <c r="A245" i="6916"/>
  <c r="I244" i="6916"/>
  <c r="H244" i="6916"/>
  <c r="A244" i="6916"/>
  <c r="I243" i="6916"/>
  <c r="H243" i="6916"/>
  <c r="A243" i="6916"/>
  <c r="I242" i="6916"/>
  <c r="H242" i="6916"/>
  <c r="A242" i="6916"/>
  <c r="I241" i="6916"/>
  <c r="H241" i="6916"/>
  <c r="A241" i="6916"/>
  <c r="I240" i="6916"/>
  <c r="H240" i="6916"/>
  <c r="A240" i="6916"/>
  <c r="I239" i="6916"/>
  <c r="H239" i="6916"/>
  <c r="A239" i="6916"/>
  <c r="I238" i="6916"/>
  <c r="H238" i="6916"/>
  <c r="A238" i="6916"/>
  <c r="I237" i="6916"/>
  <c r="H237" i="6916"/>
  <c r="A237" i="6916"/>
  <c r="I236" i="6916"/>
  <c r="H236" i="6916"/>
  <c r="A236" i="6916"/>
  <c r="I235" i="6916"/>
  <c r="H235" i="6916"/>
  <c r="A235" i="6916"/>
  <c r="I234" i="6916"/>
  <c r="H234" i="6916"/>
  <c r="A234" i="6916"/>
  <c r="I233" i="6916"/>
  <c r="H233" i="6916"/>
  <c r="A233" i="6916"/>
  <c r="I232" i="6916"/>
  <c r="H232" i="6916"/>
  <c r="A232" i="6916"/>
  <c r="I231" i="6916"/>
  <c r="H231" i="6916"/>
  <c r="A231" i="6916"/>
  <c r="I230" i="6916"/>
  <c r="H230" i="6916"/>
  <c r="A230" i="6916"/>
  <c r="I229" i="6916"/>
  <c r="H229" i="6916"/>
  <c r="A229" i="6916"/>
  <c r="I228" i="6916"/>
  <c r="H228" i="6916"/>
  <c r="A228" i="6916"/>
  <c r="I227" i="6916"/>
  <c r="H227" i="6916"/>
  <c r="A227" i="6916"/>
  <c r="I226" i="6916"/>
  <c r="H226" i="6916"/>
  <c r="A226" i="6916"/>
  <c r="I225" i="6916"/>
  <c r="H225" i="6916"/>
  <c r="A225" i="6916"/>
  <c r="I224" i="6916"/>
  <c r="H224" i="6916"/>
  <c r="A224" i="6916"/>
  <c r="I223" i="6916"/>
  <c r="H223" i="6916"/>
  <c r="A223" i="6916"/>
  <c r="I222" i="6916"/>
  <c r="H222" i="6916"/>
  <c r="A222" i="6916"/>
  <c r="I221" i="6916"/>
  <c r="H221" i="6916"/>
  <c r="A221" i="6916"/>
  <c r="I220" i="6916"/>
  <c r="H220" i="6916"/>
  <c r="A220" i="6916"/>
  <c r="I219" i="6916"/>
  <c r="H219" i="6916"/>
  <c r="A219" i="6916"/>
  <c r="I218" i="6916"/>
  <c r="H218" i="6916"/>
  <c r="A218" i="6916"/>
  <c r="I217" i="6916"/>
  <c r="H217" i="6916"/>
  <c r="A217" i="6916"/>
  <c r="I216" i="6916"/>
  <c r="H216" i="6916"/>
  <c r="A216" i="6916"/>
  <c r="I215" i="6916"/>
  <c r="H215" i="6916"/>
  <c r="A215" i="6916"/>
  <c r="I214" i="6916"/>
  <c r="H214" i="6916"/>
  <c r="A214" i="6916"/>
  <c r="I213" i="6916"/>
  <c r="H213" i="6916"/>
  <c r="A213" i="6916"/>
  <c r="I212" i="6916"/>
  <c r="H212" i="6916"/>
  <c r="A212" i="6916"/>
  <c r="I211" i="6916"/>
  <c r="H211" i="6916"/>
  <c r="A211" i="6916"/>
  <c r="I210" i="6916"/>
  <c r="H210" i="6916"/>
  <c r="A210" i="6916"/>
  <c r="I209" i="6916"/>
  <c r="H209" i="6916"/>
  <c r="A209" i="6916"/>
  <c r="I208" i="6916"/>
  <c r="H208" i="6916"/>
  <c r="A208" i="6916"/>
  <c r="I207" i="6916"/>
  <c r="H207" i="6916"/>
  <c r="A207" i="6916"/>
  <c r="I206" i="6916"/>
  <c r="H206" i="6916"/>
  <c r="A206" i="6916"/>
  <c r="I205" i="6916"/>
  <c r="H205" i="6916"/>
  <c r="A205" i="6916"/>
  <c r="I204" i="6916"/>
  <c r="H204" i="6916"/>
  <c r="A204" i="6916"/>
  <c r="I203" i="6916"/>
  <c r="H203" i="6916"/>
  <c r="A203" i="6916"/>
  <c r="I202" i="6916"/>
  <c r="H202" i="6916"/>
  <c r="A202" i="6916"/>
  <c r="I201" i="6916"/>
  <c r="H201" i="6916"/>
  <c r="A201" i="6916"/>
  <c r="I200" i="6916"/>
  <c r="H200" i="6916"/>
  <c r="A200" i="6916"/>
  <c r="I199" i="6916"/>
  <c r="H199" i="6916"/>
  <c r="A199" i="6916"/>
  <c r="I198" i="6916"/>
  <c r="H198" i="6916"/>
  <c r="A198" i="6916"/>
  <c r="I197" i="6916"/>
  <c r="H197" i="6916"/>
  <c r="A197" i="6916"/>
  <c r="I196" i="6916"/>
  <c r="H196" i="6916"/>
  <c r="A196" i="6916"/>
  <c r="I195" i="6916"/>
  <c r="H195" i="6916"/>
  <c r="A195" i="6916"/>
  <c r="I194" i="6916"/>
  <c r="H194" i="6916"/>
  <c r="A194" i="6916"/>
  <c r="I193" i="6916"/>
  <c r="H193" i="6916"/>
  <c r="A193" i="6916"/>
  <c r="I192" i="6916"/>
  <c r="H192" i="6916"/>
  <c r="A192" i="6916"/>
  <c r="I191" i="6916"/>
  <c r="H191" i="6916"/>
  <c r="A191" i="6916"/>
  <c r="I190" i="6916"/>
  <c r="H190" i="6916"/>
  <c r="A190" i="6916"/>
  <c r="I189" i="6916"/>
  <c r="H189" i="6916"/>
  <c r="A189" i="6916"/>
  <c r="I188" i="6916"/>
  <c r="H188" i="6916"/>
  <c r="A188" i="6916"/>
  <c r="I187" i="6916"/>
  <c r="H187" i="6916"/>
  <c r="A187" i="6916"/>
  <c r="I186" i="6916"/>
  <c r="H186" i="6916"/>
  <c r="A186" i="6916"/>
  <c r="I185" i="6916"/>
  <c r="H185" i="6916"/>
  <c r="A185" i="6916"/>
  <c r="I184" i="6916"/>
  <c r="H184" i="6916"/>
  <c r="A184" i="6916"/>
  <c r="I183" i="6916"/>
  <c r="H183" i="6916"/>
  <c r="A183" i="6916"/>
  <c r="I182" i="6916"/>
  <c r="H182" i="6916"/>
  <c r="A182" i="6916"/>
  <c r="I181" i="6916"/>
  <c r="H181" i="6916"/>
  <c r="A181" i="6916"/>
  <c r="I180" i="6916"/>
  <c r="H180" i="6916"/>
  <c r="A180" i="6916"/>
  <c r="I179" i="6916"/>
  <c r="H179" i="6916"/>
  <c r="A179" i="6916"/>
  <c r="I178" i="6916"/>
  <c r="H178" i="6916"/>
  <c r="A178" i="6916"/>
  <c r="I177" i="6916"/>
  <c r="H177" i="6916"/>
  <c r="A177" i="6916"/>
  <c r="I176" i="6916"/>
  <c r="H176" i="6916"/>
  <c r="A176" i="6916"/>
  <c r="I175" i="6916"/>
  <c r="H175" i="6916"/>
  <c r="A175" i="6916"/>
  <c r="I174" i="6916"/>
  <c r="H174" i="6916"/>
  <c r="A174" i="6916"/>
  <c r="I173" i="6916"/>
  <c r="H173" i="6916"/>
  <c r="A173" i="6916"/>
  <c r="I172" i="6916"/>
  <c r="H172" i="6916"/>
  <c r="A172" i="6916"/>
  <c r="I171" i="6916"/>
  <c r="H171" i="6916"/>
  <c r="A171" i="6916"/>
  <c r="I170" i="6916"/>
  <c r="H170" i="6916"/>
  <c r="A170" i="6916"/>
  <c r="I169" i="6916"/>
  <c r="H169" i="6916"/>
  <c r="A169" i="6916"/>
  <c r="I168" i="6916"/>
  <c r="H168" i="6916"/>
  <c r="A168" i="6916"/>
  <c r="I167" i="6916"/>
  <c r="H167" i="6916"/>
  <c r="A167" i="6916"/>
  <c r="I166" i="6916"/>
  <c r="H166" i="6916"/>
  <c r="A166" i="6916"/>
  <c r="I165" i="6916"/>
  <c r="H165" i="6916"/>
  <c r="A165" i="6916"/>
  <c r="I164" i="6916"/>
  <c r="H164" i="6916"/>
  <c r="A164" i="6916"/>
  <c r="I163" i="6916"/>
  <c r="H163" i="6916"/>
  <c r="A163" i="6916"/>
  <c r="I162" i="6916"/>
  <c r="H162" i="6916"/>
  <c r="A162" i="6916"/>
  <c r="I161" i="6916"/>
  <c r="H161" i="6916"/>
  <c r="A161" i="6916"/>
  <c r="I160" i="6916"/>
  <c r="H160" i="6916"/>
  <c r="A160" i="6916"/>
  <c r="I159" i="6916"/>
  <c r="H159" i="6916"/>
  <c r="A159" i="6916"/>
  <c r="I158" i="6916"/>
  <c r="H158" i="6916"/>
  <c r="A158" i="6916"/>
  <c r="I157" i="6916"/>
  <c r="H157" i="6916"/>
  <c r="A157" i="6916"/>
  <c r="I156" i="6916"/>
  <c r="H156" i="6916"/>
  <c r="A156" i="6916"/>
  <c r="I155" i="6916"/>
  <c r="H155" i="6916"/>
  <c r="A155" i="6916"/>
  <c r="I154" i="6916"/>
  <c r="H154" i="6916"/>
  <c r="A154" i="6916"/>
  <c r="I153" i="6916"/>
  <c r="H153" i="6916"/>
  <c r="A153" i="6916"/>
  <c r="I152" i="6916"/>
  <c r="H152" i="6916"/>
  <c r="A152" i="6916"/>
  <c r="I151" i="6916"/>
  <c r="H151" i="6916"/>
  <c r="A151" i="6916"/>
  <c r="I150" i="6916"/>
  <c r="H150" i="6916"/>
  <c r="A150" i="6916"/>
  <c r="I149" i="6916"/>
  <c r="H149" i="6916"/>
  <c r="A149" i="6916"/>
  <c r="I148" i="6916"/>
  <c r="H148" i="6916"/>
  <c r="A148" i="6916"/>
  <c r="I147" i="6916"/>
  <c r="H147" i="6916"/>
  <c r="A147" i="6916"/>
  <c r="I146" i="6916"/>
  <c r="H146" i="6916"/>
  <c r="A146" i="6916"/>
  <c r="I145" i="6916"/>
  <c r="H145" i="6916"/>
  <c r="A145" i="6916"/>
  <c r="I144" i="6916"/>
  <c r="H144" i="6916"/>
  <c r="A144" i="6916"/>
  <c r="I143" i="6916"/>
  <c r="H143" i="6916"/>
  <c r="A143" i="6916"/>
  <c r="I142" i="6916"/>
  <c r="H142" i="6916"/>
  <c r="A142" i="6916"/>
  <c r="I141" i="6916"/>
  <c r="H141" i="6916"/>
  <c r="A141" i="6916"/>
  <c r="I140" i="6916"/>
  <c r="H140" i="6916"/>
  <c r="A140" i="6916"/>
  <c r="I139" i="6916"/>
  <c r="H139" i="6916"/>
  <c r="A139" i="6916"/>
  <c r="I138" i="6916"/>
  <c r="H138" i="6916"/>
  <c r="A138" i="6916"/>
  <c r="I137" i="6916"/>
  <c r="H137" i="6916"/>
  <c r="A137" i="6916"/>
  <c r="I136" i="6916"/>
  <c r="H136" i="6916"/>
  <c r="A136" i="6916"/>
  <c r="I135" i="6916"/>
  <c r="H135" i="6916"/>
  <c r="A135" i="6916"/>
  <c r="I134" i="6916"/>
  <c r="H134" i="6916"/>
  <c r="A134" i="6916"/>
  <c r="I133" i="6916"/>
  <c r="H133" i="6916"/>
  <c r="A133" i="6916"/>
  <c r="I132" i="6916"/>
  <c r="H132" i="6916"/>
  <c r="A132" i="6916"/>
  <c r="I131" i="6916"/>
  <c r="H131" i="6916"/>
  <c r="A131" i="6916"/>
  <c r="I130" i="6916"/>
  <c r="H130" i="6916"/>
  <c r="A130" i="6916"/>
  <c r="I129" i="6916"/>
  <c r="H129" i="6916"/>
  <c r="A129" i="6916"/>
  <c r="I128" i="6916"/>
  <c r="H128" i="6916"/>
  <c r="A128" i="6916"/>
  <c r="I127" i="6916"/>
  <c r="H127" i="6916"/>
  <c r="A127" i="6916"/>
  <c r="I126" i="6916"/>
  <c r="H126" i="6916"/>
  <c r="A126" i="6916"/>
  <c r="I125" i="6916"/>
  <c r="H125" i="6916"/>
  <c r="A125" i="6916"/>
  <c r="I124" i="6916"/>
  <c r="H124" i="6916"/>
  <c r="A124" i="6916"/>
  <c r="I123" i="6916"/>
  <c r="H123" i="6916"/>
  <c r="A123" i="6916"/>
  <c r="I122" i="6916"/>
  <c r="H122" i="6916"/>
  <c r="A122" i="6916"/>
  <c r="I121" i="6916"/>
  <c r="H121" i="6916"/>
  <c r="A121" i="6916"/>
  <c r="I120" i="6916"/>
  <c r="H120" i="6916"/>
  <c r="A120" i="6916"/>
  <c r="I119" i="6916"/>
  <c r="H119" i="6916"/>
  <c r="A119" i="6916"/>
  <c r="I118" i="6916"/>
  <c r="H118" i="6916"/>
  <c r="A118" i="6916"/>
  <c r="I117" i="6916"/>
  <c r="H117" i="6916"/>
  <c r="A117" i="6916"/>
  <c r="I116" i="6916"/>
  <c r="H116" i="6916"/>
  <c r="A116" i="6916"/>
  <c r="I115" i="6916"/>
  <c r="H115" i="6916"/>
  <c r="A115" i="6916"/>
  <c r="I114" i="6916"/>
  <c r="H114" i="6916"/>
  <c r="A114" i="6916"/>
  <c r="I113" i="6916"/>
  <c r="H113" i="6916"/>
  <c r="A113" i="6916"/>
  <c r="I112" i="6916"/>
  <c r="H112" i="6916"/>
  <c r="A112" i="6916"/>
  <c r="I111" i="6916"/>
  <c r="H111" i="6916"/>
  <c r="A111" i="6916"/>
  <c r="I110" i="6916"/>
  <c r="H110" i="6916"/>
  <c r="A110" i="6916"/>
  <c r="I109" i="6916"/>
  <c r="H109" i="6916"/>
  <c r="A109" i="6916"/>
  <c r="I108" i="6916"/>
  <c r="H108" i="6916"/>
  <c r="A108" i="6916"/>
  <c r="I107" i="6916"/>
  <c r="H107" i="6916"/>
  <c r="A107" i="6916"/>
  <c r="I106" i="6916"/>
  <c r="H106" i="6916"/>
  <c r="A106" i="6916"/>
  <c r="I105" i="6916"/>
  <c r="H105" i="6916"/>
  <c r="A105" i="6916"/>
  <c r="I104" i="6916"/>
  <c r="H104" i="6916"/>
  <c r="A104" i="6916"/>
  <c r="I103" i="6916"/>
  <c r="H103" i="6916"/>
  <c r="A103" i="6916"/>
  <c r="I102" i="6916"/>
  <c r="H102" i="6916"/>
  <c r="A102" i="6916"/>
  <c r="I101" i="6916"/>
  <c r="H101" i="6916"/>
  <c r="A101" i="6916"/>
  <c r="I100" i="6916"/>
  <c r="H100" i="6916"/>
  <c r="A100" i="6916"/>
  <c r="I99" i="6916"/>
  <c r="H99" i="6916"/>
  <c r="A99" i="6916"/>
  <c r="I98" i="6916"/>
  <c r="H98" i="6916"/>
  <c r="A98" i="6916"/>
  <c r="I97" i="6916"/>
  <c r="H97" i="6916"/>
  <c r="A97" i="6916"/>
  <c r="I96" i="6916"/>
  <c r="H96" i="6916"/>
  <c r="A96" i="6916"/>
  <c r="I95" i="6916"/>
  <c r="H95" i="6916"/>
  <c r="A95" i="6916"/>
  <c r="I94" i="6916"/>
  <c r="H94" i="6916"/>
  <c r="A94" i="6916"/>
  <c r="I93" i="6916"/>
  <c r="H93" i="6916"/>
  <c r="A93" i="6916"/>
  <c r="I92" i="6916"/>
  <c r="H92" i="6916"/>
  <c r="A92" i="6916"/>
  <c r="I91" i="6916"/>
  <c r="H91" i="6916"/>
  <c r="A91" i="6916"/>
  <c r="I90" i="6916"/>
  <c r="H90" i="6916"/>
  <c r="A90" i="6916"/>
  <c r="I89" i="6916"/>
  <c r="H89" i="6916"/>
  <c r="A89" i="6916"/>
  <c r="I88" i="6916"/>
  <c r="H88" i="6916"/>
  <c r="A88" i="6916"/>
  <c r="I87" i="6916"/>
  <c r="H87" i="6916"/>
  <c r="A87" i="6916"/>
  <c r="I86" i="6916"/>
  <c r="H86" i="6916"/>
  <c r="A86" i="6916"/>
  <c r="I85" i="6916"/>
  <c r="H85" i="6916"/>
  <c r="A85" i="6916"/>
  <c r="I84" i="6916"/>
  <c r="H84" i="6916"/>
  <c r="A84" i="6916"/>
  <c r="I83" i="6916"/>
  <c r="H83" i="6916"/>
  <c r="A83" i="6916"/>
  <c r="I82" i="6916"/>
  <c r="H82" i="6916"/>
  <c r="A82" i="6916"/>
  <c r="I81" i="6916"/>
  <c r="H81" i="6916"/>
  <c r="A81" i="6916"/>
  <c r="I80" i="6916"/>
  <c r="H80" i="6916"/>
  <c r="A80" i="6916"/>
  <c r="I79" i="6916"/>
  <c r="H79" i="6916"/>
  <c r="A79" i="6916"/>
  <c r="I78" i="6916"/>
  <c r="H78" i="6916"/>
  <c r="A78" i="6916"/>
  <c r="I77" i="6916"/>
  <c r="H77" i="6916"/>
  <c r="A77" i="6916"/>
  <c r="I76" i="6916"/>
  <c r="H76" i="6916"/>
  <c r="A76" i="6916"/>
  <c r="I75" i="6916"/>
  <c r="H75" i="6916"/>
  <c r="A75" i="6916"/>
  <c r="I74" i="6916"/>
  <c r="H74" i="6916"/>
  <c r="A74" i="6916"/>
  <c r="I73" i="6916"/>
  <c r="H73" i="6916"/>
  <c r="A73" i="6916"/>
  <c r="I72" i="6916"/>
  <c r="H72" i="6916"/>
  <c r="A72" i="6916"/>
  <c r="I71" i="6916"/>
  <c r="H71" i="6916"/>
  <c r="A71" i="6916"/>
  <c r="I70" i="6916"/>
  <c r="H70" i="6916"/>
  <c r="A70" i="6916"/>
  <c r="I69" i="6916"/>
  <c r="H69" i="6916"/>
  <c r="A69" i="6916"/>
  <c r="I68" i="6916"/>
  <c r="H68" i="6916"/>
  <c r="A68" i="6916"/>
  <c r="I67" i="6916"/>
  <c r="H67" i="6916"/>
  <c r="A67" i="6916"/>
  <c r="I66" i="6916"/>
  <c r="H66" i="6916"/>
  <c r="A66" i="6916"/>
  <c r="I65" i="6916"/>
  <c r="H65" i="6916"/>
  <c r="A65" i="6916"/>
  <c r="I64" i="6916"/>
  <c r="H64" i="6916"/>
  <c r="A64" i="6916"/>
  <c r="I63" i="6916"/>
  <c r="H63" i="6916"/>
  <c r="A63" i="6916"/>
  <c r="I62" i="6916"/>
  <c r="H62" i="6916"/>
  <c r="A62" i="6916"/>
  <c r="I61" i="6916"/>
  <c r="H61" i="6916"/>
  <c r="A61" i="6916"/>
  <c r="I60" i="6916"/>
  <c r="H60" i="6916"/>
  <c r="A60" i="6916"/>
  <c r="I59" i="6916"/>
  <c r="H59" i="6916"/>
  <c r="A59" i="6916"/>
  <c r="I58" i="6916"/>
  <c r="H58" i="6916"/>
  <c r="A58" i="6916"/>
  <c r="I57" i="6916"/>
  <c r="H57" i="6916"/>
  <c r="A57" i="6916"/>
  <c r="I56" i="6916"/>
  <c r="H56" i="6916"/>
  <c r="A56" i="6916"/>
  <c r="I55" i="6916"/>
  <c r="H55" i="6916"/>
  <c r="A55" i="6916"/>
  <c r="I54" i="6916"/>
  <c r="H54" i="6916"/>
  <c r="A54" i="6916"/>
  <c r="I53" i="6916"/>
  <c r="H53" i="6916"/>
  <c r="A53" i="6916"/>
  <c r="I52" i="6916"/>
  <c r="H52" i="6916"/>
  <c r="A52" i="6916"/>
  <c r="I51" i="6916"/>
  <c r="H51" i="6916"/>
  <c r="A51" i="6916"/>
  <c r="I50" i="6916"/>
  <c r="H50" i="6916"/>
  <c r="A50" i="6916"/>
  <c r="I49" i="6916"/>
  <c r="H49" i="6916"/>
  <c r="A49" i="6916"/>
  <c r="I48" i="6916"/>
  <c r="H48" i="6916"/>
  <c r="A48" i="6916"/>
  <c r="I47" i="6916"/>
  <c r="H47" i="6916"/>
  <c r="A47" i="6916"/>
  <c r="I46" i="6916"/>
  <c r="H46" i="6916"/>
  <c r="A46" i="6916"/>
  <c r="I45" i="6916"/>
  <c r="H45" i="6916"/>
  <c r="A45" i="6916"/>
  <c r="I44" i="6916"/>
  <c r="H44" i="6916"/>
  <c r="A44" i="6916"/>
  <c r="I43" i="6916"/>
  <c r="H43" i="6916"/>
  <c r="A43" i="6916"/>
  <c r="I42" i="6916"/>
  <c r="H42" i="6916"/>
  <c r="A42" i="6916"/>
  <c r="I41" i="6916"/>
  <c r="H41" i="6916"/>
  <c r="A41" i="6916"/>
  <c r="I40" i="6916"/>
  <c r="H40" i="6916"/>
  <c r="A40" i="6916"/>
  <c r="I39" i="6916"/>
  <c r="H39" i="6916"/>
  <c r="A39" i="6916"/>
  <c r="I38" i="6916"/>
  <c r="H38" i="6916"/>
  <c r="A38" i="6916"/>
  <c r="I37" i="6916"/>
  <c r="H37" i="6916"/>
  <c r="A37" i="6916"/>
  <c r="I36" i="6916"/>
  <c r="H36" i="6916"/>
  <c r="A36" i="6916"/>
  <c r="I35" i="6916"/>
  <c r="H35" i="6916"/>
  <c r="A35" i="6916"/>
  <c r="I34" i="6916"/>
  <c r="H34" i="6916"/>
  <c r="A34" i="6916"/>
  <c r="I33" i="6916"/>
  <c r="H33" i="6916"/>
  <c r="A33" i="6916"/>
  <c r="I32" i="6916"/>
  <c r="H32" i="6916"/>
  <c r="A32" i="6916"/>
  <c r="I31" i="6916"/>
  <c r="H31" i="6916"/>
  <c r="A31" i="6916"/>
  <c r="I30" i="6916"/>
  <c r="H30" i="6916"/>
  <c r="A30" i="6916"/>
  <c r="I29" i="6916"/>
  <c r="H29" i="6916"/>
  <c r="A29" i="6916"/>
  <c r="I28" i="6916"/>
  <c r="H28" i="6916"/>
  <c r="A28" i="6916"/>
  <c r="I27" i="6916"/>
  <c r="H27" i="6916"/>
  <c r="A27" i="6916"/>
  <c r="I26" i="6916"/>
  <c r="H26" i="6916"/>
  <c r="A26" i="6916"/>
  <c r="I25" i="6916"/>
  <c r="H25" i="6916"/>
  <c r="A25" i="6916"/>
  <c r="I24" i="6916"/>
  <c r="H24" i="6916"/>
  <c r="A24" i="6916"/>
  <c r="I23" i="6916"/>
  <c r="H23" i="6916"/>
  <c r="A23" i="6916"/>
  <c r="I22" i="6916"/>
  <c r="H22" i="6916"/>
  <c r="A22" i="6916"/>
  <c r="I21" i="6916"/>
  <c r="H21" i="6916"/>
  <c r="A21" i="6916"/>
  <c r="I20" i="6916"/>
  <c r="H20" i="6916"/>
  <c r="A20" i="6916"/>
  <c r="I19" i="6916"/>
  <c r="H19" i="6916"/>
  <c r="A19" i="6916"/>
  <c r="I18" i="6916"/>
  <c r="H18" i="6916"/>
  <c r="A18" i="6916"/>
  <c r="I17" i="6916"/>
  <c r="H17" i="6916"/>
  <c r="A17" i="6916"/>
  <c r="I16" i="6916"/>
  <c r="H16" i="6916"/>
  <c r="A16" i="6916"/>
  <c r="I15" i="6916"/>
  <c r="H15" i="6916"/>
  <c r="A15" i="6916"/>
  <c r="I14" i="6916"/>
  <c r="H14" i="6916"/>
  <c r="A14" i="6916"/>
  <c r="I13" i="6916"/>
  <c r="H13" i="6916"/>
  <c r="A13" i="6916"/>
  <c r="I12" i="6916"/>
  <c r="H12" i="6916"/>
  <c r="A12" i="6916"/>
  <c r="I11" i="6916"/>
  <c r="H11" i="6916"/>
  <c r="A11" i="6916"/>
  <c r="I10" i="6916"/>
  <c r="H10" i="6916"/>
  <c r="A10" i="6916"/>
  <c r="I9" i="6916"/>
  <c r="H9" i="6916"/>
  <c r="A9" i="6916"/>
  <c r="I8" i="6916"/>
  <c r="H8" i="6916"/>
  <c r="A8" i="6916"/>
  <c r="I7" i="6916"/>
  <c r="H7" i="6916"/>
  <c r="A7" i="6916"/>
  <c r="I6" i="6916"/>
  <c r="H6" i="6916"/>
  <c r="A6" i="6916"/>
  <c r="I5" i="6916"/>
  <c r="H5" i="6916"/>
  <c r="A5" i="6916"/>
  <c r="I4" i="6916"/>
  <c r="H4" i="6916"/>
  <c r="A4" i="6916"/>
  <c r="I3" i="6916"/>
  <c r="H3" i="6916"/>
  <c r="C3" i="6916"/>
  <c r="C4" i="6916" s="1"/>
  <c r="C5" i="6916" s="1"/>
  <c r="C6" i="6916" s="1"/>
  <c r="C7" i="6916" s="1"/>
  <c r="C8" i="6916" s="1"/>
  <c r="C9" i="6916" s="1"/>
  <c r="C10" i="6916" s="1"/>
  <c r="C11" i="6916" s="1"/>
  <c r="C12" i="6916" s="1"/>
  <c r="C13" i="6916" s="1"/>
  <c r="C14" i="6916" s="1"/>
  <c r="C15" i="6916" s="1"/>
  <c r="C16" i="6916" s="1"/>
  <c r="C17" i="6916" s="1"/>
  <c r="C18" i="6916" s="1"/>
  <c r="C19" i="6916" s="1"/>
  <c r="C20" i="6916" s="1"/>
  <c r="C21" i="6916" s="1"/>
  <c r="C22" i="6916" s="1"/>
  <c r="C23" i="6916" s="1"/>
  <c r="C24" i="6916" s="1"/>
  <c r="C25" i="6916" s="1"/>
  <c r="C26" i="6916" s="1"/>
  <c r="C27" i="6916" s="1"/>
  <c r="C28" i="6916" s="1"/>
  <c r="C29" i="6916" s="1"/>
  <c r="C30" i="6916" s="1"/>
  <c r="C31" i="6916" s="1"/>
  <c r="C32" i="6916" s="1"/>
  <c r="C33" i="6916" s="1"/>
  <c r="C34" i="6916" s="1"/>
  <c r="C35" i="6916" s="1"/>
  <c r="C36" i="6916" s="1"/>
  <c r="C37" i="6916" s="1"/>
  <c r="C38" i="6916" s="1"/>
  <c r="C39" i="6916" s="1"/>
  <c r="C40" i="6916" s="1"/>
  <c r="C41" i="6916" s="1"/>
  <c r="C42" i="6916" s="1"/>
  <c r="C43" i="6916" s="1"/>
  <c r="C44" i="6916" s="1"/>
  <c r="C45" i="6916" s="1"/>
  <c r="C46" i="6916" s="1"/>
  <c r="C47" i="6916" s="1"/>
  <c r="C48" i="6916" s="1"/>
  <c r="C49" i="6916" s="1"/>
  <c r="C50" i="6916" s="1"/>
  <c r="C51" i="6916" s="1"/>
  <c r="C52" i="6916" s="1"/>
  <c r="C53" i="6916" s="1"/>
  <c r="C54" i="6916" s="1"/>
  <c r="C55" i="6916" s="1"/>
  <c r="C56" i="6916" s="1"/>
  <c r="C57" i="6916" s="1"/>
  <c r="C58" i="6916" s="1"/>
  <c r="C59" i="6916" s="1"/>
  <c r="C60" i="6916" s="1"/>
  <c r="C61" i="6916" s="1"/>
  <c r="C62" i="6916" s="1"/>
  <c r="C63" i="6916" s="1"/>
  <c r="C64" i="6916" s="1"/>
  <c r="C65" i="6916" s="1"/>
  <c r="C66" i="6916" s="1"/>
  <c r="C67" i="6916" s="1"/>
  <c r="C68" i="6916" s="1"/>
  <c r="C69" i="6916" s="1"/>
  <c r="C70" i="6916" s="1"/>
  <c r="C71" i="6916" s="1"/>
  <c r="C72" i="6916" s="1"/>
  <c r="C73" i="6916" s="1"/>
  <c r="C74" i="6916" s="1"/>
  <c r="C75" i="6916" s="1"/>
  <c r="C76" i="6916" s="1"/>
  <c r="C77" i="6916" s="1"/>
  <c r="C78" i="6916" s="1"/>
  <c r="C79" i="6916" s="1"/>
  <c r="C80" i="6916" s="1"/>
  <c r="C81" i="6916" s="1"/>
  <c r="C82" i="6916" s="1"/>
  <c r="C83" i="6916" s="1"/>
  <c r="C84" i="6916" s="1"/>
  <c r="C85" i="6916" s="1"/>
  <c r="C86" i="6916" s="1"/>
  <c r="C87" i="6916" s="1"/>
  <c r="C88" i="6916" s="1"/>
  <c r="C89" i="6916" s="1"/>
  <c r="C90" i="6916" s="1"/>
  <c r="C91" i="6916" s="1"/>
  <c r="C92" i="6916" s="1"/>
  <c r="C93" i="6916" s="1"/>
  <c r="C94" i="6916" s="1"/>
  <c r="C95" i="6916" s="1"/>
  <c r="C96" i="6916" s="1"/>
  <c r="C97" i="6916" s="1"/>
  <c r="C98" i="6916" s="1"/>
  <c r="C99" i="6916" s="1"/>
  <c r="C100" i="6916" s="1"/>
  <c r="C101" i="6916" s="1"/>
  <c r="C102" i="6916" s="1"/>
  <c r="C103" i="6916" s="1"/>
  <c r="C104" i="6916" s="1"/>
  <c r="C105" i="6916" s="1"/>
  <c r="C106" i="6916" s="1"/>
  <c r="C107" i="6916" s="1"/>
  <c r="C108" i="6916" s="1"/>
  <c r="C109" i="6916" s="1"/>
  <c r="C110" i="6916" s="1"/>
  <c r="C111" i="6916" s="1"/>
  <c r="C112" i="6916" s="1"/>
  <c r="C113" i="6916" s="1"/>
  <c r="C114" i="6916" s="1"/>
  <c r="C115" i="6916" s="1"/>
  <c r="C116" i="6916" s="1"/>
  <c r="C117" i="6916" s="1"/>
  <c r="C118" i="6916" s="1"/>
  <c r="C119" i="6916" s="1"/>
  <c r="C120" i="6916" s="1"/>
  <c r="C121" i="6916" s="1"/>
  <c r="C122" i="6916" s="1"/>
  <c r="C123" i="6916" s="1"/>
  <c r="C124" i="6916" s="1"/>
  <c r="C125" i="6916" s="1"/>
  <c r="C126" i="6916" s="1"/>
  <c r="C127" i="6916" s="1"/>
  <c r="C128" i="6916" s="1"/>
  <c r="C129" i="6916" s="1"/>
  <c r="C130" i="6916" s="1"/>
  <c r="C131" i="6916" s="1"/>
  <c r="C132" i="6916" s="1"/>
  <c r="C133" i="6916" s="1"/>
  <c r="C134" i="6916" s="1"/>
  <c r="C135" i="6916" s="1"/>
  <c r="C136" i="6916" s="1"/>
  <c r="C137" i="6916" s="1"/>
  <c r="C138" i="6916" s="1"/>
  <c r="C139" i="6916" s="1"/>
  <c r="C140" i="6916" s="1"/>
  <c r="C141" i="6916" s="1"/>
  <c r="C142" i="6916" s="1"/>
  <c r="C143" i="6916" s="1"/>
  <c r="C144" i="6916" s="1"/>
  <c r="C145" i="6916" s="1"/>
  <c r="C146" i="6916" s="1"/>
  <c r="C147" i="6916" s="1"/>
  <c r="C148" i="6916" s="1"/>
  <c r="C149" i="6916" s="1"/>
  <c r="C150" i="6916" s="1"/>
  <c r="C151" i="6916" s="1"/>
  <c r="C152" i="6916" s="1"/>
  <c r="C153" i="6916" s="1"/>
  <c r="C154" i="6916" s="1"/>
  <c r="C155" i="6916" s="1"/>
  <c r="C156" i="6916" s="1"/>
  <c r="C157" i="6916" s="1"/>
  <c r="C158" i="6916" s="1"/>
  <c r="C159" i="6916" s="1"/>
  <c r="C160" i="6916" s="1"/>
  <c r="C161" i="6916" s="1"/>
  <c r="C162" i="6916" s="1"/>
  <c r="C163" i="6916" s="1"/>
  <c r="C164" i="6916" s="1"/>
  <c r="C165" i="6916" s="1"/>
  <c r="C166" i="6916" s="1"/>
  <c r="C167" i="6916" s="1"/>
  <c r="C168" i="6916" s="1"/>
  <c r="C169" i="6916" s="1"/>
  <c r="C170" i="6916" s="1"/>
  <c r="C171" i="6916" s="1"/>
  <c r="C172" i="6916" s="1"/>
  <c r="C173" i="6916" s="1"/>
  <c r="C174" i="6916" s="1"/>
  <c r="C175" i="6916" s="1"/>
  <c r="C176" i="6916" s="1"/>
  <c r="C177" i="6916" s="1"/>
  <c r="C178" i="6916" s="1"/>
  <c r="C179" i="6916" s="1"/>
  <c r="C180" i="6916" s="1"/>
  <c r="C181" i="6916" s="1"/>
  <c r="C182" i="6916" s="1"/>
  <c r="C183" i="6916" s="1"/>
  <c r="C184" i="6916" s="1"/>
  <c r="C185" i="6916" s="1"/>
  <c r="C186" i="6916" s="1"/>
  <c r="C187" i="6916" s="1"/>
  <c r="C188" i="6916" s="1"/>
  <c r="C189" i="6916" s="1"/>
  <c r="C190" i="6916" s="1"/>
  <c r="C191" i="6916" s="1"/>
  <c r="C192" i="6916" s="1"/>
  <c r="C193" i="6916" s="1"/>
  <c r="C194" i="6916" s="1"/>
  <c r="C195" i="6916" s="1"/>
  <c r="C196" i="6916" s="1"/>
  <c r="C197" i="6916" s="1"/>
  <c r="C198" i="6916" s="1"/>
  <c r="C199" i="6916" s="1"/>
  <c r="C200" i="6916" s="1"/>
  <c r="C201" i="6916" s="1"/>
  <c r="C202" i="6916" s="1"/>
  <c r="C203" i="6916" s="1"/>
  <c r="C204" i="6916" s="1"/>
  <c r="C205" i="6916" s="1"/>
  <c r="C206" i="6916" s="1"/>
  <c r="C207" i="6916" s="1"/>
  <c r="C208" i="6916" s="1"/>
  <c r="C209" i="6916" s="1"/>
  <c r="C210" i="6916" s="1"/>
  <c r="C211" i="6916" s="1"/>
  <c r="C212" i="6916" s="1"/>
  <c r="C213" i="6916" s="1"/>
  <c r="C214" i="6916" s="1"/>
  <c r="C215" i="6916" s="1"/>
  <c r="C216" i="6916" s="1"/>
  <c r="C217" i="6916" s="1"/>
  <c r="C218" i="6916" s="1"/>
  <c r="C219" i="6916" s="1"/>
  <c r="C220" i="6916" s="1"/>
  <c r="C221" i="6916" s="1"/>
  <c r="C222" i="6916" s="1"/>
  <c r="C223" i="6916" s="1"/>
  <c r="C224" i="6916" s="1"/>
  <c r="C225" i="6916" s="1"/>
  <c r="C226" i="6916" s="1"/>
  <c r="C227" i="6916" s="1"/>
  <c r="C228" i="6916" s="1"/>
  <c r="C229" i="6916" s="1"/>
  <c r="C230" i="6916" s="1"/>
  <c r="C231" i="6916" s="1"/>
  <c r="C232" i="6916" s="1"/>
  <c r="C233" i="6916" s="1"/>
  <c r="C234" i="6916" s="1"/>
  <c r="C235" i="6916" s="1"/>
  <c r="C236" i="6916" s="1"/>
  <c r="C237" i="6916" s="1"/>
  <c r="C238" i="6916" s="1"/>
  <c r="C239" i="6916" s="1"/>
  <c r="C240" i="6916" s="1"/>
  <c r="C241" i="6916" s="1"/>
  <c r="C242" i="6916" s="1"/>
  <c r="C243" i="6916" s="1"/>
  <c r="C244" i="6916" s="1"/>
  <c r="C245" i="6916" s="1"/>
  <c r="C246" i="6916" s="1"/>
  <c r="C247" i="6916" s="1"/>
  <c r="C248" i="6916" s="1"/>
  <c r="C249" i="6916" s="1"/>
  <c r="C250" i="6916" s="1"/>
  <c r="C251" i="6916" s="1"/>
  <c r="C252" i="6916" s="1"/>
  <c r="C253" i="6916" s="1"/>
  <c r="C254" i="6916" s="1"/>
  <c r="C255" i="6916" s="1"/>
  <c r="C256" i="6916" s="1"/>
  <c r="C257" i="6916" s="1"/>
  <c r="C258" i="6916" s="1"/>
  <c r="C259" i="6916" s="1"/>
  <c r="C260" i="6916" s="1"/>
  <c r="C261" i="6916" s="1"/>
  <c r="C262" i="6916" s="1"/>
  <c r="C263" i="6916" s="1"/>
  <c r="C264" i="6916" s="1"/>
  <c r="C265" i="6916" s="1"/>
  <c r="C266" i="6916" s="1"/>
  <c r="C267" i="6916" s="1"/>
  <c r="C268" i="6916" s="1"/>
  <c r="C269" i="6916" s="1"/>
  <c r="C270" i="6916" s="1"/>
  <c r="C271" i="6916" s="1"/>
  <c r="C272" i="6916" s="1"/>
  <c r="C273" i="6916" s="1"/>
  <c r="C274" i="6916" s="1"/>
  <c r="C275" i="6916" s="1"/>
  <c r="C276" i="6916" s="1"/>
  <c r="C277" i="6916" s="1"/>
  <c r="C278" i="6916" s="1"/>
  <c r="C279" i="6916" s="1"/>
  <c r="C280" i="6916" s="1"/>
  <c r="C281" i="6916" s="1"/>
  <c r="C282" i="6916" s="1"/>
  <c r="C283" i="6916" s="1"/>
  <c r="C284" i="6916" s="1"/>
  <c r="C285" i="6916" s="1"/>
  <c r="C286" i="6916" s="1"/>
  <c r="C287" i="6916" s="1"/>
  <c r="C288" i="6916" s="1"/>
  <c r="C289" i="6916" s="1"/>
  <c r="C290" i="6916" s="1"/>
  <c r="C291" i="6916" s="1"/>
  <c r="C292" i="6916" s="1"/>
  <c r="C293" i="6916" s="1"/>
  <c r="C294" i="6916" s="1"/>
  <c r="C295" i="6916" s="1"/>
  <c r="C296" i="6916" s="1"/>
  <c r="C297" i="6916" s="1"/>
  <c r="C298" i="6916" s="1"/>
  <c r="C299" i="6916" s="1"/>
  <c r="C300" i="6916" s="1"/>
  <c r="C301" i="6916" s="1"/>
  <c r="C302" i="6916" s="1"/>
  <c r="C303" i="6916" s="1"/>
  <c r="C304" i="6916" s="1"/>
  <c r="C305" i="6916" s="1"/>
  <c r="C306" i="6916" s="1"/>
  <c r="C307" i="6916" s="1"/>
  <c r="C308" i="6916" s="1"/>
  <c r="C309" i="6916" s="1"/>
  <c r="C310" i="6916" s="1"/>
  <c r="C311" i="6916" s="1"/>
  <c r="C312" i="6916" s="1"/>
  <c r="C313" i="6916" s="1"/>
  <c r="C314" i="6916" s="1"/>
  <c r="C315" i="6916" s="1"/>
  <c r="C316" i="6916" s="1"/>
  <c r="C317" i="6916" s="1"/>
  <c r="C318" i="6916" s="1"/>
  <c r="C319" i="6916" s="1"/>
  <c r="C320" i="6916" s="1"/>
  <c r="C321" i="6916" s="1"/>
  <c r="C322" i="6916" s="1"/>
  <c r="C323" i="6916" s="1"/>
  <c r="C324" i="6916" s="1"/>
  <c r="C325" i="6916" s="1"/>
  <c r="C326" i="6916" s="1"/>
  <c r="C327" i="6916" s="1"/>
  <c r="C328" i="6916" s="1"/>
  <c r="C329" i="6916" s="1"/>
  <c r="C330" i="6916" s="1"/>
  <c r="C331" i="6916" s="1"/>
  <c r="C332" i="6916" s="1"/>
  <c r="C333" i="6916" s="1"/>
  <c r="C334" i="6916" s="1"/>
  <c r="C335" i="6916" s="1"/>
  <c r="C336" i="6916" s="1"/>
  <c r="C337" i="6916" s="1"/>
  <c r="C338" i="6916" s="1"/>
  <c r="C339" i="6916" s="1"/>
  <c r="C340" i="6916" s="1"/>
  <c r="C341" i="6916" s="1"/>
  <c r="C342" i="6916" s="1"/>
  <c r="C343" i="6916" s="1"/>
  <c r="C344" i="6916" s="1"/>
  <c r="C345" i="6916" s="1"/>
  <c r="C346" i="6916" s="1"/>
  <c r="C347" i="6916" s="1"/>
  <c r="C348" i="6916" s="1"/>
  <c r="C349" i="6916" s="1"/>
  <c r="C350" i="6916" s="1"/>
  <c r="C351" i="6916" s="1"/>
  <c r="C352" i="6916" s="1"/>
  <c r="C353" i="6916" s="1"/>
  <c r="C354" i="6916" s="1"/>
  <c r="C355" i="6916" s="1"/>
  <c r="C356" i="6916" s="1"/>
  <c r="C357" i="6916" s="1"/>
  <c r="C358" i="6916" s="1"/>
  <c r="C359" i="6916" s="1"/>
  <c r="C360" i="6916" s="1"/>
  <c r="C361" i="6916" s="1"/>
  <c r="C362" i="6916" s="1"/>
  <c r="C363" i="6916" s="1"/>
  <c r="C364" i="6916" s="1"/>
  <c r="C365" i="6916" s="1"/>
  <c r="C366" i="6916" s="1"/>
  <c r="C367" i="6916" s="1"/>
  <c r="C368" i="6916" s="1"/>
  <c r="C369" i="6916" s="1"/>
  <c r="C370" i="6916" s="1"/>
  <c r="C371" i="6916" s="1"/>
  <c r="C372" i="6916" s="1"/>
  <c r="C373" i="6916" s="1"/>
  <c r="C374" i="6916" s="1"/>
  <c r="C375" i="6916" s="1"/>
  <c r="C376" i="6916" s="1"/>
  <c r="C377" i="6916" s="1"/>
  <c r="C378" i="6916" s="1"/>
  <c r="C379" i="6916" s="1"/>
  <c r="C380" i="6916" s="1"/>
  <c r="C381" i="6916" s="1"/>
  <c r="C382" i="6916" s="1"/>
  <c r="C383" i="6916" s="1"/>
  <c r="C384" i="6916" s="1"/>
  <c r="C385" i="6916" s="1"/>
  <c r="C386" i="6916" s="1"/>
  <c r="C387" i="6916" s="1"/>
  <c r="C388" i="6916" s="1"/>
  <c r="C389" i="6916" s="1"/>
  <c r="C390" i="6916" s="1"/>
  <c r="C391" i="6916" s="1"/>
  <c r="C392" i="6916" s="1"/>
  <c r="C393" i="6916" s="1"/>
  <c r="C394" i="6916" s="1"/>
  <c r="C395" i="6916" s="1"/>
  <c r="C396" i="6916" s="1"/>
  <c r="C397" i="6916" s="1"/>
  <c r="C398" i="6916" s="1"/>
  <c r="C399" i="6916" s="1"/>
  <c r="C400" i="6916" s="1"/>
  <c r="C401" i="6916" s="1"/>
  <c r="C402" i="6916" s="1"/>
  <c r="C403" i="6916" s="1"/>
  <c r="C404" i="6916" s="1"/>
  <c r="C405" i="6916" s="1"/>
  <c r="C406" i="6916" s="1"/>
  <c r="C407" i="6916" s="1"/>
  <c r="C408" i="6916" s="1"/>
  <c r="C409" i="6916" s="1"/>
  <c r="C410" i="6916" s="1"/>
  <c r="C411" i="6916" s="1"/>
  <c r="C412" i="6916" s="1"/>
  <c r="C413" i="6916" s="1"/>
  <c r="C414" i="6916" s="1"/>
  <c r="C415" i="6916" s="1"/>
  <c r="C416" i="6916" s="1"/>
  <c r="C417" i="6916" s="1"/>
  <c r="C418" i="6916" s="1"/>
  <c r="C419" i="6916" s="1"/>
  <c r="C420" i="6916" s="1"/>
  <c r="C421" i="6916" s="1"/>
  <c r="C422" i="6916" s="1"/>
  <c r="C423" i="6916" s="1"/>
  <c r="C424" i="6916" s="1"/>
  <c r="C425" i="6916" s="1"/>
  <c r="C426" i="6916" s="1"/>
  <c r="C427" i="6916" s="1"/>
  <c r="C428" i="6916" s="1"/>
  <c r="C429" i="6916" s="1"/>
  <c r="C430" i="6916" s="1"/>
  <c r="C431" i="6916" s="1"/>
  <c r="C432" i="6916" s="1"/>
  <c r="C433" i="6916" s="1"/>
  <c r="C434" i="6916" s="1"/>
  <c r="C435" i="6916" s="1"/>
  <c r="C436" i="6916" s="1"/>
  <c r="C437" i="6916" s="1"/>
  <c r="C438" i="6916" s="1"/>
  <c r="C439" i="6916" s="1"/>
  <c r="C440" i="6916" s="1"/>
  <c r="C441" i="6916" s="1"/>
  <c r="C442" i="6916" s="1"/>
  <c r="C443" i="6916" s="1"/>
  <c r="C444" i="6916" s="1"/>
  <c r="C445" i="6916" s="1"/>
  <c r="C446" i="6916" s="1"/>
  <c r="C447" i="6916" s="1"/>
  <c r="C448" i="6916" s="1"/>
  <c r="C449" i="6916" s="1"/>
  <c r="C450" i="6916" s="1"/>
  <c r="C451" i="6916" s="1"/>
  <c r="C452" i="6916" s="1"/>
  <c r="C453" i="6916" s="1"/>
  <c r="C454" i="6916" s="1"/>
  <c r="C455" i="6916" s="1"/>
  <c r="C456" i="6916" s="1"/>
  <c r="C457" i="6916" s="1"/>
  <c r="C458" i="6916" s="1"/>
  <c r="C459" i="6916" s="1"/>
  <c r="C460" i="6916" s="1"/>
  <c r="C461" i="6916" s="1"/>
  <c r="C462" i="6916" s="1"/>
  <c r="C463" i="6916" s="1"/>
  <c r="C464" i="6916" s="1"/>
  <c r="C465" i="6916" s="1"/>
  <c r="C466" i="6916" s="1"/>
  <c r="C467" i="6916" s="1"/>
  <c r="C468" i="6916" s="1"/>
  <c r="C469" i="6916" s="1"/>
  <c r="C470" i="6916" s="1"/>
  <c r="C471" i="6916" s="1"/>
  <c r="C472" i="6916" s="1"/>
  <c r="C473" i="6916" s="1"/>
  <c r="C474" i="6916" s="1"/>
  <c r="C475" i="6916" s="1"/>
  <c r="C476" i="6916" s="1"/>
  <c r="C477" i="6916" s="1"/>
  <c r="C478" i="6916" s="1"/>
  <c r="C479" i="6916" s="1"/>
  <c r="C480" i="6916" s="1"/>
  <c r="C481" i="6916" s="1"/>
  <c r="C482" i="6916" s="1"/>
  <c r="C483" i="6916" s="1"/>
  <c r="C484" i="6916" s="1"/>
  <c r="C485" i="6916" s="1"/>
  <c r="C486" i="6916" s="1"/>
  <c r="C487" i="6916" s="1"/>
  <c r="C488" i="6916" s="1"/>
  <c r="C489" i="6916" s="1"/>
  <c r="C490" i="6916" s="1"/>
  <c r="C491" i="6916" s="1"/>
  <c r="C492" i="6916" s="1"/>
  <c r="C493" i="6916" s="1"/>
  <c r="C494" i="6916" s="1"/>
  <c r="C495" i="6916" s="1"/>
  <c r="C496" i="6916" s="1"/>
  <c r="C497" i="6916" s="1"/>
  <c r="C498" i="6916" s="1"/>
  <c r="C499" i="6916" s="1"/>
  <c r="C500" i="6916" s="1"/>
  <c r="C501" i="6916" s="1"/>
  <c r="C502" i="6916" s="1"/>
  <c r="C503" i="6916" s="1"/>
  <c r="C504" i="6916" s="1"/>
  <c r="C505" i="6916" s="1"/>
  <c r="C506" i="6916" s="1"/>
  <c r="C507" i="6916" s="1"/>
  <c r="C508" i="6916" s="1"/>
  <c r="C509" i="6916" s="1"/>
  <c r="C510" i="6916" s="1"/>
  <c r="C511" i="6916" s="1"/>
  <c r="C512" i="6916" s="1"/>
  <c r="C513" i="6916" s="1"/>
  <c r="C514" i="6916" s="1"/>
  <c r="C515" i="6916" s="1"/>
  <c r="C516" i="6916" s="1"/>
  <c r="C517" i="6916" s="1"/>
  <c r="C518" i="6916" s="1"/>
  <c r="C519" i="6916" s="1"/>
  <c r="C520" i="6916" s="1"/>
  <c r="C521" i="6916" s="1"/>
  <c r="C522" i="6916" s="1"/>
  <c r="C523" i="6916" s="1"/>
  <c r="C524" i="6916" s="1"/>
  <c r="C525" i="6916" s="1"/>
  <c r="C526" i="6916" s="1"/>
  <c r="C527" i="6916" s="1"/>
  <c r="C528" i="6916" s="1"/>
  <c r="C529" i="6916" s="1"/>
  <c r="C530" i="6916" s="1"/>
  <c r="C531" i="6916" s="1"/>
  <c r="C532" i="6916" s="1"/>
  <c r="C533" i="6916" s="1"/>
  <c r="C534" i="6916" s="1"/>
  <c r="C535" i="6916" s="1"/>
  <c r="C536" i="6916" s="1"/>
  <c r="C537" i="6916" s="1"/>
  <c r="C538" i="6916" s="1"/>
  <c r="C539" i="6916" s="1"/>
  <c r="C540" i="6916" s="1"/>
  <c r="C541" i="6916" s="1"/>
  <c r="C542" i="6916" s="1"/>
  <c r="C543" i="6916" s="1"/>
  <c r="C544" i="6916" s="1"/>
  <c r="C545" i="6916" s="1"/>
  <c r="C546" i="6916" s="1"/>
  <c r="C547" i="6916" s="1"/>
  <c r="C548" i="6916" s="1"/>
  <c r="C549" i="6916" s="1"/>
  <c r="C550" i="6916" s="1"/>
  <c r="C551" i="6916" s="1"/>
  <c r="C552" i="6916" s="1"/>
  <c r="C553" i="6916" s="1"/>
  <c r="C554" i="6916" s="1"/>
  <c r="C555" i="6916" s="1"/>
  <c r="C556" i="6916" s="1"/>
  <c r="C557" i="6916" s="1"/>
  <c r="C558" i="6916" s="1"/>
  <c r="C559" i="6916" s="1"/>
  <c r="C560" i="6916" s="1"/>
  <c r="C561" i="6916" s="1"/>
  <c r="C562" i="6916" s="1"/>
  <c r="C563" i="6916" s="1"/>
  <c r="C564" i="6916" s="1"/>
  <c r="C565" i="6916" s="1"/>
  <c r="C566" i="6916" s="1"/>
  <c r="C567" i="6916" s="1"/>
  <c r="C568" i="6916" s="1"/>
  <c r="C569" i="6916" s="1"/>
  <c r="C570" i="6916" s="1"/>
  <c r="C571" i="6916" s="1"/>
  <c r="C572" i="6916" s="1"/>
  <c r="C573" i="6916" s="1"/>
  <c r="C574" i="6916" s="1"/>
  <c r="C575" i="6916" s="1"/>
  <c r="C576" i="6916" s="1"/>
  <c r="C577" i="6916" s="1"/>
  <c r="C578" i="6916" s="1"/>
  <c r="C579" i="6916" s="1"/>
  <c r="C580" i="6916" s="1"/>
  <c r="C581" i="6916" s="1"/>
  <c r="C582" i="6916" s="1"/>
  <c r="C583" i="6916" s="1"/>
  <c r="C584" i="6916" s="1"/>
  <c r="C585" i="6916" s="1"/>
  <c r="C586" i="6916" s="1"/>
  <c r="C587" i="6916" s="1"/>
  <c r="C588" i="6916" s="1"/>
  <c r="C589" i="6916" s="1"/>
  <c r="C590" i="6916" s="1"/>
  <c r="C591" i="6916" s="1"/>
  <c r="C592" i="6916" s="1"/>
  <c r="C593" i="6916" s="1"/>
  <c r="C594" i="6916" s="1"/>
  <c r="C595" i="6916" s="1"/>
  <c r="C596" i="6916" s="1"/>
  <c r="C597" i="6916" s="1"/>
  <c r="C598" i="6916" s="1"/>
  <c r="C599" i="6916" s="1"/>
  <c r="C600" i="6916" s="1"/>
  <c r="C601" i="6916" s="1"/>
  <c r="C602" i="6916" s="1"/>
  <c r="C603" i="6916" s="1"/>
  <c r="C604" i="6916" s="1"/>
  <c r="C605" i="6916" s="1"/>
  <c r="C606" i="6916" s="1"/>
  <c r="C607" i="6916" s="1"/>
  <c r="C608" i="6916" s="1"/>
  <c r="C609" i="6916" s="1"/>
  <c r="C610" i="6916" s="1"/>
  <c r="C611" i="6916" s="1"/>
  <c r="C612" i="6916" s="1"/>
  <c r="C613" i="6916" s="1"/>
  <c r="C614" i="6916" s="1"/>
  <c r="C615" i="6916" s="1"/>
  <c r="C616" i="6916" s="1"/>
  <c r="C617" i="6916" s="1"/>
  <c r="C618" i="6916" s="1"/>
  <c r="C619" i="6916" s="1"/>
  <c r="C620" i="6916" s="1"/>
  <c r="C621" i="6916" s="1"/>
  <c r="C622" i="6916" s="1"/>
  <c r="C623" i="6916" s="1"/>
  <c r="C624" i="6916" s="1"/>
  <c r="C625" i="6916" s="1"/>
  <c r="C626" i="6916" s="1"/>
  <c r="C627" i="6916" s="1"/>
  <c r="C628" i="6916" s="1"/>
  <c r="C629" i="6916" s="1"/>
  <c r="C630" i="6916" s="1"/>
  <c r="C631" i="6916" s="1"/>
  <c r="C632" i="6916" s="1"/>
  <c r="C633" i="6916" s="1"/>
  <c r="C634" i="6916" s="1"/>
  <c r="C635" i="6916" s="1"/>
  <c r="C636" i="6916" s="1"/>
  <c r="C637" i="6916" s="1"/>
  <c r="C638" i="6916" s="1"/>
  <c r="C639" i="6916" s="1"/>
  <c r="C640" i="6916" s="1"/>
  <c r="C641" i="6916" s="1"/>
  <c r="C642" i="6916" s="1"/>
  <c r="C643" i="6916" s="1"/>
  <c r="C644" i="6916" s="1"/>
  <c r="C645" i="6916" s="1"/>
  <c r="C646" i="6916" s="1"/>
  <c r="C647" i="6916" s="1"/>
  <c r="C648" i="6916" s="1"/>
  <c r="C649" i="6916" s="1"/>
  <c r="C650" i="6916" s="1"/>
  <c r="C651" i="6916" s="1"/>
  <c r="C652" i="6916" s="1"/>
  <c r="C653" i="6916" s="1"/>
  <c r="C654" i="6916" s="1"/>
  <c r="C655" i="6916" s="1"/>
  <c r="C656" i="6916" s="1"/>
  <c r="C657" i="6916" s="1"/>
  <c r="C658" i="6916" s="1"/>
  <c r="C659" i="6916" s="1"/>
  <c r="C660" i="6916" s="1"/>
  <c r="C661" i="6916" s="1"/>
  <c r="C662" i="6916" s="1"/>
  <c r="C663" i="6916" s="1"/>
  <c r="C664" i="6916" s="1"/>
  <c r="C665" i="6916" s="1"/>
  <c r="C666" i="6916" s="1"/>
  <c r="C667" i="6916" s="1"/>
  <c r="C668" i="6916" s="1"/>
  <c r="C669" i="6916" s="1"/>
  <c r="C670" i="6916" s="1"/>
  <c r="C671" i="6916" s="1"/>
  <c r="C672" i="6916" s="1"/>
  <c r="C673" i="6916" s="1"/>
  <c r="C674" i="6916" s="1"/>
  <c r="C675" i="6916" s="1"/>
  <c r="C676" i="6916" s="1"/>
  <c r="C677" i="6916" s="1"/>
  <c r="C678" i="6916" s="1"/>
  <c r="C679" i="6916" s="1"/>
  <c r="C680" i="6916" s="1"/>
  <c r="C681" i="6916" s="1"/>
  <c r="C682" i="6916" s="1"/>
  <c r="C683" i="6916" s="1"/>
  <c r="C684" i="6916" s="1"/>
  <c r="C685" i="6916" s="1"/>
  <c r="C686" i="6916" s="1"/>
  <c r="C687" i="6916" s="1"/>
  <c r="C688" i="6916" s="1"/>
  <c r="C689" i="6916" s="1"/>
  <c r="C690" i="6916" s="1"/>
  <c r="C691" i="6916" s="1"/>
  <c r="C692" i="6916" s="1"/>
  <c r="C693" i="6916" s="1"/>
  <c r="C694" i="6916" s="1"/>
  <c r="C695" i="6916" s="1"/>
  <c r="C696" i="6916" s="1"/>
  <c r="C697" i="6916" s="1"/>
  <c r="C698" i="6916" s="1"/>
  <c r="C699" i="6916" s="1"/>
  <c r="C700" i="6916" s="1"/>
  <c r="C701" i="6916" s="1"/>
  <c r="C702" i="6916" s="1"/>
  <c r="C703" i="6916" s="1"/>
  <c r="C704" i="6916" s="1"/>
  <c r="C705" i="6916" s="1"/>
  <c r="C706" i="6916" s="1"/>
  <c r="C707" i="6916" s="1"/>
  <c r="C708" i="6916" s="1"/>
  <c r="C709" i="6916" s="1"/>
  <c r="C710" i="6916" s="1"/>
  <c r="C711" i="6916" s="1"/>
  <c r="C712" i="6916" s="1"/>
  <c r="C713" i="6916" s="1"/>
  <c r="C714" i="6916" s="1"/>
  <c r="C715" i="6916" s="1"/>
  <c r="C716" i="6916" s="1"/>
  <c r="C717" i="6916" s="1"/>
  <c r="C718" i="6916" s="1"/>
  <c r="C719" i="6916" s="1"/>
  <c r="C720" i="6916" s="1"/>
  <c r="C721" i="6916" s="1"/>
  <c r="C722" i="6916" s="1"/>
  <c r="C723" i="6916" s="1"/>
  <c r="C724" i="6916" s="1"/>
  <c r="C725" i="6916" s="1"/>
  <c r="C726" i="6916" s="1"/>
  <c r="C727" i="6916" s="1"/>
  <c r="C728" i="6916" s="1"/>
  <c r="C729" i="6916" s="1"/>
  <c r="C730" i="6916" s="1"/>
  <c r="C731" i="6916" s="1"/>
  <c r="C732" i="6916" s="1"/>
  <c r="C733" i="6916" s="1"/>
  <c r="C734" i="6916" s="1"/>
  <c r="C735" i="6916" s="1"/>
  <c r="C736" i="6916" s="1"/>
  <c r="C737" i="6916" s="1"/>
  <c r="C738" i="6916" s="1"/>
  <c r="C739" i="6916" s="1"/>
  <c r="C740" i="6916" s="1"/>
  <c r="C741" i="6916" s="1"/>
  <c r="C742" i="6916" s="1"/>
  <c r="C743" i="6916" s="1"/>
  <c r="C744" i="6916" s="1"/>
  <c r="C745" i="6916" s="1"/>
  <c r="C746" i="6916" s="1"/>
  <c r="C747" i="6916" s="1"/>
  <c r="C748" i="6916" s="1"/>
  <c r="C749" i="6916" s="1"/>
  <c r="C750" i="6916" s="1"/>
  <c r="C751" i="6916" s="1"/>
  <c r="C752" i="6916" s="1"/>
  <c r="A3" i="6916"/>
  <c r="I2" i="6916"/>
  <c r="H2" i="6916"/>
  <c r="A2" i="6916"/>
  <c r="Q7" i="6991" l="1"/>
  <c r="AY51" i="7061"/>
  <c r="AY52" i="7061" s="1"/>
  <c r="L2" i="6917"/>
  <c r="L16" i="6917"/>
  <c r="L6" i="6917"/>
  <c r="L3" i="6917"/>
  <c r="L5" i="6917"/>
  <c r="L10" i="6917"/>
  <c r="L11" i="6917"/>
  <c r="L14" i="6917"/>
  <c r="L18" i="6917"/>
  <c r="L20" i="6917"/>
  <c r="L4" i="6917"/>
  <c r="L7" i="6917"/>
  <c r="L9" i="6917"/>
  <c r="L19" i="6917"/>
  <c r="Q3" i="6917"/>
  <c r="Q4" i="6917" s="1"/>
  <c r="Q5" i="6917" s="1"/>
  <c r="Q6" i="6917" s="1"/>
  <c r="Q7" i="6917" s="1"/>
  <c r="Q8" i="6917" s="1"/>
  <c r="Q9" i="6917" s="1"/>
  <c r="Q10" i="6917" s="1"/>
  <c r="Q11" i="6917" s="1"/>
  <c r="Q12" i="6917" s="1"/>
  <c r="Q13" i="6917" s="1"/>
  <c r="Q14" i="6917" s="1"/>
  <c r="Q15" i="6917" s="1"/>
  <c r="Q16" i="6917" s="1"/>
  <c r="Q17" i="6917" s="1"/>
  <c r="Q18" i="6917" s="1"/>
  <c r="Q19" i="6917" s="1"/>
  <c r="Q20" i="6917" s="1"/>
  <c r="Q21" i="6917" s="1"/>
  <c r="Q22" i="6917" s="1"/>
  <c r="Q23" i="6917" s="1"/>
  <c r="Q24" i="6917" s="1"/>
  <c r="Q25" i="6917" s="1"/>
  <c r="Q26" i="6917" s="1"/>
  <c r="Q27" i="6917" s="1"/>
  <c r="Q28" i="6917" s="1"/>
  <c r="Q29" i="6917" s="1"/>
  <c r="Q30" i="6917" s="1"/>
  <c r="Q31" i="6917" s="1"/>
  <c r="Q32" i="6917" s="1"/>
  <c r="Q33" i="6917" s="1"/>
  <c r="Q34" i="6917" s="1"/>
  <c r="Q35" i="6917" s="1"/>
  <c r="Q36" i="6917" s="1"/>
  <c r="Q37" i="6917" s="1"/>
  <c r="Q38" i="6917" s="1"/>
  <c r="Q39" i="6917" s="1"/>
  <c r="Q40" i="6917" s="1"/>
  <c r="Q41" i="6917" s="1"/>
  <c r="Q42" i="6917" s="1"/>
  <c r="Q43" i="6917" s="1"/>
  <c r="Q44" i="6917" s="1"/>
  <c r="Q45" i="6917" s="1"/>
  <c r="Q46" i="6917" s="1"/>
  <c r="L8" i="6917"/>
  <c r="L13" i="6917"/>
  <c r="L12" i="6917"/>
  <c r="L15" i="6917"/>
  <c r="L17" i="6917"/>
  <c r="Q8" i="6991" l="1"/>
  <c r="AY53" i="7061"/>
  <c r="I3" i="6847"/>
  <c r="I4" i="6847"/>
  <c r="I5" i="6847"/>
  <c r="I6" i="6847"/>
  <c r="I7" i="6847"/>
  <c r="I8" i="6847"/>
  <c r="I9" i="6847"/>
  <c r="I10" i="6847"/>
  <c r="I11" i="6847"/>
  <c r="I12" i="6847"/>
  <c r="I13" i="6847"/>
  <c r="I14" i="6847"/>
  <c r="I15" i="6847"/>
  <c r="I16" i="6847"/>
  <c r="I17" i="6847"/>
  <c r="I19" i="6847"/>
  <c r="I20" i="6847"/>
  <c r="I21" i="6847"/>
  <c r="I22" i="6847"/>
  <c r="I23" i="6847"/>
  <c r="I24" i="6847"/>
  <c r="I25" i="6847"/>
  <c r="I26" i="6847"/>
  <c r="I27" i="6847"/>
  <c r="I28" i="6847"/>
  <c r="I29" i="6847"/>
  <c r="I30" i="6847"/>
  <c r="I31" i="6847"/>
  <c r="I32" i="6847"/>
  <c r="I33" i="6847"/>
  <c r="I2" i="6847"/>
  <c r="AY54" i="7061" l="1"/>
  <c r="AY55" i="7061" s="1"/>
  <c r="C3" i="6847"/>
  <c r="H3" i="6847"/>
  <c r="H4" i="6847"/>
  <c r="H5" i="6847"/>
  <c r="H6" i="6847"/>
  <c r="H7" i="6847"/>
  <c r="H8" i="6847"/>
  <c r="H9" i="6847"/>
  <c r="H10" i="6847"/>
  <c r="H11" i="6847"/>
  <c r="H12" i="6847"/>
  <c r="H13" i="6847"/>
  <c r="H14" i="6847"/>
  <c r="H15" i="6847"/>
  <c r="H16" i="6847"/>
  <c r="H17" i="6847"/>
  <c r="H19" i="6847"/>
  <c r="H20" i="6847"/>
  <c r="H21" i="6847"/>
  <c r="H22" i="6847"/>
  <c r="H23" i="6847"/>
  <c r="H24" i="6847"/>
  <c r="H25" i="6847"/>
  <c r="H26" i="6847"/>
  <c r="H27" i="6847"/>
  <c r="H28" i="6847"/>
  <c r="H29" i="6847"/>
  <c r="H30" i="6847"/>
  <c r="H31" i="6847"/>
  <c r="H32" i="6847"/>
  <c r="H33" i="6847"/>
  <c r="H2" i="6847"/>
  <c r="A3" i="6847"/>
  <c r="A4" i="6847"/>
  <c r="A5" i="6847"/>
  <c r="A6" i="6847"/>
  <c r="A7" i="6847"/>
  <c r="A8" i="6847"/>
  <c r="A9" i="6847"/>
  <c r="A10" i="6847"/>
  <c r="A11" i="6847"/>
  <c r="A12" i="6847"/>
  <c r="A13" i="6847"/>
  <c r="A14" i="6847"/>
  <c r="A15" i="6847"/>
  <c r="A16" i="6847"/>
  <c r="A17" i="6847"/>
  <c r="A19" i="6847"/>
  <c r="A20" i="6847"/>
  <c r="A21" i="6847"/>
  <c r="A22" i="6847"/>
  <c r="A23" i="6847"/>
  <c r="A24" i="6847"/>
  <c r="A25" i="6847"/>
  <c r="A26" i="6847"/>
  <c r="A27" i="6847"/>
  <c r="A28" i="6847"/>
  <c r="A29" i="6847"/>
  <c r="A30" i="6847"/>
  <c r="A31" i="6847"/>
  <c r="A32" i="6847"/>
  <c r="A33" i="6847"/>
  <c r="A2" i="6847"/>
  <c r="AJ151" i="7062" l="1"/>
  <c r="AJ137" i="7062"/>
  <c r="AJ141" i="7062"/>
  <c r="AJ157" i="7062"/>
  <c r="AJ147" i="7062"/>
  <c r="AJ165" i="7062"/>
  <c r="AJ154" i="7062"/>
  <c r="AJ164" i="7062"/>
  <c r="AJ161" i="7062"/>
  <c r="AJ153" i="7062"/>
  <c r="AS94" i="7061"/>
  <c r="AJ152" i="7062"/>
  <c r="AJ163" i="7062"/>
  <c r="AJ162" i="7062"/>
  <c r="AJ146" i="7062"/>
  <c r="AJ140" i="7062"/>
  <c r="AJ148" i="7062"/>
  <c r="AJ143" i="7062"/>
  <c r="AJ160" i="7062"/>
  <c r="AS97" i="7061"/>
  <c r="AJ145" i="7062"/>
  <c r="AJ138" i="7062"/>
  <c r="AJ149" i="7062"/>
  <c r="AJ159" i="7062"/>
  <c r="AJ144" i="7062"/>
  <c r="AJ156" i="7062"/>
  <c r="AJ155" i="7062"/>
  <c r="AJ158" i="7062"/>
  <c r="AJ142" i="7062"/>
  <c r="AJ139" i="7062"/>
  <c r="AJ150" i="7062"/>
  <c r="AS102" i="7061"/>
  <c r="AS93" i="7061"/>
  <c r="AS88" i="7061"/>
  <c r="AS96" i="7061"/>
  <c r="AS87" i="7061"/>
  <c r="AS99" i="7061"/>
  <c r="AS101" i="7061"/>
  <c r="AS92" i="7061"/>
  <c r="AS95" i="7061"/>
  <c r="AS89" i="7061"/>
  <c r="AS98" i="7061"/>
  <c r="AS100" i="7061"/>
  <c r="AS90" i="7061"/>
  <c r="L8" i="7125"/>
  <c r="M20" i="7123"/>
  <c r="M5" i="7123"/>
  <c r="L8" i="7116"/>
  <c r="L18" i="7116"/>
  <c r="L4" i="7112"/>
  <c r="L15" i="7112"/>
  <c r="L16" i="7112"/>
  <c r="M32" i="6847"/>
  <c r="L32" i="6847"/>
  <c r="M33" i="6847"/>
  <c r="L33" i="6847"/>
  <c r="M25" i="6847"/>
  <c r="L25" i="6847"/>
  <c r="M16" i="6847"/>
  <c r="L16" i="6847"/>
  <c r="M8" i="6847"/>
  <c r="L8" i="6847"/>
  <c r="M6" i="6847"/>
  <c r="L6" i="6847"/>
  <c r="M30" i="6847"/>
  <c r="L30" i="6847"/>
  <c r="M22" i="6847"/>
  <c r="L22" i="6847"/>
  <c r="M13" i="6847"/>
  <c r="L13" i="6847"/>
  <c r="M5" i="6847"/>
  <c r="L5" i="6847"/>
  <c r="M7" i="6847"/>
  <c r="L7" i="6847"/>
  <c r="M29" i="6847"/>
  <c r="L29" i="6847"/>
  <c r="M21" i="6847"/>
  <c r="L21" i="6847"/>
  <c r="M12" i="6847"/>
  <c r="L12" i="6847"/>
  <c r="M4" i="6847"/>
  <c r="L4" i="6847"/>
  <c r="M15" i="6847"/>
  <c r="L15" i="6847"/>
  <c r="M14" i="6847"/>
  <c r="L14" i="6847"/>
  <c r="M28" i="6847"/>
  <c r="L28" i="6847"/>
  <c r="M20" i="6847"/>
  <c r="L20" i="6847"/>
  <c r="M11" i="6847"/>
  <c r="L11" i="6847"/>
  <c r="M3" i="6847"/>
  <c r="L3" i="6847"/>
  <c r="M23" i="6847"/>
  <c r="L23" i="6847"/>
  <c r="M27" i="6847"/>
  <c r="L27" i="6847"/>
  <c r="M19" i="6847"/>
  <c r="L19" i="6847"/>
  <c r="M10" i="6847"/>
  <c r="L10" i="6847"/>
  <c r="M24" i="6847"/>
  <c r="L24" i="6847"/>
  <c r="M31" i="6847"/>
  <c r="L31" i="6847"/>
  <c r="M2" i="6847"/>
  <c r="L2" i="6847"/>
  <c r="M26" i="6847"/>
  <c r="L26" i="6847"/>
  <c r="M17" i="6847"/>
  <c r="L17" i="6847"/>
  <c r="M9" i="6847"/>
  <c r="L9" i="6847"/>
  <c r="N32" i="6847"/>
  <c r="N24" i="6847"/>
  <c r="N11" i="6847"/>
  <c r="N7" i="6847"/>
  <c r="N3" i="6847"/>
  <c r="N31" i="6847"/>
  <c r="N27" i="6847"/>
  <c r="N23" i="6847"/>
  <c r="N19" i="6847"/>
  <c r="N14" i="6847"/>
  <c r="N10" i="6847"/>
  <c r="N6" i="6847"/>
  <c r="N28" i="6847"/>
  <c r="N15" i="6847"/>
  <c r="N2" i="6847"/>
  <c r="N30" i="6847"/>
  <c r="N26" i="6847"/>
  <c r="N22" i="6847"/>
  <c r="N17" i="6847"/>
  <c r="N13" i="6847"/>
  <c r="N9" i="6847"/>
  <c r="N5" i="6847"/>
  <c r="N20" i="6847"/>
  <c r="N33" i="6847"/>
  <c r="N29" i="6847"/>
  <c r="N25" i="6847"/>
  <c r="N21" i="6847"/>
  <c r="N16" i="6847"/>
  <c r="N12" i="6847"/>
  <c r="N8" i="6847"/>
  <c r="N4" i="6847"/>
  <c r="AY56" i="7061"/>
  <c r="R4" i="7077"/>
  <c r="N4" i="7077" s="1"/>
  <c r="R5" i="7077"/>
  <c r="N5" i="7077" s="1"/>
  <c r="R3" i="7077"/>
  <c r="N3" i="7077" s="1"/>
  <c r="R6" i="7077"/>
  <c r="N6" i="7077" s="1"/>
  <c r="U8" i="7033"/>
  <c r="Q8" i="7033" s="1"/>
  <c r="U12" i="7033"/>
  <c r="Q12" i="7033" s="1"/>
  <c r="U9" i="7033"/>
  <c r="Q9" i="7033" s="1"/>
  <c r="U7" i="7033"/>
  <c r="Q7" i="7033" s="1"/>
  <c r="U5" i="7033"/>
  <c r="Q5" i="7033" s="1"/>
  <c r="U4" i="7033"/>
  <c r="Q4" i="7033" s="1"/>
  <c r="U13" i="7033"/>
  <c r="Q13" i="7033" s="1"/>
  <c r="U15" i="7033"/>
  <c r="Q15" i="7033" s="1"/>
  <c r="U6" i="7033"/>
  <c r="Q6" i="7033" s="1"/>
  <c r="U3" i="7033"/>
  <c r="Q3" i="7033" s="1"/>
  <c r="U10" i="7033"/>
  <c r="Q10" i="7033" s="1"/>
  <c r="U11" i="7033"/>
  <c r="Q11" i="7033" s="1"/>
  <c r="U14" i="7033"/>
  <c r="Q14" i="7033" s="1"/>
  <c r="C4" i="6847"/>
  <c r="L3" i="7125" s="1"/>
  <c r="U3" i="2" l="1"/>
  <c r="AG2" i="7121"/>
  <c r="M4" i="7123"/>
  <c r="L3" i="7112"/>
  <c r="H6" i="2" s="1"/>
  <c r="K4" i="7119"/>
  <c r="L2" i="7116"/>
  <c r="H2" i="7115"/>
  <c r="H3" i="2"/>
  <c r="AY57" i="7061"/>
  <c r="C5" i="6847"/>
  <c r="Q3" i="2" l="1"/>
  <c r="M3" i="7123"/>
  <c r="P3" i="2"/>
  <c r="J3" i="2"/>
  <c r="I3" i="2"/>
  <c r="H4" i="7045"/>
  <c r="AS3" i="7061"/>
  <c r="AY58" i="7061"/>
  <c r="K5" i="6917"/>
  <c r="C6" i="6847"/>
  <c r="V4" i="2" l="1"/>
  <c r="S3" i="2"/>
  <c r="S4" i="2"/>
  <c r="S6" i="2"/>
  <c r="L4" i="7125"/>
  <c r="AG4" i="7121"/>
  <c r="M11" i="7123"/>
  <c r="AY59" i="7061"/>
  <c r="C7" i="6847"/>
  <c r="M8" i="7123" l="1"/>
  <c r="AG15" i="7121"/>
  <c r="U8" i="2"/>
  <c r="L5" i="7116"/>
  <c r="AY60" i="7061"/>
  <c r="C8" i="6847"/>
  <c r="L5" i="7125" l="1"/>
  <c r="L7" i="7112"/>
  <c r="AY61" i="7061"/>
  <c r="C9" i="6847"/>
  <c r="U10" i="2" l="1"/>
  <c r="L8" i="7112"/>
  <c r="K2" i="6917"/>
  <c r="L7" i="7068"/>
  <c r="AY62" i="7061"/>
  <c r="AY63" i="7061" s="1"/>
  <c r="AY64" i="7061" s="1"/>
  <c r="AY65" i="7061" s="1"/>
  <c r="C10" i="6847"/>
  <c r="L6" i="7125" l="1"/>
  <c r="L9" i="7112"/>
  <c r="AY66" i="7061"/>
  <c r="AY67" i="7061" s="1"/>
  <c r="C11" i="6847"/>
  <c r="L14" i="7125" l="1"/>
  <c r="U17" i="2"/>
  <c r="AY68" i="7061"/>
  <c r="K11" i="6917"/>
  <c r="C12" i="6847"/>
  <c r="L19" i="7112" l="1"/>
  <c r="AY69" i="7061"/>
  <c r="C13" i="6847"/>
  <c r="L13" i="7125" s="1"/>
  <c r="K12" i="6917"/>
  <c r="L18" i="7112" l="1"/>
  <c r="AY70" i="7061"/>
  <c r="C14" i="6847"/>
  <c r="M6" i="7071" l="1"/>
  <c r="M11" i="7071"/>
  <c r="AY71" i="7061"/>
  <c r="C15" i="6847"/>
  <c r="K14" i="6917"/>
  <c r="L17" i="7116" l="1"/>
  <c r="AG21" i="7121"/>
  <c r="L15" i="7125"/>
  <c r="C35" i="2"/>
  <c r="B35" i="2"/>
  <c r="AY72" i="7061"/>
  <c r="AY73" i="7061" s="1"/>
  <c r="C16" i="6847"/>
  <c r="L16" i="7125" l="1"/>
  <c r="AG20" i="7121"/>
  <c r="M4" i="7105"/>
  <c r="L16" i="7116"/>
  <c r="AY74" i="7061"/>
  <c r="C17" i="6847"/>
  <c r="L9" i="7116" l="1"/>
  <c r="L9" i="7125"/>
  <c r="B19" i="2"/>
  <c r="C19" i="2"/>
  <c r="L17" i="7112"/>
  <c r="AY75" i="7061"/>
  <c r="AY76" i="7061" s="1"/>
  <c r="AY77" i="7061" s="1"/>
  <c r="C20" i="6847"/>
  <c r="AY78" i="7061" l="1"/>
  <c r="AY79" i="7061" s="1"/>
  <c r="C21" i="6847"/>
  <c r="K19" i="6917"/>
  <c r="AY80" i="7061" l="1"/>
  <c r="AY81" i="7061" s="1"/>
  <c r="AY82" i="7061" s="1"/>
  <c r="K21" i="6917"/>
  <c r="K20" i="6917"/>
  <c r="C22" i="6847"/>
  <c r="AS91" i="7061" s="1"/>
  <c r="AY83" i="7061" l="1"/>
  <c r="AY84" i="7061" s="1"/>
  <c r="C23" i="6847"/>
  <c r="AY85" i="7061" l="1"/>
  <c r="AY86" i="7061" s="1"/>
  <c r="AY87" i="7061" s="1"/>
  <c r="AY88" i="7061" s="1"/>
  <c r="AY89" i="7061" s="1"/>
  <c r="AY90" i="7061" s="1"/>
  <c r="AY91" i="7061" s="1"/>
  <c r="AY92" i="7061" s="1"/>
  <c r="AY93" i="7061" s="1"/>
  <c r="AY94" i="7061" s="1"/>
  <c r="AY95" i="7061" s="1"/>
  <c r="AY96" i="7061" s="1"/>
  <c r="AY97" i="7061" s="1"/>
  <c r="AY98" i="7061" s="1"/>
  <c r="AY99" i="7061" s="1"/>
  <c r="AY100" i="7061" s="1"/>
  <c r="AY101" i="7061" s="1"/>
  <c r="AY102" i="7061" s="1"/>
  <c r="C24" i="6847"/>
  <c r="K24" i="6917" l="1"/>
  <c r="C25" i="6847"/>
  <c r="K16" i="6917" l="1"/>
  <c r="M32" i="7123"/>
  <c r="C26" i="6847"/>
  <c r="L25" i="7112" l="1"/>
  <c r="L20" i="7125"/>
  <c r="C27" i="6847"/>
  <c r="C28" i="6847" l="1"/>
  <c r="L24" i="7116" s="1"/>
  <c r="M34" i="7071" l="1"/>
  <c r="K6" i="6917"/>
  <c r="C29" i="6847"/>
  <c r="C30" i="6847"/>
  <c r="K30" i="6917" l="1"/>
  <c r="C31" i="6847"/>
  <c r="AN28" i="7074" l="1"/>
  <c r="M33" i="7123"/>
  <c r="C32" i="6847"/>
  <c r="C33" i="6847" l="1"/>
  <c r="L23" i="7125" s="1"/>
  <c r="BL28" i="6996" l="1"/>
  <c r="L39" i="7116"/>
  <c r="C34" i="6847"/>
  <c r="L35" i="7116" l="1"/>
  <c r="L22" i="7125"/>
  <c r="C35" i="6847"/>
  <c r="K31" i="6917" l="1"/>
  <c r="AG35" i="7121"/>
  <c r="M46" i="7123"/>
  <c r="BV25" i="7089"/>
  <c r="C36" i="6847"/>
  <c r="C37" i="6847" l="1"/>
  <c r="C38" i="6847"/>
  <c r="L24" i="7112" s="1"/>
  <c r="K37" i="6917"/>
  <c r="C39" i="6847" l="1"/>
  <c r="BV15" i="7089" l="1"/>
  <c r="C40" i="6847"/>
  <c r="K39" i="6917"/>
  <c r="C41" i="6847" l="1"/>
  <c r="C42" i="6847" l="1"/>
  <c r="L8" i="7068" l="1"/>
  <c r="K25" i="6917"/>
  <c r="M13" i="7105"/>
  <c r="C43" i="6847"/>
  <c r="C44" i="6847" l="1"/>
  <c r="C45" i="6847" l="1"/>
  <c r="K45" i="6917" s="1"/>
  <c r="C46" i="6847" l="1"/>
  <c r="P12" i="7033" l="1"/>
  <c r="AG13" i="7121"/>
  <c r="L27" i="7125"/>
  <c r="K46" i="6917"/>
  <c r="C47" i="6847"/>
  <c r="L4" i="7124" s="1"/>
  <c r="L11" i="7112"/>
  <c r="BL4" i="6996"/>
  <c r="C48" i="6847" l="1"/>
  <c r="C49" i="6847" s="1"/>
  <c r="C50" i="6847" s="1"/>
  <c r="L3" i="7124" s="1"/>
  <c r="L3" i="7113"/>
  <c r="U4" i="7101" l="1"/>
  <c r="U5" i="7101"/>
  <c r="C51" i="6847"/>
  <c r="C52" i="6847" s="1"/>
  <c r="C53" i="6847" s="1"/>
  <c r="L11" i="7117"/>
  <c r="H5" i="7101"/>
  <c r="H4" i="7101"/>
  <c r="H45" i="7101"/>
  <c r="H24" i="7101"/>
  <c r="H16" i="7101"/>
  <c r="H55" i="7101"/>
  <c r="H7" i="7101"/>
  <c r="H17" i="7101"/>
  <c r="H9" i="7101"/>
  <c r="C54" i="6847"/>
  <c r="C55" i="6847" s="1"/>
  <c r="C56" i="6847" s="1"/>
  <c r="K8" i="6991"/>
  <c r="K5" i="7119" l="1"/>
  <c r="P5" i="2" s="1"/>
  <c r="AG3" i="7121"/>
  <c r="C57" i="6847"/>
  <c r="C58" i="6847" s="1"/>
  <c r="C59" i="6847" s="1"/>
  <c r="BL3" i="6996"/>
  <c r="B52" i="2"/>
  <c r="C52" i="2"/>
  <c r="H6" i="7052"/>
  <c r="BV9" i="7089"/>
  <c r="Q5" i="2" l="1"/>
  <c r="Q8" i="2"/>
  <c r="G8" i="2"/>
  <c r="G5" i="2"/>
  <c r="C60" i="6847"/>
  <c r="L13" i="7112"/>
  <c r="H5" i="7052"/>
  <c r="L3" i="7068"/>
  <c r="BV6" i="7089"/>
  <c r="Z5" i="2" l="1"/>
  <c r="K6" i="2"/>
  <c r="C61" i="6847"/>
  <c r="L14" i="7112"/>
  <c r="M24" i="7071"/>
  <c r="K27" i="6917"/>
  <c r="L22" i="7068"/>
  <c r="BL15" i="6996"/>
  <c r="L12" i="7116" l="1"/>
  <c r="AG14" i="7121"/>
  <c r="C62" i="6847"/>
  <c r="L7" i="7125" s="1"/>
  <c r="L12" i="7112"/>
  <c r="BV8" i="7089"/>
  <c r="U18" i="2" l="1"/>
  <c r="U19" i="2"/>
  <c r="U26" i="2"/>
  <c r="C63" i="6847"/>
  <c r="C64" i="6847" s="1"/>
  <c r="C65" i="6847" s="1"/>
  <c r="C66" i="6847" s="1"/>
  <c r="C67" i="6847" s="1"/>
  <c r="L6" i="7116"/>
  <c r="C68" i="6847" l="1"/>
  <c r="C69" i="6847" s="1"/>
  <c r="C70" i="6847" s="1"/>
  <c r="C71" i="6847" s="1"/>
  <c r="C72" i="6847" s="1"/>
  <c r="C73" i="6847" s="1"/>
  <c r="C74" i="6847" s="1"/>
  <c r="C75" i="6847" s="1"/>
  <c r="C76" i="6847" s="1"/>
  <c r="C77" i="6847" s="1"/>
  <c r="L4" i="7116"/>
  <c r="K4" i="6991"/>
  <c r="C78" i="6847" l="1"/>
  <c r="L10" i="7125" s="1"/>
  <c r="L11" i="7116"/>
  <c r="C79" i="6847" l="1"/>
  <c r="L11" i="7125" s="1"/>
  <c r="L14" i="7116"/>
  <c r="L5" i="7112"/>
  <c r="B55" i="7101"/>
  <c r="C24" i="7101"/>
  <c r="C9" i="7101"/>
  <c r="B9" i="7101"/>
  <c r="B24" i="7101"/>
  <c r="C55" i="7101"/>
  <c r="B191" i="2"/>
  <c r="C191" i="2"/>
  <c r="K7" i="6991"/>
  <c r="H28" i="2" l="1"/>
  <c r="C80" i="6847"/>
  <c r="L12" i="7125" s="1"/>
  <c r="L28" i="7116"/>
  <c r="L6" i="7112"/>
  <c r="K7" i="6917"/>
  <c r="BL7" i="6996"/>
  <c r="H17" i="2" l="1"/>
  <c r="C81" i="6847"/>
  <c r="L10" i="7112"/>
  <c r="H13" i="2"/>
  <c r="H10" i="2"/>
  <c r="H34" i="2"/>
  <c r="M5" i="7105"/>
  <c r="H65" i="2" l="1"/>
  <c r="H40" i="2"/>
  <c r="H19" i="2"/>
  <c r="C82" i="6847"/>
  <c r="L20" i="7112"/>
  <c r="H23" i="2"/>
  <c r="H16" i="2"/>
  <c r="H35" i="2"/>
  <c r="H7" i="2"/>
  <c r="H64" i="2"/>
  <c r="H45" i="2"/>
  <c r="H18" i="2"/>
  <c r="BL9" i="6996"/>
  <c r="C83" i="6847" l="1"/>
  <c r="L21" i="7112"/>
  <c r="H238" i="2"/>
  <c r="K9" i="6917"/>
  <c r="H13" i="7052"/>
  <c r="H241" i="2" l="1"/>
  <c r="C84" i="6847"/>
  <c r="L22" i="7112"/>
  <c r="BL16" i="6996"/>
  <c r="C85" i="6847" l="1"/>
  <c r="L23" i="7112"/>
  <c r="H227" i="2" s="1"/>
  <c r="BL17" i="6996"/>
  <c r="H137" i="2" l="1"/>
  <c r="H109" i="2"/>
  <c r="H215" i="2"/>
  <c r="H127" i="2"/>
  <c r="H24" i="2"/>
  <c r="H21" i="2"/>
  <c r="H377" i="2"/>
  <c r="C86" i="6847"/>
  <c r="H3" i="7115"/>
  <c r="H80" i="2"/>
  <c r="H136" i="2"/>
  <c r="H59" i="2"/>
  <c r="H50" i="2"/>
  <c r="H352" i="2"/>
  <c r="H26" i="2"/>
  <c r="H350" i="2"/>
  <c r="H94" i="2"/>
  <c r="H199" i="2"/>
  <c r="H55" i="2"/>
  <c r="H232" i="2"/>
  <c r="H32" i="2"/>
  <c r="H233" i="2"/>
  <c r="H242" i="2"/>
  <c r="H339" i="2"/>
  <c r="H201" i="2"/>
  <c r="H58" i="2"/>
  <c r="H38" i="2"/>
  <c r="H8" i="2"/>
  <c r="H12" i="2"/>
  <c r="H349" i="2"/>
  <c r="H37" i="2"/>
  <c r="H191" i="2"/>
  <c r="H141" i="2"/>
  <c r="H5" i="2"/>
  <c r="H31" i="2"/>
  <c r="H357" i="2"/>
  <c r="H431" i="2"/>
  <c r="H36" i="2"/>
  <c r="H148" i="2"/>
  <c r="H42" i="2"/>
  <c r="H205" i="2"/>
  <c r="H72" i="2"/>
  <c r="H101" i="2"/>
  <c r="H432" i="2"/>
  <c r="H381" i="2"/>
  <c r="H353" i="2"/>
  <c r="H351" i="2"/>
  <c r="H378" i="2"/>
  <c r="H461" i="2"/>
  <c r="H208" i="2"/>
  <c r="H47" i="2"/>
  <c r="H49" i="2"/>
  <c r="H295" i="2"/>
  <c r="H52" i="2"/>
  <c r="H348" i="2"/>
  <c r="H85" i="2"/>
  <c r="H43" i="2"/>
  <c r="H192" i="2"/>
  <c r="H56" i="2"/>
  <c r="H4" i="2"/>
  <c r="H376" i="2"/>
  <c r="H278" i="2"/>
  <c r="H187" i="2"/>
  <c r="H140" i="2"/>
  <c r="H54" i="2"/>
  <c r="H112" i="2"/>
  <c r="H86" i="2"/>
  <c r="BL18" i="6996"/>
  <c r="K17" i="7119" l="1"/>
  <c r="AG32" i="7121"/>
  <c r="M35" i="7123"/>
  <c r="C87" i="6847"/>
  <c r="L25" i="7116"/>
  <c r="H4" i="7115"/>
  <c r="I42" i="2" s="1"/>
  <c r="I127" i="2"/>
  <c r="K15" i="6917"/>
  <c r="BL19" i="6996"/>
  <c r="M24" i="7123" l="1"/>
  <c r="AG17" i="7121"/>
  <c r="H9" i="7045"/>
  <c r="C88" i="6847"/>
  <c r="K14" i="7119" s="1"/>
  <c r="H5" i="7115"/>
  <c r="K8" i="6917"/>
  <c r="I24" i="2" l="1"/>
  <c r="C89" i="6847"/>
  <c r="H6" i="7115"/>
  <c r="K13" i="6917"/>
  <c r="L6" i="7068"/>
  <c r="BV14" i="7089"/>
  <c r="BL24" i="6996"/>
  <c r="H9" i="7052"/>
  <c r="C90" i="6847" l="1"/>
  <c r="H7" i="7115"/>
  <c r="I233" i="2" s="1"/>
  <c r="I58" i="2"/>
  <c r="BL25" i="6996"/>
  <c r="C91" i="6847" l="1"/>
  <c r="H8" i="7115"/>
  <c r="BL26" i="6996"/>
  <c r="I348" i="2" l="1"/>
  <c r="C92" i="6847"/>
  <c r="H9" i="7115"/>
  <c r="BL27" i="6996"/>
  <c r="C93" i="6847" l="1"/>
  <c r="H10" i="7115"/>
  <c r="BL29" i="6996"/>
  <c r="C94" i="6847" l="1"/>
  <c r="H11" i="7115"/>
  <c r="K17" i="6917"/>
  <c r="BL30" i="6996"/>
  <c r="C95" i="6847" l="1"/>
  <c r="H12" i="7115"/>
  <c r="BL31" i="6996"/>
  <c r="BL5" i="6996"/>
  <c r="C96" i="6847" l="1"/>
  <c r="H13" i="7115"/>
  <c r="G17" i="2"/>
  <c r="BL32" i="6996"/>
  <c r="BL6" i="6996"/>
  <c r="I6" i="2" l="1"/>
  <c r="I101" i="2"/>
  <c r="I94" i="2"/>
  <c r="I26" i="2"/>
  <c r="I238" i="2"/>
  <c r="I349" i="2"/>
  <c r="I461" i="2"/>
  <c r="I52" i="2"/>
  <c r="I45" i="2"/>
  <c r="I19" i="2"/>
  <c r="I32" i="2"/>
  <c r="I34" i="2"/>
  <c r="I192" i="2"/>
  <c r="I16" i="2"/>
  <c r="I64" i="2"/>
  <c r="I353" i="2"/>
  <c r="I37" i="2"/>
  <c r="I80" i="2"/>
  <c r="I136" i="2"/>
  <c r="I357" i="2"/>
  <c r="I8" i="2"/>
  <c r="I86" i="2"/>
  <c r="I47" i="2"/>
  <c r="I40" i="2"/>
  <c r="I85" i="2"/>
  <c r="I38" i="2"/>
  <c r="I31" i="2"/>
  <c r="I148" i="2"/>
  <c r="I49" i="2"/>
  <c r="I205" i="2"/>
  <c r="I28" i="2"/>
  <c r="I5" i="2"/>
  <c r="I339" i="2"/>
  <c r="I242" i="2"/>
  <c r="I241" i="2"/>
  <c r="I141" i="2"/>
  <c r="I23" i="2"/>
  <c r="I137" i="2"/>
  <c r="I432" i="2"/>
  <c r="I381" i="2"/>
  <c r="I350" i="2"/>
  <c r="I7" i="2"/>
  <c r="I10" i="2"/>
  <c r="I4" i="2"/>
  <c r="I199" i="2"/>
  <c r="I13" i="2"/>
  <c r="I377" i="2"/>
  <c r="I295" i="2"/>
  <c r="I191" i="2"/>
  <c r="I112" i="2"/>
  <c r="I352" i="2"/>
  <c r="I59" i="2"/>
  <c r="I278" i="2"/>
  <c r="I17" i="2"/>
  <c r="I72" i="2"/>
  <c r="I227" i="2"/>
  <c r="I109" i="2"/>
  <c r="I18" i="2"/>
  <c r="I351" i="2"/>
  <c r="I36" i="2"/>
  <c r="I43" i="2"/>
  <c r="I201" i="2"/>
  <c r="I35" i="2"/>
  <c r="I187" i="2"/>
  <c r="I232" i="2"/>
  <c r="I378" i="2"/>
  <c r="I215" i="2"/>
  <c r="I140" i="2"/>
  <c r="I21" i="2"/>
  <c r="I376" i="2"/>
  <c r="I55" i="2"/>
  <c r="I12" i="2"/>
  <c r="I56" i="2"/>
  <c r="I208" i="2"/>
  <c r="I54" i="2"/>
  <c r="I65" i="2"/>
  <c r="I50" i="2"/>
  <c r="I431" i="2"/>
  <c r="C97" i="6847"/>
  <c r="H2" i="7114"/>
  <c r="G37" i="2"/>
  <c r="G80" i="2"/>
  <c r="BL33" i="6996"/>
  <c r="BL8" i="6996"/>
  <c r="M4" i="7122" l="1"/>
  <c r="AG2" i="7120"/>
  <c r="I19" i="7101"/>
  <c r="C98" i="6847"/>
  <c r="M3" i="7122" s="1"/>
  <c r="AM7" i="7073"/>
  <c r="L3" i="7117"/>
  <c r="H3" i="7114"/>
  <c r="I45" i="7101" s="1"/>
  <c r="G13" i="2"/>
  <c r="G10" i="2"/>
  <c r="BL34" i="6996"/>
  <c r="BL10" i="6996"/>
  <c r="S8" i="7101" l="1"/>
  <c r="S3" i="7101"/>
  <c r="Q3" i="7101"/>
  <c r="I5" i="7101"/>
  <c r="C99" i="6847"/>
  <c r="L2" i="7117"/>
  <c r="I55" i="7101"/>
  <c r="I4" i="7101"/>
  <c r="I7" i="7101"/>
  <c r="I17" i="7101"/>
  <c r="I24" i="7101"/>
  <c r="I16" i="7101"/>
  <c r="I3" i="7101"/>
  <c r="I9" i="7101"/>
  <c r="G50" i="2"/>
  <c r="BL35" i="6996"/>
  <c r="BL11" i="6996"/>
  <c r="J3" i="7101" l="1"/>
  <c r="J8" i="7101"/>
  <c r="C100" i="6847"/>
  <c r="L4" i="7117"/>
  <c r="K32" i="6917"/>
  <c r="BL36" i="6996"/>
  <c r="BL12" i="6996"/>
  <c r="J10" i="7101" l="1"/>
  <c r="C101" i="6847"/>
  <c r="L5" i="7117"/>
  <c r="BL37" i="6996"/>
  <c r="BV27" i="7089"/>
  <c r="AS6" i="7061"/>
  <c r="BL13" i="6996"/>
  <c r="J26" i="7101" l="1"/>
  <c r="C102" i="6847"/>
  <c r="L6" i="7117"/>
  <c r="K43" i="6917"/>
  <c r="BL38" i="6996"/>
  <c r="BV22" i="7089"/>
  <c r="BL14" i="6996"/>
  <c r="J31" i="7101" l="1"/>
  <c r="C103" i="6847"/>
  <c r="K7" i="7118" s="1"/>
  <c r="L7" i="7117"/>
  <c r="K42" i="6917"/>
  <c r="BL39" i="6996"/>
  <c r="H27" i="7052"/>
  <c r="BL20" i="6996"/>
  <c r="J36" i="7101" l="1"/>
  <c r="C104" i="6847"/>
  <c r="L8" i="7117"/>
  <c r="BL40" i="6996"/>
  <c r="H28" i="7052"/>
  <c r="BL21" i="6996"/>
  <c r="C105" i="6847" l="1"/>
  <c r="L9" i="7117"/>
  <c r="BL41" i="6996"/>
  <c r="BL22" i="6996"/>
  <c r="K5" i="7118" l="1"/>
  <c r="AG5" i="7120"/>
  <c r="C106" i="6847"/>
  <c r="M5" i="7122" s="1"/>
  <c r="L10" i="7117"/>
  <c r="BL42" i="6996"/>
  <c r="BL23" i="6996"/>
  <c r="S15" i="7101" l="1"/>
  <c r="C107" i="6847"/>
  <c r="L12" i="7117"/>
  <c r="K33" i="6917"/>
  <c r="BL43" i="6996"/>
  <c r="C108" i="6847" l="1"/>
  <c r="L13" i="7117"/>
  <c r="J58" i="7101" s="1"/>
  <c r="G350" i="2"/>
  <c r="G24" i="2"/>
  <c r="G353" i="2"/>
  <c r="G352" i="2"/>
  <c r="G127" i="2"/>
  <c r="G233" i="2"/>
  <c r="G351" i="2"/>
  <c r="G348" i="2"/>
  <c r="G58" i="2"/>
  <c r="G349" i="2"/>
  <c r="G42" i="2"/>
  <c r="G31" i="2"/>
  <c r="G55" i="2"/>
  <c r="G85" i="2"/>
  <c r="G45" i="2"/>
  <c r="G54" i="2"/>
  <c r="G101" i="2"/>
  <c r="G12" i="2"/>
  <c r="G227" i="2"/>
  <c r="G26" i="2"/>
  <c r="G432" i="2"/>
  <c r="G381" i="2"/>
  <c r="G36" i="2"/>
  <c r="G357" i="2"/>
  <c r="G199" i="2"/>
  <c r="G148" i="2"/>
  <c r="G378" i="2"/>
  <c r="G59" i="2"/>
  <c r="G38" i="2"/>
  <c r="G242" i="2"/>
  <c r="G109" i="2"/>
  <c r="G278" i="2"/>
  <c r="G86" i="2"/>
  <c r="G3" i="2"/>
  <c r="G232" i="2"/>
  <c r="G431" i="2"/>
  <c r="G136" i="2"/>
  <c r="G192" i="2"/>
  <c r="G49" i="2"/>
  <c r="G43" i="2"/>
  <c r="G137" i="2"/>
  <c r="G339" i="2"/>
  <c r="G377" i="2"/>
  <c r="G6" i="2"/>
  <c r="G72" i="2"/>
  <c r="G94" i="2"/>
  <c r="G376" i="2"/>
  <c r="G16" i="2"/>
  <c r="G241" i="2"/>
  <c r="G205" i="2"/>
  <c r="G18" i="2"/>
  <c r="G47" i="2"/>
  <c r="G191" i="2"/>
  <c r="G65" i="2"/>
  <c r="G21" i="2"/>
  <c r="G23" i="2"/>
  <c r="G40" i="2"/>
  <c r="G461" i="2"/>
  <c r="G201" i="2"/>
  <c r="G295" i="2"/>
  <c r="G34" i="2"/>
  <c r="G35" i="2"/>
  <c r="G141" i="2"/>
  <c r="G7" i="2"/>
  <c r="G208" i="2"/>
  <c r="G19" i="2"/>
  <c r="G187" i="2"/>
  <c r="G238" i="2"/>
  <c r="G4" i="2"/>
  <c r="G64" i="2"/>
  <c r="G56" i="2"/>
  <c r="G28" i="2"/>
  <c r="G140" i="2"/>
  <c r="G112" i="2"/>
  <c r="G215" i="2"/>
  <c r="G52" i="2"/>
  <c r="G32" i="2"/>
  <c r="K34" i="6917"/>
  <c r="J34" i="7101" l="1"/>
  <c r="J21" i="7101"/>
  <c r="J45" i="7101"/>
  <c r="J59" i="7101"/>
  <c r="J27" i="7101"/>
  <c r="J17" i="7101"/>
  <c r="J55" i="7101"/>
  <c r="J11" i="7101"/>
  <c r="J18" i="7101"/>
  <c r="J13" i="7101"/>
  <c r="J48" i="7101"/>
  <c r="J56" i="7101"/>
  <c r="J7" i="7101"/>
  <c r="J19" i="7101"/>
  <c r="J57" i="7101"/>
  <c r="J16" i="7101"/>
  <c r="J20" i="7101"/>
  <c r="J41" i="7101"/>
  <c r="J24" i="7101"/>
  <c r="J15" i="7101"/>
  <c r="J9" i="7101"/>
  <c r="J47" i="7101"/>
  <c r="J6" i="7101"/>
  <c r="J5" i="7101"/>
  <c r="J44" i="7101"/>
  <c r="J4" i="7101"/>
  <c r="J14" i="7101"/>
  <c r="C109" i="6847"/>
  <c r="M9" i="7123" s="1"/>
  <c r="L3" i="7116"/>
  <c r="P13" i="7033"/>
  <c r="M29" i="7105" l="1"/>
  <c r="K9" i="7119"/>
  <c r="J26" i="2"/>
  <c r="J12" i="2"/>
  <c r="J59" i="2"/>
  <c r="J108" i="2"/>
  <c r="C110" i="6847"/>
  <c r="L7" i="7116"/>
  <c r="J18" i="2" l="1"/>
  <c r="J22" i="2"/>
  <c r="J19" i="2"/>
  <c r="C111" i="6847"/>
  <c r="M22" i="7123" s="1"/>
  <c r="L10" i="7116"/>
  <c r="BV24" i="7089"/>
  <c r="K23" i="6917"/>
  <c r="J66" i="2" l="1"/>
  <c r="J85" i="2"/>
  <c r="J23" i="2"/>
  <c r="C112" i="6847"/>
  <c r="M25" i="7123" s="1"/>
  <c r="L13" i="7116"/>
  <c r="K35" i="6917"/>
  <c r="J67" i="2" l="1"/>
  <c r="J28" i="2"/>
  <c r="C113" i="6847"/>
  <c r="M10" i="7123" s="1"/>
  <c r="L15" i="7116"/>
  <c r="M35" i="7071"/>
  <c r="M7" i="7071"/>
  <c r="Q2" i="7031"/>
  <c r="L5" i="2" l="1"/>
  <c r="C114" i="6847"/>
  <c r="L19" i="7116"/>
  <c r="C115" i="6847" l="1"/>
  <c r="L20" i="7116"/>
  <c r="P4" i="7033"/>
  <c r="C116" i="6847" l="1"/>
  <c r="AN29" i="7074"/>
  <c r="L21" i="7116"/>
  <c r="K5" i="6991"/>
  <c r="I2" i="6997"/>
  <c r="C117" i="6847" l="1"/>
  <c r="L22" i="7116"/>
  <c r="G7" i="7101"/>
  <c r="I3" i="6997"/>
  <c r="P4" i="7095"/>
  <c r="C118" i="6847" l="1"/>
  <c r="L23" i="7116"/>
  <c r="G4" i="7101"/>
  <c r="K2" i="6991"/>
  <c r="I4" i="6997"/>
  <c r="G5" i="7101" s="1"/>
  <c r="C119" i="6847" l="1"/>
  <c r="L26" i="7116"/>
  <c r="F4" i="7101"/>
  <c r="K6" i="6991"/>
  <c r="I5" i="6997"/>
  <c r="G45" i="7101" s="1"/>
  <c r="C120" i="6847" l="1"/>
  <c r="L27" i="7116"/>
  <c r="G16" i="7101"/>
  <c r="G9" i="7101"/>
  <c r="G17" i="7101"/>
  <c r="G55" i="7101"/>
  <c r="G24" i="7101"/>
  <c r="M23" i="7071"/>
  <c r="C121" i="6847" l="1"/>
  <c r="M29" i="7123" s="1"/>
  <c r="L29" i="7116"/>
  <c r="L5" i="7068"/>
  <c r="M9" i="7071"/>
  <c r="H10" i="7052"/>
  <c r="P5" i="7033"/>
  <c r="C122" i="6847" l="1"/>
  <c r="M30" i="7123" s="1"/>
  <c r="L30" i="7116"/>
  <c r="E5" i="6892"/>
  <c r="C123" i="6847" l="1"/>
  <c r="L31" i="7116"/>
  <c r="BV12" i="7089"/>
  <c r="C124" i="6847" l="1"/>
  <c r="L32" i="7116"/>
  <c r="M10" i="7071"/>
  <c r="M19" i="7071"/>
  <c r="L20" i="7068"/>
  <c r="M17" i="7071"/>
  <c r="C125" i="6847" l="1"/>
  <c r="L33" i="7116"/>
  <c r="K16" i="7119" l="1"/>
  <c r="AG33" i="7121"/>
  <c r="C126" i="6847"/>
  <c r="L34" i="7116"/>
  <c r="BV20" i="7089"/>
  <c r="C127" i="6847" l="1"/>
  <c r="L36" i="7116"/>
  <c r="M22" i="7071"/>
  <c r="C128" i="6847" l="1"/>
  <c r="L37" i="7116"/>
  <c r="BV7" i="7102"/>
  <c r="C129" i="6847" l="1"/>
  <c r="AG6" i="7121" s="1"/>
  <c r="L38" i="7116"/>
  <c r="K3" i="6991"/>
  <c r="AB6" i="7103"/>
  <c r="AS12" i="7061"/>
  <c r="J10" i="2" l="1"/>
  <c r="J227" i="2"/>
  <c r="J357" i="2"/>
  <c r="J432" i="2"/>
  <c r="J138" i="2"/>
  <c r="J287" i="2"/>
  <c r="J350" i="2"/>
  <c r="J277" i="2"/>
  <c r="J56" i="2"/>
  <c r="J103" i="2"/>
  <c r="J279" i="2"/>
  <c r="J35" i="2"/>
  <c r="J6" i="2"/>
  <c r="J53" i="2"/>
  <c r="J17" i="2"/>
  <c r="J347" i="2"/>
  <c r="J58" i="2"/>
  <c r="J212" i="2"/>
  <c r="J349" i="2"/>
  <c r="J8" i="2"/>
  <c r="J341" i="2"/>
  <c r="J365" i="2"/>
  <c r="J94" i="2"/>
  <c r="J102" i="2"/>
  <c r="J123" i="2"/>
  <c r="J376" i="2"/>
  <c r="J131" i="2"/>
  <c r="J187" i="2"/>
  <c r="J431" i="2"/>
  <c r="J77" i="2"/>
  <c r="J200" i="2"/>
  <c r="J352" i="2"/>
  <c r="J194" i="2"/>
  <c r="J148" i="2"/>
  <c r="J30" i="2"/>
  <c r="J9" i="2"/>
  <c r="J82" i="2"/>
  <c r="J193" i="2"/>
  <c r="J238" i="2"/>
  <c r="J377" i="2"/>
  <c r="J446" i="2"/>
  <c r="J461" i="2"/>
  <c r="J71" i="2"/>
  <c r="J402" i="2"/>
  <c r="J21" i="2"/>
  <c r="J72" i="2"/>
  <c r="J125" i="2"/>
  <c r="J92" i="2"/>
  <c r="J317" i="2"/>
  <c r="J32" i="2"/>
  <c r="J215" i="2"/>
  <c r="J160" i="2"/>
  <c r="J191" i="2"/>
  <c r="J46" i="2"/>
  <c r="J44" i="2"/>
  <c r="J127" i="2"/>
  <c r="J100" i="2"/>
  <c r="J110" i="2"/>
  <c r="J96" i="2"/>
  <c r="J111" i="2"/>
  <c r="J136" i="2"/>
  <c r="J378" i="2"/>
  <c r="J442" i="2"/>
  <c r="J137" i="2"/>
  <c r="J64" i="2"/>
  <c r="J427" i="2"/>
  <c r="J90" i="2"/>
  <c r="J400" i="2"/>
  <c r="J278" i="2"/>
  <c r="J404" i="2"/>
  <c r="J328" i="2"/>
  <c r="J49" i="2"/>
  <c r="J101" i="2"/>
  <c r="J472" i="2"/>
  <c r="J34" i="2"/>
  <c r="J337" i="2"/>
  <c r="J57" i="2"/>
  <c r="J47" i="2"/>
  <c r="J363" i="2"/>
  <c r="J141" i="2"/>
  <c r="J48" i="2"/>
  <c r="J54" i="2"/>
  <c r="J234" i="2"/>
  <c r="J434" i="2"/>
  <c r="J176" i="2"/>
  <c r="J487" i="2"/>
  <c r="J60" i="2"/>
  <c r="J143" i="2"/>
  <c r="J484" i="2"/>
  <c r="J55" i="2"/>
  <c r="J69" i="2"/>
  <c r="J353" i="2"/>
  <c r="J39" i="2"/>
  <c r="J201" i="2"/>
  <c r="J280" i="2"/>
  <c r="J290" i="2"/>
  <c r="J7" i="2"/>
  <c r="J327" i="2"/>
  <c r="J117" i="2"/>
  <c r="J95" i="2"/>
  <c r="J199" i="2"/>
  <c r="J63" i="2"/>
  <c r="J112" i="2"/>
  <c r="J362" i="2"/>
  <c r="J50" i="2"/>
  <c r="J305" i="2"/>
  <c r="J383" i="2"/>
  <c r="J401" i="2"/>
  <c r="J140" i="2"/>
  <c r="J14" i="2"/>
  <c r="J5" i="2"/>
  <c r="J37" i="2"/>
  <c r="J417" i="2"/>
  <c r="J340" i="2"/>
  <c r="J42" i="2"/>
  <c r="J43" i="2"/>
  <c r="J86" i="2"/>
  <c r="J295" i="2"/>
  <c r="J84" i="2"/>
  <c r="J33" i="2"/>
  <c r="J24" i="2"/>
  <c r="J45" i="2"/>
  <c r="J486" i="2"/>
  <c r="J4" i="2"/>
  <c r="J256" i="2"/>
  <c r="J183" i="2"/>
  <c r="J62" i="2"/>
  <c r="J31" i="2"/>
  <c r="J351" i="2"/>
  <c r="J51" i="2"/>
  <c r="J68" i="2"/>
  <c r="J20" i="2"/>
  <c r="J65" i="2"/>
  <c r="J242" i="2"/>
  <c r="J119" i="2"/>
  <c r="J205" i="2"/>
  <c r="J11" i="2"/>
  <c r="J483" i="2"/>
  <c r="J130" i="2"/>
  <c r="J232" i="2"/>
  <c r="J233" i="2"/>
  <c r="J80" i="2"/>
  <c r="J208" i="2"/>
  <c r="J366" i="2"/>
  <c r="J479" i="2"/>
  <c r="J70" i="2"/>
  <c r="J83" i="2"/>
  <c r="J339" i="2"/>
  <c r="J27" i="2"/>
  <c r="J25" i="2"/>
  <c r="J52" i="2"/>
  <c r="J430" i="2"/>
  <c r="J485" i="2"/>
  <c r="J192" i="2"/>
  <c r="J104" i="2"/>
  <c r="J13" i="2"/>
  <c r="J348" i="2"/>
  <c r="J241" i="2"/>
  <c r="J16" i="2"/>
  <c r="J381" i="2"/>
  <c r="J36" i="2"/>
  <c r="J109" i="2"/>
  <c r="J40" i="2"/>
  <c r="J15" i="2"/>
  <c r="J38" i="2"/>
  <c r="C130" i="6847"/>
  <c r="BV7" i="7089"/>
  <c r="F9" i="7101"/>
  <c r="F24" i="7101"/>
  <c r="F16" i="7101"/>
  <c r="F5" i="7101"/>
  <c r="F55" i="7101"/>
  <c r="F45" i="7101"/>
  <c r="K29" i="6917"/>
  <c r="K44" i="6917"/>
  <c r="AB6" i="7088"/>
  <c r="K3" i="2" l="1"/>
  <c r="K30" i="2"/>
  <c r="K7" i="2"/>
  <c r="C131" i="6847"/>
  <c r="BV10" i="7089"/>
  <c r="E20" i="6892"/>
  <c r="D20" i="6892" s="1"/>
  <c r="E4" i="6892"/>
  <c r="F6" i="6892"/>
  <c r="AB7" i="7088"/>
  <c r="M15" i="7123" l="1"/>
  <c r="AG37" i="7121"/>
  <c r="K71" i="2"/>
  <c r="C132" i="6847"/>
  <c r="Q7" i="7031"/>
  <c r="M37" i="7071"/>
  <c r="M10" i="7105"/>
  <c r="BV11" i="7089"/>
  <c r="K10" i="2" s="1"/>
  <c r="AB8" i="7088"/>
  <c r="AG8" i="7121" l="1"/>
  <c r="M6" i="7123"/>
  <c r="K14" i="2"/>
  <c r="C133" i="6847"/>
  <c r="M30" i="7071"/>
  <c r="Q4" i="7031"/>
  <c r="D4" i="6892"/>
  <c r="Q3" i="7031"/>
  <c r="AS7" i="7061"/>
  <c r="S9" i="2" l="1"/>
  <c r="L12" i="2"/>
  <c r="L7" i="2"/>
  <c r="C134" i="6847"/>
  <c r="AG26" i="7121" s="1"/>
  <c r="BV17" i="7089"/>
  <c r="P3" i="7033"/>
  <c r="Q5" i="7031"/>
  <c r="O5" i="2" l="1"/>
  <c r="O8" i="2"/>
  <c r="O3" i="2"/>
  <c r="L4" i="2"/>
  <c r="C135" i="6847"/>
  <c r="K13" i="7119" s="1"/>
  <c r="L23" i="7068"/>
  <c r="BV18" i="7089"/>
  <c r="M8" i="7105"/>
  <c r="AS5" i="7061"/>
  <c r="BV16" i="7089"/>
  <c r="C136" i="6847" l="1"/>
  <c r="C137" i="6847" s="1"/>
  <c r="P23" i="7033" s="1"/>
  <c r="Q42" i="7031"/>
  <c r="BV19" i="7089"/>
  <c r="H8" i="7052"/>
  <c r="C138" i="6847" l="1"/>
  <c r="AG27" i="7121" s="1"/>
  <c r="AS3" i="7059"/>
  <c r="V7" i="7101" l="1"/>
  <c r="C139" i="6847"/>
  <c r="L17" i="7068"/>
  <c r="M20" i="7105"/>
  <c r="M9" i="7105" l="1"/>
  <c r="AG9" i="7121"/>
  <c r="C140" i="6847"/>
  <c r="K4" i="7118" s="1"/>
  <c r="M18" i="7105"/>
  <c r="BV29" i="7089"/>
  <c r="L18" i="7068"/>
  <c r="M8" i="7071"/>
  <c r="M21" i="7105"/>
  <c r="P11" i="7101" l="1"/>
  <c r="P6" i="7101"/>
  <c r="C141" i="6847"/>
  <c r="C142" i="6847" s="1"/>
  <c r="BV6" i="7102"/>
  <c r="K58" i="7101" s="1"/>
  <c r="K3" i="7101" l="1"/>
  <c r="K45" i="7101"/>
  <c r="K36" i="7101"/>
  <c r="K34" i="7101"/>
  <c r="K56" i="7101"/>
  <c r="K11" i="7101"/>
  <c r="K16" i="7101"/>
  <c r="K18" i="7101"/>
  <c r="K13" i="7101"/>
  <c r="K57" i="7101"/>
  <c r="K7" i="7101"/>
  <c r="K5" i="7101"/>
  <c r="K17" i="7101"/>
  <c r="K41" i="7101"/>
  <c r="K47" i="7101"/>
  <c r="K4" i="7101"/>
  <c r="K55" i="7101"/>
  <c r="K48" i="7101"/>
  <c r="K24" i="7101"/>
  <c r="K26" i="7101"/>
  <c r="K6" i="7101"/>
  <c r="K27" i="7101"/>
  <c r="K20" i="7101"/>
  <c r="K8" i="7101"/>
  <c r="K19" i="7101"/>
  <c r="K21" i="7101"/>
  <c r="K44" i="7101"/>
  <c r="K9" i="7101"/>
  <c r="K14" i="7101"/>
  <c r="K10" i="7101"/>
  <c r="K31" i="7101"/>
  <c r="K15" i="7101"/>
  <c r="K59" i="7101"/>
  <c r="C143" i="6847"/>
  <c r="Q5" i="7030"/>
  <c r="H3" i="7052"/>
  <c r="C144" i="6847" l="1"/>
  <c r="C145" i="6847" s="1"/>
  <c r="C146" i="6847" s="1"/>
  <c r="M6" i="7122"/>
  <c r="S58" i="7101" s="1"/>
  <c r="T50" i="2"/>
  <c r="E6" i="6892"/>
  <c r="C147" i="6847"/>
  <c r="C148" i="6847" s="1"/>
  <c r="C149" i="6847" s="1"/>
  <c r="Q6" i="7031"/>
  <c r="M13" i="7071"/>
  <c r="BV13" i="7089"/>
  <c r="H20" i="7052"/>
  <c r="M14" i="7071"/>
  <c r="H14" i="7052"/>
  <c r="C150" i="6847" l="1"/>
  <c r="AG12" i="7121"/>
  <c r="S49" i="7101"/>
  <c r="S27" i="7101"/>
  <c r="S20" i="7101"/>
  <c r="S47" i="7101"/>
  <c r="S10" i="7101"/>
  <c r="S30" i="7101"/>
  <c r="S44" i="7101"/>
  <c r="S14" i="7101"/>
  <c r="S12" i="7101"/>
  <c r="S22" i="7101"/>
  <c r="S48" i="7101"/>
  <c r="S56" i="7101"/>
  <c r="S39" i="7101"/>
  <c r="S36" i="7101"/>
  <c r="S17" i="7101"/>
  <c r="S13" i="7101"/>
  <c r="S38" i="7101"/>
  <c r="S4" i="7101"/>
  <c r="S57" i="7101"/>
  <c r="S5" i="7101"/>
  <c r="S34" i="7101"/>
  <c r="S26" i="7101"/>
  <c r="S19" i="7101"/>
  <c r="S24" i="7101"/>
  <c r="S55" i="7101"/>
  <c r="S21" i="7101"/>
  <c r="S41" i="7101"/>
  <c r="S23" i="7101"/>
  <c r="S59" i="7101"/>
  <c r="S45" i="7101"/>
  <c r="S16" i="7101"/>
  <c r="S42" i="7101"/>
  <c r="S18" i="7101"/>
  <c r="S6" i="7101"/>
  <c r="S11" i="7101"/>
  <c r="S7" i="7101"/>
  <c r="S9" i="7101"/>
  <c r="S31" i="7101"/>
  <c r="M12" i="7105"/>
  <c r="M7" i="7123"/>
  <c r="L48" i="2"/>
  <c r="L14" i="2"/>
  <c r="K200" i="2"/>
  <c r="K38" i="2"/>
  <c r="K58" i="2"/>
  <c r="K8" i="2"/>
  <c r="K21" i="2"/>
  <c r="K53" i="2"/>
  <c r="K57" i="2"/>
  <c r="K9" i="2"/>
  <c r="C151" i="6847"/>
  <c r="M16" i="7123" s="1"/>
  <c r="Q14" i="7031"/>
  <c r="S48" i="2" l="1"/>
  <c r="S12" i="2"/>
  <c r="S22" i="2"/>
  <c r="S8" i="2"/>
  <c r="S20" i="2"/>
  <c r="K11" i="7119"/>
  <c r="H10" i="7045"/>
  <c r="C152" i="6847"/>
  <c r="AG25" i="7121" s="1"/>
  <c r="P6" i="7033"/>
  <c r="M22" i="7105"/>
  <c r="Q15" i="7031"/>
  <c r="O11" i="2" l="1"/>
  <c r="M17" i="7105"/>
  <c r="K10" i="7119"/>
  <c r="C153" i="6847"/>
  <c r="C154" i="6847" s="1"/>
  <c r="M26" i="7105"/>
  <c r="M12" i="7071"/>
  <c r="H22" i="7052"/>
  <c r="C155" i="6847" l="1"/>
  <c r="Q19" i="7031"/>
  <c r="AN16" i="7074"/>
  <c r="BV23" i="7089"/>
  <c r="M18" i="7071"/>
  <c r="M30" i="7105" l="1"/>
  <c r="AG24" i="7121"/>
  <c r="C156" i="6847"/>
  <c r="C157" i="6847" s="1"/>
  <c r="C158" i="6847" s="1"/>
  <c r="C159" i="6847" s="1"/>
  <c r="C160" i="6847" s="1"/>
  <c r="C161" i="6847" s="1"/>
  <c r="M27" i="7105"/>
  <c r="Q21" i="7031"/>
  <c r="H26" i="7052"/>
  <c r="C162" i="6847" l="1"/>
  <c r="C163" i="6847" s="1"/>
  <c r="Q30" i="7031"/>
  <c r="M16" i="7105"/>
  <c r="C164" i="6847" l="1"/>
  <c r="C165" i="6847" s="1"/>
  <c r="C166" i="6847" s="1"/>
  <c r="Q32" i="7031"/>
  <c r="C167" i="6847" l="1"/>
  <c r="C168" i="6847" s="1"/>
  <c r="C169" i="6847" s="1"/>
  <c r="K12" i="7119"/>
  <c r="C170" i="6847"/>
  <c r="C171" i="6847" s="1"/>
  <c r="AN32" i="7074"/>
  <c r="K19" i="7119" l="1"/>
  <c r="AG36" i="7121"/>
  <c r="C172" i="6847"/>
  <c r="AN37" i="7074"/>
  <c r="H14" i="7045"/>
  <c r="C173" i="6847" l="1"/>
  <c r="Q43" i="7031"/>
  <c r="M37" i="7105" l="1"/>
  <c r="M43" i="7123"/>
  <c r="C174" i="6847"/>
  <c r="C175" i="6847" s="1"/>
  <c r="C176" i="6847" s="1"/>
  <c r="C177" i="6847" s="1"/>
  <c r="M44" i="7123" s="1"/>
  <c r="P20" i="7033"/>
  <c r="C178" i="6847" l="1"/>
  <c r="P34" i="7033"/>
  <c r="C179" i="6847"/>
  <c r="M42" i="7105"/>
  <c r="C180" i="6847"/>
  <c r="M41" i="7123" s="1"/>
  <c r="Q51" i="7031"/>
  <c r="C181" i="6847" l="1"/>
  <c r="P31" i="7033"/>
  <c r="C182" i="6847"/>
  <c r="C183" i="6847" s="1"/>
  <c r="M25" i="7105"/>
  <c r="C184" i="6847"/>
  <c r="Q57" i="7031"/>
  <c r="M38" i="7071"/>
  <c r="C185" i="6847" l="1"/>
  <c r="C186" i="6847" s="1"/>
  <c r="C187" i="6847" s="1"/>
  <c r="AG7" i="7121" s="1"/>
  <c r="H3" i="7045"/>
  <c r="R68" i="2" l="1"/>
  <c r="R4" i="2"/>
  <c r="C188" i="6847"/>
  <c r="M7" i="7105"/>
  <c r="C189" i="6847"/>
  <c r="AN9" i="7074"/>
  <c r="M41" i="7105"/>
  <c r="C190" i="6847" l="1"/>
  <c r="C191" i="6847" s="1"/>
  <c r="C192" i="6847" s="1"/>
  <c r="C193" i="6847" s="1"/>
  <c r="M23" i="7123" s="1"/>
  <c r="M6" i="7105"/>
  <c r="M14" i="7105"/>
  <c r="H23" i="7045"/>
  <c r="C194" i="6847" l="1"/>
  <c r="C195" i="6847" s="1"/>
  <c r="C196" i="6847" s="1"/>
  <c r="C197" i="6847" s="1"/>
  <c r="C198" i="6847" s="1"/>
  <c r="C199" i="6847" s="1"/>
  <c r="C200" i="6847" s="1"/>
  <c r="C201" i="6847" s="1"/>
  <c r="AG34" i="7121" s="1"/>
  <c r="M15" i="7105"/>
  <c r="AN30" i="7074"/>
  <c r="AN4" i="7074"/>
  <c r="C202" i="6847" l="1"/>
  <c r="C203" i="6847" s="1"/>
  <c r="C204" i="6847" s="1"/>
  <c r="C205" i="6847" s="1"/>
  <c r="C206" i="6847" s="1"/>
  <c r="C207" i="6847" s="1"/>
  <c r="C208" i="6847" s="1"/>
  <c r="C209" i="6847" s="1"/>
  <c r="C210" i="6847" s="1"/>
  <c r="C211" i="6847" s="1"/>
  <c r="C212" i="6847" s="1"/>
  <c r="C213" i="6847" s="1"/>
  <c r="C214" i="6847" s="1"/>
  <c r="M19" i="7123" s="1"/>
  <c r="K18" i="7119"/>
  <c r="B487" i="2"/>
  <c r="C487" i="2"/>
  <c r="C479" i="2"/>
  <c r="C15" i="2"/>
  <c r="C30" i="2"/>
  <c r="B366" i="2"/>
  <c r="B442" i="2"/>
  <c r="C44" i="2"/>
  <c r="C280" i="2"/>
  <c r="B108" i="2"/>
  <c r="B96" i="2"/>
  <c r="C347" i="2"/>
  <c r="C69" i="2"/>
  <c r="C287" i="2"/>
  <c r="C82" i="2"/>
  <c r="C96" i="2"/>
  <c r="B44" i="2"/>
  <c r="C71" i="2"/>
  <c r="B200" i="2"/>
  <c r="B66" i="2"/>
  <c r="B340" i="2"/>
  <c r="B472" i="2"/>
  <c r="B111" i="2"/>
  <c r="B102" i="2"/>
  <c r="C108" i="2"/>
  <c r="C70" i="2"/>
  <c r="B400" i="2"/>
  <c r="B100" i="2"/>
  <c r="C67" i="2"/>
  <c r="B484" i="2"/>
  <c r="B305" i="2"/>
  <c r="B62" i="2"/>
  <c r="C194" i="2"/>
  <c r="C68" i="2"/>
  <c r="C27" i="2"/>
  <c r="C110" i="2"/>
  <c r="B131" i="2"/>
  <c r="C340" i="2"/>
  <c r="C62" i="2"/>
  <c r="B234" i="2"/>
  <c r="C484" i="2"/>
  <c r="C401" i="2"/>
  <c r="C125" i="2"/>
  <c r="C472" i="2"/>
  <c r="B46" i="2"/>
  <c r="C100" i="2"/>
  <c r="C183" i="2"/>
  <c r="C400" i="2"/>
  <c r="B479" i="2"/>
  <c r="B119" i="2"/>
  <c r="C33" i="2"/>
  <c r="B362" i="2"/>
  <c r="B363" i="2"/>
  <c r="C290" i="2"/>
  <c r="B84" i="2"/>
  <c r="B290" i="2"/>
  <c r="B183" i="2"/>
  <c r="C60" i="2"/>
  <c r="C256" i="2"/>
  <c r="B104" i="2"/>
  <c r="B14" i="2"/>
  <c r="C427" i="2"/>
  <c r="B279" i="2"/>
  <c r="C485" i="2"/>
  <c r="C92" i="2"/>
  <c r="B68" i="2"/>
  <c r="B328" i="2"/>
  <c r="B193" i="2"/>
  <c r="B77" i="2"/>
  <c r="B138" i="2"/>
  <c r="C365" i="2"/>
  <c r="C119" i="2"/>
  <c r="B347" i="2"/>
  <c r="B434" i="2"/>
  <c r="C53" i="2"/>
  <c r="B69" i="2"/>
  <c r="B160" i="2"/>
  <c r="C200" i="2"/>
  <c r="B280" i="2"/>
  <c r="B48" i="2"/>
  <c r="C22" i="2"/>
  <c r="C83" i="2"/>
  <c r="B277" i="2"/>
  <c r="B33" i="2"/>
  <c r="B485" i="2"/>
  <c r="C317" i="2"/>
  <c r="C51" i="2"/>
  <c r="B125" i="2"/>
  <c r="C20" i="2"/>
  <c r="C305" i="2"/>
  <c r="B287" i="2"/>
  <c r="C11" i="2"/>
  <c r="C486" i="2"/>
  <c r="C341" i="2"/>
  <c r="B71" i="2"/>
  <c r="C57" i="2"/>
  <c r="B327" i="2"/>
  <c r="C9" i="2"/>
  <c r="C39" i="2"/>
  <c r="C234" i="2"/>
  <c r="C483" i="2"/>
  <c r="B404" i="2"/>
  <c r="B341" i="2"/>
  <c r="B123" i="2"/>
  <c r="B60" i="2"/>
  <c r="B51" i="2"/>
  <c r="B27" i="2"/>
  <c r="C160" i="2"/>
  <c r="C84" i="2"/>
  <c r="C95" i="2"/>
  <c r="C90" i="2"/>
  <c r="B483" i="2"/>
  <c r="C102" i="2"/>
  <c r="C212" i="2"/>
  <c r="B194" i="2"/>
  <c r="B256" i="2"/>
  <c r="C404" i="2"/>
  <c r="C366" i="2"/>
  <c r="B130" i="2"/>
  <c r="C25" i="2"/>
  <c r="C446" i="2"/>
  <c r="C176" i="2"/>
  <c r="C337" i="2"/>
  <c r="B417" i="2"/>
  <c r="C130" i="2"/>
  <c r="B446" i="2"/>
  <c r="B22" i="2"/>
  <c r="B427" i="2"/>
  <c r="B486" i="2"/>
  <c r="C131" i="2"/>
  <c r="C362" i="2"/>
  <c r="B39" i="2"/>
  <c r="B57" i="2"/>
  <c r="C402" i="2"/>
  <c r="C66" i="2"/>
  <c r="B9" i="2"/>
  <c r="B212" i="2"/>
  <c r="B430" i="2"/>
  <c r="C104" i="2"/>
  <c r="B110" i="2"/>
  <c r="B176" i="2"/>
  <c r="B401" i="2"/>
  <c r="B83" i="2"/>
  <c r="C46" i="2"/>
  <c r="B103" i="2"/>
  <c r="B143" i="2"/>
  <c r="B25" i="2"/>
  <c r="B90" i="2"/>
  <c r="C117" i="2"/>
  <c r="B117" i="2"/>
  <c r="C327" i="2"/>
  <c r="B317" i="2"/>
  <c r="B82" i="2"/>
  <c r="B63" i="2"/>
  <c r="C111" i="2"/>
  <c r="C143" i="2"/>
  <c r="C328" i="2"/>
  <c r="C138" i="2"/>
  <c r="C48" i="2"/>
  <c r="B30" i="2"/>
  <c r="C77" i="2"/>
  <c r="C103" i="2"/>
  <c r="B11" i="2"/>
  <c r="B20" i="2"/>
  <c r="B15" i="2"/>
  <c r="C363" i="2"/>
  <c r="B70" i="2"/>
  <c r="C123" i="2"/>
  <c r="C279" i="2"/>
  <c r="B365" i="2"/>
  <c r="C383" i="2"/>
  <c r="C417" i="2"/>
  <c r="C14" i="2"/>
  <c r="C430" i="2"/>
  <c r="B337" i="2"/>
  <c r="C434" i="2"/>
  <c r="C63" i="2"/>
  <c r="B402" i="2"/>
  <c r="B67" i="2"/>
  <c r="C442" i="2"/>
  <c r="B53" i="2"/>
  <c r="B383" i="2"/>
  <c r="C277" i="2"/>
  <c r="B92" i="2"/>
  <c r="B95" i="2"/>
  <c r="C193" i="2"/>
  <c r="AN31" i="7074"/>
  <c r="AN6" i="7074"/>
  <c r="C215" i="6847" l="1"/>
  <c r="M19" i="7105"/>
  <c r="AN33" i="7074"/>
  <c r="C216" i="6847" l="1"/>
  <c r="C217" i="6847" s="1"/>
  <c r="M23" i="7105"/>
  <c r="AN34" i="7074"/>
  <c r="P7" i="7095"/>
  <c r="AM6" i="7073"/>
  <c r="P6" i="7095"/>
  <c r="AN11" i="7074"/>
  <c r="C218" i="6847" l="1"/>
  <c r="P9" i="7033"/>
  <c r="M31" i="7105"/>
  <c r="AN35" i="7074"/>
  <c r="M6" i="7077"/>
  <c r="AN14" i="7074"/>
  <c r="C219" i="6847" l="1"/>
  <c r="M28" i="7123"/>
  <c r="C220" i="6847"/>
  <c r="M39" i="7123" s="1"/>
  <c r="M34" i="7105"/>
  <c r="AN36" i="7074"/>
  <c r="AN17" i="7074"/>
  <c r="C221" i="6847" l="1"/>
  <c r="M36" i="7105"/>
  <c r="AN38" i="7074"/>
  <c r="AN18" i="7074"/>
  <c r="C222" i="6847" l="1"/>
  <c r="AS37" i="7061"/>
  <c r="AM3" i="7073"/>
  <c r="C223" i="6847" l="1"/>
  <c r="C224" i="6847" s="1"/>
  <c r="P5" i="7095"/>
  <c r="M21" i="7101"/>
  <c r="AM5" i="7073"/>
  <c r="C225" i="6847" l="1"/>
  <c r="C226" i="6847" s="1"/>
  <c r="C227" i="6847" s="1"/>
  <c r="P9" i="7095"/>
  <c r="AM8" i="7073"/>
  <c r="AN27" i="7074"/>
  <c r="C228" i="6847" l="1"/>
  <c r="C229" i="6847" s="1"/>
  <c r="C230" i="6847" s="1"/>
  <c r="M17" i="7123"/>
  <c r="C231" i="6847"/>
  <c r="P28" i="7033"/>
  <c r="AM9" i="7073"/>
  <c r="E15" i="6892"/>
  <c r="M34" i="7123" l="1"/>
  <c r="AG31" i="7121"/>
  <c r="L31" i="7125"/>
  <c r="C232" i="6847"/>
  <c r="P30" i="7033"/>
  <c r="B49" i="7101"/>
  <c r="C73" i="2"/>
  <c r="B203" i="2"/>
  <c r="C89" i="2"/>
  <c r="C114" i="2"/>
  <c r="B73" i="2"/>
  <c r="B114" i="2"/>
  <c r="C203" i="2"/>
  <c r="B397" i="2"/>
  <c r="B289" i="2"/>
  <c r="C397" i="2"/>
  <c r="B89" i="2"/>
  <c r="C49" i="7101"/>
  <c r="C168" i="2"/>
  <c r="C61" i="2"/>
  <c r="B168" i="2"/>
  <c r="B61" i="2"/>
  <c r="C289" i="2"/>
  <c r="AM10" i="7073"/>
  <c r="B42" i="2"/>
  <c r="B5" i="2"/>
  <c r="C18" i="7101"/>
  <c r="B378" i="2"/>
  <c r="B339" i="2"/>
  <c r="B348" i="2"/>
  <c r="C48" i="7101"/>
  <c r="C3" i="7101"/>
  <c r="C64" i="2"/>
  <c r="B242" i="2"/>
  <c r="C57" i="7101"/>
  <c r="C201" i="2"/>
  <c r="C15" i="7101"/>
  <c r="B11" i="7101"/>
  <c r="C24" i="2"/>
  <c r="C233" i="2"/>
  <c r="C8" i="7101"/>
  <c r="B376" i="2"/>
  <c r="C94" i="2"/>
  <c r="C7" i="7101"/>
  <c r="C26" i="2"/>
  <c r="C59" i="7101"/>
  <c r="C376" i="2"/>
  <c r="C352" i="2"/>
  <c r="B56" i="7101"/>
  <c r="B215" i="2"/>
  <c r="B20" i="7101"/>
  <c r="B241" i="2"/>
  <c r="B295" i="2"/>
  <c r="C44" i="7101"/>
  <c r="C41" i="7101"/>
  <c r="C127" i="2"/>
  <c r="B14" i="7101"/>
  <c r="B13" i="7101"/>
  <c r="C431" i="2"/>
  <c r="B233" i="2"/>
  <c r="B48" i="7101"/>
  <c r="C36" i="7101"/>
  <c r="B27" i="7101"/>
  <c r="B26" i="7101"/>
  <c r="C112" i="2"/>
  <c r="B41" i="7101"/>
  <c r="B85" i="2"/>
  <c r="C350" i="2"/>
  <c r="B23" i="2"/>
  <c r="C13" i="7101"/>
  <c r="C26" i="7101"/>
  <c r="B49" i="2"/>
  <c r="C56" i="7101"/>
  <c r="B31" i="7101"/>
  <c r="B19" i="7101"/>
  <c r="B57" i="7101"/>
  <c r="C7" i="2"/>
  <c r="C31" i="7101"/>
  <c r="B24" i="2"/>
  <c r="B10" i="7101"/>
  <c r="B18" i="7101"/>
  <c r="C187" i="2"/>
  <c r="B80" i="2"/>
  <c r="C351" i="2"/>
  <c r="B58" i="2"/>
  <c r="C47" i="7101"/>
  <c r="B28" i="2"/>
  <c r="B26" i="2"/>
  <c r="B3" i="7101"/>
  <c r="C20" i="7101"/>
  <c r="B34" i="7101"/>
  <c r="B59" i="2"/>
  <c r="C11" i="7101"/>
  <c r="C17" i="7101"/>
  <c r="B8" i="7101"/>
  <c r="C349" i="2"/>
  <c r="B349" i="2"/>
  <c r="B21" i="7101"/>
  <c r="B40" i="2"/>
  <c r="B17" i="7101"/>
  <c r="C215" i="2"/>
  <c r="C85" i="2"/>
  <c r="C377" i="2"/>
  <c r="C5" i="2"/>
  <c r="C10" i="7101"/>
  <c r="C42" i="2"/>
  <c r="B431" i="2"/>
  <c r="B205" i="2"/>
  <c r="C34" i="2"/>
  <c r="C80" i="2"/>
  <c r="B7" i="2"/>
  <c r="C23" i="2"/>
  <c r="C348" i="2"/>
  <c r="C241" i="2"/>
  <c r="C353" i="2"/>
  <c r="B36" i="7101"/>
  <c r="C28" i="2"/>
  <c r="C27" i="7101"/>
  <c r="C21" i="7101"/>
  <c r="C34" i="7101"/>
  <c r="C205" i="2"/>
  <c r="B112" i="2"/>
  <c r="B227" i="2"/>
  <c r="C227" i="2"/>
  <c r="B47" i="7101"/>
  <c r="C19" i="7101"/>
  <c r="B350" i="2"/>
  <c r="C59" i="2"/>
  <c r="B44" i="7101"/>
  <c r="B94" i="2"/>
  <c r="B59" i="7101"/>
  <c r="C50" i="2"/>
  <c r="B238" i="2"/>
  <c r="B353" i="2"/>
  <c r="C49" i="2"/>
  <c r="C40" i="2"/>
  <c r="B187" i="2"/>
  <c r="B34" i="2"/>
  <c r="B50" i="2"/>
  <c r="C295" i="2"/>
  <c r="B127" i="2"/>
  <c r="B201" i="2"/>
  <c r="B64" i="2"/>
  <c r="C6" i="7101"/>
  <c r="C339" i="2"/>
  <c r="C14" i="7101"/>
  <c r="B15" i="7101"/>
  <c r="B7" i="7101"/>
  <c r="C58" i="2"/>
  <c r="B351" i="2"/>
  <c r="B352" i="2"/>
  <c r="C242" i="2"/>
  <c r="B6" i="7101"/>
  <c r="C378" i="2"/>
  <c r="B377" i="2"/>
  <c r="C238" i="2"/>
  <c r="P32" i="7033"/>
  <c r="AB10" i="7088"/>
  <c r="C233" i="6847" l="1"/>
  <c r="C234" i="6847" s="1"/>
  <c r="C235" i="6847" s="1"/>
  <c r="C236" i="6847" s="1"/>
  <c r="M40" i="7123"/>
  <c r="K28" i="6917"/>
  <c r="M39" i="7105"/>
  <c r="M7" i="7069"/>
  <c r="C237" i="6847" l="1"/>
  <c r="M12" i="7123"/>
  <c r="K6" i="7119"/>
  <c r="L16" i="7068"/>
  <c r="M21" i="7071"/>
  <c r="L29" i="7068"/>
  <c r="P76" i="2" l="1"/>
  <c r="S76" i="2"/>
  <c r="C238" i="6847"/>
  <c r="K7" i="7119"/>
  <c r="L24" i="7068"/>
  <c r="Q39" i="7031"/>
  <c r="AS25" i="7061"/>
  <c r="C239" i="6847" l="1"/>
  <c r="K8" i="7119"/>
  <c r="P184" i="2"/>
  <c r="L19" i="7068"/>
  <c r="C240" i="6847" l="1"/>
  <c r="K15" i="7119"/>
  <c r="P16" i="2" s="1"/>
  <c r="P53" i="2"/>
  <c r="P186" i="2"/>
  <c r="P58" i="2"/>
  <c r="P27" i="2"/>
  <c r="P22" i="2"/>
  <c r="P46" i="2"/>
  <c r="P84" i="2"/>
  <c r="M3" i="7105"/>
  <c r="P80" i="2" l="1"/>
  <c r="P397" i="2"/>
  <c r="P103" i="2"/>
  <c r="P86" i="2"/>
  <c r="P432" i="2"/>
  <c r="P9" i="2"/>
  <c r="P377" i="2"/>
  <c r="P47" i="2"/>
  <c r="P33" i="2"/>
  <c r="P191" i="2"/>
  <c r="P44" i="2"/>
  <c r="P17" i="2"/>
  <c r="P49" i="2"/>
  <c r="P321" i="2"/>
  <c r="P59" i="2"/>
  <c r="P64" i="2"/>
  <c r="P199" i="2"/>
  <c r="P21" i="2"/>
  <c r="P472" i="2"/>
  <c r="P350" i="2"/>
  <c r="P192" i="2"/>
  <c r="P168" i="2"/>
  <c r="P89" i="2"/>
  <c r="P483" i="2"/>
  <c r="P25" i="2"/>
  <c r="P143" i="2"/>
  <c r="P279" i="2"/>
  <c r="P208" i="2"/>
  <c r="P203" i="2"/>
  <c r="P176" i="2"/>
  <c r="P69" i="2"/>
  <c r="P351" i="2"/>
  <c r="P19" i="2"/>
  <c r="P256" i="2"/>
  <c r="P83" i="2"/>
  <c r="P101" i="2"/>
  <c r="P130" i="2"/>
  <c r="P40" i="2"/>
  <c r="P461" i="2"/>
  <c r="P8" i="2"/>
  <c r="P347" i="2"/>
  <c r="P20" i="2"/>
  <c r="P187" i="2"/>
  <c r="P54" i="2"/>
  <c r="P258" i="2"/>
  <c r="P227" i="2"/>
  <c r="P277" i="2"/>
  <c r="P486" i="2"/>
  <c r="P215" i="2"/>
  <c r="P484" i="2"/>
  <c r="P65" i="2"/>
  <c r="P85" i="2"/>
  <c r="P327" i="2"/>
  <c r="P56" i="2"/>
  <c r="P102" i="2"/>
  <c r="P149" i="2"/>
  <c r="P400" i="2"/>
  <c r="P328" i="2"/>
  <c r="P66" i="2"/>
  <c r="P353" i="2"/>
  <c r="P109" i="2"/>
  <c r="P479" i="2"/>
  <c r="P183" i="2"/>
  <c r="P36" i="2"/>
  <c r="P427" i="2"/>
  <c r="P381" i="2"/>
  <c r="P417" i="2"/>
  <c r="P194" i="2"/>
  <c r="P287" i="2"/>
  <c r="P90" i="2"/>
  <c r="P241" i="2"/>
  <c r="P50" i="2"/>
  <c r="P131" i="2"/>
  <c r="P237" i="2"/>
  <c r="P23" i="2"/>
  <c r="P349" i="2"/>
  <c r="P28" i="2"/>
  <c r="P67" i="2"/>
  <c r="P430" i="2"/>
  <c r="P60" i="2"/>
  <c r="P87" i="2"/>
  <c r="P39" i="2"/>
  <c r="P212" i="2"/>
  <c r="P123" i="2"/>
  <c r="P136" i="2"/>
  <c r="P94" i="2"/>
  <c r="P100" i="2"/>
  <c r="P160" i="2"/>
  <c r="P232" i="2"/>
  <c r="P72" i="2"/>
  <c r="P378" i="2"/>
  <c r="P317" i="2"/>
  <c r="P92" i="2"/>
  <c r="P37" i="2"/>
  <c r="P112" i="2"/>
  <c r="P233" i="2"/>
  <c r="P148" i="2"/>
  <c r="P236" i="2"/>
  <c r="P96" i="2"/>
  <c r="P485" i="2"/>
  <c r="P341" i="2"/>
  <c r="P280" i="2"/>
  <c r="P383" i="2"/>
  <c r="P52" i="2"/>
  <c r="P140" i="2"/>
  <c r="P339" i="2"/>
  <c r="P12" i="2"/>
  <c r="P320" i="2"/>
  <c r="P61" i="2"/>
  <c r="P24" i="2"/>
  <c r="P201" i="2"/>
  <c r="P310" i="2"/>
  <c r="P15" i="2"/>
  <c r="P363" i="2"/>
  <c r="P55" i="2"/>
  <c r="P18" i="2"/>
  <c r="P340" i="2"/>
  <c r="P42" i="2"/>
  <c r="P234" i="2"/>
  <c r="P57" i="2"/>
  <c r="P442" i="2"/>
  <c r="P289" i="2"/>
  <c r="P238" i="2"/>
  <c r="P404" i="2"/>
  <c r="P82" i="2"/>
  <c r="P95" i="2"/>
  <c r="P141" i="2"/>
  <c r="P111" i="2"/>
  <c r="P110" i="2"/>
  <c r="P108" i="2"/>
  <c r="P127" i="2"/>
  <c r="P278" i="2"/>
  <c r="P32" i="2"/>
  <c r="P63" i="2"/>
  <c r="P51" i="2"/>
  <c r="P290" i="2"/>
  <c r="P11" i="2"/>
  <c r="P62" i="2"/>
  <c r="P138" i="2"/>
  <c r="P337" i="2"/>
  <c r="P137" i="2"/>
  <c r="P104" i="2"/>
  <c r="P45" i="2"/>
  <c r="P434" i="2"/>
  <c r="P34" i="2"/>
  <c r="P402" i="2"/>
  <c r="P41" i="2"/>
  <c r="P68" i="2"/>
  <c r="P125" i="2"/>
  <c r="P35" i="2"/>
  <c r="P362" i="2"/>
  <c r="P117" i="2"/>
  <c r="P43" i="2"/>
  <c r="C241" i="6847"/>
  <c r="K6" i="7118"/>
  <c r="P58" i="7101" s="1"/>
  <c r="P150" i="2"/>
  <c r="P365" i="2"/>
  <c r="P114" i="2"/>
  <c r="P352" i="2"/>
  <c r="P242" i="2"/>
  <c r="P431" i="2"/>
  <c r="P4" i="2"/>
  <c r="P70" i="2"/>
  <c r="P348" i="2"/>
  <c r="P222" i="2"/>
  <c r="P71" i="2"/>
  <c r="P487" i="2"/>
  <c r="P200" i="2"/>
  <c r="P10" i="2"/>
  <c r="P119" i="2"/>
  <c r="P6" i="2"/>
  <c r="P305" i="2"/>
  <c r="P38" i="2"/>
  <c r="P31" i="2"/>
  <c r="P7" i="2"/>
  <c r="P48" i="2"/>
  <c r="P26" i="2"/>
  <c r="P73" i="2"/>
  <c r="P205" i="2"/>
  <c r="P77" i="2"/>
  <c r="P295" i="2"/>
  <c r="P14" i="2"/>
  <c r="P193" i="2"/>
  <c r="P13" i="2"/>
  <c r="P401" i="2"/>
  <c r="P30" i="2"/>
  <c r="P357" i="2"/>
  <c r="P376" i="2"/>
  <c r="P113" i="2"/>
  <c r="P366" i="2"/>
  <c r="P446" i="2"/>
  <c r="N3" i="2"/>
  <c r="N4" i="2"/>
  <c r="N8" i="2"/>
  <c r="N38" i="2"/>
  <c r="N15" i="2"/>
  <c r="N44" i="2"/>
  <c r="N9" i="2"/>
  <c r="N11" i="2"/>
  <c r="M11" i="7105"/>
  <c r="N31" i="2" s="1"/>
  <c r="P20" i="7101" l="1"/>
  <c r="P18" i="7101"/>
  <c r="P39" i="7101"/>
  <c r="P24" i="7101"/>
  <c r="P13" i="7101"/>
  <c r="P26" i="7101"/>
  <c r="P44" i="7101"/>
  <c r="P49" i="7101"/>
  <c r="P42" i="7101"/>
  <c r="P3" i="7101"/>
  <c r="P55" i="7101"/>
  <c r="P27" i="7101"/>
  <c r="P16" i="7101"/>
  <c r="P14" i="7101"/>
  <c r="P10" i="7101"/>
  <c r="P45" i="7101"/>
  <c r="P36" i="7101"/>
  <c r="P9" i="7101"/>
  <c r="P34" i="7101"/>
  <c r="P7" i="7101"/>
  <c r="P5" i="7101"/>
  <c r="P4" i="7101"/>
  <c r="P59" i="7101"/>
  <c r="P57" i="7101"/>
  <c r="P15" i="7101"/>
  <c r="P12" i="7101"/>
  <c r="P8" i="7101"/>
  <c r="P47" i="7101"/>
  <c r="P17" i="7101"/>
  <c r="P41" i="7101"/>
  <c r="P56" i="7101"/>
  <c r="P21" i="7101"/>
  <c r="P31" i="7101"/>
  <c r="P48" i="7101"/>
  <c r="P19" i="7101"/>
  <c r="P38" i="7101"/>
  <c r="C242" i="6847"/>
  <c r="AG3" i="7120"/>
  <c r="N30" i="2"/>
  <c r="N63" i="2"/>
  <c r="N168" i="2"/>
  <c r="N20" i="2"/>
  <c r="N10" i="2"/>
  <c r="N33" i="2"/>
  <c r="N23" i="2"/>
  <c r="N39" i="2"/>
  <c r="N27" i="2"/>
  <c r="N51" i="2"/>
  <c r="N48" i="2"/>
  <c r="N61" i="2"/>
  <c r="M24" i="7105"/>
  <c r="Q23" i="7101" l="1"/>
  <c r="C243" i="6847"/>
  <c r="AG4" i="7120"/>
  <c r="Q56" i="7101" s="1"/>
  <c r="N24" i="2"/>
  <c r="N21" i="2"/>
  <c r="N83" i="2"/>
  <c r="N92" i="2"/>
  <c r="M28" i="7105"/>
  <c r="AS14" i="7061"/>
  <c r="Q8" i="7030"/>
  <c r="Q58" i="7101" l="1"/>
  <c r="Q49" i="7101"/>
  <c r="Q5" i="7101"/>
  <c r="Q41" i="7101"/>
  <c r="Q8" i="7101"/>
  <c r="C244" i="6847"/>
  <c r="AG5" i="7121"/>
  <c r="M14" i="7123"/>
  <c r="L12" i="7068"/>
  <c r="M36" i="7071"/>
  <c r="Q14" i="7101"/>
  <c r="Q42" i="7101"/>
  <c r="Q9" i="7101"/>
  <c r="Q45" i="7101"/>
  <c r="Q10" i="7101"/>
  <c r="Q34" i="7101"/>
  <c r="Q6" i="7101"/>
  <c r="Q59" i="7101"/>
  <c r="Q19" i="7101"/>
  <c r="Q57" i="7101"/>
  <c r="Q21" i="7101"/>
  <c r="Q7" i="7101"/>
  <c r="Q20" i="7101"/>
  <c r="Q26" i="7101"/>
  <c r="Q27" i="7101"/>
  <c r="Q31" i="7101"/>
  <c r="Q24" i="7101"/>
  <c r="Q39" i="7101"/>
  <c r="Q48" i="7101"/>
  <c r="Q44" i="7101"/>
  <c r="Q30" i="7101"/>
  <c r="Q11" i="7101"/>
  <c r="Q17" i="7101"/>
  <c r="Q15" i="7101"/>
  <c r="Q47" i="7101"/>
  <c r="Q4" i="7101"/>
  <c r="Q38" i="7101"/>
  <c r="Q36" i="7101"/>
  <c r="Q13" i="7101"/>
  <c r="Q18" i="7101"/>
  <c r="Q12" i="7101"/>
  <c r="Q55" i="7101"/>
  <c r="Q16" i="7101"/>
  <c r="N22" i="2"/>
  <c r="N203" i="2"/>
  <c r="N89" i="2"/>
  <c r="N60" i="2"/>
  <c r="P21" i="7033"/>
  <c r="M32" i="7105"/>
  <c r="AN5" i="7074"/>
  <c r="AS13" i="7061"/>
  <c r="Q11" i="2" l="1"/>
  <c r="Q9" i="2"/>
  <c r="Q29" i="2"/>
  <c r="Q15" i="2"/>
  <c r="Q30" i="2"/>
  <c r="C245" i="6847"/>
  <c r="AG10" i="7121"/>
  <c r="N73" i="2"/>
  <c r="M33" i="7105"/>
  <c r="Q79" i="2" l="1"/>
  <c r="C246" i="6847"/>
  <c r="AG11" i="7121"/>
  <c r="N57" i="2"/>
  <c r="P22" i="7033"/>
  <c r="M35" i="7105"/>
  <c r="Q23" i="2" l="1"/>
  <c r="C247" i="6847"/>
  <c r="AG16" i="7121"/>
  <c r="M16" i="7071"/>
  <c r="Q39" i="2"/>
  <c r="Q16" i="2"/>
  <c r="Q135" i="2"/>
  <c r="Q12" i="2"/>
  <c r="M38" i="7105"/>
  <c r="Q166" i="2" l="1"/>
  <c r="Q24" i="2"/>
  <c r="C248" i="6847"/>
  <c r="AG18" i="7121"/>
  <c r="M40" i="7105"/>
  <c r="C249" i="6847" l="1"/>
  <c r="AG19" i="7121"/>
  <c r="P3" i="7095"/>
  <c r="M43" i="7105"/>
  <c r="C250" i="6847" l="1"/>
  <c r="AG22" i="7121"/>
  <c r="O13" i="7101"/>
  <c r="O3" i="7101"/>
  <c r="O8" i="7101"/>
  <c r="O12" i="7101"/>
  <c r="O10" i="7101"/>
  <c r="N397" i="2"/>
  <c r="N348" i="2"/>
  <c r="N110" i="2"/>
  <c r="N32" i="2"/>
  <c r="N191" i="2"/>
  <c r="N277" i="2"/>
  <c r="N430" i="2"/>
  <c r="N47" i="2"/>
  <c r="N137" i="2"/>
  <c r="N26" i="2"/>
  <c r="N383" i="2"/>
  <c r="N112" i="2"/>
  <c r="N77" i="2"/>
  <c r="N40" i="2"/>
  <c r="N479" i="2"/>
  <c r="N205" i="2"/>
  <c r="N187" i="2"/>
  <c r="N278" i="2"/>
  <c r="N17" i="2"/>
  <c r="N212" i="2"/>
  <c r="N227" i="2"/>
  <c r="N64" i="2"/>
  <c r="N34" i="2"/>
  <c r="N353" i="2"/>
  <c r="N485" i="2"/>
  <c r="N287" i="2"/>
  <c r="N141" i="2"/>
  <c r="N130" i="2"/>
  <c r="N102" i="2"/>
  <c r="N136" i="2"/>
  <c r="N365" i="2"/>
  <c r="N14" i="2"/>
  <c r="N13" i="2"/>
  <c r="N417" i="2"/>
  <c r="N19" i="2"/>
  <c r="N42" i="2"/>
  <c r="N71" i="2"/>
  <c r="N54" i="2"/>
  <c r="N347" i="2"/>
  <c r="N404" i="2"/>
  <c r="N80" i="2"/>
  <c r="N337" i="2"/>
  <c r="N242" i="2"/>
  <c r="N148" i="2"/>
  <c r="N46" i="2"/>
  <c r="N16" i="2"/>
  <c r="N7" i="2"/>
  <c r="N290" i="2"/>
  <c r="N52" i="2"/>
  <c r="N143" i="2"/>
  <c r="N487" i="2"/>
  <c r="N72" i="2"/>
  <c r="N68" i="2"/>
  <c r="N402" i="2"/>
  <c r="N50" i="2"/>
  <c r="N295" i="2"/>
  <c r="N100" i="2"/>
  <c r="N289" i="2"/>
  <c r="N12" i="2"/>
  <c r="N234" i="2"/>
  <c r="N208" i="2"/>
  <c r="N35" i="2"/>
  <c r="N215" i="2"/>
  <c r="N339" i="2"/>
  <c r="N486" i="2"/>
  <c r="N94" i="2"/>
  <c r="N401" i="2"/>
  <c r="N85" i="2"/>
  <c r="N95" i="2"/>
  <c r="N192" i="2"/>
  <c r="N127" i="2"/>
  <c r="N483" i="2"/>
  <c r="N434" i="2"/>
  <c r="N400" i="2"/>
  <c r="N109" i="2"/>
  <c r="N86" i="2"/>
  <c r="N18" i="2"/>
  <c r="N349" i="2"/>
  <c r="N328" i="2"/>
  <c r="N55" i="2"/>
  <c r="N432" i="2"/>
  <c r="N138" i="2"/>
  <c r="N194" i="2"/>
  <c r="N484" i="2"/>
  <c r="N279" i="2"/>
  <c r="N341" i="2"/>
  <c r="N461" i="2"/>
  <c r="N351" i="2"/>
  <c r="N101" i="2"/>
  <c r="N49" i="2"/>
  <c r="N59" i="2"/>
  <c r="N442" i="2"/>
  <c r="N183" i="2"/>
  <c r="N350" i="2"/>
  <c r="N6" i="2"/>
  <c r="N193" i="2"/>
  <c r="N123" i="2"/>
  <c r="N431" i="2"/>
  <c r="N111" i="2"/>
  <c r="N201" i="2"/>
  <c r="N69" i="2"/>
  <c r="N446" i="2"/>
  <c r="N119" i="2"/>
  <c r="N37" i="2"/>
  <c r="N378" i="2"/>
  <c r="N56" i="2"/>
  <c r="N125" i="2"/>
  <c r="N327" i="2"/>
  <c r="N376" i="2"/>
  <c r="N53" i="2"/>
  <c r="N317" i="2"/>
  <c r="N82" i="2"/>
  <c r="N362" i="2"/>
  <c r="N103" i="2"/>
  <c r="N117" i="2"/>
  <c r="N366" i="2"/>
  <c r="N114" i="2"/>
  <c r="N357" i="2"/>
  <c r="N427" i="2"/>
  <c r="N352" i="2"/>
  <c r="N381" i="2"/>
  <c r="N5" i="2"/>
  <c r="N131" i="2"/>
  <c r="N238" i="2"/>
  <c r="N96" i="2"/>
  <c r="N176" i="2"/>
  <c r="N43" i="2"/>
  <c r="N25" i="2"/>
  <c r="N66" i="2"/>
  <c r="N84" i="2"/>
  <c r="N108" i="2"/>
  <c r="N233" i="2"/>
  <c r="N256" i="2"/>
  <c r="N90" i="2"/>
  <c r="N28" i="2"/>
  <c r="N62" i="2"/>
  <c r="N104" i="2"/>
  <c r="N305" i="2"/>
  <c r="N377" i="2"/>
  <c r="N65" i="2"/>
  <c r="N232" i="2"/>
  <c r="N241" i="2"/>
  <c r="N58" i="2"/>
  <c r="N160" i="2"/>
  <c r="N140" i="2"/>
  <c r="N70" i="2"/>
  <c r="N340" i="2"/>
  <c r="N363" i="2"/>
  <c r="N45" i="2"/>
  <c r="N280" i="2"/>
  <c r="N472" i="2"/>
  <c r="N67" i="2"/>
  <c r="N200" i="2"/>
  <c r="N36" i="2"/>
  <c r="N199" i="2"/>
  <c r="P8" i="7095"/>
  <c r="O31" i="7101" s="1"/>
  <c r="O58" i="7101" l="1"/>
  <c r="C251" i="6847"/>
  <c r="AG23" i="7121"/>
  <c r="O59" i="7101"/>
  <c r="O16" i="7101"/>
  <c r="O26" i="7101"/>
  <c r="O45" i="7101"/>
  <c r="O55" i="7101"/>
  <c r="O39" i="7101"/>
  <c r="O27" i="7101"/>
  <c r="O7" i="7101"/>
  <c r="O9" i="7101"/>
  <c r="O41" i="7101"/>
  <c r="O47" i="7101"/>
  <c r="O19" i="7101"/>
  <c r="O56" i="7101"/>
  <c r="O38" i="7101"/>
  <c r="O15" i="7101"/>
  <c r="O34" i="7101"/>
  <c r="O4" i="7101"/>
  <c r="O44" i="7101"/>
  <c r="O49" i="7101"/>
  <c r="O21" i="7101"/>
  <c r="O42" i="7101"/>
  <c r="O20" i="7101"/>
  <c r="O6" i="7101"/>
  <c r="O24" i="7101"/>
  <c r="O18" i="7101"/>
  <c r="O48" i="7101"/>
  <c r="O5" i="7101"/>
  <c r="O11" i="7101"/>
  <c r="O14" i="7101"/>
  <c r="O36" i="7101"/>
  <c r="O17" i="7101"/>
  <c r="O57" i="7101"/>
  <c r="H43" i="7052"/>
  <c r="AJ59" i="7062"/>
  <c r="C252" i="6847" l="1"/>
  <c r="AG28" i="7121"/>
  <c r="E17" i="6892"/>
  <c r="P24" i="7033"/>
  <c r="C253" i="6847" l="1"/>
  <c r="AG29" i="7121"/>
  <c r="P29" i="7033"/>
  <c r="C254" i="6847" l="1"/>
  <c r="C255" i="6847" s="1"/>
  <c r="C256" i="6847" s="1"/>
  <c r="AG30" i="7121"/>
  <c r="P33" i="7033"/>
  <c r="Q77" i="2" l="1"/>
  <c r="Q41" i="2"/>
  <c r="Q187" i="2"/>
  <c r="Q321" i="2"/>
  <c r="Q48" i="2"/>
  <c r="Q233" i="2"/>
  <c r="Q442" i="2"/>
  <c r="Q328" i="2"/>
  <c r="Q479" i="2"/>
  <c r="Q50" i="2"/>
  <c r="Q61" i="2"/>
  <c r="Q184" i="2"/>
  <c r="Q125" i="2"/>
  <c r="Q353" i="2"/>
  <c r="Q232" i="2"/>
  <c r="Q45" i="2"/>
  <c r="Q303" i="2"/>
  <c r="Q94" i="2"/>
  <c r="Q199" i="2"/>
  <c r="Q376" i="2"/>
  <c r="Q86" i="2"/>
  <c r="Q200" i="2"/>
  <c r="Q277" i="2"/>
  <c r="Q68" i="2"/>
  <c r="Q55" i="2"/>
  <c r="Q341" i="2"/>
  <c r="Q136" i="2"/>
  <c r="Q484" i="2"/>
  <c r="Q383" i="2"/>
  <c r="Q37" i="2"/>
  <c r="Q63" i="2"/>
  <c r="Q362" i="2"/>
  <c r="Q256" i="2"/>
  <c r="Q66" i="2"/>
  <c r="Q236" i="2"/>
  <c r="Q203" i="2"/>
  <c r="Q183" i="2"/>
  <c r="Q401" i="2"/>
  <c r="Q143" i="2"/>
  <c r="Q108" i="2"/>
  <c r="Q149" i="2"/>
  <c r="Q347" i="2"/>
  <c r="Q280" i="2"/>
  <c r="Q43" i="2"/>
  <c r="Q404" i="2"/>
  <c r="Q434" i="2"/>
  <c r="Q258" i="2"/>
  <c r="Q17" i="2"/>
  <c r="Q62" i="2"/>
  <c r="Q483" i="2"/>
  <c r="Q310" i="2"/>
  <c r="Q97" i="2"/>
  <c r="Q320" i="2"/>
  <c r="Q305" i="2"/>
  <c r="Q26" i="2"/>
  <c r="Q234" i="2"/>
  <c r="Q430" i="2"/>
  <c r="Q340" i="2"/>
  <c r="Q302" i="2"/>
  <c r="Q208" i="2"/>
  <c r="Q295" i="2"/>
  <c r="Q58" i="2"/>
  <c r="Q400" i="2"/>
  <c r="Q461" i="2"/>
  <c r="Q114" i="2"/>
  <c r="Q84" i="2"/>
  <c r="Q289" i="2"/>
  <c r="Q112" i="2"/>
  <c r="Q82" i="2"/>
  <c r="Q227" i="2"/>
  <c r="Q348" i="2"/>
  <c r="Q290" i="2"/>
  <c r="Q7" i="2"/>
  <c r="Q366" i="2"/>
  <c r="Q31" i="2"/>
  <c r="Q431" i="2"/>
  <c r="Q34" i="2"/>
  <c r="Q49" i="2"/>
  <c r="Q351" i="2"/>
  <c r="Q72" i="2"/>
  <c r="Q67" i="2"/>
  <c r="Q176" i="2"/>
  <c r="Q80" i="2"/>
  <c r="Q352" i="2"/>
  <c r="Q110" i="2"/>
  <c r="Q201" i="2"/>
  <c r="Q96" i="2"/>
  <c r="Q215" i="2"/>
  <c r="Q6" i="2"/>
  <c r="Q10" i="2"/>
  <c r="Q131" i="2"/>
  <c r="Q95" i="2"/>
  <c r="Q87" i="2"/>
  <c r="Q214" i="2"/>
  <c r="Q137" i="2"/>
  <c r="Q317" i="2"/>
  <c r="Q56" i="2"/>
  <c r="Q427" i="2"/>
  <c r="Q141" i="2"/>
  <c r="Q237" i="2"/>
  <c r="Q186" i="2"/>
  <c r="Q44" i="2"/>
  <c r="Q14" i="2"/>
  <c r="Q46" i="2"/>
  <c r="Q51" i="2"/>
  <c r="Q71" i="2"/>
  <c r="Q35" i="2"/>
  <c r="Q287" i="2"/>
  <c r="Q487" i="2"/>
  <c r="Q113" i="2"/>
  <c r="Q130" i="2"/>
  <c r="Q212" i="2"/>
  <c r="Q104" i="2"/>
  <c r="Q21" i="2"/>
  <c r="Q60" i="2"/>
  <c r="Q90" i="2"/>
  <c r="Q36" i="2"/>
  <c r="Q148" i="2"/>
  <c r="Q22" i="2"/>
  <c r="Q432" i="2"/>
  <c r="Q19" i="2"/>
  <c r="Q349" i="2"/>
  <c r="Q40" i="2"/>
  <c r="Q357" i="2"/>
  <c r="Q32" i="2"/>
  <c r="Q194" i="2"/>
  <c r="Q168" i="2"/>
  <c r="Q53" i="2"/>
  <c r="Q65" i="2"/>
  <c r="Q205" i="2"/>
  <c r="Q486" i="2"/>
  <c r="Q28" i="2"/>
  <c r="Q85" i="2"/>
  <c r="Q350" i="2"/>
  <c r="Q13" i="2"/>
  <c r="Q119" i="2"/>
  <c r="Q54" i="2"/>
  <c r="Q33" i="2"/>
  <c r="Q279" i="2"/>
  <c r="Q89" i="2"/>
  <c r="Q238" i="2"/>
  <c r="Q193" i="2"/>
  <c r="Q59" i="2"/>
  <c r="Q109" i="2"/>
  <c r="Q83" i="2"/>
  <c r="Q101" i="2"/>
  <c r="Q417" i="2"/>
  <c r="Q103" i="2"/>
  <c r="Q73" i="2"/>
  <c r="Q20" i="2"/>
  <c r="Q327" i="2"/>
  <c r="Q378" i="2"/>
  <c r="Q278" i="2"/>
  <c r="Q150" i="2"/>
  <c r="Q216" i="2"/>
  <c r="Q64" i="2"/>
  <c r="Q222" i="2"/>
  <c r="Q4" i="2"/>
  <c r="Q102" i="2"/>
  <c r="Q381" i="2"/>
  <c r="Q140" i="2"/>
  <c r="Q93" i="2"/>
  <c r="Q397" i="2"/>
  <c r="Q160" i="2"/>
  <c r="Q100" i="2"/>
  <c r="Q52" i="2"/>
  <c r="Q402" i="2"/>
  <c r="Q47" i="2"/>
  <c r="Q191" i="2"/>
  <c r="Q446" i="2"/>
  <c r="Q117" i="2"/>
  <c r="Q138" i="2"/>
  <c r="Q472" i="2"/>
  <c r="Q25" i="2"/>
  <c r="Q76" i="2"/>
  <c r="Q337" i="2"/>
  <c r="Q365" i="2"/>
  <c r="Q69" i="2"/>
  <c r="Q70" i="2"/>
  <c r="Q92" i="2"/>
  <c r="Q27" i="2"/>
  <c r="Q42" i="2"/>
  <c r="Q241" i="2"/>
  <c r="Q363" i="2"/>
  <c r="Q377" i="2"/>
  <c r="Q242" i="2"/>
  <c r="Q339" i="2"/>
  <c r="Q127" i="2"/>
  <c r="Q123" i="2"/>
  <c r="Q57" i="2"/>
  <c r="Q192" i="2"/>
  <c r="Q38" i="2"/>
  <c r="Q111" i="2"/>
  <c r="Q309" i="2"/>
  <c r="Q18" i="2"/>
  <c r="Q485" i="2"/>
  <c r="C257" i="6847"/>
  <c r="H3" i="7044"/>
  <c r="R58" i="7101" s="1"/>
  <c r="P35" i="7033"/>
  <c r="C258" i="6847" l="1"/>
  <c r="M13" i="7123"/>
  <c r="R27" i="7101"/>
  <c r="R21" i="7101"/>
  <c r="R31" i="7101"/>
  <c r="R59" i="7101"/>
  <c r="R22" i="7101"/>
  <c r="R55" i="7101"/>
  <c r="R45" i="7101"/>
  <c r="R15" i="7101"/>
  <c r="R30" i="7101"/>
  <c r="R38" i="7101"/>
  <c r="R5" i="7101"/>
  <c r="R10" i="7101"/>
  <c r="R12" i="7101"/>
  <c r="R44" i="7101"/>
  <c r="R57" i="7101"/>
  <c r="R3" i="7101"/>
  <c r="R4" i="7101"/>
  <c r="R18" i="7101"/>
  <c r="R48" i="7101"/>
  <c r="R11" i="7101"/>
  <c r="R17" i="7101"/>
  <c r="R19" i="7101"/>
  <c r="R20" i="7101"/>
  <c r="R56" i="7101"/>
  <c r="R39" i="7101"/>
  <c r="R7" i="7101"/>
  <c r="R6" i="7101"/>
  <c r="R14" i="7101"/>
  <c r="R9" i="7101"/>
  <c r="R16" i="7101"/>
  <c r="R26" i="7101"/>
  <c r="R42" i="7101"/>
  <c r="R24" i="7101"/>
  <c r="R13" i="7101"/>
  <c r="R23" i="7101"/>
  <c r="R41" i="7101"/>
  <c r="R49" i="7101"/>
  <c r="R47" i="7101"/>
  <c r="R8" i="7101"/>
  <c r="R34" i="7101"/>
  <c r="R36" i="7101"/>
  <c r="P36" i="7033"/>
  <c r="Q9" i="7030"/>
  <c r="S115" i="2" l="1"/>
  <c r="S14" i="2"/>
  <c r="S82" i="2"/>
  <c r="S29" i="2"/>
  <c r="S87" i="2"/>
  <c r="C259" i="6847"/>
  <c r="M18" i="7123"/>
  <c r="P37" i="7033"/>
  <c r="C432" i="2"/>
  <c r="C357" i="2"/>
  <c r="B32" i="2"/>
  <c r="C461" i="2"/>
  <c r="B461" i="2"/>
  <c r="B432" i="2"/>
  <c r="C45" i="2"/>
  <c r="B357" i="2"/>
  <c r="C32" i="2"/>
  <c r="B45" i="2"/>
  <c r="B45" i="7101"/>
  <c r="C5" i="7101"/>
  <c r="B5" i="7101"/>
  <c r="B4" i="7101"/>
  <c r="C45" i="7101"/>
  <c r="C4" i="7101"/>
  <c r="C260" i="6847" l="1"/>
  <c r="M21" i="7123"/>
  <c r="H16" i="6892"/>
  <c r="P17" i="7033"/>
  <c r="C261" i="6847" l="1"/>
  <c r="M26" i="7123"/>
  <c r="M33" i="7071"/>
  <c r="C262" i="6847" l="1"/>
  <c r="M27" i="7123"/>
  <c r="K36" i="6917"/>
  <c r="Q48" i="7031"/>
  <c r="C263" i="6847" l="1"/>
  <c r="M31" i="7123"/>
  <c r="M3" i="7077"/>
  <c r="C264" i="6847" l="1"/>
  <c r="M36" i="7123"/>
  <c r="N3" i="7101"/>
  <c r="Q47" i="7031"/>
  <c r="P27" i="7033"/>
  <c r="C265" i="6847" l="1"/>
  <c r="M37" i="7123"/>
  <c r="Q49" i="7031"/>
  <c r="C266" i="6847" l="1"/>
  <c r="M38" i="7123"/>
  <c r="E18" i="6892"/>
  <c r="Q50" i="7031"/>
  <c r="P19" i="7033"/>
  <c r="C267" i="6847" l="1"/>
  <c r="M42" i="7123"/>
  <c r="K4" i="6917"/>
  <c r="H7" i="7045"/>
  <c r="M4" i="7077"/>
  <c r="N15" i="7101" l="1"/>
  <c r="C268" i="6847"/>
  <c r="M45" i="7123"/>
  <c r="H8" i="7045"/>
  <c r="L4" i="7068"/>
  <c r="H4" i="7052"/>
  <c r="AS15" i="7061"/>
  <c r="M5" i="7077"/>
  <c r="N58" i="7101" s="1"/>
  <c r="Z25" i="2" l="1"/>
  <c r="Z7" i="2"/>
  <c r="Z8" i="2"/>
  <c r="Z9" i="2"/>
  <c r="Z10" i="2"/>
  <c r="C269" i="6847"/>
  <c r="C270" i="6847" s="1"/>
  <c r="C271" i="6847" s="1"/>
  <c r="C272" i="6847" s="1"/>
  <c r="M47" i="7123"/>
  <c r="T8" i="2"/>
  <c r="T5" i="2"/>
  <c r="T55" i="2"/>
  <c r="N17" i="7101"/>
  <c r="N6" i="7101"/>
  <c r="N5" i="7101"/>
  <c r="N14" i="7101"/>
  <c r="N18" i="7101"/>
  <c r="N48" i="7101"/>
  <c r="N27" i="7101"/>
  <c r="N8" i="7101"/>
  <c r="N59" i="7101"/>
  <c r="N34" i="7101"/>
  <c r="N36" i="7101"/>
  <c r="N10" i="7101"/>
  <c r="N9" i="7101"/>
  <c r="N41" i="7101"/>
  <c r="N55" i="7101"/>
  <c r="N19" i="7101"/>
  <c r="N16" i="7101"/>
  <c r="N4" i="7101"/>
  <c r="N21" i="7101"/>
  <c r="N11" i="7101"/>
  <c r="N24" i="7101"/>
  <c r="N44" i="7101"/>
  <c r="N56" i="7101"/>
  <c r="N49" i="7101"/>
  <c r="N7" i="7101"/>
  <c r="N26" i="7101"/>
  <c r="N45" i="7101"/>
  <c r="N57" i="7101"/>
  <c r="N13" i="7101"/>
  <c r="N31" i="7101"/>
  <c r="N20" i="7101"/>
  <c r="N47" i="7101"/>
  <c r="H15" i="7045"/>
  <c r="S15" i="2" l="1"/>
  <c r="S294" i="2"/>
  <c r="S381" i="2"/>
  <c r="S18" i="2"/>
  <c r="S51" i="2"/>
  <c r="S442" i="2"/>
  <c r="S166" i="2"/>
  <c r="S113" i="2"/>
  <c r="S377" i="2"/>
  <c r="S41" i="2"/>
  <c r="S63" i="2"/>
  <c r="S73" i="2"/>
  <c r="S479" i="2"/>
  <c r="S104" i="2"/>
  <c r="S13" i="2"/>
  <c r="S200" i="2"/>
  <c r="S326" i="2"/>
  <c r="S140" i="2"/>
  <c r="S89" i="2"/>
  <c r="S45" i="2"/>
  <c r="S486" i="2"/>
  <c r="S148" i="2"/>
  <c r="S201" i="2"/>
  <c r="S432" i="2"/>
  <c r="S378" i="2"/>
  <c r="S366" i="2"/>
  <c r="S136" i="2"/>
  <c r="S57" i="2"/>
  <c r="S17" i="2"/>
  <c r="S353" i="2"/>
  <c r="S37" i="2"/>
  <c r="S31" i="2"/>
  <c r="S176" i="2"/>
  <c r="S237" i="2"/>
  <c r="S303" i="2"/>
  <c r="S383" i="2"/>
  <c r="S130" i="2"/>
  <c r="S459" i="2"/>
  <c r="S258" i="2"/>
  <c r="S446" i="2"/>
  <c r="S160" i="2"/>
  <c r="S347" i="2"/>
  <c r="S461" i="2"/>
  <c r="S197" i="2"/>
  <c r="S349" i="2"/>
  <c r="S94" i="2"/>
  <c r="S401" i="2"/>
  <c r="S227" i="2"/>
  <c r="S26" i="2"/>
  <c r="S340" i="2"/>
  <c r="S53" i="2"/>
  <c r="S101" i="2"/>
  <c r="S100" i="2"/>
  <c r="S485" i="2"/>
  <c r="S186" i="2"/>
  <c r="S434" i="2"/>
  <c r="S342" i="2"/>
  <c r="S70" i="2"/>
  <c r="S86" i="2"/>
  <c r="S43" i="2"/>
  <c r="S40" i="2"/>
  <c r="S214" i="2"/>
  <c r="S279" i="2"/>
  <c r="S215" i="2"/>
  <c r="S34" i="2"/>
  <c r="S198" i="2"/>
  <c r="S149" i="2"/>
  <c r="S119" i="2"/>
  <c r="S50" i="2"/>
  <c r="S133" i="2"/>
  <c r="S68" i="2"/>
  <c r="S350" i="2"/>
  <c r="S114" i="2"/>
  <c r="S108" i="2"/>
  <c r="S357" i="2"/>
  <c r="S102" i="2"/>
  <c r="S203" i="2"/>
  <c r="S24" i="2"/>
  <c r="S66" i="2"/>
  <c r="S431" i="2"/>
  <c r="S317" i="2"/>
  <c r="S321" i="2"/>
  <c r="S484" i="2"/>
  <c r="S110" i="2"/>
  <c r="S427" i="2"/>
  <c r="S54" i="2"/>
  <c r="S241" i="2"/>
  <c r="S19" i="2"/>
  <c r="S238" i="2"/>
  <c r="S30" i="2"/>
  <c r="S400" i="2"/>
  <c r="S205" i="2"/>
  <c r="S69" i="2"/>
  <c r="S339" i="2"/>
  <c r="S95" i="2"/>
  <c r="S192" i="2"/>
  <c r="S397" i="2"/>
  <c r="S60" i="2"/>
  <c r="S92" i="2"/>
  <c r="S97" i="2"/>
  <c r="S16" i="2"/>
  <c r="S236" i="2"/>
  <c r="S288" i="2"/>
  <c r="S46" i="2"/>
  <c r="S61" i="2"/>
  <c r="S305" i="2"/>
  <c r="S96" i="2"/>
  <c r="S320" i="2"/>
  <c r="S49" i="2"/>
  <c r="S137" i="2"/>
  <c r="S287" i="2"/>
  <c r="S35" i="2"/>
  <c r="S328" i="2"/>
  <c r="S117" i="2"/>
  <c r="S52" i="2"/>
  <c r="S84" i="2"/>
  <c r="S83" i="2"/>
  <c r="S112" i="2"/>
  <c r="S302" i="2"/>
  <c r="S38" i="2"/>
  <c r="S21" i="2"/>
  <c r="S138" i="2"/>
  <c r="S402" i="2"/>
  <c r="S417" i="2"/>
  <c r="S23" i="2"/>
  <c r="S10" i="2"/>
  <c r="S127" i="2"/>
  <c r="S90" i="2"/>
  <c r="S109" i="2"/>
  <c r="S278" i="2"/>
  <c r="S365" i="2"/>
  <c r="S47" i="2"/>
  <c r="S222" i="2"/>
  <c r="S310" i="2"/>
  <c r="S290" i="2"/>
  <c r="S125" i="2"/>
  <c r="S33" i="2"/>
  <c r="S141" i="2"/>
  <c r="S363" i="2"/>
  <c r="S85" i="2"/>
  <c r="S483" i="2"/>
  <c r="S337" i="2"/>
  <c r="S280" i="2"/>
  <c r="S32" i="2"/>
  <c r="S199" i="2"/>
  <c r="S36" i="2"/>
  <c r="S430" i="2"/>
  <c r="S103" i="2"/>
  <c r="S123" i="2"/>
  <c r="S64" i="2"/>
  <c r="S341" i="2"/>
  <c r="S25" i="2"/>
  <c r="S230" i="2"/>
  <c r="S351" i="2"/>
  <c r="S7" i="2"/>
  <c r="S193" i="2"/>
  <c r="S111" i="2"/>
  <c r="S327" i="2"/>
  <c r="S62" i="2"/>
  <c r="S42" i="2"/>
  <c r="S39" i="2"/>
  <c r="S28" i="2"/>
  <c r="S352" i="2"/>
  <c r="S131" i="2"/>
  <c r="S281" i="2"/>
  <c r="S5" i="2"/>
  <c r="S211" i="2"/>
  <c r="S56" i="2"/>
  <c r="S44" i="2"/>
  <c r="S187" i="2"/>
  <c r="S150" i="2"/>
  <c r="S55" i="2"/>
  <c r="S168" i="2"/>
  <c r="S59" i="2"/>
  <c r="S143" i="2"/>
  <c r="S27" i="2"/>
  <c r="S242" i="2"/>
  <c r="S93" i="2"/>
  <c r="S145" i="2"/>
  <c r="S289" i="2"/>
  <c r="S309" i="2"/>
  <c r="S234" i="2"/>
  <c r="S79" i="2"/>
  <c r="S212" i="2"/>
  <c r="S135" i="2"/>
  <c r="S487" i="2"/>
  <c r="S72" i="2"/>
  <c r="S194" i="2"/>
  <c r="S233" i="2"/>
  <c r="S376" i="2"/>
  <c r="S362" i="2"/>
  <c r="S404" i="2"/>
  <c r="S191" i="2"/>
  <c r="S58" i="2"/>
  <c r="S80" i="2"/>
  <c r="S409" i="2"/>
  <c r="S232" i="2"/>
  <c r="S183" i="2"/>
  <c r="S184" i="2"/>
  <c r="S65" i="2"/>
  <c r="S256" i="2"/>
  <c r="S11" i="2"/>
  <c r="S77" i="2"/>
  <c r="S216" i="2"/>
  <c r="S67" i="2"/>
  <c r="S295" i="2"/>
  <c r="S348" i="2"/>
  <c r="S71" i="2"/>
  <c r="S208" i="2"/>
  <c r="S277" i="2"/>
  <c r="S472" i="2"/>
  <c r="C273" i="6847"/>
  <c r="L19" i="7125"/>
  <c r="H33" i="7052"/>
  <c r="H16" i="7045"/>
  <c r="C274" i="6847" l="1"/>
  <c r="C275" i="6847" s="1"/>
  <c r="C276" i="6847" s="1"/>
  <c r="C277" i="6847" s="1"/>
  <c r="C278" i="6847" s="1"/>
  <c r="C279" i="6847" s="1"/>
  <c r="L18" i="7125"/>
  <c r="H18" i="6892"/>
  <c r="H20" i="7045"/>
  <c r="C280" i="6847" l="1"/>
  <c r="C281" i="6847" s="1"/>
  <c r="L21" i="7125"/>
  <c r="H21" i="7045"/>
  <c r="AN13" i="7074"/>
  <c r="C282" i="6847" l="1"/>
  <c r="L5" i="7124"/>
  <c r="U58" i="7101" s="1"/>
  <c r="H22" i="7045"/>
  <c r="AN12" i="7074"/>
  <c r="Q38" i="7031"/>
  <c r="U17" i="7101" l="1"/>
  <c r="U34" i="7101"/>
  <c r="U7" i="7101"/>
  <c r="U6" i="7101"/>
  <c r="U13" i="7101"/>
  <c r="U57" i="7101"/>
  <c r="U55" i="7101"/>
  <c r="U31" i="7101"/>
  <c r="U26" i="7101"/>
  <c r="U40" i="7101"/>
  <c r="U25" i="7101"/>
  <c r="U27" i="7101"/>
  <c r="U38" i="7101"/>
  <c r="U10" i="7101"/>
  <c r="U42" i="7101"/>
  <c r="U41" i="7101"/>
  <c r="U24" i="7101"/>
  <c r="U45" i="7101"/>
  <c r="U3" i="7101"/>
  <c r="U19" i="7101"/>
  <c r="U39" i="7101"/>
  <c r="U11" i="7101"/>
  <c r="U18" i="7101"/>
  <c r="U21" i="7101"/>
  <c r="U44" i="7101"/>
  <c r="U30" i="7101"/>
  <c r="U23" i="7101"/>
  <c r="U49" i="7101"/>
  <c r="U48" i="7101"/>
  <c r="U59" i="7101"/>
  <c r="U36" i="7101"/>
  <c r="U56" i="7101"/>
  <c r="U14" i="7101"/>
  <c r="U15" i="7101"/>
  <c r="U12" i="7101"/>
  <c r="U16" i="7101"/>
  <c r="U47" i="7101"/>
  <c r="U8" i="7101"/>
  <c r="U9" i="7101"/>
  <c r="U20" i="7101"/>
  <c r="U22" i="7101"/>
  <c r="C283" i="6847"/>
  <c r="L17" i="7125"/>
  <c r="K3" i="6917"/>
  <c r="F55" i="2" s="1"/>
  <c r="C284" i="6847" l="1"/>
  <c r="L24" i="7125"/>
  <c r="F4" i="2"/>
  <c r="AS9" i="7061"/>
  <c r="C16" i="7101"/>
  <c r="B16" i="7101"/>
  <c r="C285" i="6847" l="1"/>
  <c r="L25" i="7125"/>
  <c r="H12" i="7052"/>
  <c r="Q46" i="7031"/>
  <c r="C286" i="6847" l="1"/>
  <c r="L26" i="7125"/>
  <c r="E16" i="6892"/>
  <c r="D16" i="6892" s="1"/>
  <c r="H16" i="7052"/>
  <c r="C287" i="6847" l="1"/>
  <c r="L28" i="7125"/>
  <c r="H36" i="7052"/>
  <c r="C288" i="6847" l="1"/>
  <c r="L29" i="7125"/>
  <c r="K26" i="6917"/>
  <c r="K40" i="6917"/>
  <c r="H44" i="7052"/>
  <c r="AJ4" i="7062"/>
  <c r="C289" i="6847" l="1"/>
  <c r="L30" i="7125"/>
  <c r="H45" i="7052"/>
  <c r="H7" i="7052"/>
  <c r="C290" i="6847" l="1"/>
  <c r="L32" i="7125"/>
  <c r="T6" i="2"/>
  <c r="T17" i="2"/>
  <c r="T28" i="2"/>
  <c r="T34" i="2"/>
  <c r="K41" i="6917"/>
  <c r="C291" i="6847" l="1"/>
  <c r="C292" i="6847" s="1"/>
  <c r="C293" i="6847" s="1"/>
  <c r="L33" i="7125"/>
  <c r="Q8" i="7031"/>
  <c r="C21" i="2"/>
  <c r="C140" i="2"/>
  <c r="C38" i="2"/>
  <c r="B37" i="2"/>
  <c r="C278" i="2"/>
  <c r="C148" i="2"/>
  <c r="C56" i="2"/>
  <c r="B136" i="2"/>
  <c r="C136" i="2"/>
  <c r="B12" i="2"/>
  <c r="B18" i="2"/>
  <c r="B6" i="2"/>
  <c r="C37" i="2"/>
  <c r="B55" i="2"/>
  <c r="B192" i="2"/>
  <c r="B148" i="2"/>
  <c r="B140" i="2"/>
  <c r="B278" i="2"/>
  <c r="B21" i="2"/>
  <c r="B38" i="2"/>
  <c r="C17" i="2"/>
  <c r="C192" i="2"/>
  <c r="C6" i="2"/>
  <c r="C55" i="2"/>
  <c r="B17" i="2"/>
  <c r="B65" i="2"/>
  <c r="C12" i="2"/>
  <c r="C18" i="2"/>
  <c r="C65" i="2"/>
  <c r="B56" i="2"/>
  <c r="U79" i="2" l="1"/>
  <c r="U237" i="2"/>
  <c r="U349" i="2"/>
  <c r="U103" i="2"/>
  <c r="U351" i="2"/>
  <c r="U135" i="2"/>
  <c r="U159" i="2"/>
  <c r="U53" i="2"/>
  <c r="U31" i="2"/>
  <c r="U32" i="2"/>
  <c r="U70" i="2"/>
  <c r="U136" i="2"/>
  <c r="U294" i="2"/>
  <c r="U4" i="2"/>
  <c r="U114" i="2"/>
  <c r="U199" i="2"/>
  <c r="U38" i="2"/>
  <c r="U365" i="2"/>
  <c r="U94" i="2"/>
  <c r="U238" i="2"/>
  <c r="U200" i="2"/>
  <c r="U430" i="2"/>
  <c r="U117" i="2"/>
  <c r="U48" i="2"/>
  <c r="U13" i="2"/>
  <c r="U131" i="2"/>
  <c r="U52" i="2"/>
  <c r="U487" i="2"/>
  <c r="U362" i="2"/>
  <c r="U303" i="2"/>
  <c r="U54" i="2"/>
  <c r="U347" i="2"/>
  <c r="U288" i="2"/>
  <c r="U434" i="2"/>
  <c r="U100" i="2"/>
  <c r="U241" i="2"/>
  <c r="U459" i="2"/>
  <c r="U113" i="2"/>
  <c r="U115" i="2"/>
  <c r="U168" i="2"/>
  <c r="U77" i="2"/>
  <c r="U12" i="2"/>
  <c r="U33" i="2"/>
  <c r="U148" i="2"/>
  <c r="U410" i="2"/>
  <c r="U34" i="2"/>
  <c r="U84" i="2"/>
  <c r="U305" i="2"/>
  <c r="U27" i="2"/>
  <c r="U230" i="2"/>
  <c r="U366" i="2"/>
  <c r="U95" i="2"/>
  <c r="U86" i="2"/>
  <c r="U256" i="2"/>
  <c r="U446" i="2"/>
  <c r="U348" i="2"/>
  <c r="U215" i="2"/>
  <c r="U40" i="2"/>
  <c r="U342" i="2"/>
  <c r="U227" i="2"/>
  <c r="U400" i="2"/>
  <c r="U68" i="2"/>
  <c r="U280" i="2"/>
  <c r="U42" i="2"/>
  <c r="U97" i="2"/>
  <c r="U339" i="2"/>
  <c r="U28" i="2"/>
  <c r="U222" i="2"/>
  <c r="U104" i="2"/>
  <c r="U145" i="2"/>
  <c r="U15" i="2"/>
  <c r="U64" i="2"/>
  <c r="U350" i="2"/>
  <c r="U35" i="2"/>
  <c r="U44" i="2"/>
  <c r="U150" i="2"/>
  <c r="U176" i="2"/>
  <c r="U484" i="2"/>
  <c r="U442" i="2"/>
  <c r="U89" i="2"/>
  <c r="U310" i="2"/>
  <c r="U5" i="2"/>
  <c r="U479" i="2"/>
  <c r="U21" i="2"/>
  <c r="U431" i="2"/>
  <c r="U9" i="2"/>
  <c r="U46" i="2"/>
  <c r="U191" i="2"/>
  <c r="U377" i="2"/>
  <c r="U47" i="2"/>
  <c r="U107" i="2"/>
  <c r="U62" i="2"/>
  <c r="U110" i="2"/>
  <c r="U233" i="2"/>
  <c r="U51" i="2"/>
  <c r="U203" i="2"/>
  <c r="U143" i="2"/>
  <c r="U24" i="2"/>
  <c r="U327" i="2"/>
  <c r="U23" i="2"/>
  <c r="U232" i="2"/>
  <c r="U401" i="2"/>
  <c r="U409" i="2"/>
  <c r="U432" i="2"/>
  <c r="U309" i="2"/>
  <c r="U6" i="2"/>
  <c r="U193" i="2"/>
  <c r="U216" i="2"/>
  <c r="U182" i="2"/>
  <c r="U67" i="2"/>
  <c r="U461" i="2"/>
  <c r="U321" i="2"/>
  <c r="U242" i="2"/>
  <c r="U60" i="2"/>
  <c r="U236" i="2"/>
  <c r="U198" i="2"/>
  <c r="U183" i="2"/>
  <c r="U208" i="2"/>
  <c r="U483" i="2"/>
  <c r="U63" i="2"/>
  <c r="U93" i="2"/>
  <c r="U486" i="2"/>
  <c r="U489" i="2"/>
  <c r="U417" i="2"/>
  <c r="U289" i="2"/>
  <c r="U87" i="2"/>
  <c r="U71" i="2"/>
  <c r="U50" i="2"/>
  <c r="U336" i="2"/>
  <c r="U378" i="2"/>
  <c r="U123" i="2"/>
  <c r="U140" i="2"/>
  <c r="U16" i="2"/>
  <c r="U328" i="2"/>
  <c r="U290" i="2"/>
  <c r="U127" i="2"/>
  <c r="U92" i="2"/>
  <c r="U61" i="2"/>
  <c r="U138" i="2"/>
  <c r="U25" i="2"/>
  <c r="U20" i="2"/>
  <c r="U481" i="2"/>
  <c r="U90" i="2"/>
  <c r="U376" i="2"/>
  <c r="U81" i="2"/>
  <c r="U125" i="2"/>
  <c r="U119" i="2"/>
  <c r="U352" i="2"/>
  <c r="U116" i="2"/>
  <c r="U186" i="2"/>
  <c r="U109" i="2"/>
  <c r="U335" i="2"/>
  <c r="U59" i="2"/>
  <c r="U281" i="2"/>
  <c r="U112" i="2"/>
  <c r="U166" i="2"/>
  <c r="U404" i="2"/>
  <c r="U76" i="2"/>
  <c r="U480" i="2"/>
  <c r="U56" i="2"/>
  <c r="U80" i="2"/>
  <c r="U234" i="2"/>
  <c r="U75" i="2"/>
  <c r="U477" i="2"/>
  <c r="U258" i="2"/>
  <c r="U402" i="2"/>
  <c r="U149" i="2"/>
  <c r="U211" i="2"/>
  <c r="U194" i="2"/>
  <c r="U340" i="2"/>
  <c r="U101" i="2"/>
  <c r="U317" i="2"/>
  <c r="U144" i="2"/>
  <c r="U7" i="2"/>
  <c r="U29" i="2"/>
  <c r="U22" i="2"/>
  <c r="U341" i="2"/>
  <c r="U41" i="2"/>
  <c r="U14" i="2"/>
  <c r="U427" i="2"/>
  <c r="U205" i="2"/>
  <c r="U278" i="2"/>
  <c r="U383" i="2"/>
  <c r="U65" i="2"/>
  <c r="U287" i="2"/>
  <c r="U184" i="2"/>
  <c r="U134" i="2"/>
  <c r="U277" i="2"/>
  <c r="U295" i="2"/>
  <c r="U39" i="2"/>
  <c r="U214" i="2"/>
  <c r="U201" i="2"/>
  <c r="U160" i="2"/>
  <c r="U133" i="2"/>
  <c r="U111" i="2"/>
  <c r="U45" i="2"/>
  <c r="U137" i="2"/>
  <c r="U212" i="2"/>
  <c r="U57" i="2"/>
  <c r="U69" i="2"/>
  <c r="U473" i="2"/>
  <c r="U282" i="2"/>
  <c r="U482" i="2"/>
  <c r="U73" i="2"/>
  <c r="U37" i="2"/>
  <c r="U397" i="2"/>
  <c r="U187" i="2"/>
  <c r="U49" i="2"/>
  <c r="U36" i="2"/>
  <c r="U30" i="2"/>
  <c r="U130" i="2"/>
  <c r="U43" i="2"/>
  <c r="U82" i="2"/>
  <c r="U96" i="2"/>
  <c r="U357" i="2"/>
  <c r="U11" i="2"/>
  <c r="U55" i="2"/>
  <c r="U337" i="2"/>
  <c r="U85" i="2"/>
  <c r="U83" i="2"/>
  <c r="U141" i="2"/>
  <c r="U472" i="2"/>
  <c r="U58" i="2"/>
  <c r="U66" i="2"/>
  <c r="U72" i="2"/>
  <c r="U302" i="2"/>
  <c r="U260" i="2"/>
  <c r="U353" i="2"/>
  <c r="U102" i="2"/>
  <c r="U243" i="2"/>
  <c r="U192" i="2"/>
  <c r="U363" i="2"/>
  <c r="U197" i="2"/>
  <c r="U381" i="2"/>
  <c r="U108" i="2"/>
  <c r="U326" i="2"/>
  <c r="U485" i="2"/>
  <c r="U279" i="2"/>
  <c r="U320" i="2"/>
  <c r="B214" i="2"/>
  <c r="B39" i="7101"/>
  <c r="B477" i="2"/>
  <c r="B258" i="2"/>
  <c r="B310" i="2"/>
  <c r="C459" i="2"/>
  <c r="C309" i="2"/>
  <c r="B480" i="2"/>
  <c r="B482" i="2"/>
  <c r="B309" i="2"/>
  <c r="B23" i="7101"/>
  <c r="B116" i="2"/>
  <c r="B135" i="2"/>
  <c r="B211" i="2"/>
  <c r="B107" i="2"/>
  <c r="C144" i="2"/>
  <c r="B281" i="2"/>
  <c r="C40" i="7101"/>
  <c r="C230" i="2"/>
  <c r="B25" i="7101"/>
  <c r="C107" i="2"/>
  <c r="B236" i="2"/>
  <c r="B42" i="7101"/>
  <c r="B182" i="2"/>
  <c r="C182" i="2"/>
  <c r="B326" i="2"/>
  <c r="B335" i="2"/>
  <c r="C481" i="2"/>
  <c r="B97" i="2"/>
  <c r="C260" i="2"/>
  <c r="C477" i="2"/>
  <c r="B184" i="2"/>
  <c r="C135" i="2"/>
  <c r="B144" i="2"/>
  <c r="C335" i="2"/>
  <c r="C197" i="2"/>
  <c r="B40" i="7101"/>
  <c r="C116" i="2"/>
  <c r="B113" i="2"/>
  <c r="C41" i="2"/>
  <c r="B321" i="2"/>
  <c r="B145" i="2"/>
  <c r="C409" i="2"/>
  <c r="B489" i="2"/>
  <c r="C93" i="2"/>
  <c r="B76" i="2"/>
  <c r="C294" i="2"/>
  <c r="B166" i="2"/>
  <c r="B134" i="2"/>
  <c r="C87" i="2"/>
  <c r="B230" i="2"/>
  <c r="C115" i="2"/>
  <c r="C38" i="7101"/>
  <c r="B133" i="2"/>
  <c r="C282" i="2"/>
  <c r="B87" i="2"/>
  <c r="C30" i="7101"/>
  <c r="C480" i="2"/>
  <c r="C473" i="2"/>
  <c r="B237" i="2"/>
  <c r="C97" i="2"/>
  <c r="B222" i="2"/>
  <c r="C113" i="2"/>
  <c r="B150" i="2"/>
  <c r="B216" i="2"/>
  <c r="C133" i="2"/>
  <c r="C75" i="2"/>
  <c r="C310" i="2"/>
  <c r="C184" i="2"/>
  <c r="C12" i="7101"/>
  <c r="C258" i="2"/>
  <c r="B198" i="2"/>
  <c r="C237" i="2"/>
  <c r="B409" i="2"/>
  <c r="C410" i="2"/>
  <c r="C149" i="2"/>
  <c r="B410" i="2"/>
  <c r="C39" i="7101"/>
  <c r="B336" i="2"/>
  <c r="B473" i="2"/>
  <c r="C214" i="2"/>
  <c r="B342" i="2"/>
  <c r="B75" i="2"/>
  <c r="C79" i="2"/>
  <c r="B294" i="2"/>
  <c r="B30" i="7101"/>
  <c r="B260" i="2"/>
  <c r="B93" i="2"/>
  <c r="B149" i="2"/>
  <c r="B22" i="7101"/>
  <c r="C81" i="2"/>
  <c r="C236" i="2"/>
  <c r="B320" i="2"/>
  <c r="B29" i="2"/>
  <c r="C222" i="2"/>
  <c r="C302" i="2"/>
  <c r="B302" i="2"/>
  <c r="B159" i="2"/>
  <c r="C23" i="7101"/>
  <c r="B481" i="2"/>
  <c r="B282" i="2"/>
  <c r="B303" i="2"/>
  <c r="C243" i="2"/>
  <c r="C320" i="2"/>
  <c r="B115" i="2"/>
  <c r="C159" i="2"/>
  <c r="C489" i="2"/>
  <c r="C342" i="2"/>
  <c r="B459" i="2"/>
  <c r="C22" i="7101"/>
  <c r="C281" i="2"/>
  <c r="C25" i="7101"/>
  <c r="C134" i="2"/>
  <c r="B38" i="7101"/>
  <c r="C198" i="2"/>
  <c r="B79" i="2"/>
  <c r="C76" i="2"/>
  <c r="B41" i="2"/>
  <c r="B197" i="2"/>
  <c r="C482" i="2"/>
  <c r="C186" i="2"/>
  <c r="C216" i="2"/>
  <c r="B288" i="2"/>
  <c r="C166" i="2"/>
  <c r="C150" i="2"/>
  <c r="C336" i="2"/>
  <c r="B186" i="2"/>
  <c r="C326" i="2"/>
  <c r="C29" i="2"/>
  <c r="B81" i="2"/>
  <c r="C42" i="7101"/>
  <c r="C288" i="2"/>
  <c r="C303" i="2"/>
  <c r="B243" i="2"/>
  <c r="C145" i="2"/>
  <c r="C211" i="2"/>
  <c r="B12" i="7101"/>
  <c r="C321" i="2"/>
  <c r="L123" i="2"/>
  <c r="H20" i="6892" l="1"/>
  <c r="H31" i="7052"/>
  <c r="K10" i="6917" l="1"/>
  <c r="D18" i="6892"/>
  <c r="C4" i="2" l="1"/>
  <c r="B141" i="2"/>
  <c r="B3" i="2"/>
  <c r="C3" i="2"/>
  <c r="C109" i="2"/>
  <c r="C86" i="2"/>
  <c r="C141" i="2"/>
  <c r="B4" i="2"/>
  <c r="B109" i="2"/>
  <c r="B86" i="2"/>
  <c r="D15" i="6892" l="1"/>
  <c r="H4" i="7053" l="1"/>
  <c r="K18" i="6917"/>
  <c r="F18" i="2" s="1"/>
  <c r="Q22" i="7031"/>
  <c r="F35" i="2" l="1"/>
  <c r="AM4" i="7073"/>
  <c r="M58" i="7101" s="1"/>
  <c r="M5" i="7101" l="1"/>
  <c r="M48" i="7101"/>
  <c r="M59" i="7101"/>
  <c r="M3" i="7101"/>
  <c r="M57" i="7101"/>
  <c r="M17" i="7101"/>
  <c r="M19" i="7101"/>
  <c r="M14" i="7101"/>
  <c r="M45" i="7101"/>
  <c r="M44" i="7101"/>
  <c r="M34" i="7101"/>
  <c r="M9" i="7101"/>
  <c r="M41" i="7101"/>
  <c r="M8" i="7101"/>
  <c r="M36" i="7101"/>
  <c r="M56" i="7101"/>
  <c r="M13" i="7101"/>
  <c r="M47" i="7101"/>
  <c r="M15" i="7101"/>
  <c r="M24" i="7101"/>
  <c r="M16" i="7101"/>
  <c r="M4" i="7101"/>
  <c r="M26" i="7101"/>
  <c r="M10" i="7101"/>
  <c r="M55" i="7101"/>
  <c r="M20" i="7101"/>
  <c r="M6" i="7101"/>
  <c r="M27" i="7101"/>
  <c r="M7" i="7101"/>
  <c r="M18" i="7101"/>
  <c r="M11" i="7101"/>
  <c r="M31" i="7101"/>
  <c r="AN3" i="7074"/>
  <c r="M130" i="2" l="1"/>
  <c r="M117" i="2"/>
  <c r="M5" i="2"/>
  <c r="M68" i="2"/>
  <c r="E21" i="6892"/>
  <c r="AN7" i="7074"/>
  <c r="M103" i="2" l="1"/>
  <c r="AN8" i="7074"/>
  <c r="Q23" i="7031"/>
  <c r="M96" i="2" l="1"/>
  <c r="M15" i="2"/>
  <c r="AN10" i="7074"/>
  <c r="M44" i="2" l="1"/>
  <c r="M46" i="2"/>
  <c r="M193" i="2"/>
  <c r="M183" i="2"/>
  <c r="M131" i="2"/>
  <c r="AN15" i="7074"/>
  <c r="G16" i="6892"/>
  <c r="M63" i="2" l="1"/>
  <c r="M27" i="2"/>
  <c r="M9" i="2"/>
  <c r="M56" i="2"/>
  <c r="AN19" i="7074"/>
  <c r="C16" i="6892"/>
  <c r="AN20" i="7074" l="1"/>
  <c r="AS84" i="7061"/>
  <c r="AS34" i="7061"/>
  <c r="AN21" i="7074" l="1"/>
  <c r="AN22" i="7074" l="1"/>
  <c r="AN23" i="7074" l="1"/>
  <c r="AN24" i="7074" l="1"/>
  <c r="H19" i="7052"/>
  <c r="AS24" i="7061"/>
  <c r="AN25" i="7074" l="1"/>
  <c r="H11" i="7052"/>
  <c r="D17" i="6892"/>
  <c r="T13" i="2" l="1"/>
  <c r="T75" i="2"/>
  <c r="T12" i="2"/>
  <c r="T16" i="2"/>
  <c r="AN26" i="7074"/>
  <c r="M18" i="2" l="1"/>
  <c r="M487" i="2"/>
  <c r="M484" i="2"/>
  <c r="M40" i="2"/>
  <c r="M127" i="2"/>
  <c r="M442" i="2"/>
  <c r="M176" i="2"/>
  <c r="M77" i="2"/>
  <c r="M427" i="2"/>
  <c r="M140" i="2"/>
  <c r="M104" i="2"/>
  <c r="M256" i="2"/>
  <c r="M215" i="2"/>
  <c r="M72" i="2"/>
  <c r="M66" i="2"/>
  <c r="M485" i="2"/>
  <c r="M59" i="2"/>
  <c r="M431" i="2"/>
  <c r="M33" i="2"/>
  <c r="M34" i="2"/>
  <c r="M32" i="2"/>
  <c r="M102" i="2"/>
  <c r="M277" i="2"/>
  <c r="M52" i="2"/>
  <c r="M317" i="2"/>
  <c r="M50" i="2"/>
  <c r="M227" i="2"/>
  <c r="M69" i="2"/>
  <c r="M67" i="2"/>
  <c r="M37" i="2"/>
  <c r="M119" i="2"/>
  <c r="M94" i="2"/>
  <c r="M85" i="2"/>
  <c r="M201" i="2"/>
  <c r="M378" i="2"/>
  <c r="M233" i="2"/>
  <c r="M461" i="2"/>
  <c r="M22" i="2"/>
  <c r="M10" i="2"/>
  <c r="M402" i="2"/>
  <c r="M234" i="2"/>
  <c r="M339" i="2"/>
  <c r="M11" i="2"/>
  <c r="M54" i="2"/>
  <c r="M187" i="2"/>
  <c r="M141" i="2"/>
  <c r="M8" i="2"/>
  <c r="M352" i="2"/>
  <c r="M13" i="2"/>
  <c r="M42" i="2"/>
  <c r="M58" i="2"/>
  <c r="M349" i="2"/>
  <c r="M472" i="2"/>
  <c r="M101" i="2"/>
  <c r="M208" i="2"/>
  <c r="M191" i="2"/>
  <c r="M238" i="2"/>
  <c r="M328" i="2"/>
  <c r="M17" i="2"/>
  <c r="M36" i="2"/>
  <c r="M100" i="2"/>
  <c r="M383" i="2"/>
  <c r="M84" i="2"/>
  <c r="M19" i="2"/>
  <c r="M30" i="2"/>
  <c r="M12" i="2"/>
  <c r="M82" i="2"/>
  <c r="M38" i="2"/>
  <c r="M353" i="2"/>
  <c r="M123" i="2"/>
  <c r="M47" i="2"/>
  <c r="M278" i="2"/>
  <c r="M21" i="2"/>
  <c r="M417" i="2"/>
  <c r="M31" i="2"/>
  <c r="M23" i="2"/>
  <c r="M53" i="2"/>
  <c r="M16" i="2"/>
  <c r="M25" i="2"/>
  <c r="M95" i="2"/>
  <c r="M287" i="2"/>
  <c r="M362" i="2"/>
  <c r="M35" i="2"/>
  <c r="M212" i="2"/>
  <c r="M486" i="2"/>
  <c r="M160" i="2"/>
  <c r="M6" i="2"/>
  <c r="M241" i="2"/>
  <c r="M295" i="2"/>
  <c r="M51" i="2"/>
  <c r="M404" i="2"/>
  <c r="M366" i="2"/>
  <c r="M347" i="2"/>
  <c r="M4" i="2"/>
  <c r="M43" i="2"/>
  <c r="M341" i="2"/>
  <c r="M377" i="2"/>
  <c r="M242" i="2"/>
  <c r="M49" i="2"/>
  <c r="M483" i="2"/>
  <c r="M65" i="2"/>
  <c r="M143" i="2"/>
  <c r="M45" i="2"/>
  <c r="M90" i="2"/>
  <c r="M430" i="2"/>
  <c r="M28" i="2"/>
  <c r="M48" i="2"/>
  <c r="M110" i="2"/>
  <c r="M327" i="2"/>
  <c r="M60" i="2"/>
  <c r="M62" i="2"/>
  <c r="M83" i="2"/>
  <c r="M305" i="2"/>
  <c r="M109" i="2"/>
  <c r="M280" i="2"/>
  <c r="M350" i="2"/>
  <c r="M108" i="2"/>
  <c r="M39" i="2"/>
  <c r="M3" i="2"/>
  <c r="M199" i="2"/>
  <c r="M381" i="2"/>
  <c r="M200" i="2"/>
  <c r="M112" i="2"/>
  <c r="M205" i="2"/>
  <c r="M363" i="2"/>
  <c r="M400" i="2"/>
  <c r="M401" i="2"/>
  <c r="M337" i="2"/>
  <c r="M376" i="2"/>
  <c r="M111" i="2"/>
  <c r="M232" i="2"/>
  <c r="M57" i="2"/>
  <c r="M348" i="2"/>
  <c r="M434" i="2"/>
  <c r="M136" i="2"/>
  <c r="M148" i="2"/>
  <c r="M351" i="2"/>
  <c r="M70" i="2"/>
  <c r="M71" i="2"/>
  <c r="M290" i="2"/>
  <c r="M479" i="2"/>
  <c r="M20" i="2"/>
  <c r="M92" i="2"/>
  <c r="M64" i="2"/>
  <c r="M24" i="2"/>
  <c r="M7" i="2"/>
  <c r="M86" i="2"/>
  <c r="M26" i="2"/>
  <c r="M192" i="2"/>
  <c r="M80" i="2"/>
  <c r="M432" i="2"/>
  <c r="M357" i="2"/>
  <c r="M194" i="2"/>
  <c r="M14" i="2"/>
  <c r="M340" i="2"/>
  <c r="M138" i="2"/>
  <c r="M55" i="2"/>
  <c r="M125" i="2"/>
  <c r="M365" i="2"/>
  <c r="M137" i="2"/>
  <c r="M446" i="2"/>
  <c r="M279" i="2"/>
  <c r="AS5" i="7059"/>
  <c r="M8" i="7069" l="1"/>
  <c r="Q7" i="7030"/>
  <c r="AS4" i="7061" l="1"/>
  <c r="V71" i="2" l="1"/>
  <c r="V3" i="2"/>
  <c r="V59" i="2"/>
  <c r="V26" i="2"/>
  <c r="AS8" i="7061"/>
  <c r="V13" i="2" s="1"/>
  <c r="V75" i="2" l="1"/>
  <c r="AS18" i="7061"/>
  <c r="AS19" i="7061" l="1"/>
  <c r="AS53" i="7061"/>
  <c r="H35" i="7052"/>
  <c r="AS22" i="7061" l="1"/>
  <c r="AS27" i="7061" l="1"/>
  <c r="H42" i="7052"/>
  <c r="M15" i="7071" l="1"/>
  <c r="AS32" i="7061"/>
  <c r="H6" i="7053"/>
  <c r="M20" i="7071" l="1"/>
  <c r="H3" i="7053"/>
  <c r="T7" i="7101" l="1"/>
  <c r="T16" i="7101"/>
  <c r="AS46" i="7061"/>
  <c r="H5" i="6892"/>
  <c r="D21" i="6892"/>
  <c r="AS47" i="7061" l="1"/>
  <c r="AS48" i="7061" l="1"/>
  <c r="AS50" i="7061" l="1"/>
  <c r="AS8" i="7059"/>
  <c r="AS52" i="7061" l="1"/>
  <c r="AS7" i="7059"/>
  <c r="AS58" i="7061" l="1"/>
  <c r="P10" i="7033"/>
  <c r="AS60" i="7061" l="1"/>
  <c r="Q13" i="7031"/>
  <c r="AS61" i="7061" l="1"/>
  <c r="Q16" i="7031"/>
  <c r="AS63" i="7061" l="1"/>
  <c r="Q18" i="7031"/>
  <c r="AS65" i="7061" l="1"/>
  <c r="AJ5" i="7058"/>
  <c r="Q24" i="7031"/>
  <c r="K38" i="6917" l="1"/>
  <c r="AS70" i="7061"/>
  <c r="Q25" i="7031"/>
  <c r="AS71" i="7061" l="1"/>
  <c r="Q27" i="7031"/>
  <c r="AS73" i="7061" l="1"/>
  <c r="AJ3" i="7062"/>
  <c r="Q31" i="7031"/>
  <c r="W74" i="2" l="1"/>
  <c r="W99" i="2"/>
  <c r="AS74" i="7061"/>
  <c r="Q33" i="7031"/>
  <c r="AS77" i="7061" l="1"/>
  <c r="D5" i="6892"/>
  <c r="AS21" i="7061"/>
  <c r="M31" i="7071" l="1"/>
  <c r="Q37" i="7031"/>
  <c r="K22" i="6917" l="1"/>
  <c r="Q3" i="7030"/>
  <c r="F17" i="2" l="1"/>
  <c r="F8" i="2"/>
  <c r="F43" i="2"/>
  <c r="F16" i="2"/>
  <c r="F3" i="2"/>
  <c r="F10" i="2"/>
  <c r="F56" i="2"/>
  <c r="F65" i="2"/>
  <c r="F278" i="2"/>
  <c r="F36" i="2"/>
  <c r="F13" i="2"/>
  <c r="F31" i="2"/>
  <c r="F38" i="2"/>
  <c r="F192" i="2"/>
  <c r="F54" i="2"/>
  <c r="F72" i="2"/>
  <c r="F232" i="2"/>
  <c r="F47" i="2"/>
  <c r="F6" i="2"/>
  <c r="F137" i="2"/>
  <c r="F86" i="2"/>
  <c r="F32" i="2"/>
  <c r="F357" i="2"/>
  <c r="F45" i="2"/>
  <c r="F148" i="2"/>
  <c r="F191" i="2"/>
  <c r="F52" i="2"/>
  <c r="F19" i="2"/>
  <c r="F12" i="2"/>
  <c r="F21" i="2"/>
  <c r="F101" i="2"/>
  <c r="F199" i="2"/>
  <c r="F381" i="2"/>
  <c r="F136" i="2"/>
  <c r="F141" i="2"/>
  <c r="F461" i="2"/>
  <c r="F432" i="2"/>
  <c r="F37" i="2"/>
  <c r="F208" i="2"/>
  <c r="F140" i="2"/>
  <c r="F109" i="2"/>
  <c r="H4" i="6892" l="1"/>
  <c r="G4" i="6892" s="1"/>
  <c r="C4" i="6892" s="1"/>
  <c r="AJ7" i="7062"/>
  <c r="H24" i="7052"/>
  <c r="Q6" i="7030"/>
  <c r="AJ8" i="7062" l="1"/>
  <c r="AJ9" i="7062" l="1"/>
  <c r="AJ15" i="7062" l="1"/>
  <c r="D6" i="6892"/>
  <c r="AJ18" i="7062" l="1"/>
  <c r="AJ19" i="7062" l="1"/>
  <c r="AJ14" i="7062"/>
  <c r="AJ30" i="7062" l="1"/>
  <c r="AS42" i="7061"/>
  <c r="L15" i="7068" l="1"/>
  <c r="AJ33" i="7062"/>
  <c r="AS40" i="7061"/>
  <c r="AS57" i="7061"/>
  <c r="AJ34" i="7062" l="1"/>
  <c r="AJ26" i="7062"/>
  <c r="AJ35" i="7062" l="1"/>
  <c r="AJ38" i="7062" l="1"/>
  <c r="AJ39" i="7062" l="1"/>
  <c r="AJ17" i="7062"/>
  <c r="AJ40" i="7062" l="1"/>
  <c r="AJ51" i="7062" l="1"/>
  <c r="AJ54" i="7062" l="1"/>
  <c r="AJ57" i="7062" l="1"/>
  <c r="C208" i="2"/>
  <c r="B208" i="2"/>
  <c r="C232" i="2"/>
  <c r="B232" i="2"/>
  <c r="AJ60" i="7062" l="1"/>
  <c r="E19" i="6892" l="1"/>
  <c r="AJ61" i="7062"/>
  <c r="AJ70" i="7062" l="1"/>
  <c r="AJ71" i="7062" l="1"/>
  <c r="AJ72" i="7062"/>
  <c r="AJ74" i="7062" l="1"/>
  <c r="H15" i="7052"/>
  <c r="T40" i="2" l="1"/>
  <c r="T26" i="2"/>
  <c r="AJ80" i="7062"/>
  <c r="H17" i="7052"/>
  <c r="AJ82" i="7062" l="1"/>
  <c r="H21" i="7052"/>
  <c r="AJ85" i="7062" l="1"/>
  <c r="H23" i="7052"/>
  <c r="AJ94" i="7062" l="1"/>
  <c r="AS64" i="7061"/>
  <c r="AJ97" i="7062" l="1"/>
  <c r="H40" i="7052"/>
  <c r="AJ99" i="7062" l="1"/>
  <c r="H41" i="7052"/>
  <c r="T144" i="2" l="1"/>
  <c r="AJ100" i="7062"/>
  <c r="AJ53" i="7062"/>
  <c r="AJ101" i="7062" l="1"/>
  <c r="AJ115" i="7062" l="1"/>
  <c r="AJ120" i="7062" l="1"/>
  <c r="AJ132" i="7062"/>
  <c r="AJ135" i="7062" l="1"/>
  <c r="AJ8" i="7058"/>
  <c r="AJ43" i="7062" l="1"/>
  <c r="AJ84" i="7062" l="1"/>
  <c r="AJ10" i="7058"/>
  <c r="AJ90" i="7062" l="1"/>
  <c r="L9" i="7068" l="1"/>
  <c r="AJ92" i="7062"/>
  <c r="Z13" i="2" l="1"/>
  <c r="L10" i="7068"/>
  <c r="AJ91" i="7062"/>
  <c r="Z118" i="2" l="1"/>
  <c r="L11" i="7068"/>
  <c r="AS10" i="7061"/>
  <c r="Z74" i="2" l="1"/>
  <c r="Z120" i="2"/>
  <c r="V5" i="2"/>
  <c r="L14" i="7068"/>
  <c r="AS11" i="7061"/>
  <c r="V121" i="2" l="1"/>
  <c r="V124" i="2"/>
  <c r="V28" i="2"/>
  <c r="V20" i="2"/>
  <c r="V34" i="2"/>
  <c r="L21" i="7068"/>
  <c r="AF19" i="6892"/>
  <c r="AE19" i="6892" s="1"/>
  <c r="N19" i="6892"/>
  <c r="M19" i="6892" s="1"/>
  <c r="O6" i="6892"/>
  <c r="AG6" i="6892"/>
  <c r="N6" i="6892"/>
  <c r="N8" i="6892"/>
  <c r="M8" i="6892" s="1"/>
  <c r="AF8" i="6892"/>
  <c r="AE8" i="6892" s="1"/>
  <c r="N17" i="6892"/>
  <c r="M17" i="6892" s="1"/>
  <c r="O10" i="6892"/>
  <c r="AF17" i="6892"/>
  <c r="AE17" i="6892" s="1"/>
  <c r="N21" i="6892"/>
  <c r="M21" i="6892" s="1"/>
  <c r="AF21" i="6892"/>
  <c r="AE21" i="6892" s="1"/>
  <c r="N4" i="6892"/>
  <c r="M4" i="6892" s="1"/>
  <c r="AF4" i="6892"/>
  <c r="AE4" i="6892" s="1"/>
  <c r="AF6" i="6892"/>
  <c r="AF7" i="6892"/>
  <c r="AE7" i="6892" s="1"/>
  <c r="N7" i="6892"/>
  <c r="M7" i="6892" s="1"/>
  <c r="N15" i="6892"/>
  <c r="M15" i="6892" s="1"/>
  <c r="AF15" i="6892"/>
  <c r="AE15" i="6892" s="1"/>
  <c r="N10" i="6892"/>
  <c r="N9" i="6892"/>
  <c r="M9" i="6892" s="1"/>
  <c r="N22" i="6892"/>
  <c r="M22" i="6892" s="1"/>
  <c r="N16" i="6892"/>
  <c r="M16" i="6892" s="1"/>
  <c r="AF22" i="6892"/>
  <c r="AE22" i="6892" s="1"/>
  <c r="AF16" i="6892"/>
  <c r="AE16" i="6892" s="1"/>
  <c r="AF5" i="6892"/>
  <c r="AE5" i="6892" s="1"/>
  <c r="AF10" i="6892"/>
  <c r="AE10" i="6892" s="1"/>
  <c r="N5" i="6892"/>
  <c r="M5" i="6892" s="1"/>
  <c r="AF9" i="6892"/>
  <c r="AE9" i="6892" s="1"/>
  <c r="AF18" i="6892"/>
  <c r="AE18" i="6892" s="1"/>
  <c r="N18" i="6892"/>
  <c r="M18" i="6892" s="1"/>
  <c r="AS16" i="7061"/>
  <c r="L25" i="7068" l="1"/>
  <c r="W19" i="6892"/>
  <c r="V19" i="6892" s="1"/>
  <c r="M10" i="6892"/>
  <c r="W17" i="6892"/>
  <c r="V17" i="6892" s="1"/>
  <c r="M6" i="6892"/>
  <c r="AE6" i="6892"/>
  <c r="X6" i="6892"/>
  <c r="W21" i="6892"/>
  <c r="V21" i="6892" s="1"/>
  <c r="W4" i="6892"/>
  <c r="V4" i="6892" s="1"/>
  <c r="W6" i="6892"/>
  <c r="W8" i="6892"/>
  <c r="V8" i="6892" s="1"/>
  <c r="AS17" i="7061"/>
  <c r="W7" i="6892"/>
  <c r="V7" i="6892" s="1"/>
  <c r="W18" i="6892"/>
  <c r="V18" i="6892" s="1"/>
  <c r="W15" i="6892"/>
  <c r="V15" i="6892" s="1"/>
  <c r="W10" i="6892"/>
  <c r="V10" i="6892" s="1"/>
  <c r="W16" i="6892"/>
  <c r="V16" i="6892" s="1"/>
  <c r="W5" i="6892"/>
  <c r="V5" i="6892" s="1"/>
  <c r="W22" i="6892"/>
  <c r="V22" i="6892" s="1"/>
  <c r="W9" i="6892"/>
  <c r="V9" i="6892" s="1"/>
  <c r="L26" i="7068" l="1"/>
  <c r="V6" i="6892"/>
  <c r="AS23" i="7061"/>
  <c r="L27" i="7068" l="1"/>
  <c r="AS30" i="7061"/>
  <c r="L28" i="7068" l="1"/>
  <c r="AS33" i="7061"/>
  <c r="L30" i="7068" l="1"/>
  <c r="AS35" i="7061"/>
  <c r="L31" i="7068" l="1"/>
  <c r="AS36" i="7061"/>
  <c r="L32" i="7068" l="1"/>
  <c r="AS38" i="7061"/>
  <c r="L33" i="7068" l="1"/>
  <c r="B101" i="2"/>
  <c r="C381" i="2"/>
  <c r="B381" i="2"/>
  <c r="C101" i="2"/>
  <c r="B137" i="2"/>
  <c r="C16" i="2"/>
  <c r="C137" i="2"/>
  <c r="B16" i="2"/>
  <c r="C8" i="2"/>
  <c r="B8" i="2"/>
  <c r="AS39" i="7061"/>
  <c r="L3" i="7067" l="1"/>
  <c r="AJ27" i="7062"/>
  <c r="Z9" i="7101" l="1"/>
  <c r="L4" i="7067"/>
  <c r="Z13" i="7101" s="1"/>
  <c r="AS45" i="7061"/>
  <c r="Z32" i="7101" l="1"/>
  <c r="Z4" i="7101"/>
  <c r="Z42" i="7101"/>
  <c r="Z33" i="7101"/>
  <c r="Z24" i="7101"/>
  <c r="Z12" i="7101"/>
  <c r="Z6" i="7101"/>
  <c r="Z3" i="7101"/>
  <c r="Z59" i="7101"/>
  <c r="Z50" i="7101"/>
  <c r="Z7" i="7101"/>
  <c r="Z53" i="7101"/>
  <c r="Z52" i="7101"/>
  <c r="Z51" i="7101"/>
  <c r="Z34" i="7101"/>
  <c r="Z26" i="7101"/>
  <c r="Z17" i="7101"/>
  <c r="Z8" i="7101"/>
  <c r="Z54" i="7101"/>
  <c r="Z45" i="7101"/>
  <c r="Z44" i="7101"/>
  <c r="Z43" i="7101"/>
  <c r="Z41" i="7101"/>
  <c r="Z5" i="7101"/>
  <c r="Z16" i="7101"/>
  <c r="Z18" i="7101"/>
  <c r="Z10" i="7101"/>
  <c r="Z55" i="7101"/>
  <c r="Z46" i="7101"/>
  <c r="Z37" i="7101"/>
  <c r="Z36" i="7101"/>
  <c r="Z35" i="7101"/>
  <c r="Z11" i="7101"/>
  <c r="Z56" i="7101"/>
  <c r="Z47" i="7101"/>
  <c r="Z38" i="7101"/>
  <c r="Z29" i="7101"/>
  <c r="Z28" i="7101"/>
  <c r="Z27" i="7101"/>
  <c r="Z57" i="7101"/>
  <c r="Z48" i="7101"/>
  <c r="Z39" i="7101"/>
  <c r="Z30" i="7101"/>
  <c r="Z21" i="7101"/>
  <c r="Z20" i="7101"/>
  <c r="Z19" i="7101"/>
  <c r="Z23" i="7101"/>
  <c r="Z25" i="7101"/>
  <c r="Z58" i="7101"/>
  <c r="Z49" i="7101"/>
  <c r="Z40" i="7101"/>
  <c r="Z31" i="7101"/>
  <c r="Z22" i="7101"/>
  <c r="Z15" i="7101"/>
  <c r="Z14" i="7101"/>
  <c r="M6" i="7069"/>
  <c r="E22" i="6892" l="1"/>
  <c r="D22" i="6892" s="1"/>
  <c r="M25" i="7071"/>
  <c r="AS55" i="7061"/>
  <c r="M26" i="7071" l="1"/>
  <c r="E10" i="6892"/>
  <c r="AS56" i="7061"/>
  <c r="M27" i="7071" l="1"/>
  <c r="AS67" i="7061"/>
  <c r="M32" i="7071" l="1"/>
  <c r="AS68" i="7061"/>
  <c r="AS69" i="7061" l="1"/>
  <c r="AS79" i="7061" l="1"/>
  <c r="AS82" i="7061" l="1"/>
  <c r="AS86" i="7061" l="1"/>
  <c r="V50" i="2" l="1"/>
  <c r="V6" i="2"/>
  <c r="V129" i="2"/>
  <c r="V66" i="2"/>
  <c r="AJ52" i="7062" l="1"/>
  <c r="AJ42" i="7062" l="1"/>
  <c r="I10" i="6892" l="1"/>
  <c r="AJ5" i="7062"/>
  <c r="W49" i="2" l="1"/>
  <c r="AJ10" i="7062"/>
  <c r="AJ11" i="7062" l="1"/>
  <c r="AJ12" i="7062" l="1"/>
  <c r="AJ16" i="7062" l="1"/>
  <c r="AJ20" i="7062" l="1"/>
  <c r="AJ21" i="7062" l="1"/>
  <c r="AJ22" i="7062" l="1"/>
  <c r="AJ23" i="7062" l="1"/>
  <c r="AJ24" i="7062" l="1"/>
  <c r="AJ25" i="7062" l="1"/>
  <c r="AJ28" i="7062" l="1"/>
  <c r="AJ31" i="7062" l="1"/>
  <c r="AJ32" i="7062" l="1"/>
  <c r="AJ36" i="7062" l="1"/>
  <c r="AJ37" i="7062" l="1"/>
  <c r="AJ41" i="7062" l="1"/>
  <c r="AJ44" i="7062" l="1"/>
  <c r="Q20" i="7031" l="1"/>
  <c r="AJ45" i="7062"/>
  <c r="AJ46" i="7062" l="1"/>
  <c r="AJ47" i="7062" l="1"/>
  <c r="AJ48" i="7062" l="1"/>
  <c r="AJ49" i="7062" l="1"/>
  <c r="AJ50" i="7062" l="1"/>
  <c r="AJ55" i="7062" l="1"/>
  <c r="AJ58" i="7062" l="1"/>
  <c r="Q28" i="7031" l="1"/>
  <c r="AJ62" i="7062"/>
  <c r="AJ63" i="7062" l="1"/>
  <c r="AJ64" i="7062" l="1"/>
  <c r="AJ65" i="7062" l="1"/>
  <c r="AJ66" i="7062" l="1"/>
  <c r="AJ67" i="7062" l="1"/>
  <c r="AJ68" i="7062" l="1"/>
  <c r="AJ69" i="7062" l="1"/>
  <c r="AJ73" i="7062" l="1"/>
  <c r="AJ75" i="7062" l="1"/>
  <c r="AJ76" i="7062" l="1"/>
  <c r="AJ77" i="7062" l="1"/>
  <c r="AJ78" i="7062" l="1"/>
  <c r="AJ79" i="7062" l="1"/>
  <c r="AJ81" i="7062" l="1"/>
  <c r="AJ83" i="7062" l="1"/>
  <c r="AJ86" i="7062" l="1"/>
  <c r="BV21" i="7089" l="1"/>
  <c r="B31" i="2"/>
  <c r="C31" i="2"/>
  <c r="AJ87" i="7062"/>
  <c r="BV26" i="7089" l="1"/>
  <c r="M28" i="7071"/>
  <c r="AJ88" i="7062"/>
  <c r="P16" i="7033" l="1"/>
  <c r="AJ6" i="7062"/>
  <c r="H37" i="7052"/>
  <c r="D10" i="6892"/>
  <c r="BV28" i="7089"/>
  <c r="H29" i="7052"/>
  <c r="AJ29" i="7062"/>
  <c r="AJ89" i="7062"/>
  <c r="W153" i="2" l="1"/>
  <c r="W152" i="2"/>
  <c r="W107" i="2"/>
  <c r="W80" i="2"/>
  <c r="W154" i="2"/>
  <c r="W139" i="2"/>
  <c r="W151" i="2"/>
  <c r="K84" i="2"/>
  <c r="K68" i="2"/>
  <c r="K72" i="2"/>
  <c r="K434" i="2"/>
  <c r="K446" i="2"/>
  <c r="K50" i="2"/>
  <c r="K32" i="2"/>
  <c r="K328" i="2"/>
  <c r="K103" i="2"/>
  <c r="K69" i="2"/>
  <c r="K215" i="2"/>
  <c r="K54" i="2"/>
  <c r="K40" i="2"/>
  <c r="K102" i="2"/>
  <c r="K127" i="2"/>
  <c r="K110" i="2"/>
  <c r="K442" i="2"/>
  <c r="K143" i="2"/>
  <c r="K117" i="2"/>
  <c r="K47" i="2"/>
  <c r="K232" i="2"/>
  <c r="K123" i="2"/>
  <c r="K432" i="2"/>
  <c r="K25" i="2"/>
  <c r="K487" i="2"/>
  <c r="K136" i="2"/>
  <c r="K484" i="2"/>
  <c r="K295" i="2"/>
  <c r="K62" i="2"/>
  <c r="K101" i="2"/>
  <c r="K160" i="2"/>
  <c r="K241" i="2"/>
  <c r="K352" i="2"/>
  <c r="K23" i="2"/>
  <c r="K24" i="2"/>
  <c r="K31" i="2"/>
  <c r="K59" i="2"/>
  <c r="K365" i="2"/>
  <c r="K44" i="2"/>
  <c r="K141" i="2"/>
  <c r="K48" i="2"/>
  <c r="K208" i="2"/>
  <c r="K287" i="2"/>
  <c r="K35" i="2"/>
  <c r="K19" i="2"/>
  <c r="K205" i="2"/>
  <c r="K357" i="2"/>
  <c r="K486" i="2"/>
  <c r="K483" i="2"/>
  <c r="K63" i="2"/>
  <c r="K137" i="2"/>
  <c r="K90" i="2"/>
  <c r="K96" i="2"/>
  <c r="K192" i="2"/>
  <c r="K52" i="2"/>
  <c r="K233" i="2"/>
  <c r="K348" i="2"/>
  <c r="K56" i="2"/>
  <c r="K256" i="2"/>
  <c r="K100" i="2"/>
  <c r="K119" i="2"/>
  <c r="K148" i="2"/>
  <c r="K242" i="2"/>
  <c r="K55" i="2"/>
  <c r="K280" i="2"/>
  <c r="K70" i="2"/>
  <c r="K16" i="2"/>
  <c r="K125" i="2"/>
  <c r="K347" i="2"/>
  <c r="K104" i="2"/>
  <c r="K383" i="2"/>
  <c r="K39" i="2"/>
  <c r="K109" i="2"/>
  <c r="K82" i="2"/>
  <c r="K472" i="2"/>
  <c r="K42" i="2"/>
  <c r="K417" i="2"/>
  <c r="K349" i="2"/>
  <c r="K340" i="2"/>
  <c r="K401" i="2"/>
  <c r="K131" i="2"/>
  <c r="K485" i="2"/>
  <c r="K83" i="2"/>
  <c r="K49" i="2"/>
  <c r="K5" i="2"/>
  <c r="K60" i="2"/>
  <c r="K183" i="2"/>
  <c r="K199" i="2"/>
  <c r="K36" i="2"/>
  <c r="K111" i="2"/>
  <c r="K212" i="2"/>
  <c r="K26" i="2"/>
  <c r="K378" i="2"/>
  <c r="K381" i="2"/>
  <c r="K193" i="2"/>
  <c r="K430" i="2"/>
  <c r="K45" i="2"/>
  <c r="K95" i="2"/>
  <c r="K108" i="2"/>
  <c r="K18" i="2"/>
  <c r="K194" i="2"/>
  <c r="K15" i="2"/>
  <c r="K461" i="2"/>
  <c r="K65" i="2"/>
  <c r="K85" i="2"/>
  <c r="K431" i="2"/>
  <c r="K337" i="2"/>
  <c r="K376" i="2"/>
  <c r="K22" i="2"/>
  <c r="K20" i="2"/>
  <c r="K34" i="2"/>
  <c r="K77" i="2"/>
  <c r="K138" i="2"/>
  <c r="K43" i="2"/>
  <c r="K353" i="2"/>
  <c r="K33" i="2"/>
  <c r="K64" i="2"/>
  <c r="K404" i="2"/>
  <c r="K11" i="2"/>
  <c r="K51" i="2"/>
  <c r="K317" i="2"/>
  <c r="K277" i="2"/>
  <c r="K366" i="2"/>
  <c r="K363" i="2"/>
  <c r="K67" i="2"/>
  <c r="K341" i="2"/>
  <c r="K17" i="2"/>
  <c r="K187" i="2"/>
  <c r="K350" i="2"/>
  <c r="K402" i="2"/>
  <c r="K400" i="2"/>
  <c r="K86" i="2"/>
  <c r="K362" i="2"/>
  <c r="K4" i="2"/>
  <c r="K290" i="2"/>
  <c r="K305" i="2"/>
  <c r="K130" i="2"/>
  <c r="K46" i="2"/>
  <c r="K28" i="2"/>
  <c r="K227" i="2"/>
  <c r="K176" i="2"/>
  <c r="K278" i="2"/>
  <c r="K92" i="2"/>
  <c r="K140" i="2"/>
  <c r="K279" i="2"/>
  <c r="K351" i="2"/>
  <c r="K66" i="2"/>
  <c r="K112" i="2"/>
  <c r="K427" i="2"/>
  <c r="K27" i="2"/>
  <c r="K327" i="2"/>
  <c r="K339" i="2"/>
  <c r="K238" i="2"/>
  <c r="K191" i="2"/>
  <c r="K94" i="2"/>
  <c r="K80" i="2"/>
  <c r="K12" i="2"/>
  <c r="K201" i="2"/>
  <c r="K234" i="2"/>
  <c r="K13" i="2"/>
  <c r="K479" i="2"/>
  <c r="K377" i="2"/>
  <c r="K37" i="2"/>
  <c r="AJ93" i="7062"/>
  <c r="AJ3" i="7058" l="1"/>
  <c r="AJ95" i="7062"/>
  <c r="W5" i="7101" l="1"/>
  <c r="AJ7" i="7058"/>
  <c r="AJ4" i="7058"/>
  <c r="H5" i="7053"/>
  <c r="T58" i="7101" s="1"/>
  <c r="AJ96" i="7062"/>
  <c r="W28" i="7101" l="1"/>
  <c r="W17" i="7101"/>
  <c r="T13" i="7101"/>
  <c r="T45" i="7101"/>
  <c r="T8" i="7101"/>
  <c r="T26" i="7101"/>
  <c r="T38" i="7101"/>
  <c r="T6" i="7101"/>
  <c r="T12" i="7101"/>
  <c r="T14" i="7101"/>
  <c r="T44" i="7101"/>
  <c r="T11" i="7101"/>
  <c r="T9" i="7101"/>
  <c r="T21" i="7101"/>
  <c r="T22" i="7101"/>
  <c r="T57" i="7101"/>
  <c r="T19" i="7101"/>
  <c r="T41" i="7101"/>
  <c r="T47" i="7101"/>
  <c r="T49" i="7101"/>
  <c r="T15" i="7101"/>
  <c r="T39" i="7101"/>
  <c r="T30" i="7101"/>
  <c r="T34" i="7101"/>
  <c r="T48" i="7101"/>
  <c r="T40" i="7101"/>
  <c r="T5" i="7101"/>
  <c r="T36" i="7101"/>
  <c r="T27" i="7101"/>
  <c r="T17" i="7101"/>
  <c r="T42" i="7101"/>
  <c r="T25" i="7101"/>
  <c r="T59" i="7101"/>
  <c r="T18" i="7101"/>
  <c r="T24" i="7101"/>
  <c r="T10" i="7101"/>
  <c r="T31" i="7101"/>
  <c r="T55" i="7101"/>
  <c r="T56" i="7101"/>
  <c r="T3" i="7101"/>
  <c r="T23" i="7101"/>
  <c r="T4" i="7101"/>
  <c r="T20" i="7101"/>
  <c r="AB9" i="7088"/>
  <c r="AJ102" i="7062"/>
  <c r="AB11" i="7088" l="1"/>
  <c r="AJ103" i="7062"/>
  <c r="Q4" i="7030" l="1"/>
  <c r="Q2" i="7030"/>
  <c r="AJ104" i="7062"/>
  <c r="L34" i="7101" l="1"/>
  <c r="L13" i="7101"/>
  <c r="L47" i="7101"/>
  <c r="L48" i="7101"/>
  <c r="L3" i="7101"/>
  <c r="L20" i="7101"/>
  <c r="L10" i="7101"/>
  <c r="L6" i="7101"/>
  <c r="AJ105" i="7062"/>
  <c r="Q10" i="7030" l="1"/>
  <c r="L58" i="7101" s="1"/>
  <c r="AJ106" i="7062"/>
  <c r="L45" i="7101" l="1"/>
  <c r="L17" i="7101"/>
  <c r="L56" i="7101"/>
  <c r="L14" i="7101"/>
  <c r="L41" i="7101"/>
  <c r="L8" i="7101"/>
  <c r="L27" i="7101"/>
  <c r="L9" i="7101"/>
  <c r="L24" i="7101"/>
  <c r="L16" i="7101"/>
  <c r="L19" i="7101"/>
  <c r="L18" i="7101"/>
  <c r="L4" i="7101"/>
  <c r="L26" i="7101"/>
  <c r="L15" i="7101"/>
  <c r="L31" i="7101"/>
  <c r="L59" i="7101"/>
  <c r="L57" i="7101"/>
  <c r="L7" i="7101"/>
  <c r="L44" i="7101"/>
  <c r="L21" i="7101"/>
  <c r="L55" i="7101"/>
  <c r="L5" i="7101"/>
  <c r="L11" i="7101"/>
  <c r="L36" i="7101"/>
  <c r="Q9" i="7031"/>
  <c r="AJ107" i="7062"/>
  <c r="E7" i="6892" l="1"/>
  <c r="D7" i="6892" s="1"/>
  <c r="Q10" i="7031"/>
  <c r="AJ108" i="7062"/>
  <c r="Q11" i="7031" l="1"/>
  <c r="AJ109" i="7062"/>
  <c r="Q12" i="7031" l="1"/>
  <c r="AJ110" i="7062"/>
  <c r="Q17" i="7031" l="1"/>
  <c r="AJ111" i="7062"/>
  <c r="H11" i="7045" l="1"/>
  <c r="Q26" i="7031"/>
  <c r="AJ112" i="7062"/>
  <c r="H12" i="7045" l="1"/>
  <c r="Q29" i="7031"/>
  <c r="AJ113" i="7062"/>
  <c r="Q34" i="7031" l="1"/>
  <c r="AJ114" i="7062"/>
  <c r="Q35" i="7031" l="1"/>
  <c r="AJ116" i="7062"/>
  <c r="Q36" i="7031" l="1"/>
  <c r="AJ117" i="7062"/>
  <c r="H17" i="7045" l="1"/>
  <c r="Q40" i="7031"/>
  <c r="AJ118" i="7062"/>
  <c r="Q41" i="7031" l="1"/>
  <c r="AJ119" i="7062"/>
  <c r="H18" i="7045" l="1"/>
  <c r="Q44" i="7031"/>
  <c r="AJ121" i="7062"/>
  <c r="Q45" i="7031" l="1"/>
  <c r="AJ122" i="7062"/>
  <c r="Q52" i="7031" l="1"/>
  <c r="AJ123" i="7062"/>
  <c r="Q53" i="7031" l="1"/>
  <c r="AJ124" i="7062"/>
  <c r="Q54" i="7031" l="1"/>
  <c r="AJ125" i="7062"/>
  <c r="Q55" i="7031" l="1"/>
  <c r="AJ126" i="7062"/>
  <c r="Q56" i="7031" l="1"/>
  <c r="AJ127" i="7062"/>
  <c r="L287" i="2" l="1"/>
  <c r="L400" i="2"/>
  <c r="L20" i="2"/>
  <c r="L277" i="2"/>
  <c r="L351" i="2"/>
  <c r="L28" i="2"/>
  <c r="L242" i="2"/>
  <c r="L199" i="2"/>
  <c r="L381" i="2"/>
  <c r="L21" i="2"/>
  <c r="L44" i="2"/>
  <c r="L69" i="2"/>
  <c r="L192" i="2"/>
  <c r="L348" i="2"/>
  <c r="L92" i="2"/>
  <c r="L66" i="2"/>
  <c r="L62" i="2"/>
  <c r="L432" i="2"/>
  <c r="L208" i="2"/>
  <c r="L427" i="2"/>
  <c r="L137" i="2"/>
  <c r="L446" i="2"/>
  <c r="L102" i="2"/>
  <c r="L108" i="2"/>
  <c r="L85" i="2"/>
  <c r="L70" i="2"/>
  <c r="L350" i="2"/>
  <c r="L485" i="2"/>
  <c r="L25" i="2"/>
  <c r="L83" i="2"/>
  <c r="L442" i="2"/>
  <c r="L365" i="2"/>
  <c r="L484" i="2"/>
  <c r="L42" i="2"/>
  <c r="L19" i="2"/>
  <c r="L383" i="2"/>
  <c r="L11" i="2"/>
  <c r="L140" i="2"/>
  <c r="L101" i="2"/>
  <c r="L109" i="2"/>
  <c r="L232" i="2"/>
  <c r="L10" i="2"/>
  <c r="L26" i="2"/>
  <c r="L127" i="2"/>
  <c r="L193" i="2"/>
  <c r="L352" i="2"/>
  <c r="L402" i="2"/>
  <c r="L32" i="2"/>
  <c r="L215" i="2"/>
  <c r="L30" i="2"/>
  <c r="L45" i="2"/>
  <c r="L130" i="2"/>
  <c r="L51" i="2"/>
  <c r="L143" i="2"/>
  <c r="L23" i="2"/>
  <c r="L67" i="2"/>
  <c r="L340" i="2"/>
  <c r="L50" i="2"/>
  <c r="L337" i="2"/>
  <c r="L8" i="2"/>
  <c r="L110" i="2"/>
  <c r="L187" i="2"/>
  <c r="L227" i="2"/>
  <c r="L212" i="2"/>
  <c r="L86" i="2"/>
  <c r="L256" i="2"/>
  <c r="L339" i="2"/>
  <c r="L233" i="2"/>
  <c r="L59" i="2"/>
  <c r="L82" i="2"/>
  <c r="L35" i="2"/>
  <c r="L68" i="2"/>
  <c r="L24" i="2"/>
  <c r="L112" i="2"/>
  <c r="L64" i="2"/>
  <c r="L39" i="2"/>
  <c r="L194" i="2"/>
  <c r="L201" i="2"/>
  <c r="L9" i="2"/>
  <c r="L84" i="2"/>
  <c r="L362" i="2"/>
  <c r="L241" i="2"/>
  <c r="L55" i="2"/>
  <c r="L148" i="2"/>
  <c r="L376" i="2"/>
  <c r="L111" i="2"/>
  <c r="L95" i="2"/>
  <c r="L16" i="2"/>
  <c r="L33" i="2"/>
  <c r="L38" i="2"/>
  <c r="L327" i="2"/>
  <c r="L53" i="2"/>
  <c r="L378" i="2"/>
  <c r="L57" i="2"/>
  <c r="L27" i="2"/>
  <c r="L487" i="2"/>
  <c r="L295" i="2"/>
  <c r="L404" i="2"/>
  <c r="L104" i="2"/>
  <c r="L290" i="2"/>
  <c r="L100" i="2"/>
  <c r="L353" i="2"/>
  <c r="L366" i="2"/>
  <c r="L305" i="2"/>
  <c r="L80" i="2"/>
  <c r="L200" i="2"/>
  <c r="L430" i="2"/>
  <c r="L417" i="2"/>
  <c r="L15" i="2"/>
  <c r="L349" i="2"/>
  <c r="L47" i="2"/>
  <c r="L472" i="2"/>
  <c r="L6" i="2"/>
  <c r="L278" i="2"/>
  <c r="L65" i="2"/>
  <c r="L125" i="2"/>
  <c r="L90" i="2"/>
  <c r="L40" i="2"/>
  <c r="L71" i="2"/>
  <c r="L36" i="2"/>
  <c r="L119" i="2"/>
  <c r="L54" i="2"/>
  <c r="L52" i="2"/>
  <c r="L141" i="2"/>
  <c r="L183" i="2"/>
  <c r="L60" i="2"/>
  <c r="L34" i="2"/>
  <c r="L72" i="2"/>
  <c r="L103" i="2"/>
  <c r="L94" i="2"/>
  <c r="L136" i="2"/>
  <c r="L96" i="2"/>
  <c r="L280" i="2"/>
  <c r="L205" i="2"/>
  <c r="L234" i="2"/>
  <c r="L317" i="2"/>
  <c r="L63" i="2"/>
  <c r="L279" i="2"/>
  <c r="L160" i="2"/>
  <c r="L238" i="2"/>
  <c r="L328" i="2"/>
  <c r="L401" i="2"/>
  <c r="L22" i="2"/>
  <c r="L363" i="2"/>
  <c r="L13" i="2"/>
  <c r="L18" i="2"/>
  <c r="L341" i="2"/>
  <c r="L176" i="2"/>
  <c r="L77" i="2"/>
  <c r="L431" i="2"/>
  <c r="L37" i="2"/>
  <c r="L46" i="2"/>
  <c r="L131" i="2"/>
  <c r="L357" i="2"/>
  <c r="L377" i="2"/>
  <c r="L483" i="2"/>
  <c r="L58" i="2"/>
  <c r="L138" i="2"/>
  <c r="L117" i="2"/>
  <c r="L479" i="2"/>
  <c r="L486" i="2"/>
  <c r="L31" i="2"/>
  <c r="L49" i="2"/>
  <c r="L56" i="2"/>
  <c r="L461" i="2"/>
  <c r="L347" i="2"/>
  <c r="L3" i="2"/>
  <c r="L191" i="2"/>
  <c r="L43" i="2"/>
  <c r="L434" i="2"/>
  <c r="L17" i="2"/>
  <c r="AJ128" i="7062"/>
  <c r="AJ129" i="7062" l="1"/>
  <c r="AJ130" i="7062" l="1"/>
  <c r="AJ131" i="7062" l="1"/>
  <c r="AJ133" i="7062" l="1"/>
  <c r="P26" i="7033" l="1"/>
  <c r="AJ134" i="7062"/>
  <c r="AJ136" i="7062" l="1"/>
  <c r="H7" i="6892" l="1"/>
  <c r="G7" i="6892" s="1"/>
  <c r="C7" i="6892" s="1"/>
  <c r="P7" i="7033" l="1"/>
  <c r="O9" i="2" l="1"/>
  <c r="H15" i="6892"/>
  <c r="P8" i="7033"/>
  <c r="O15" i="2" l="1"/>
  <c r="O89" i="2"/>
  <c r="O20" i="2"/>
  <c r="H32" i="7052"/>
  <c r="P11" i="7033"/>
  <c r="O16" i="2" l="1"/>
  <c r="O22" i="2"/>
  <c r="O21" i="2"/>
  <c r="P14" i="7033"/>
  <c r="G20" i="6892" l="1"/>
  <c r="C20" i="6892" s="1"/>
  <c r="P15" i="7033"/>
  <c r="H34" i="7052" l="1"/>
  <c r="P18" i="7033"/>
  <c r="P25" i="7033" l="1"/>
  <c r="O10" i="2" l="1"/>
  <c r="O53" i="2"/>
  <c r="O340" i="2"/>
  <c r="O241" i="2"/>
  <c r="O183" i="2"/>
  <c r="O95" i="2"/>
  <c r="O61" i="2"/>
  <c r="O56" i="2"/>
  <c r="O277" i="2"/>
  <c r="O349" i="2"/>
  <c r="O278" i="2"/>
  <c r="O23" i="2"/>
  <c r="O348" i="2"/>
  <c r="O85" i="2"/>
  <c r="O70" i="2"/>
  <c r="O232" i="2"/>
  <c r="O44" i="2"/>
  <c r="O110" i="2"/>
  <c r="O320" i="2"/>
  <c r="O52" i="2"/>
  <c r="O77" i="2"/>
  <c r="O256" i="2"/>
  <c r="O65" i="2"/>
  <c r="O39" i="2"/>
  <c r="O479" i="2"/>
  <c r="O138" i="2"/>
  <c r="O82" i="2"/>
  <c r="O114" i="2"/>
  <c r="O227" i="2"/>
  <c r="O140" i="2"/>
  <c r="O58" i="2"/>
  <c r="O123" i="2"/>
  <c r="O401" i="2"/>
  <c r="O427" i="2"/>
  <c r="O80" i="2"/>
  <c r="O258" i="2"/>
  <c r="O113" i="2"/>
  <c r="O17" i="2"/>
  <c r="O236" i="2"/>
  <c r="O383" i="2"/>
  <c r="O86" i="2"/>
  <c r="O400" i="2"/>
  <c r="O317" i="2"/>
  <c r="O103" i="2"/>
  <c r="O397" i="2"/>
  <c r="O280" i="2"/>
  <c r="O4" i="2"/>
  <c r="O279" i="2"/>
  <c r="O290" i="2"/>
  <c r="O67" i="2"/>
  <c r="O366" i="2"/>
  <c r="O87" i="2"/>
  <c r="O37" i="2"/>
  <c r="O130" i="2"/>
  <c r="O187" i="2"/>
  <c r="O59" i="2"/>
  <c r="O6" i="2"/>
  <c r="O483" i="2"/>
  <c r="O362" i="2"/>
  <c r="O60" i="2"/>
  <c r="O33" i="2"/>
  <c r="O62" i="2"/>
  <c r="O341" i="2"/>
  <c r="O71" i="2"/>
  <c r="O205" i="2"/>
  <c r="O238" i="2"/>
  <c r="O19" i="2"/>
  <c r="O45" i="2"/>
  <c r="O461" i="2"/>
  <c r="O192" i="2"/>
  <c r="O102" i="2"/>
  <c r="O143" i="2"/>
  <c r="O43" i="2"/>
  <c r="O287" i="2"/>
  <c r="O48" i="2"/>
  <c r="O357" i="2"/>
  <c r="O54" i="2"/>
  <c r="O194" i="2"/>
  <c r="O350" i="2"/>
  <c r="O486" i="2"/>
  <c r="O7" i="2"/>
  <c r="O201" i="2"/>
  <c r="O208" i="2"/>
  <c r="O295" i="2"/>
  <c r="O442" i="2"/>
  <c r="O353" i="2"/>
  <c r="O310" i="2"/>
  <c r="O150" i="2"/>
  <c r="O432" i="2"/>
  <c r="O34" i="2"/>
  <c r="O32" i="2"/>
  <c r="O112" i="2"/>
  <c r="O363" i="2"/>
  <c r="O430" i="2"/>
  <c r="O72" i="2"/>
  <c r="O66" i="2"/>
  <c r="O376" i="2"/>
  <c r="O42" i="2"/>
  <c r="O24" i="2"/>
  <c r="O347" i="2"/>
  <c r="O233" i="2"/>
  <c r="O47" i="2"/>
  <c r="O434" i="2"/>
  <c r="O27" i="2"/>
  <c r="O30" i="2"/>
  <c r="O96" i="2"/>
  <c r="O38" i="2"/>
  <c r="O76" i="2"/>
  <c r="O321" i="2"/>
  <c r="O101" i="2"/>
  <c r="O68" i="2"/>
  <c r="O51" i="2"/>
  <c r="O109" i="2"/>
  <c r="O193" i="2"/>
  <c r="O73" i="2"/>
  <c r="O18" i="2"/>
  <c r="O148" i="2"/>
  <c r="O55" i="2"/>
  <c r="O305" i="2"/>
  <c r="O191" i="2"/>
  <c r="O289" i="2"/>
  <c r="O242" i="2"/>
  <c r="O149" i="2"/>
  <c r="O402" i="2"/>
  <c r="O176" i="2"/>
  <c r="O234" i="2"/>
  <c r="O365" i="2"/>
  <c r="O46" i="2"/>
  <c r="O84" i="2"/>
  <c r="O199" i="2"/>
  <c r="O50" i="2"/>
  <c r="O212" i="2"/>
  <c r="O484" i="2"/>
  <c r="O215" i="2"/>
  <c r="O111" i="2"/>
  <c r="O327" i="2"/>
  <c r="O108" i="2"/>
  <c r="O160" i="2"/>
  <c r="O31" i="2"/>
  <c r="O337" i="2"/>
  <c r="O57" i="2"/>
  <c r="O485" i="2"/>
  <c r="O222" i="2"/>
  <c r="O40" i="2"/>
  <c r="O472" i="2"/>
  <c r="O446" i="2"/>
  <c r="O351" i="2"/>
  <c r="O104" i="2"/>
  <c r="O90" i="2"/>
  <c r="O186" i="2"/>
  <c r="O127" i="2"/>
  <c r="O487" i="2"/>
  <c r="O339" i="2"/>
  <c r="O237" i="2"/>
  <c r="O49" i="2"/>
  <c r="O83" i="2"/>
  <c r="O41" i="2"/>
  <c r="O69" i="2"/>
  <c r="O92" i="2"/>
  <c r="O14" i="2"/>
  <c r="O431" i="2"/>
  <c r="O63" i="2"/>
  <c r="O125" i="2"/>
  <c r="O94" i="2"/>
  <c r="O12" i="2"/>
  <c r="O13" i="2"/>
  <c r="O26" i="2"/>
  <c r="O28" i="2"/>
  <c r="O377" i="2"/>
  <c r="O35" i="2"/>
  <c r="O378" i="2"/>
  <c r="O100" i="2"/>
  <c r="O137" i="2"/>
  <c r="O404" i="2"/>
  <c r="O36" i="2"/>
  <c r="O184" i="2"/>
  <c r="O352" i="2"/>
  <c r="O381" i="2"/>
  <c r="O168" i="2"/>
  <c r="O141" i="2"/>
  <c r="O64" i="2"/>
  <c r="O25" i="2"/>
  <c r="O203" i="2"/>
  <c r="O117" i="2"/>
  <c r="O200" i="2"/>
  <c r="O119" i="2"/>
  <c r="O136" i="2"/>
  <c r="O131" i="2"/>
  <c r="O328" i="2"/>
  <c r="O417" i="2"/>
  <c r="G5" i="6892"/>
  <c r="C5" i="6892" s="1"/>
  <c r="M29" i="7071"/>
  <c r="G18" i="6892"/>
  <c r="C18" i="6892" s="1"/>
  <c r="I6" i="6892" l="1"/>
  <c r="H10" i="6892"/>
  <c r="AS49" i="7061" l="1"/>
  <c r="AJ13" i="7062" l="1"/>
  <c r="AS59" i="7061"/>
  <c r="W240" i="2" l="1"/>
  <c r="W157" i="2"/>
  <c r="W167" i="2"/>
  <c r="W229" i="2"/>
  <c r="W91" i="2"/>
  <c r="W213" i="2"/>
  <c r="W156" i="2"/>
  <c r="W219" i="2"/>
  <c r="W204" i="2"/>
  <c r="W218" i="2"/>
  <c r="W244" i="2"/>
  <c r="W81" i="2"/>
  <c r="W52" i="2"/>
  <c r="W225" i="2"/>
  <c r="W54" i="2"/>
  <c r="W247" i="2"/>
  <c r="W206" i="2"/>
  <c r="W217" i="2"/>
  <c r="W196" i="2"/>
  <c r="W195" i="2"/>
  <c r="W207" i="2"/>
  <c r="W177" i="2"/>
  <c r="W226" i="2"/>
  <c r="W248" i="2"/>
  <c r="W158" i="2"/>
  <c r="W210" i="2"/>
  <c r="W138" i="2"/>
  <c r="W181" i="2"/>
  <c r="W155" i="2"/>
  <c r="W56" i="2"/>
  <c r="W245" i="2"/>
  <c r="W224" i="2"/>
  <c r="W246" i="2"/>
  <c r="W202" i="2"/>
  <c r="W209" i="2"/>
  <c r="W190" i="2"/>
  <c r="W239" i="2"/>
  <c r="W189" i="2"/>
  <c r="W180" i="2"/>
  <c r="W223" i="2"/>
  <c r="W235" i="2"/>
  <c r="W188" i="2"/>
  <c r="W228" i="2"/>
  <c r="AJ56" i="7062"/>
  <c r="W9" i="2" s="1"/>
  <c r="AJ98" i="7062"/>
  <c r="W128" i="2" l="1"/>
  <c r="W231" i="2"/>
  <c r="W369" i="2"/>
  <c r="W221" i="2"/>
  <c r="W120" i="2"/>
  <c r="W122" i="2"/>
  <c r="W118" i="2"/>
  <c r="W261" i="2"/>
  <c r="W220" i="2"/>
  <c r="W262" i="2"/>
  <c r="W185" i="2"/>
  <c r="W443" i="2"/>
  <c r="W416" i="2"/>
  <c r="W184" i="2"/>
  <c r="W97" i="2"/>
  <c r="W79" i="2"/>
  <c r="W232" i="2"/>
  <c r="W50" i="2"/>
  <c r="W178" i="2"/>
  <c r="W458" i="2"/>
  <c r="W65" i="2"/>
  <c r="W132" i="2"/>
  <c r="W341" i="2"/>
  <c r="W42" i="2"/>
  <c r="W461" i="2"/>
  <c r="W199" i="2"/>
  <c r="W93" i="2"/>
  <c r="W483" i="2"/>
  <c r="W403" i="2"/>
  <c r="W68" i="2"/>
  <c r="W417" i="2"/>
  <c r="W326" i="2"/>
  <c r="W24" i="2"/>
  <c r="W437" i="2"/>
  <c r="W238" i="2"/>
  <c r="W129" i="2"/>
  <c r="W356" i="2"/>
  <c r="W29" i="2"/>
  <c r="W424" i="2"/>
  <c r="W271" i="2"/>
  <c r="W172" i="2"/>
  <c r="W428" i="2"/>
  <c r="W55" i="2"/>
  <c r="W366" i="2"/>
  <c r="W395" i="2"/>
  <c r="W325" i="2"/>
  <c r="W222" i="2"/>
  <c r="W399" i="2"/>
  <c r="W358" i="2"/>
  <c r="W159" i="2"/>
  <c r="W297" i="2"/>
  <c r="W267" i="2"/>
  <c r="W43" i="2"/>
  <c r="W147" i="2"/>
  <c r="W386" i="2"/>
  <c r="W133" i="2"/>
  <c r="W423" i="2"/>
  <c r="W170" i="2"/>
  <c r="W394" i="2"/>
  <c r="W379" i="2"/>
  <c r="W179" i="2"/>
  <c r="W353" i="2"/>
  <c r="W296" i="2"/>
  <c r="W149" i="2"/>
  <c r="W11" i="2"/>
  <c r="W298" i="2"/>
  <c r="W78" i="2"/>
  <c r="W308" i="2"/>
  <c r="W40" i="2"/>
  <c r="W237" i="2"/>
  <c r="W377" i="2"/>
  <c r="W449" i="2"/>
  <c r="W61" i="2"/>
  <c r="W445" i="2"/>
  <c r="W272" i="2"/>
  <c r="W57" i="2"/>
  <c r="W275" i="2"/>
  <c r="W36" i="2"/>
  <c r="W299" i="2"/>
  <c r="W464" i="2"/>
  <c r="W70" i="2"/>
  <c r="W85" i="2"/>
  <c r="W324" i="2"/>
  <c r="W115" i="2"/>
  <c r="W255" i="2"/>
  <c r="W468" i="2"/>
  <c r="W448" i="2"/>
  <c r="W66" i="2"/>
  <c r="W425" i="2"/>
  <c r="W173" i="2"/>
  <c r="W108" i="2"/>
  <c r="W168" i="2"/>
  <c r="W274" i="2"/>
  <c r="W137" i="2"/>
  <c r="W268" i="2"/>
  <c r="W398" i="2"/>
  <c r="W227" i="2"/>
  <c r="W148" i="2"/>
  <c r="W337" i="2"/>
  <c r="W37" i="2"/>
  <c r="W39" i="2"/>
  <c r="W17" i="2"/>
  <c r="W315" i="2"/>
  <c r="W22" i="2"/>
  <c r="W215" i="2"/>
  <c r="W332" i="2"/>
  <c r="W457" i="2"/>
  <c r="W110" i="2"/>
  <c r="W5" i="2"/>
  <c r="W169" i="2"/>
  <c r="W351" i="2"/>
  <c r="W381" i="2"/>
  <c r="W488" i="2"/>
  <c r="W283" i="2"/>
  <c r="W192" i="2"/>
  <c r="W311" i="2"/>
  <c r="W410" i="2"/>
  <c r="W293" i="2"/>
  <c r="W290" i="2"/>
  <c r="W415" i="2"/>
  <c r="W385" i="2"/>
  <c r="W402" i="2"/>
  <c r="W427" i="2"/>
  <c r="W6" i="2"/>
  <c r="W276" i="2"/>
  <c r="W183" i="2"/>
  <c r="W263" i="2"/>
  <c r="W41" i="2"/>
  <c r="W407" i="2"/>
  <c r="W48" i="2"/>
  <c r="W328" i="2"/>
  <c r="W162" i="2"/>
  <c r="W166" i="2"/>
  <c r="W135" i="2"/>
  <c r="W390" i="2"/>
  <c r="W391" i="2"/>
  <c r="W102" i="2"/>
  <c r="W301" i="2"/>
  <c r="W62" i="2"/>
  <c r="W336" i="2"/>
  <c r="W400" i="2"/>
  <c r="W357" i="2"/>
  <c r="W478" i="2"/>
  <c r="W216" i="2"/>
  <c r="W340" i="2"/>
  <c r="W143" i="2"/>
  <c r="W346" i="2"/>
  <c r="W484" i="2"/>
  <c r="W125" i="2"/>
  <c r="W214" i="2"/>
  <c r="W249" i="2"/>
  <c r="W258" i="2"/>
  <c r="W419" i="2"/>
  <c r="W284" i="2"/>
  <c r="W106" i="2"/>
  <c r="W14" i="2"/>
  <c r="W433" i="2"/>
  <c r="W475" i="2"/>
  <c r="W333" i="2"/>
  <c r="W131" i="2"/>
  <c r="W438" i="2"/>
  <c r="W3" i="2"/>
  <c r="W98" i="2"/>
  <c r="W269" i="2"/>
  <c r="W82" i="2"/>
  <c r="W436" i="2"/>
  <c r="W12" i="2"/>
  <c r="W408" i="2"/>
  <c r="W466" i="2"/>
  <c r="W387" i="2"/>
  <c r="W465" i="2"/>
  <c r="W305" i="2"/>
  <c r="W294" i="2"/>
  <c r="W476" i="2"/>
  <c r="W339" i="2"/>
  <c r="W460" i="2"/>
  <c r="W211" i="2"/>
  <c r="W201" i="2"/>
  <c r="W123" i="2"/>
  <c r="W33" i="2"/>
  <c r="W278" i="2"/>
  <c r="W463" i="2"/>
  <c r="W73" i="2"/>
  <c r="W230" i="2"/>
  <c r="W334" i="2"/>
  <c r="W63" i="2"/>
  <c r="W21" i="2"/>
  <c r="W109" i="2"/>
  <c r="W260" i="2"/>
  <c r="W164" i="2"/>
  <c r="W279" i="2"/>
  <c r="W361" i="2"/>
  <c r="W174" i="2"/>
  <c r="W32" i="2"/>
  <c r="W384" i="2"/>
  <c r="W186" i="2"/>
  <c r="W208" i="2"/>
  <c r="W243" i="2"/>
  <c r="W359" i="2"/>
  <c r="W345" i="2"/>
  <c r="W104" i="2"/>
  <c r="W409" i="2"/>
  <c r="W303" i="2"/>
  <c r="W481" i="2"/>
  <c r="W87" i="2"/>
  <c r="W273" i="2"/>
  <c r="W193" i="2"/>
  <c r="W38" i="2"/>
  <c r="W182" i="2"/>
  <c r="W35" i="2"/>
  <c r="W401" i="2"/>
  <c r="W264" i="2"/>
  <c r="W487" i="2"/>
  <c r="W256" i="2"/>
  <c r="W140" i="2"/>
  <c r="W360" i="2"/>
  <c r="W282" i="2"/>
  <c r="W59" i="2"/>
  <c r="W350" i="2"/>
  <c r="W316" i="2"/>
  <c r="W447" i="2"/>
  <c r="W119" i="2"/>
  <c r="W254" i="2"/>
  <c r="W124" i="2"/>
  <c r="W363" i="2"/>
  <c r="W344" i="2"/>
  <c r="W285" i="2"/>
  <c r="W338" i="2"/>
  <c r="W335" i="2"/>
  <c r="W451" i="2"/>
  <c r="W320" i="2"/>
  <c r="W10" i="2"/>
  <c r="W474" i="2"/>
  <c r="W471" i="2"/>
  <c r="W58" i="2"/>
  <c r="W83" i="2"/>
  <c r="W4" i="2"/>
  <c r="W51" i="2"/>
  <c r="W121" i="2"/>
  <c r="W103" i="2"/>
  <c r="W259" i="2"/>
  <c r="W472" i="2"/>
  <c r="W462" i="2"/>
  <c r="W31" i="2"/>
  <c r="W322" i="2"/>
  <c r="W16" i="2"/>
  <c r="W364" i="2"/>
  <c r="W92" i="2"/>
  <c r="W467" i="2"/>
  <c r="W482" i="2"/>
  <c r="W367" i="2"/>
  <c r="W114" i="2"/>
  <c r="W286" i="2"/>
  <c r="W439" i="2"/>
  <c r="W252" i="2"/>
  <c r="W88" i="2"/>
  <c r="W327" i="2"/>
  <c r="W18" i="2"/>
  <c r="W101" i="2"/>
  <c r="W456" i="2"/>
  <c r="W330" i="2"/>
  <c r="W253" i="2"/>
  <c r="W165" i="2"/>
  <c r="W161" i="2"/>
  <c r="W23" i="2"/>
  <c r="W454" i="2"/>
  <c r="W485" i="2"/>
  <c r="W27" i="2"/>
  <c r="W7" i="2"/>
  <c r="W489" i="2"/>
  <c r="W251" i="2"/>
  <c r="W187" i="2"/>
  <c r="W388" i="2"/>
  <c r="W329" i="2"/>
  <c r="W241" i="2"/>
  <c r="W233" i="2"/>
  <c r="W96" i="2"/>
  <c r="W431" i="2"/>
  <c r="W318" i="2"/>
  <c r="W8" i="2"/>
  <c r="W113" i="2"/>
  <c r="W72" i="2"/>
  <c r="W317" i="2"/>
  <c r="W304" i="2"/>
  <c r="W355" i="2"/>
  <c r="W459" i="2"/>
  <c r="W191" i="2"/>
  <c r="W134" i="2"/>
  <c r="W421" i="2"/>
  <c r="W234" i="2"/>
  <c r="W144" i="2"/>
  <c r="W392" i="2"/>
  <c r="W486" i="2"/>
  <c r="W307" i="2"/>
  <c r="W171" i="2"/>
  <c r="W362" i="2"/>
  <c r="W376" i="2"/>
  <c r="W26" i="2"/>
  <c r="W422" i="2"/>
  <c r="W309" i="2"/>
  <c r="W94" i="2"/>
  <c r="W389" i="2"/>
  <c r="W323" i="2"/>
  <c r="W112" i="2"/>
  <c r="W491" i="2"/>
  <c r="W13" i="2"/>
  <c r="W47" i="2"/>
  <c r="W480" i="2"/>
  <c r="W452" i="2"/>
  <c r="W46" i="2"/>
  <c r="W440" i="2"/>
  <c r="W257" i="2"/>
  <c r="W266" i="2"/>
  <c r="W126" i="2"/>
  <c r="W44" i="2"/>
  <c r="W314" i="2"/>
  <c r="W490" i="2"/>
  <c r="W302" i="2"/>
  <c r="W75" i="2"/>
  <c r="W291" i="2"/>
  <c r="W420" i="2"/>
  <c r="W411" i="2"/>
  <c r="W45" i="2"/>
  <c r="W352" i="2"/>
  <c r="W236" i="2"/>
  <c r="W429" i="2"/>
  <c r="W150" i="2"/>
  <c r="W160" i="2"/>
  <c r="W300" i="2"/>
  <c r="W265" i="2"/>
  <c r="W117" i="2"/>
  <c r="W53" i="2"/>
  <c r="W60" i="2"/>
  <c r="W194" i="2"/>
  <c r="W321" i="2"/>
  <c r="W444" i="2"/>
  <c r="W441" i="2"/>
  <c r="W412" i="2"/>
  <c r="W71" i="2"/>
  <c r="W145" i="2"/>
  <c r="W77" i="2"/>
  <c r="W130" i="2"/>
  <c r="W146" i="2"/>
  <c r="W86" i="2"/>
  <c r="W479" i="2"/>
  <c r="W90" i="2"/>
  <c r="W397" i="2"/>
  <c r="W277" i="2"/>
  <c r="W348" i="2"/>
  <c r="W250" i="2"/>
  <c r="W383" i="2"/>
  <c r="W136" i="2"/>
  <c r="W306" i="2"/>
  <c r="W343" i="2"/>
  <c r="W396" i="2"/>
  <c r="W380" i="2"/>
  <c r="W212" i="2"/>
  <c r="W197" i="2"/>
  <c r="W312" i="2"/>
  <c r="W203" i="2"/>
  <c r="W365" i="2"/>
  <c r="W127" i="2"/>
  <c r="W30" i="2"/>
  <c r="W19" i="2"/>
  <c r="W270" i="2"/>
  <c r="W100" i="2"/>
  <c r="W176" i="2"/>
  <c r="W163" i="2"/>
  <c r="W142" i="2"/>
  <c r="W111" i="2"/>
  <c r="W455" i="2"/>
  <c r="W25" i="2"/>
  <c r="W64" i="2"/>
  <c r="W28" i="2"/>
  <c r="W434" i="2"/>
  <c r="W242" i="2"/>
  <c r="W473" i="2"/>
  <c r="W200" i="2"/>
  <c r="W342" i="2"/>
  <c r="W15" i="2"/>
  <c r="W141" i="2"/>
  <c r="W95" i="2"/>
  <c r="W450" i="2"/>
  <c r="W393" i="2"/>
  <c r="W413" i="2"/>
  <c r="W67" i="2"/>
  <c r="W432" i="2"/>
  <c r="W405" i="2"/>
  <c r="W280" i="2"/>
  <c r="W76" i="2"/>
  <c r="W426" i="2"/>
  <c r="W175" i="2"/>
  <c r="W20" i="2"/>
  <c r="W477" i="2"/>
  <c r="W347" i="2"/>
  <c r="W404" i="2"/>
  <c r="W69" i="2"/>
  <c r="W116" i="2"/>
  <c r="W442" i="2"/>
  <c r="W84" i="2"/>
  <c r="W313" i="2"/>
  <c r="W289" i="2"/>
  <c r="W281" i="2"/>
  <c r="W205" i="2"/>
  <c r="W446" i="2"/>
  <c r="W453" i="2"/>
  <c r="W292" i="2"/>
  <c r="W406" i="2"/>
  <c r="W349" i="2"/>
  <c r="W310" i="2"/>
  <c r="W378" i="2"/>
  <c r="W430" i="2"/>
  <c r="W418" i="2"/>
  <c r="W89" i="2"/>
  <c r="W287" i="2"/>
  <c r="W382" i="2"/>
  <c r="W198" i="2"/>
  <c r="W105" i="2"/>
  <c r="W34" i="2"/>
  <c r="W414" i="2"/>
  <c r="W295" i="2"/>
  <c r="W288" i="2"/>
  <c r="W331" i="2"/>
  <c r="W319" i="2"/>
  <c r="H5" i="7045"/>
  <c r="R79" i="2" l="1"/>
  <c r="I9" i="6892"/>
  <c r="H6" i="7045"/>
  <c r="R24" i="2" l="1"/>
  <c r="R211" i="2"/>
  <c r="R9" i="2"/>
  <c r="R84" i="2"/>
  <c r="R39" i="2"/>
  <c r="R46" i="2"/>
  <c r="R15" i="2"/>
  <c r="H13" i="7045"/>
  <c r="R44" i="2" l="1"/>
  <c r="R27" i="2"/>
  <c r="R342" i="2"/>
  <c r="R33" i="2"/>
  <c r="R96" i="2"/>
  <c r="R111" i="2"/>
  <c r="H19" i="7045"/>
  <c r="R8" i="2" s="1"/>
  <c r="R140" i="2" l="1"/>
  <c r="R114" i="2"/>
  <c r="R35" i="2"/>
  <c r="R362" i="2"/>
  <c r="R366" i="2"/>
  <c r="R277" i="2"/>
  <c r="R100" i="2"/>
  <c r="R201" i="2"/>
  <c r="R89" i="2"/>
  <c r="R365" i="2"/>
  <c r="R48" i="2"/>
  <c r="R258" i="2"/>
  <c r="R63" i="2"/>
  <c r="R191" i="2"/>
  <c r="R227" i="2"/>
  <c r="R479" i="2"/>
  <c r="R237" i="2"/>
  <c r="R166" i="2"/>
  <c r="R51" i="2"/>
  <c r="R47" i="2"/>
  <c r="R42" i="2"/>
  <c r="R83" i="2"/>
  <c r="R401" i="2"/>
  <c r="R138" i="2"/>
  <c r="R446" i="2"/>
  <c r="R320" i="2"/>
  <c r="R487" i="2"/>
  <c r="R127" i="2"/>
  <c r="R256" i="2"/>
  <c r="R102" i="2"/>
  <c r="R43" i="2"/>
  <c r="R309" i="2"/>
  <c r="R104" i="2"/>
  <c r="R123" i="2"/>
  <c r="R12" i="2"/>
  <c r="R58" i="2"/>
  <c r="R234" i="2"/>
  <c r="R65" i="2"/>
  <c r="R442" i="2"/>
  <c r="R76" i="2"/>
  <c r="R339" i="2"/>
  <c r="R10" i="2"/>
  <c r="R378" i="2"/>
  <c r="R25" i="2"/>
  <c r="R73" i="2"/>
  <c r="R432" i="2"/>
  <c r="R377" i="2"/>
  <c r="R303" i="2"/>
  <c r="R62" i="2"/>
  <c r="R23" i="2"/>
  <c r="R29" i="2"/>
  <c r="R71" i="2"/>
  <c r="R45" i="2"/>
  <c r="R238" i="2"/>
  <c r="R383" i="2"/>
  <c r="R287" i="2"/>
  <c r="R193" i="2"/>
  <c r="R203" i="2"/>
  <c r="R295" i="2"/>
  <c r="R417" i="2"/>
  <c r="R290" i="2"/>
  <c r="R60" i="2"/>
  <c r="R101" i="2"/>
  <c r="R66" i="2"/>
  <c r="R20" i="2"/>
  <c r="R434" i="2"/>
  <c r="R55" i="2"/>
  <c r="R57" i="2"/>
  <c r="R199" i="2"/>
  <c r="R280" i="2"/>
  <c r="R357" i="2"/>
  <c r="R103" i="2"/>
  <c r="R289" i="2"/>
  <c r="R150" i="2"/>
  <c r="R363" i="2"/>
  <c r="R36" i="2"/>
  <c r="R38" i="2"/>
  <c r="R3" i="2"/>
  <c r="R56" i="2"/>
  <c r="R26" i="2"/>
  <c r="R461" i="2"/>
  <c r="R317" i="2"/>
  <c r="R232" i="2"/>
  <c r="R28" i="2"/>
  <c r="R40" i="2"/>
  <c r="R5" i="2"/>
  <c r="R92" i="2"/>
  <c r="R136" i="2"/>
  <c r="R70" i="2"/>
  <c r="R427" i="2"/>
  <c r="R208" i="2"/>
  <c r="R34" i="2"/>
  <c r="R302" i="2"/>
  <c r="R94" i="2"/>
  <c r="R241" i="2"/>
  <c r="R340" i="2"/>
  <c r="R328" i="2"/>
  <c r="R222" i="2"/>
  <c r="R400" i="2"/>
  <c r="R212" i="2"/>
  <c r="R486" i="2"/>
  <c r="R119" i="2"/>
  <c r="R87" i="2"/>
  <c r="R381" i="2"/>
  <c r="R404" i="2"/>
  <c r="R187" i="2"/>
  <c r="R77" i="2"/>
  <c r="R80" i="2"/>
  <c r="R483" i="2"/>
  <c r="R216" i="2"/>
  <c r="R69" i="2"/>
  <c r="R54" i="2"/>
  <c r="R21" i="2"/>
  <c r="R472" i="2"/>
  <c r="R194" i="2"/>
  <c r="R86" i="2"/>
  <c r="R176" i="2"/>
  <c r="R321" i="2"/>
  <c r="R168" i="2"/>
  <c r="R117" i="2"/>
  <c r="R233" i="2"/>
  <c r="R186" i="2"/>
  <c r="R52" i="2"/>
  <c r="R200" i="2"/>
  <c r="R337" i="2"/>
  <c r="R13" i="2"/>
  <c r="R17" i="2"/>
  <c r="R16" i="2"/>
  <c r="R376" i="2"/>
  <c r="R143" i="2"/>
  <c r="R130" i="2"/>
  <c r="R310" i="2"/>
  <c r="R49" i="2"/>
  <c r="R125" i="2"/>
  <c r="R135" i="2"/>
  <c r="R430" i="2"/>
  <c r="R485" i="2"/>
  <c r="R67" i="2"/>
  <c r="R349" i="2"/>
  <c r="R215" i="2"/>
  <c r="R214" i="2"/>
  <c r="R30" i="2"/>
  <c r="R131" i="2"/>
  <c r="R108" i="2"/>
  <c r="R352" i="2"/>
  <c r="R137" i="2"/>
  <c r="R148" i="2"/>
  <c r="R32" i="2"/>
  <c r="R160" i="2"/>
  <c r="R431" i="2"/>
  <c r="R97" i="2"/>
  <c r="R347" i="2"/>
  <c r="R7" i="2"/>
  <c r="R64" i="2"/>
  <c r="R341" i="2"/>
  <c r="R149" i="2"/>
  <c r="R90" i="2"/>
  <c r="R242" i="2"/>
  <c r="R402" i="2"/>
  <c r="R236" i="2"/>
  <c r="R327" i="2"/>
  <c r="R397" i="2"/>
  <c r="R59" i="2"/>
  <c r="R348" i="2"/>
  <c r="R350" i="2"/>
  <c r="R85" i="2"/>
  <c r="R61" i="2"/>
  <c r="R113" i="2"/>
  <c r="R109" i="2"/>
  <c r="R95" i="2"/>
  <c r="R82" i="2"/>
  <c r="R184" i="2"/>
  <c r="R353" i="2"/>
  <c r="R22" i="2"/>
  <c r="R110" i="2"/>
  <c r="R484" i="2"/>
  <c r="R183" i="2"/>
  <c r="R279" i="2"/>
  <c r="R41" i="2"/>
  <c r="R72" i="2"/>
  <c r="R18" i="2"/>
  <c r="R37" i="2"/>
  <c r="R112" i="2"/>
  <c r="R11" i="2"/>
  <c r="R19" i="2"/>
  <c r="R53" i="2"/>
  <c r="R305" i="2"/>
  <c r="R192" i="2"/>
  <c r="R14" i="2"/>
  <c r="R6" i="2"/>
  <c r="R278" i="2"/>
  <c r="R50" i="2"/>
  <c r="R31" i="2"/>
  <c r="R93" i="2"/>
  <c r="R351" i="2"/>
  <c r="R141" i="2"/>
  <c r="R205" i="2"/>
  <c r="G15" i="6892"/>
  <c r="C15" i="6892" s="1"/>
  <c r="E13" i="2" l="1"/>
  <c r="AB13" i="2"/>
  <c r="AB5" i="2"/>
  <c r="E5" i="2"/>
  <c r="H17" i="6892"/>
  <c r="D19" i="6892" l="1"/>
  <c r="H18" i="7052"/>
  <c r="T18" i="2" l="1"/>
  <c r="T49" i="2"/>
  <c r="T19" i="2"/>
  <c r="T64" i="2"/>
  <c r="T37" i="2"/>
  <c r="T43" i="2"/>
  <c r="T7" i="2"/>
  <c r="E8" i="6892"/>
  <c r="D8" i="6892" s="1"/>
  <c r="H25" i="7052"/>
  <c r="T137" i="2" s="1"/>
  <c r="T52" i="2" l="1"/>
  <c r="T136" i="2"/>
  <c r="T41" i="2"/>
  <c r="T54" i="2"/>
  <c r="H30" i="7052"/>
  <c r="T116" i="2" s="1"/>
  <c r="T282" i="2" l="1"/>
  <c r="T47" i="2"/>
  <c r="T473" i="2"/>
  <c r="T335" i="2"/>
  <c r="T112" i="2"/>
  <c r="T81" i="2"/>
  <c r="T109" i="2"/>
  <c r="H38" i="7052"/>
  <c r="T480" i="2" l="1"/>
  <c r="H39" i="7052"/>
  <c r="T278" i="2" s="1"/>
  <c r="T143" i="2" l="1"/>
  <c r="T461" i="2"/>
  <c r="T378" i="2"/>
  <c r="T409" i="2"/>
  <c r="T328" i="2"/>
  <c r="T258" i="2"/>
  <c r="T337" i="2"/>
  <c r="T90" i="2"/>
  <c r="T42" i="2"/>
  <c r="T80" i="2"/>
  <c r="T477" i="2"/>
  <c r="T149" i="2"/>
  <c r="T84" i="2"/>
  <c r="T51" i="2"/>
  <c r="T401" i="2"/>
  <c r="T336" i="2"/>
  <c r="T56" i="2"/>
  <c r="T214" i="2"/>
  <c r="T140" i="2"/>
  <c r="T305" i="2"/>
  <c r="T353" i="2"/>
  <c r="T302" i="2"/>
  <c r="T4" i="2"/>
  <c r="T485" i="2"/>
  <c r="T100" i="2"/>
  <c r="T340" i="2"/>
  <c r="T279" i="2"/>
  <c r="T111" i="2"/>
  <c r="T21" i="2"/>
  <c r="T32" i="2"/>
  <c r="T417" i="2"/>
  <c r="T95" i="2"/>
  <c r="T113" i="2"/>
  <c r="T103" i="2"/>
  <c r="T33" i="2"/>
  <c r="T135" i="2"/>
  <c r="T77" i="2"/>
  <c r="T227" i="2"/>
  <c r="T76" i="2"/>
  <c r="T114" i="2"/>
  <c r="T23" i="2"/>
  <c r="T62" i="2"/>
  <c r="T442" i="2"/>
  <c r="T186" i="2"/>
  <c r="T434" i="2"/>
  <c r="T119" i="2"/>
  <c r="T341" i="2"/>
  <c r="T481" i="2"/>
  <c r="T280" i="2"/>
  <c r="T349" i="2"/>
  <c r="T321" i="2"/>
  <c r="T38" i="2"/>
  <c r="T148" i="2"/>
  <c r="T82" i="2"/>
  <c r="T14" i="2"/>
  <c r="T57" i="2"/>
  <c r="T205" i="2"/>
  <c r="T212" i="2"/>
  <c r="T303" i="2"/>
  <c r="T31" i="2"/>
  <c r="T317" i="2"/>
  <c r="T72" i="2"/>
  <c r="T479" i="2"/>
  <c r="T215" i="2"/>
  <c r="T48" i="2"/>
  <c r="T89" i="2"/>
  <c r="T138" i="2"/>
  <c r="T216" i="2"/>
  <c r="T45" i="2"/>
  <c r="T36" i="2"/>
  <c r="T130" i="2"/>
  <c r="T381" i="2"/>
  <c r="T166" i="2"/>
  <c r="T25" i="2"/>
  <c r="T487" i="2"/>
  <c r="T287" i="2"/>
  <c r="T44" i="2"/>
  <c r="T117" i="2"/>
  <c r="T176" i="2"/>
  <c r="T201" i="2"/>
  <c r="T362" i="2"/>
  <c r="T86" i="2"/>
  <c r="T363" i="2"/>
  <c r="T30" i="2"/>
  <c r="T194" i="2"/>
  <c r="T187" i="2"/>
  <c r="T489" i="2"/>
  <c r="T339" i="2"/>
  <c r="T104" i="2"/>
  <c r="T211" i="2"/>
  <c r="T133" i="2"/>
  <c r="T484" i="2"/>
  <c r="T199" i="2"/>
  <c r="T320" i="2"/>
  <c r="T233" i="2"/>
  <c r="T46" i="2"/>
  <c r="T70" i="2"/>
  <c r="T27" i="2"/>
  <c r="T357" i="2"/>
  <c r="T115" i="2"/>
  <c r="T397" i="2"/>
  <c r="T22" i="2"/>
  <c r="T53" i="2"/>
  <c r="T87" i="2"/>
  <c r="T309" i="2"/>
  <c r="T432" i="2"/>
  <c r="T73" i="2"/>
  <c r="T294" i="2"/>
  <c r="T290" i="2"/>
  <c r="T483" i="2"/>
  <c r="T222" i="2"/>
  <c r="T238" i="2"/>
  <c r="T67" i="2"/>
  <c r="T472" i="2"/>
  <c r="T93" i="2"/>
  <c r="T232" i="2"/>
  <c r="T65" i="2"/>
  <c r="T101" i="2"/>
  <c r="T15" i="2"/>
  <c r="T10" i="2"/>
  <c r="T92" i="2"/>
  <c r="T208" i="2"/>
  <c r="T351" i="2"/>
  <c r="T150" i="2"/>
  <c r="T430" i="2"/>
  <c r="T400" i="2"/>
  <c r="T127" i="2"/>
  <c r="T347" i="2"/>
  <c r="T85" i="2"/>
  <c r="T197" i="2"/>
  <c r="T184" i="2"/>
  <c r="T200" i="2"/>
  <c r="T183" i="2"/>
  <c r="T459" i="2"/>
  <c r="T29" i="2"/>
  <c r="T83" i="2"/>
  <c r="T198" i="2"/>
  <c r="T260" i="2"/>
  <c r="T310" i="2"/>
  <c r="T160" i="2"/>
  <c r="T59" i="2"/>
  <c r="T350" i="2"/>
  <c r="T281" i="2"/>
  <c r="T237" i="2"/>
  <c r="T66" i="2"/>
  <c r="T141" i="2"/>
  <c r="T125" i="2"/>
  <c r="T242" i="2"/>
  <c r="T102" i="2"/>
  <c r="T256" i="2"/>
  <c r="T365" i="2"/>
  <c r="T402" i="2"/>
  <c r="T97" i="2"/>
  <c r="T168" i="2"/>
  <c r="T446" i="2"/>
  <c r="T193" i="2"/>
  <c r="T60" i="2"/>
  <c r="T61" i="2"/>
  <c r="T377" i="2"/>
  <c r="T134" i="2"/>
  <c r="T288" i="2"/>
  <c r="T352" i="2"/>
  <c r="T24" i="2"/>
  <c r="T108" i="2"/>
  <c r="T236" i="2"/>
  <c r="T486" i="2"/>
  <c r="T123" i="2"/>
  <c r="T63" i="2"/>
  <c r="T404" i="2"/>
  <c r="T234" i="2"/>
  <c r="T431" i="2"/>
  <c r="T203" i="2"/>
  <c r="T58" i="2"/>
  <c r="T110" i="2"/>
  <c r="T35" i="2"/>
  <c r="T192" i="2"/>
  <c r="T230" i="2"/>
  <c r="T277" i="2"/>
  <c r="T191" i="2"/>
  <c r="T376" i="2"/>
  <c r="T79" i="2"/>
  <c r="T366" i="2"/>
  <c r="T68" i="2"/>
  <c r="T9" i="2"/>
  <c r="T159" i="2"/>
  <c r="T427" i="2"/>
  <c r="T20" i="2"/>
  <c r="T482" i="2"/>
  <c r="T342" i="2"/>
  <c r="T131" i="2"/>
  <c r="T71" i="2"/>
  <c r="T94" i="2"/>
  <c r="T383" i="2"/>
  <c r="T326" i="2"/>
  <c r="T295" i="2"/>
  <c r="T241" i="2"/>
  <c r="T11" i="2"/>
  <c r="T107" i="2"/>
  <c r="T145" i="2"/>
  <c r="T182" i="2"/>
  <c r="T410" i="2"/>
  <c r="T289" i="2"/>
  <c r="T69" i="2"/>
  <c r="T39" i="2"/>
  <c r="T96" i="2"/>
  <c r="T327" i="2"/>
  <c r="T348" i="2"/>
  <c r="T3" i="2"/>
  <c r="T243" i="2"/>
  <c r="H8" i="6892"/>
  <c r="G8" i="6892" s="1"/>
  <c r="C8" i="6892" s="1"/>
  <c r="H19" i="6892" l="1"/>
  <c r="G19" i="6892" s="1"/>
  <c r="C19" i="6892" s="1"/>
  <c r="L13" i="7068"/>
  <c r="Z4" i="2" l="1"/>
  <c r="Z26" i="2"/>
  <c r="Z12" i="2"/>
  <c r="Z68" i="2"/>
  <c r="Z486" i="2"/>
  <c r="Z258" i="2"/>
  <c r="Z289" i="2"/>
  <c r="Z160" i="2"/>
  <c r="Z490" i="2"/>
  <c r="Z460" i="2"/>
  <c r="Z121" i="2"/>
  <c r="Z238" i="2"/>
  <c r="Z104" i="2"/>
  <c r="Z221" i="2"/>
  <c r="Z256" i="2"/>
  <c r="Z399" i="2"/>
  <c r="Z265" i="2"/>
  <c r="Z235" i="2"/>
  <c r="Z198" i="2"/>
  <c r="Z228" i="2"/>
  <c r="Z297" i="2"/>
  <c r="Z86" i="2"/>
  <c r="Z131" i="2"/>
  <c r="Z173" i="2"/>
  <c r="Z39" i="2"/>
  <c r="Z417" i="2"/>
  <c r="Z353" i="2"/>
  <c r="Z58" i="2"/>
  <c r="Z140" i="2"/>
  <c r="Z463" i="2"/>
  <c r="Z113" i="2"/>
  <c r="Z50" i="2"/>
  <c r="Z156" i="2"/>
  <c r="Z81" i="2"/>
  <c r="Z32" i="2"/>
  <c r="Z410" i="2"/>
  <c r="Z150" i="2"/>
  <c r="Z360" i="2"/>
  <c r="Z252" i="2"/>
  <c r="Z491" i="2"/>
  <c r="Z443" i="2"/>
  <c r="Z316" i="2"/>
  <c r="Z395" i="2"/>
  <c r="Z380" i="2"/>
  <c r="Z369" i="2"/>
  <c r="Z390" i="2"/>
  <c r="Z110" i="2"/>
  <c r="Z96" i="2"/>
  <c r="Z438" i="2"/>
  <c r="Z237" i="2"/>
  <c r="Z313" i="2"/>
  <c r="Z479" i="2"/>
  <c r="Z294" i="2"/>
  <c r="Z477" i="2"/>
  <c r="Z282" i="2"/>
  <c r="Z226" i="2"/>
  <c r="Z224" i="2"/>
  <c r="Z171" i="2"/>
  <c r="Z73" i="2"/>
  <c r="Z286" i="2"/>
  <c r="Z488" i="2"/>
  <c r="Z28" i="2"/>
  <c r="Z27" i="2"/>
  <c r="Z181" i="2"/>
  <c r="Z359" i="2"/>
  <c r="Z241" i="2"/>
  <c r="Z80" i="2"/>
  <c r="Z310" i="2"/>
  <c r="Z137" i="2"/>
  <c r="Z6" i="2"/>
  <c r="Z153" i="2"/>
  <c r="Z47" i="2"/>
  <c r="Z122" i="2"/>
  <c r="Z191" i="2"/>
  <c r="Z194" i="2"/>
  <c r="Z405" i="2"/>
  <c r="Z277" i="2"/>
  <c r="Z292" i="2"/>
  <c r="Z281" i="2"/>
  <c r="Z432" i="2"/>
  <c r="Z53" i="2"/>
  <c r="Z45" i="2"/>
  <c r="Z91" i="2"/>
  <c r="Z320" i="2"/>
  <c r="Z164" i="2"/>
  <c r="Z383" i="2"/>
  <c r="Z247" i="2"/>
  <c r="Z245" i="2"/>
  <c r="Z236" i="2"/>
  <c r="Z388" i="2"/>
  <c r="Z147" i="2"/>
  <c r="Z31" i="2"/>
  <c r="Z348" i="2"/>
  <c r="Z82" i="2"/>
  <c r="Z451" i="2"/>
  <c r="Z278" i="2"/>
  <c r="Z364" i="2"/>
  <c r="Z452" i="2"/>
  <c r="Z175" i="2"/>
  <c r="Z126" i="2"/>
  <c r="Z61" i="2"/>
  <c r="Z422" i="2"/>
  <c r="Z200" i="2"/>
  <c r="Z467" i="2"/>
  <c r="Z158" i="2"/>
  <c r="Z300" i="2"/>
  <c r="Z472" i="2"/>
  <c r="Z343" i="2"/>
  <c r="Z207" i="2"/>
  <c r="Z38" i="2"/>
  <c r="Z428" i="2"/>
  <c r="Z193" i="2"/>
  <c r="Z322" i="2"/>
  <c r="Z464" i="2"/>
  <c r="Z65" i="2"/>
  <c r="Z269" i="2"/>
  <c r="Z51" i="2"/>
  <c r="Z213" i="2"/>
  <c r="Z391" i="2"/>
  <c r="Z431" i="2"/>
  <c r="Z450" i="2"/>
  <c r="Z445" i="2"/>
  <c r="Z296" i="2"/>
  <c r="Z440" i="2"/>
  <c r="Z261" i="2"/>
  <c r="Z465" i="2"/>
  <c r="Z208" i="2"/>
  <c r="Z448" i="2"/>
  <c r="Z266" i="2"/>
  <c r="Z204" i="2"/>
  <c r="Z290" i="2"/>
  <c r="Z29" i="2"/>
  <c r="Z397" i="2"/>
  <c r="Z275" i="2"/>
  <c r="Z344" i="2"/>
  <c r="Z214" i="2"/>
  <c r="Z189" i="2"/>
  <c r="Z293" i="2"/>
  <c r="Z21" i="2"/>
  <c r="Z69" i="2"/>
  <c r="Z187" i="2"/>
  <c r="Z330" i="2"/>
  <c r="Z442" i="2"/>
  <c r="Z434" i="2"/>
  <c r="Z402" i="2"/>
  <c r="Z319" i="2"/>
  <c r="Z212" i="2"/>
  <c r="Z196" i="2"/>
  <c r="Z220" i="2"/>
  <c r="Z46" i="2"/>
  <c r="Z83" i="2"/>
  <c r="Z262" i="2"/>
  <c r="Z138" i="2"/>
  <c r="Z280" i="2"/>
  <c r="Z211" i="2"/>
  <c r="Z114" i="2"/>
  <c r="Z14" i="2"/>
  <c r="Z326" i="2"/>
  <c r="Z449" i="2"/>
  <c r="Z339" i="2"/>
  <c r="Z308" i="2"/>
  <c r="Z195" i="2"/>
  <c r="Z414" i="2"/>
  <c r="Z205" i="2"/>
  <c r="Z304" i="2"/>
  <c r="Z106" i="2"/>
  <c r="Z337" i="2"/>
  <c r="Z163" i="2"/>
  <c r="Z367" i="2"/>
  <c r="Z178" i="2"/>
  <c r="Z446" i="2"/>
  <c r="Z17" i="2"/>
  <c r="Z302" i="2"/>
  <c r="Z255" i="2"/>
  <c r="Z418" i="2"/>
  <c r="Z67" i="2"/>
  <c r="Z441" i="2"/>
  <c r="Z44" i="2"/>
  <c r="Z327" i="2"/>
  <c r="Z124" i="2"/>
  <c r="Z216" i="2"/>
  <c r="Z444" i="2"/>
  <c r="Z136" i="2"/>
  <c r="Z454" i="2"/>
  <c r="Z315" i="2"/>
  <c r="Z419" i="2"/>
  <c r="Z475" i="2"/>
  <c r="Z75" i="2"/>
  <c r="Z130" i="2"/>
  <c r="Z333" i="2"/>
  <c r="Z352" i="2"/>
  <c r="Z64" i="2"/>
  <c r="Z170" i="2"/>
  <c r="Z225" i="2"/>
  <c r="Z62" i="2"/>
  <c r="Z92" i="2"/>
  <c r="Z473" i="2"/>
  <c r="Z108" i="2"/>
  <c r="Z251" i="2"/>
  <c r="Z135" i="2"/>
  <c r="Z34" i="2"/>
  <c r="Z185" i="2"/>
  <c r="Z433" i="2"/>
  <c r="Z361" i="2"/>
  <c r="Z223" i="2"/>
  <c r="Z267" i="2"/>
  <c r="Z283" i="2"/>
  <c r="Z346" i="2"/>
  <c r="Z273" i="2"/>
  <c r="Z43" i="2"/>
  <c r="Z478" i="2"/>
  <c r="Z94" i="2"/>
  <c r="Z180" i="2"/>
  <c r="Z481" i="2"/>
  <c r="Z22" i="2"/>
  <c r="Z377" i="2"/>
  <c r="Z366" i="2"/>
  <c r="Z415" i="2"/>
  <c r="Z209" i="2"/>
  <c r="Z56" i="2"/>
  <c r="Z79" i="2"/>
  <c r="Z408" i="2"/>
  <c r="Z63" i="2"/>
  <c r="Z141" i="2"/>
  <c r="Z149" i="2"/>
  <c r="Z403" i="2"/>
  <c r="Z398" i="2"/>
  <c r="Z259" i="2"/>
  <c r="Z345" i="2"/>
  <c r="Z107" i="2"/>
  <c r="Z437" i="2"/>
  <c r="Z392" i="2"/>
  <c r="Z70" i="2"/>
  <c r="Z288" i="2"/>
  <c r="Z162" i="2"/>
  <c r="Z210" i="2"/>
  <c r="Z356" i="2"/>
  <c r="Z174" i="2"/>
  <c r="Z378" i="2"/>
  <c r="Z155" i="2"/>
  <c r="Z387" i="2"/>
  <c r="Z429" i="2"/>
  <c r="Z206" i="2"/>
  <c r="Z376" i="2"/>
  <c r="Z109" i="2"/>
  <c r="Z379" i="2"/>
  <c r="Z285" i="2"/>
  <c r="Z218" i="2"/>
  <c r="Z222" i="2"/>
  <c r="Z311" i="2"/>
  <c r="Z406" i="2"/>
  <c r="Z338" i="2"/>
  <c r="Z425" i="2"/>
  <c r="Z40" i="2"/>
  <c r="Z485" i="2"/>
  <c r="Z105" i="2"/>
  <c r="Z88" i="2"/>
  <c r="Z144" i="2"/>
  <c r="Z254" i="2"/>
  <c r="Z59" i="2"/>
  <c r="Z335" i="2"/>
  <c r="Z41" i="2"/>
  <c r="Z133" i="2"/>
  <c r="Z332" i="2"/>
  <c r="Z16" i="2"/>
  <c r="Z350" i="2"/>
  <c r="Z182" i="2"/>
  <c r="Z243" i="2"/>
  <c r="Z84" i="2"/>
  <c r="Z270" i="2"/>
  <c r="Z471" i="2"/>
  <c r="Z287" i="2"/>
  <c r="Z192" i="2"/>
  <c r="Z407" i="2"/>
  <c r="Z274" i="2"/>
  <c r="Z99" i="2"/>
  <c r="Z148" i="2"/>
  <c r="Z246" i="2"/>
  <c r="Z167" i="2"/>
  <c r="Z157" i="2"/>
  <c r="Z87" i="2"/>
  <c r="Z436" i="2"/>
  <c r="Z474" i="2"/>
  <c r="Z382" i="2"/>
  <c r="Z389" i="2"/>
  <c r="Z447" i="2"/>
  <c r="Z482" i="2"/>
  <c r="Z423" i="2"/>
  <c r="Z336" i="2"/>
  <c r="Z197" i="2"/>
  <c r="Z179" i="2"/>
  <c r="Z76" i="2"/>
  <c r="Z381" i="2"/>
  <c r="Z11" i="2"/>
  <c r="Z77" i="2"/>
  <c r="Z134" i="2"/>
  <c r="Z152" i="2"/>
  <c r="Z424" i="2"/>
  <c r="Z176" i="2"/>
  <c r="Z420" i="2"/>
  <c r="Z201" i="2"/>
  <c r="Z242" i="2"/>
  <c r="Z306" i="2"/>
  <c r="Z401" i="2"/>
  <c r="Z272" i="2"/>
  <c r="Z145" i="2"/>
  <c r="Z129" i="2"/>
  <c r="Z426" i="2"/>
  <c r="Z329" i="2"/>
  <c r="Z268" i="2"/>
  <c r="Z159" i="2"/>
  <c r="Z142" i="2"/>
  <c r="Z230" i="2"/>
  <c r="Z331" i="2"/>
  <c r="Z85" i="2"/>
  <c r="Z219" i="2"/>
  <c r="Z72" i="2"/>
  <c r="Z284" i="2"/>
  <c r="Z487" i="2"/>
  <c r="Z476" i="2"/>
  <c r="Z295" i="2"/>
  <c r="Z351" i="2"/>
  <c r="Z139" i="2"/>
  <c r="Z100" i="2"/>
  <c r="Z48" i="2"/>
  <c r="Z233" i="2"/>
  <c r="Z301" i="2"/>
  <c r="Z161" i="2"/>
  <c r="Z128" i="2"/>
  <c r="Z231" i="2"/>
  <c r="Z19" i="2"/>
  <c r="Z89" i="2"/>
  <c r="Z328" i="2"/>
  <c r="Z112" i="2"/>
  <c r="Z183" i="2"/>
  <c r="Z355" i="2"/>
  <c r="Z358" i="2"/>
  <c r="Z71" i="2"/>
  <c r="Z309" i="2"/>
  <c r="Z298" i="2"/>
  <c r="Z165" i="2"/>
  <c r="Z341" i="2"/>
  <c r="Z154" i="2"/>
  <c r="Z123" i="2"/>
  <c r="Z60" i="2"/>
  <c r="Z325" i="2"/>
  <c r="Z98" i="2"/>
  <c r="Z318" i="2"/>
  <c r="Z55" i="2"/>
  <c r="Z363" i="2"/>
  <c r="Z365" i="2"/>
  <c r="Z307" i="2"/>
  <c r="Z184" i="2"/>
  <c r="Z33" i="2"/>
  <c r="Z459" i="2"/>
  <c r="Z232" i="2"/>
  <c r="Z103" i="2"/>
  <c r="Z49" i="2"/>
  <c r="Z362" i="2"/>
  <c r="Z42" i="2"/>
  <c r="Z453" i="2"/>
  <c r="Z257" i="2"/>
  <c r="Z249" i="2"/>
  <c r="Z461" i="2"/>
  <c r="Z250" i="2"/>
  <c r="Z244" i="2"/>
  <c r="Z30" i="2"/>
  <c r="Z202" i="2"/>
  <c r="Z177" i="2"/>
  <c r="Z111" i="2"/>
  <c r="Z457" i="2"/>
  <c r="Z248" i="2"/>
  <c r="Z97" i="2"/>
  <c r="Z102" i="2"/>
  <c r="Z217" i="2"/>
  <c r="Z279" i="2"/>
  <c r="Z427" i="2"/>
  <c r="Z276" i="2"/>
  <c r="Z416" i="2"/>
  <c r="Z466" i="2"/>
  <c r="Z253" i="2"/>
  <c r="Z234" i="2"/>
  <c r="Z483" i="2"/>
  <c r="Z342" i="2"/>
  <c r="Z305" i="2"/>
  <c r="Z52" i="2"/>
  <c r="Z411" i="2"/>
  <c r="Z143" i="2"/>
  <c r="Z303" i="2"/>
  <c r="Z18" i="2"/>
  <c r="Z35" i="2"/>
  <c r="Z119" i="2"/>
  <c r="Z3" i="2"/>
  <c r="AB3" i="2" s="1"/>
  <c r="Z489" i="2"/>
  <c r="Z357" i="2"/>
  <c r="Z458" i="2"/>
  <c r="Z93" i="2"/>
  <c r="Z101" i="2"/>
  <c r="Z37" i="2"/>
  <c r="Z421" i="2"/>
  <c r="Z264" i="2"/>
  <c r="Z314" i="2"/>
  <c r="Z186" i="2"/>
  <c r="Z334" i="2"/>
  <c r="Z215" i="2"/>
  <c r="Z66" i="2"/>
  <c r="Z299" i="2"/>
  <c r="Z291" i="2"/>
  <c r="Z168" i="2"/>
  <c r="Z455" i="2"/>
  <c r="Z396" i="2"/>
  <c r="Z227" i="2"/>
  <c r="Z78" i="2"/>
  <c r="Z127" i="2"/>
  <c r="Z203" i="2"/>
  <c r="Z23" i="2"/>
  <c r="Z404" i="2"/>
  <c r="Z229" i="2"/>
  <c r="Z172" i="2"/>
  <c r="Z430" i="2"/>
  <c r="Z394" i="2"/>
  <c r="Z323" i="2"/>
  <c r="Z24" i="2"/>
  <c r="Z340" i="2"/>
  <c r="Z20" i="2"/>
  <c r="Z117" i="2"/>
  <c r="Z347" i="2"/>
  <c r="Z169" i="2"/>
  <c r="Z57" i="2"/>
  <c r="Z125" i="2"/>
  <c r="Z54" i="2"/>
  <c r="Z151" i="2"/>
  <c r="Z116" i="2"/>
  <c r="Z271" i="2"/>
  <c r="Z349" i="2"/>
  <c r="Z95" i="2"/>
  <c r="Z239" i="2"/>
  <c r="Z132" i="2"/>
  <c r="Z385" i="2"/>
  <c r="Z456" i="2"/>
  <c r="Z166" i="2"/>
  <c r="Z36" i="2"/>
  <c r="Z324" i="2"/>
  <c r="Z263" i="2"/>
  <c r="Z115" i="2"/>
  <c r="Z321" i="2"/>
  <c r="Z480" i="2"/>
  <c r="Z15" i="2"/>
  <c r="Z90" i="2"/>
  <c r="Z384" i="2"/>
  <c r="Z409" i="2"/>
  <c r="Z312" i="2"/>
  <c r="Z386" i="2"/>
  <c r="Z393" i="2"/>
  <c r="Z146" i="2"/>
  <c r="Z199" i="2"/>
  <c r="Z190" i="2"/>
  <c r="Z413" i="2"/>
  <c r="Z468" i="2"/>
  <c r="Z400" i="2"/>
  <c r="Z439" i="2"/>
  <c r="Z484" i="2"/>
  <c r="Z412" i="2"/>
  <c r="Z260" i="2"/>
  <c r="Z188" i="2"/>
  <c r="Z317" i="2"/>
  <c r="Z462" i="2"/>
  <c r="Z240" i="2"/>
  <c r="H6" i="6892"/>
  <c r="G6" i="6892" s="1"/>
  <c r="C6" i="6892" s="1"/>
  <c r="E50" i="2" l="1"/>
  <c r="AB50" i="2"/>
  <c r="E66" i="2"/>
  <c r="AB66" i="2"/>
  <c r="AB6" i="2"/>
  <c r="E6" i="2"/>
  <c r="E28" i="2"/>
  <c r="AB28" i="2"/>
  <c r="AB59" i="2"/>
  <c r="E59" i="2"/>
  <c r="AB75" i="2"/>
  <c r="E75" i="2"/>
  <c r="E124" i="2"/>
  <c r="AB124" i="2"/>
  <c r="E129" i="2"/>
  <c r="AB129" i="2"/>
  <c r="E121" i="2"/>
  <c r="AB121" i="2"/>
  <c r="AB71" i="2"/>
  <c r="E71" i="2"/>
  <c r="E26" i="2"/>
  <c r="AB26" i="2"/>
  <c r="AB20" i="2"/>
  <c r="E20" i="2"/>
  <c r="E3" i="2"/>
  <c r="AB34" i="2"/>
  <c r="E34" i="2"/>
  <c r="AB4" i="2"/>
  <c r="E4" i="2"/>
  <c r="H22" i="6892"/>
  <c r="G22" i="6892" s="1"/>
  <c r="C22" i="6892" s="1"/>
  <c r="G17" i="6892"/>
  <c r="C17" i="6892" s="1"/>
  <c r="C43" i="2" l="1"/>
  <c r="C54" i="2"/>
  <c r="C36" i="2"/>
  <c r="B199" i="2"/>
  <c r="C199" i="2"/>
  <c r="C10" i="2"/>
  <c r="C13" i="2"/>
  <c r="B13" i="2"/>
  <c r="B10" i="2"/>
  <c r="B43" i="2"/>
  <c r="B36" i="2"/>
  <c r="B54" i="2"/>
  <c r="B72" i="2"/>
  <c r="C72" i="2"/>
  <c r="C47" i="2"/>
  <c r="B47" i="2"/>
  <c r="Q16" i="6892" l="1"/>
  <c r="P16" i="6892" s="1"/>
  <c r="L16" i="6892" s="1"/>
  <c r="AI4" i="6892"/>
  <c r="AH4" i="6892" s="1"/>
  <c r="AD4" i="6892" s="1"/>
  <c r="Q4" i="6892"/>
  <c r="P4" i="6892" s="1"/>
  <c r="L4" i="6892" s="1"/>
  <c r="AI21" i="6892"/>
  <c r="AH21" i="6892" s="1"/>
  <c r="AD21" i="6892" s="1"/>
  <c r="AI16" i="6892"/>
  <c r="AH16" i="6892" s="1"/>
  <c r="AD16" i="6892" s="1"/>
  <c r="Q21" i="6892"/>
  <c r="P21" i="6892" s="1"/>
  <c r="L21" i="6892" s="1"/>
  <c r="Z21" i="6892" l="1"/>
  <c r="Y21" i="6892" s="1"/>
  <c r="U21" i="6892" s="1"/>
  <c r="Z16" i="6892"/>
  <c r="Y16" i="6892" s="1"/>
  <c r="U16" i="6892" s="1"/>
  <c r="Z4" i="6892"/>
  <c r="Y4" i="6892" s="1"/>
  <c r="U4" i="6892" s="1"/>
  <c r="AS4" i="7059" l="1"/>
  <c r="V3" i="7101" l="1"/>
  <c r="V9" i="7101"/>
  <c r="AS6" i="7059"/>
  <c r="V8" i="7101" s="1"/>
  <c r="V58" i="7101" l="1"/>
  <c r="V29" i="7101"/>
  <c r="V14" i="7101"/>
  <c r="V27" i="7101"/>
  <c r="V54" i="7101"/>
  <c r="V24" i="7101"/>
  <c r="V39" i="7101"/>
  <c r="V18" i="7101"/>
  <c r="V40" i="7101"/>
  <c r="V50" i="7101"/>
  <c r="V53" i="7101"/>
  <c r="V43" i="7101"/>
  <c r="V37" i="7101"/>
  <c r="V30" i="7101"/>
  <c r="V10" i="7101"/>
  <c r="V26" i="7101"/>
  <c r="V47" i="7101"/>
  <c r="V35" i="7101"/>
  <c r="V19" i="7101"/>
  <c r="V45" i="7101"/>
  <c r="V23" i="7101"/>
  <c r="V44" i="7101"/>
  <c r="V46" i="7101"/>
  <c r="V20" i="7101"/>
  <c r="V16" i="7101"/>
  <c r="V32" i="7101"/>
  <c r="V49" i="7101"/>
  <c r="V11" i="7101"/>
  <c r="V56" i="7101"/>
  <c r="V6" i="7101"/>
  <c r="V12" i="7101"/>
  <c r="V55" i="7101"/>
  <c r="V25" i="7101"/>
  <c r="V21" i="7101"/>
  <c r="V4" i="7101"/>
  <c r="V28" i="7101"/>
  <c r="V48" i="7101"/>
  <c r="V34" i="7101"/>
  <c r="V5" i="7101"/>
  <c r="V31" i="7101"/>
  <c r="V13" i="7101"/>
  <c r="V51" i="7101"/>
  <c r="V15" i="7101"/>
  <c r="V41" i="7101"/>
  <c r="V52" i="7101"/>
  <c r="V17" i="7101"/>
  <c r="V42" i="7101"/>
  <c r="V59" i="7101"/>
  <c r="V38" i="7101"/>
  <c r="V22" i="7101"/>
  <c r="V36" i="7101"/>
  <c r="V33" i="7101"/>
  <c r="V57" i="7101"/>
  <c r="E9" i="6892"/>
  <c r="AJ6" i="7058"/>
  <c r="AB28" i="7101" l="1"/>
  <c r="E28" i="7101"/>
  <c r="E5" i="7101"/>
  <c r="AB5" i="7101"/>
  <c r="W33" i="7101"/>
  <c r="E33" i="7101" s="1"/>
  <c r="W32" i="7101"/>
  <c r="AB32" i="7101" s="1"/>
  <c r="W35" i="7101"/>
  <c r="E35" i="7101" s="1"/>
  <c r="E17" i="7101"/>
  <c r="AB17" i="7101"/>
  <c r="AJ9" i="7058"/>
  <c r="AB33" i="7101" l="1"/>
  <c r="E32" i="7101"/>
  <c r="D33" i="7101" s="1"/>
  <c r="W25" i="7101"/>
  <c r="W37" i="7101"/>
  <c r="AB35" i="7101"/>
  <c r="AJ11" i="7058"/>
  <c r="AB25" i="7101" l="1"/>
  <c r="E25" i="7101"/>
  <c r="AB37" i="7101"/>
  <c r="E37" i="7101"/>
  <c r="W43" i="7101"/>
  <c r="AJ12" i="7058"/>
  <c r="AB43" i="7101" l="1"/>
  <c r="E43" i="7101"/>
  <c r="AJ13" i="7058"/>
  <c r="AJ14" i="7058" l="1"/>
  <c r="AJ15" i="7058" l="1"/>
  <c r="W58" i="7101" s="1"/>
  <c r="E58" i="7101" l="1"/>
  <c r="AB58" i="7101"/>
  <c r="W8" i="7101"/>
  <c r="W41" i="7101"/>
  <c r="W29" i="7101"/>
  <c r="W56" i="7101"/>
  <c r="W24" i="7101"/>
  <c r="W4" i="7101"/>
  <c r="W50" i="7101"/>
  <c r="W59" i="7101"/>
  <c r="W21" i="7101"/>
  <c r="W16" i="7101"/>
  <c r="W36" i="7101"/>
  <c r="W27" i="7101"/>
  <c r="W48" i="7101"/>
  <c r="W45" i="7101"/>
  <c r="W38" i="7101"/>
  <c r="W51" i="7101"/>
  <c r="W18" i="7101"/>
  <c r="W46" i="7101"/>
  <c r="W23" i="7101"/>
  <c r="W11" i="7101"/>
  <c r="W44" i="7101"/>
  <c r="W6" i="7101"/>
  <c r="W15" i="7101"/>
  <c r="W34" i="7101"/>
  <c r="W3" i="7101"/>
  <c r="W47" i="7101"/>
  <c r="W19" i="7101"/>
  <c r="W55" i="7101"/>
  <c r="W9" i="7101"/>
  <c r="W13" i="7101"/>
  <c r="W39" i="7101"/>
  <c r="W14" i="7101"/>
  <c r="W22" i="7101"/>
  <c r="W54" i="7101"/>
  <c r="W40" i="7101"/>
  <c r="W49" i="7101"/>
  <c r="W53" i="7101"/>
  <c r="W12" i="7101"/>
  <c r="W30" i="7101"/>
  <c r="W7" i="7101"/>
  <c r="W26" i="7101"/>
  <c r="W20" i="7101"/>
  <c r="W10" i="7101"/>
  <c r="W31" i="7101"/>
  <c r="W52" i="7101"/>
  <c r="W42" i="7101"/>
  <c r="W57" i="7101"/>
  <c r="AS20" i="7061"/>
  <c r="V7" i="2" l="1"/>
  <c r="V147" i="2"/>
  <c r="V65" i="2"/>
  <c r="V40" i="2"/>
  <c r="V35" i="2"/>
  <c r="V142" i="2"/>
  <c r="E14" i="7101"/>
  <c r="AB14" i="7101"/>
  <c r="E57" i="7101"/>
  <c r="AB57" i="7101"/>
  <c r="E15" i="7101"/>
  <c r="AB15" i="7101"/>
  <c r="E12" i="7101"/>
  <c r="AB12" i="7101"/>
  <c r="AB4" i="7101"/>
  <c r="E4" i="7101"/>
  <c r="AB44" i="7101"/>
  <c r="E44" i="7101"/>
  <c r="D44" i="7101" s="1"/>
  <c r="AB24" i="7101"/>
  <c r="E24" i="7101"/>
  <c r="D25" i="7101" s="1"/>
  <c r="E31" i="7101"/>
  <c r="D32" i="7101" s="1"/>
  <c r="AB31" i="7101"/>
  <c r="AB49" i="7101"/>
  <c r="E49" i="7101"/>
  <c r="AB55" i="7101"/>
  <c r="E55" i="7101"/>
  <c r="E11" i="7101"/>
  <c r="AB11" i="7101"/>
  <c r="AB27" i="7101"/>
  <c r="E27" i="7101"/>
  <c r="E56" i="7101"/>
  <c r="AB56" i="7101"/>
  <c r="E7" i="7101"/>
  <c r="AB7" i="7101"/>
  <c r="E51" i="7101"/>
  <c r="AB51" i="7101"/>
  <c r="AB38" i="7101"/>
  <c r="E38" i="7101"/>
  <c r="E6" i="7101"/>
  <c r="AB6" i="7101"/>
  <c r="AB53" i="7101"/>
  <c r="E53" i="7101"/>
  <c r="AB19" i="7101"/>
  <c r="E19" i="7101"/>
  <c r="AB29" i="7101"/>
  <c r="E29" i="7101"/>
  <c r="D29" i="7101" s="1"/>
  <c r="AB34" i="7101"/>
  <c r="E34" i="7101"/>
  <c r="AB39" i="7101"/>
  <c r="E39" i="7101"/>
  <c r="E42" i="7101"/>
  <c r="D43" i="7101" s="1"/>
  <c r="AB42" i="7101"/>
  <c r="E45" i="7101"/>
  <c r="AB45" i="7101"/>
  <c r="E9" i="7101"/>
  <c r="AB9" i="7101"/>
  <c r="AB10" i="7101"/>
  <c r="E10" i="7101"/>
  <c r="E23" i="7101"/>
  <c r="AB23" i="7101"/>
  <c r="AB54" i="7101"/>
  <c r="E54" i="7101"/>
  <c r="D54" i="7101" s="1"/>
  <c r="AB46" i="7101"/>
  <c r="E46" i="7101"/>
  <c r="E16" i="7101"/>
  <c r="D17" i="7101" s="1"/>
  <c r="AB16" i="7101"/>
  <c r="AB41" i="7101"/>
  <c r="E41" i="7101"/>
  <c r="AB59" i="7101"/>
  <c r="E59" i="7101"/>
  <c r="D60" i="7101" s="1"/>
  <c r="D61" i="7101" s="1"/>
  <c r="E30" i="7101"/>
  <c r="AB30" i="7101"/>
  <c r="AB50" i="7101"/>
  <c r="E50" i="7101"/>
  <c r="AB13" i="7101"/>
  <c r="E13" i="7101"/>
  <c r="E52" i="7101"/>
  <c r="D53" i="7101" s="1"/>
  <c r="AB52" i="7101"/>
  <c r="AB48" i="7101"/>
  <c r="E48" i="7101"/>
  <c r="D49" i="7101" s="1"/>
  <c r="E40" i="7101"/>
  <c r="AB40" i="7101"/>
  <c r="E36" i="7101"/>
  <c r="AB36" i="7101"/>
  <c r="AB20" i="7101"/>
  <c r="E20" i="7101"/>
  <c r="E47" i="7101"/>
  <c r="AB47" i="7101"/>
  <c r="AB26" i="7101"/>
  <c r="E26" i="7101"/>
  <c r="AB22" i="7101"/>
  <c r="E22" i="7101"/>
  <c r="E3" i="7101"/>
  <c r="D3" i="7101" s="1"/>
  <c r="AB3" i="7101"/>
  <c r="E18" i="7101"/>
  <c r="D18" i="7101" s="1"/>
  <c r="AB18" i="7101"/>
  <c r="AB21" i="7101"/>
  <c r="E21" i="7101"/>
  <c r="AB8" i="7101"/>
  <c r="E8" i="7101"/>
  <c r="F9" i="6892"/>
  <c r="D9" i="6892" s="1"/>
  <c r="AS26" i="7061"/>
  <c r="D10" i="7101" l="1"/>
  <c r="D23" i="7101"/>
  <c r="D15" i="7101"/>
  <c r="D42" i="7101"/>
  <c r="E35" i="2"/>
  <c r="AB35" i="2"/>
  <c r="E40" i="2"/>
  <c r="AB40" i="2"/>
  <c r="E142" i="2"/>
  <c r="AB142" i="2"/>
  <c r="V16" i="2"/>
  <c r="V85" i="2"/>
  <c r="E147" i="2"/>
  <c r="AB147" i="2"/>
  <c r="D46" i="7101"/>
  <c r="AB65" i="2"/>
  <c r="E65" i="2"/>
  <c r="D66" i="2" s="1"/>
  <c r="AB7" i="2"/>
  <c r="E7" i="2"/>
  <c r="D14" i="7101"/>
  <c r="D56" i="7101"/>
  <c r="D57" i="7101" s="1"/>
  <c r="D28" i="7101"/>
  <c r="D58" i="7101"/>
  <c r="D39" i="7101"/>
  <c r="D38" i="7101"/>
  <c r="D37" i="7101"/>
  <c r="D36" i="7101"/>
  <c r="D13" i="7101"/>
  <c r="D27" i="7101"/>
  <c r="D51" i="7101"/>
  <c r="D11" i="7101"/>
  <c r="D40" i="7101"/>
  <c r="D26" i="7101"/>
  <c r="D12" i="7101"/>
  <c r="D59" i="7101"/>
  <c r="D30" i="7101"/>
  <c r="D52" i="7101"/>
  <c r="D41" i="7101"/>
  <c r="D47" i="7101"/>
  <c r="D48" i="7101" s="1"/>
  <c r="D35" i="7101"/>
  <c r="D34" i="7101"/>
  <c r="D50" i="7101"/>
  <c r="D6" i="7101"/>
  <c r="D31" i="7101"/>
  <c r="D7" i="7101"/>
  <c r="D19" i="7101" s="1"/>
  <c r="D8" i="7101" s="1"/>
  <c r="D20" i="7101" s="1"/>
  <c r="D21" i="7101" s="1"/>
  <c r="D22" i="7101" s="1"/>
  <c r="AS28" i="7061"/>
  <c r="AB85" i="2" l="1"/>
  <c r="E85" i="2"/>
  <c r="AB16" i="2"/>
  <c r="E16" i="2"/>
  <c r="V18" i="2"/>
  <c r="D9" i="7101"/>
  <c r="D24" i="7101"/>
  <c r="D4" i="7101"/>
  <c r="D55" i="7101"/>
  <c r="AS29" i="7061"/>
  <c r="V94" i="2" l="1"/>
  <c r="AB18" i="2"/>
  <c r="E18" i="2"/>
  <c r="V19" i="2"/>
  <c r="AS31" i="7061"/>
  <c r="E94" i="2" l="1"/>
  <c r="AB94" i="2"/>
  <c r="E19" i="2"/>
  <c r="D20" i="2" s="1"/>
  <c r="AB19" i="2"/>
  <c r="AS41" i="7061"/>
  <c r="AS43" i="7061" l="1"/>
  <c r="AS44" i="7061" l="1"/>
  <c r="AS51" i="7061" l="1"/>
  <c r="AS54" i="7061" l="1"/>
  <c r="AS62" i="7061" l="1"/>
  <c r="AS66" i="7061" l="1"/>
  <c r="AS72" i="7061" l="1"/>
  <c r="AS75" i="7061" l="1"/>
  <c r="AS76" i="7061" l="1"/>
  <c r="AS78" i="7061" l="1"/>
  <c r="AS80" i="7061" l="1"/>
  <c r="AS81" i="7061" l="1"/>
  <c r="AS83" i="7061" l="1"/>
  <c r="AS85" i="7061" l="1"/>
  <c r="V185" i="2" l="1"/>
  <c r="V262" i="2"/>
  <c r="V220" i="2"/>
  <c r="V128" i="2"/>
  <c r="V120" i="2"/>
  <c r="V231" i="2"/>
  <c r="V221" i="2"/>
  <c r="V118" i="2"/>
  <c r="V261" i="2"/>
  <c r="V369" i="2"/>
  <c r="V122" i="2"/>
  <c r="V321" i="2"/>
  <c r="V44" i="2"/>
  <c r="V461" i="2"/>
  <c r="V143" i="2"/>
  <c r="V76" i="2"/>
  <c r="V296" i="2"/>
  <c r="V79" i="2"/>
  <c r="V339" i="2"/>
  <c r="V347" i="2"/>
  <c r="V275" i="2"/>
  <c r="V96" i="2"/>
  <c r="V431" i="2"/>
  <c r="V183" i="2"/>
  <c r="V257" i="2"/>
  <c r="V104" i="2"/>
  <c r="V202" i="2"/>
  <c r="V115" i="2"/>
  <c r="V281" i="2"/>
  <c r="V162" i="2"/>
  <c r="V151" i="2"/>
  <c r="V56" i="2"/>
  <c r="V170" i="2"/>
  <c r="V384" i="2"/>
  <c r="V464" i="2"/>
  <c r="V288" i="2"/>
  <c r="V55" i="2"/>
  <c r="V74" i="2"/>
  <c r="V350" i="2"/>
  <c r="V297" i="2"/>
  <c r="V63" i="2"/>
  <c r="V39" i="2"/>
  <c r="V341" i="2"/>
  <c r="V201" i="2"/>
  <c r="V416" i="2"/>
  <c r="V14" i="2"/>
  <c r="V105" i="2"/>
  <c r="V238" i="2"/>
  <c r="V156" i="2"/>
  <c r="V422" i="2"/>
  <c r="V392" i="2"/>
  <c r="V359" i="2"/>
  <c r="V272" i="2"/>
  <c r="V235" i="2"/>
  <c r="V191" i="2"/>
  <c r="V389" i="2"/>
  <c r="V319" i="2"/>
  <c r="V222" i="2"/>
  <c r="V479" i="2"/>
  <c r="V311" i="2"/>
  <c r="V119" i="2"/>
  <c r="V436" i="2"/>
  <c r="V11" i="2"/>
  <c r="V273" i="2"/>
  <c r="V113" i="2"/>
  <c r="V315" i="2"/>
  <c r="V24" i="2"/>
  <c r="V179" i="2"/>
  <c r="V169" i="2"/>
  <c r="V477" i="2"/>
  <c r="V178" i="2"/>
  <c r="V92" i="2"/>
  <c r="V481" i="2"/>
  <c r="V363" i="2"/>
  <c r="V465" i="2"/>
  <c r="V236" i="2"/>
  <c r="V336" i="2"/>
  <c r="V292" i="2"/>
  <c r="V45" i="2"/>
  <c r="V253" i="2"/>
  <c r="V282" i="2"/>
  <c r="V38" i="2"/>
  <c r="V242" i="2"/>
  <c r="V294" i="2"/>
  <c r="V482" i="2"/>
  <c r="V433" i="2"/>
  <c r="V32" i="2"/>
  <c r="V148" i="2"/>
  <c r="V203" i="2"/>
  <c r="V91" i="2"/>
  <c r="V476" i="2"/>
  <c r="V473" i="2"/>
  <c r="V484" i="2"/>
  <c r="V426" i="2"/>
  <c r="V161" i="2"/>
  <c r="V174" i="2"/>
  <c r="V216" i="2"/>
  <c r="V77" i="2"/>
  <c r="V168" i="2"/>
  <c r="V80" i="2"/>
  <c r="V320" i="2"/>
  <c r="V48" i="2"/>
  <c r="V324" i="2"/>
  <c r="V167" i="2"/>
  <c r="V409" i="2"/>
  <c r="V131" i="2"/>
  <c r="V10" i="2"/>
  <c r="V42" i="2"/>
  <c r="V211" i="2"/>
  <c r="V491" i="2"/>
  <c r="V307" i="2"/>
  <c r="V88" i="2"/>
  <c r="V246" i="2"/>
  <c r="V81" i="2"/>
  <c r="V364" i="2"/>
  <c r="V388" i="2"/>
  <c r="V412" i="2"/>
  <c r="V135" i="2"/>
  <c r="V474" i="2"/>
  <c r="V256" i="2"/>
  <c r="V30" i="2"/>
  <c r="V219" i="2"/>
  <c r="V180" i="2"/>
  <c r="V186" i="2"/>
  <c r="V134" i="2"/>
  <c r="V485" i="2"/>
  <c r="V228" i="2"/>
  <c r="V73" i="2"/>
  <c r="V232" i="2"/>
  <c r="V155" i="2"/>
  <c r="V278" i="2"/>
  <c r="V268" i="2"/>
  <c r="V164" i="2"/>
  <c r="V406" i="2"/>
  <c r="V230" i="2"/>
  <c r="V424" i="2"/>
  <c r="V323" i="2"/>
  <c r="V70" i="2"/>
  <c r="V214" i="2"/>
  <c r="V415" i="2"/>
  <c r="V72" i="2"/>
  <c r="V385" i="2"/>
  <c r="V398" i="2"/>
  <c r="V247" i="2"/>
  <c r="V337" i="2"/>
  <c r="V446" i="2"/>
  <c r="V407" i="2"/>
  <c r="V103" i="2"/>
  <c r="V146" i="2"/>
  <c r="V250" i="2"/>
  <c r="V401" i="2"/>
  <c r="V62" i="2"/>
  <c r="V207" i="2"/>
  <c r="V286" i="2"/>
  <c r="V193" i="2"/>
  <c r="V8" i="2"/>
  <c r="V452" i="2"/>
  <c r="V114" i="2"/>
  <c r="V331" i="2"/>
  <c r="V173" i="2"/>
  <c r="V199" i="2"/>
  <c r="V205" i="2"/>
  <c r="V213" i="2"/>
  <c r="V209" i="2"/>
  <c r="V89" i="2"/>
  <c r="V51" i="2"/>
  <c r="V445" i="2"/>
  <c r="V83" i="2"/>
  <c r="V348" i="2"/>
  <c r="V57" i="2"/>
  <c r="V417" i="2"/>
  <c r="V21" i="2"/>
  <c r="V342" i="2"/>
  <c r="V338" i="2"/>
  <c r="V381" i="2"/>
  <c r="V251" i="2"/>
  <c r="V404" i="2"/>
  <c r="V391" i="2"/>
  <c r="V333" i="2"/>
  <c r="V360" i="2"/>
  <c r="V101" i="2"/>
  <c r="V351" i="2"/>
  <c r="V152" i="2"/>
  <c r="V325" i="2"/>
  <c r="V430" i="2"/>
  <c r="V241" i="2"/>
  <c r="V194" i="2"/>
  <c r="V453" i="2"/>
  <c r="V301" i="2"/>
  <c r="V429" i="2"/>
  <c r="V136" i="2"/>
  <c r="V444" i="2"/>
  <c r="V285" i="2"/>
  <c r="V198" i="2"/>
  <c r="V367" i="2"/>
  <c r="V483" i="2"/>
  <c r="V15" i="2"/>
  <c r="V328" i="2"/>
  <c r="V64" i="2"/>
  <c r="V467" i="2"/>
  <c r="V243" i="2"/>
  <c r="V190" i="2"/>
  <c r="V254" i="2"/>
  <c r="V387" i="2"/>
  <c r="V463" i="2"/>
  <c r="V394" i="2"/>
  <c r="V154" i="2"/>
  <c r="V68" i="2"/>
  <c r="V298" i="2"/>
  <c r="V187" i="2"/>
  <c r="V140" i="2"/>
  <c r="V305" i="2"/>
  <c r="V244" i="2"/>
  <c r="V196" i="2"/>
  <c r="V330" i="2"/>
  <c r="V356" i="2"/>
  <c r="V52" i="2"/>
  <c r="V78" i="2"/>
  <c r="V402" i="2"/>
  <c r="V144" i="2"/>
  <c r="V313" i="2"/>
  <c r="V487" i="2"/>
  <c r="V274" i="2"/>
  <c r="V182" i="2"/>
  <c r="V98" i="2"/>
  <c r="V210" i="2"/>
  <c r="V271" i="2"/>
  <c r="V212" i="2"/>
  <c r="V165" i="2"/>
  <c r="V438" i="2"/>
  <c r="V403" i="2"/>
  <c r="V353" i="2"/>
  <c r="V357" i="2"/>
  <c r="V316" i="2"/>
  <c r="V304" i="2"/>
  <c r="V390" i="2"/>
  <c r="V399" i="2"/>
  <c r="V200" i="2"/>
  <c r="V110" i="2"/>
  <c r="V54" i="2"/>
  <c r="V107" i="2"/>
  <c r="V192" i="2"/>
  <c r="V97" i="2"/>
  <c r="V215" i="2"/>
  <c r="V263" i="2"/>
  <c r="V172" i="2"/>
  <c r="V158" i="2"/>
  <c r="V61" i="2"/>
  <c r="V223" i="2"/>
  <c r="V475" i="2"/>
  <c r="V93" i="2"/>
  <c r="V58" i="2"/>
  <c r="V460" i="2"/>
  <c r="V303" i="2"/>
  <c r="V378" i="2"/>
  <c r="V441" i="2"/>
  <c r="V437" i="2"/>
  <c r="V428" i="2"/>
  <c r="V405" i="2"/>
  <c r="V410" i="2"/>
  <c r="V23" i="2"/>
  <c r="V284" i="2"/>
  <c r="V37" i="2"/>
  <c r="V408" i="2"/>
  <c r="V132" i="2"/>
  <c r="V249" i="2"/>
  <c r="V204" i="2"/>
  <c r="V245" i="2"/>
  <c r="V276" i="2"/>
  <c r="V130" i="2"/>
  <c r="V434" i="2"/>
  <c r="V486" i="2"/>
  <c r="V300" i="2"/>
  <c r="V386" i="2"/>
  <c r="V125" i="2"/>
  <c r="V25" i="2"/>
  <c r="V141" i="2"/>
  <c r="V318" i="2"/>
  <c r="V344" i="2"/>
  <c r="V195" i="2"/>
  <c r="V166" i="2"/>
  <c r="V264" i="2"/>
  <c r="V455" i="2"/>
  <c r="V478" i="2"/>
  <c r="V22" i="2"/>
  <c r="V150" i="2"/>
  <c r="V326" i="2"/>
  <c r="V289" i="2"/>
  <c r="V99" i="2"/>
  <c r="V41" i="2"/>
  <c r="V471" i="2"/>
  <c r="V248" i="2"/>
  <c r="V418" i="2"/>
  <c r="V327" i="2"/>
  <c r="V100" i="2"/>
  <c r="V451" i="2"/>
  <c r="V149" i="2"/>
  <c r="V233" i="2"/>
  <c r="V290" i="2"/>
  <c r="V449" i="2"/>
  <c r="V117" i="2"/>
  <c r="V383" i="2"/>
  <c r="V480" i="2"/>
  <c r="V237" i="2"/>
  <c r="V153" i="2"/>
  <c r="V33" i="2"/>
  <c r="V224" i="2"/>
  <c r="V175" i="2"/>
  <c r="V171" i="2"/>
  <c r="V116" i="2"/>
  <c r="V217" i="2"/>
  <c r="V377" i="2"/>
  <c r="V361" i="2"/>
  <c r="V309" i="2"/>
  <c r="V255" i="2"/>
  <c r="V109" i="2"/>
  <c r="V293" i="2"/>
  <c r="V127" i="2"/>
  <c r="V379" i="2"/>
  <c r="V86" i="2"/>
  <c r="V488" i="2"/>
  <c r="V36" i="2"/>
  <c r="V82" i="2"/>
  <c r="V459" i="2"/>
  <c r="V29" i="2"/>
  <c r="V312" i="2"/>
  <c r="V442" i="2"/>
  <c r="V322" i="2"/>
  <c r="V259" i="2"/>
  <c r="V184" i="2"/>
  <c r="V43" i="2"/>
  <c r="V365" i="2"/>
  <c r="V12" i="2"/>
  <c r="V266" i="2"/>
  <c r="V490" i="2"/>
  <c r="V411" i="2"/>
  <c r="V456" i="2"/>
  <c r="V439" i="2"/>
  <c r="V382" i="2"/>
  <c r="V270" i="2"/>
  <c r="V454" i="2"/>
  <c r="V27" i="2"/>
  <c r="V414" i="2"/>
  <c r="V95" i="2"/>
  <c r="V87" i="2"/>
  <c r="V425" i="2"/>
  <c r="V335" i="2"/>
  <c r="V443" i="2"/>
  <c r="V427" i="2"/>
  <c r="V189" i="2"/>
  <c r="V447" i="2"/>
  <c r="V466" i="2"/>
  <c r="V349" i="2"/>
  <c r="V208" i="2"/>
  <c r="V380" i="2"/>
  <c r="V90" i="2"/>
  <c r="V9" i="2"/>
  <c r="V159" i="2"/>
  <c r="V450" i="2"/>
  <c r="V145" i="2"/>
  <c r="V252" i="2"/>
  <c r="V133" i="2"/>
  <c r="V295" i="2"/>
  <c r="V346" i="2"/>
  <c r="V47" i="2"/>
  <c r="V358" i="2"/>
  <c r="V108" i="2"/>
  <c r="V468" i="2"/>
  <c r="V362" i="2"/>
  <c r="V462" i="2"/>
  <c r="V355" i="2"/>
  <c r="V123" i="2"/>
  <c r="V46" i="2"/>
  <c r="V329" i="2"/>
  <c r="V280" i="2"/>
  <c r="V234" i="2"/>
  <c r="V310" i="2"/>
  <c r="V332" i="2"/>
  <c r="V176" i="2"/>
  <c r="V265" i="2"/>
  <c r="V420" i="2"/>
  <c r="V334" i="2"/>
  <c r="V472" i="2"/>
  <c r="V67" i="2"/>
  <c r="V206" i="2"/>
  <c r="V106" i="2"/>
  <c r="V440" i="2"/>
  <c r="V137" i="2"/>
  <c r="V49" i="2"/>
  <c r="V69" i="2"/>
  <c r="V458" i="2"/>
  <c r="V287" i="2"/>
  <c r="V260" i="2"/>
  <c r="V226" i="2"/>
  <c r="V432" i="2"/>
  <c r="V352" i="2"/>
  <c r="V393" i="2"/>
  <c r="V269" i="2"/>
  <c r="V277" i="2"/>
  <c r="V308" i="2"/>
  <c r="V31" i="2"/>
  <c r="V302" i="2"/>
  <c r="V181" i="2"/>
  <c r="V227" i="2"/>
  <c r="V397" i="2"/>
  <c r="V102" i="2"/>
  <c r="V163" i="2"/>
  <c r="V111" i="2"/>
  <c r="V84" i="2"/>
  <c r="V112" i="2"/>
  <c r="V317" i="2"/>
  <c r="V160" i="2"/>
  <c r="V299" i="2"/>
  <c r="V419" i="2"/>
  <c r="V218" i="2"/>
  <c r="V283" i="2"/>
  <c r="V225" i="2"/>
  <c r="V396" i="2"/>
  <c r="V279" i="2"/>
  <c r="V314" i="2"/>
  <c r="V267" i="2"/>
  <c r="V139" i="2"/>
  <c r="V343" i="2"/>
  <c r="V489" i="2"/>
  <c r="V188" i="2"/>
  <c r="V17" i="2"/>
  <c r="V340" i="2"/>
  <c r="V413" i="2"/>
  <c r="V421" i="2"/>
  <c r="V138" i="2"/>
  <c r="V258" i="2"/>
  <c r="V448" i="2"/>
  <c r="V306" i="2"/>
  <c r="V229" i="2"/>
  <c r="V197" i="2"/>
  <c r="V53" i="2"/>
  <c r="V395" i="2"/>
  <c r="V457" i="2"/>
  <c r="V345" i="2"/>
  <c r="V291" i="2"/>
  <c r="V177" i="2"/>
  <c r="V126" i="2"/>
  <c r="V376" i="2"/>
  <c r="V423" i="2"/>
  <c r="V366" i="2"/>
  <c r="V239" i="2"/>
  <c r="V240" i="2"/>
  <c r="V60" i="2"/>
  <c r="V400" i="2"/>
  <c r="V157" i="2"/>
  <c r="D5" i="2"/>
  <c r="AB118" i="2" l="1"/>
  <c r="E118" i="2"/>
  <c r="AB221" i="2"/>
  <c r="E221" i="2"/>
  <c r="AB231" i="2"/>
  <c r="E231" i="2"/>
  <c r="E120" i="2"/>
  <c r="AB120" i="2"/>
  <c r="AB128" i="2"/>
  <c r="E128" i="2"/>
  <c r="AB122" i="2"/>
  <c r="E122" i="2"/>
  <c r="D122" i="2" s="1"/>
  <c r="E220" i="2"/>
  <c r="AB220" i="2"/>
  <c r="AB369" i="2"/>
  <c r="E369" i="2"/>
  <c r="D370" i="2" s="1"/>
  <c r="D371" i="2" s="1"/>
  <c r="D372" i="2" s="1"/>
  <c r="D373" i="2" s="1"/>
  <c r="D374" i="2" s="1"/>
  <c r="D375" i="2" s="1"/>
  <c r="E262" i="2"/>
  <c r="AB262" i="2"/>
  <c r="E261" i="2"/>
  <c r="AB261" i="2"/>
  <c r="AB185" i="2"/>
  <c r="E185" i="2"/>
  <c r="E60" i="2"/>
  <c r="D60" i="2" s="1"/>
  <c r="AB60" i="2"/>
  <c r="E376" i="2"/>
  <c r="AB376" i="2"/>
  <c r="AB197" i="2"/>
  <c r="E197" i="2"/>
  <c r="E340" i="2"/>
  <c r="AB340" i="2"/>
  <c r="AB279" i="2"/>
  <c r="E279" i="2"/>
  <c r="E317" i="2"/>
  <c r="AB317" i="2"/>
  <c r="E181" i="2"/>
  <c r="AB181" i="2"/>
  <c r="E432" i="2"/>
  <c r="AB432" i="2"/>
  <c r="E440" i="2"/>
  <c r="AB440" i="2"/>
  <c r="E176" i="2"/>
  <c r="AB176" i="2"/>
  <c r="E355" i="2"/>
  <c r="AB355" i="2"/>
  <c r="AB295" i="2"/>
  <c r="E295" i="2"/>
  <c r="E380" i="2"/>
  <c r="AB380" i="2"/>
  <c r="E335" i="2"/>
  <c r="AB335" i="2"/>
  <c r="AB382" i="2"/>
  <c r="E382" i="2"/>
  <c r="AB43" i="2"/>
  <c r="E43" i="2"/>
  <c r="AB82" i="2"/>
  <c r="E82" i="2"/>
  <c r="E255" i="2"/>
  <c r="AB255" i="2"/>
  <c r="AB224" i="2"/>
  <c r="E224" i="2"/>
  <c r="E290" i="2"/>
  <c r="AB290" i="2"/>
  <c r="E471" i="2"/>
  <c r="AB471" i="2"/>
  <c r="AB455" i="2"/>
  <c r="E455" i="2"/>
  <c r="E125" i="2"/>
  <c r="AB125" i="2"/>
  <c r="E204" i="2"/>
  <c r="AB204" i="2"/>
  <c r="AB405" i="2"/>
  <c r="E405" i="2"/>
  <c r="E93" i="2"/>
  <c r="AB93" i="2"/>
  <c r="AB97" i="2"/>
  <c r="E97" i="2"/>
  <c r="E304" i="2"/>
  <c r="AB304" i="2"/>
  <c r="E271" i="2"/>
  <c r="AB271" i="2"/>
  <c r="E402" i="2"/>
  <c r="AB402" i="2"/>
  <c r="AB140" i="2"/>
  <c r="E140" i="2"/>
  <c r="AB254" i="2"/>
  <c r="E254" i="2"/>
  <c r="D255" i="2" s="1"/>
  <c r="E367" i="2"/>
  <c r="D368" i="2" s="1"/>
  <c r="AB367" i="2"/>
  <c r="E194" i="2"/>
  <c r="AB194" i="2"/>
  <c r="AB333" i="2"/>
  <c r="E333" i="2"/>
  <c r="E417" i="2"/>
  <c r="AB417" i="2"/>
  <c r="AB213" i="2"/>
  <c r="E213" i="2"/>
  <c r="AB193" i="2"/>
  <c r="E193" i="2"/>
  <c r="E407" i="2"/>
  <c r="AB407" i="2"/>
  <c r="E214" i="2"/>
  <c r="AB214" i="2"/>
  <c r="E278" i="2"/>
  <c r="AB278" i="2"/>
  <c r="E180" i="2"/>
  <c r="D181" i="2" s="1"/>
  <c r="AB180" i="2"/>
  <c r="E364" i="2"/>
  <c r="AB364" i="2"/>
  <c r="AB10" i="2"/>
  <c r="E10" i="2"/>
  <c r="AB168" i="2"/>
  <c r="E168" i="2"/>
  <c r="E476" i="2"/>
  <c r="AB476" i="2"/>
  <c r="AB242" i="2"/>
  <c r="E242" i="2"/>
  <c r="E465" i="2"/>
  <c r="AB465" i="2"/>
  <c r="E24" i="2"/>
  <c r="AB24" i="2"/>
  <c r="AB479" i="2"/>
  <c r="E479" i="2"/>
  <c r="E392" i="2"/>
  <c r="AB392" i="2"/>
  <c r="E341" i="2"/>
  <c r="AB341" i="2"/>
  <c r="E464" i="2"/>
  <c r="AB464" i="2"/>
  <c r="E202" i="2"/>
  <c r="AB202" i="2"/>
  <c r="E339" i="2"/>
  <c r="AB339" i="2"/>
  <c r="E400" i="2"/>
  <c r="AB400" i="2"/>
  <c r="AB157" i="2"/>
  <c r="E157" i="2"/>
  <c r="E126" i="2"/>
  <c r="AB126" i="2"/>
  <c r="E229" i="2"/>
  <c r="AB229" i="2"/>
  <c r="AB17" i="2"/>
  <c r="E17" i="2"/>
  <c r="AB396" i="2"/>
  <c r="E396" i="2"/>
  <c r="E112" i="2"/>
  <c r="AB112" i="2"/>
  <c r="E302" i="2"/>
  <c r="AB302" i="2"/>
  <c r="AB226" i="2"/>
  <c r="E226" i="2"/>
  <c r="AB106" i="2"/>
  <c r="E106" i="2"/>
  <c r="E332" i="2"/>
  <c r="AB332" i="2"/>
  <c r="AB462" i="2"/>
  <c r="E462" i="2"/>
  <c r="AB133" i="2"/>
  <c r="E133" i="2"/>
  <c r="AB208" i="2"/>
  <c r="E208" i="2"/>
  <c r="AB425" i="2"/>
  <c r="E425" i="2"/>
  <c r="E439" i="2"/>
  <c r="D440" i="2" s="1"/>
  <c r="AB439" i="2"/>
  <c r="E184" i="2"/>
  <c r="D185" i="2" s="1"/>
  <c r="AB184" i="2"/>
  <c r="E36" i="2"/>
  <c r="AB36" i="2"/>
  <c r="AB309" i="2"/>
  <c r="E309" i="2"/>
  <c r="AB33" i="2"/>
  <c r="E33" i="2"/>
  <c r="AB233" i="2"/>
  <c r="E233" i="2"/>
  <c r="AB41" i="2"/>
  <c r="E41" i="2"/>
  <c r="E264" i="2"/>
  <c r="AB264" i="2"/>
  <c r="E386" i="2"/>
  <c r="AB386" i="2"/>
  <c r="E249" i="2"/>
  <c r="AB249" i="2"/>
  <c r="E428" i="2"/>
  <c r="AB428" i="2"/>
  <c r="E475" i="2"/>
  <c r="D476" i="2" s="1"/>
  <c r="AB475" i="2"/>
  <c r="AB192" i="2"/>
  <c r="E192" i="2"/>
  <c r="D193" i="2" s="1"/>
  <c r="E316" i="2"/>
  <c r="D317" i="2" s="1"/>
  <c r="AB316" i="2"/>
  <c r="AB210" i="2"/>
  <c r="E210" i="2"/>
  <c r="E78" i="2"/>
  <c r="AB78" i="2"/>
  <c r="E187" i="2"/>
  <c r="AB187" i="2"/>
  <c r="AB190" i="2"/>
  <c r="E190" i="2"/>
  <c r="AB198" i="2"/>
  <c r="E198" i="2"/>
  <c r="AB241" i="2"/>
  <c r="E241" i="2"/>
  <c r="AB391" i="2"/>
  <c r="E391" i="2"/>
  <c r="D392" i="2" s="1"/>
  <c r="AB57" i="2"/>
  <c r="E57" i="2"/>
  <c r="E205" i="2"/>
  <c r="AB205" i="2"/>
  <c r="E286" i="2"/>
  <c r="AB286" i="2"/>
  <c r="E446" i="2"/>
  <c r="AB446" i="2"/>
  <c r="E70" i="2"/>
  <c r="D71" i="2" s="1"/>
  <c r="AB70" i="2"/>
  <c r="E155" i="2"/>
  <c r="AB155" i="2"/>
  <c r="E219" i="2"/>
  <c r="AB219" i="2"/>
  <c r="E81" i="2"/>
  <c r="AB81" i="2"/>
  <c r="AB131" i="2"/>
  <c r="E131" i="2"/>
  <c r="D133" i="2" s="1"/>
  <c r="E77" i="2"/>
  <c r="D79" i="2" s="1"/>
  <c r="AB77" i="2"/>
  <c r="E91" i="2"/>
  <c r="AB91" i="2"/>
  <c r="AB38" i="2"/>
  <c r="E38" i="2"/>
  <c r="AB363" i="2"/>
  <c r="E363" i="2"/>
  <c r="D364" i="2" s="1"/>
  <c r="AB315" i="2"/>
  <c r="E315" i="2"/>
  <c r="AB222" i="2"/>
  <c r="E222" i="2"/>
  <c r="E422" i="2"/>
  <c r="AB422" i="2"/>
  <c r="AB39" i="2"/>
  <c r="E39" i="2"/>
  <c r="E384" i="2"/>
  <c r="AB384" i="2"/>
  <c r="E104" i="2"/>
  <c r="AB104" i="2"/>
  <c r="E79" i="2"/>
  <c r="AB79" i="2"/>
  <c r="E177" i="2"/>
  <c r="AB177" i="2"/>
  <c r="E306" i="2"/>
  <c r="AB306" i="2"/>
  <c r="AB188" i="2"/>
  <c r="E188" i="2"/>
  <c r="E225" i="2"/>
  <c r="AB225" i="2"/>
  <c r="AB84" i="2"/>
  <c r="E84" i="2"/>
  <c r="D85" i="2" s="1"/>
  <c r="AB31" i="2"/>
  <c r="E31" i="2"/>
  <c r="E260" i="2"/>
  <c r="D261" i="2" s="1"/>
  <c r="D262" i="2" s="1"/>
  <c r="AB260" i="2"/>
  <c r="E206" i="2"/>
  <c r="AB206" i="2"/>
  <c r="AB310" i="2"/>
  <c r="E310" i="2"/>
  <c r="AB362" i="2"/>
  <c r="E362" i="2"/>
  <c r="E252" i="2"/>
  <c r="AB252" i="2"/>
  <c r="E349" i="2"/>
  <c r="AB349" i="2"/>
  <c r="AB87" i="2"/>
  <c r="E87" i="2"/>
  <c r="E456" i="2"/>
  <c r="AB456" i="2"/>
  <c r="E259" i="2"/>
  <c r="D260" i="2" s="1"/>
  <c r="AB259" i="2"/>
  <c r="AB488" i="2"/>
  <c r="E488" i="2"/>
  <c r="E361" i="2"/>
  <c r="AB361" i="2"/>
  <c r="E153" i="2"/>
  <c r="AB153" i="2"/>
  <c r="AB149" i="2"/>
  <c r="E149" i="2"/>
  <c r="AB99" i="2"/>
  <c r="E99" i="2"/>
  <c r="AB166" i="2"/>
  <c r="E166" i="2"/>
  <c r="E300" i="2"/>
  <c r="AB300" i="2"/>
  <c r="AB132" i="2"/>
  <c r="E132" i="2"/>
  <c r="E437" i="2"/>
  <c r="AB437" i="2"/>
  <c r="E223" i="2"/>
  <c r="D224" i="2" s="1"/>
  <c r="AB223" i="2"/>
  <c r="AB107" i="2"/>
  <c r="E107" i="2"/>
  <c r="E357" i="2"/>
  <c r="AB357" i="2"/>
  <c r="AB98" i="2"/>
  <c r="E98" i="2"/>
  <c r="E52" i="2"/>
  <c r="AB52" i="2"/>
  <c r="AB298" i="2"/>
  <c r="E298" i="2"/>
  <c r="E243" i="2"/>
  <c r="AB243" i="2"/>
  <c r="E285" i="2"/>
  <c r="D286" i="2" s="1"/>
  <c r="AB285" i="2"/>
  <c r="AB430" i="2"/>
  <c r="E430" i="2"/>
  <c r="E404" i="2"/>
  <c r="AB404" i="2"/>
  <c r="E348" i="2"/>
  <c r="AB348" i="2"/>
  <c r="E199" i="2"/>
  <c r="AB199" i="2"/>
  <c r="E207" i="2"/>
  <c r="AB207" i="2"/>
  <c r="AB337" i="2"/>
  <c r="E337" i="2"/>
  <c r="E323" i="2"/>
  <c r="AB323" i="2"/>
  <c r="E232" i="2"/>
  <c r="AB232" i="2"/>
  <c r="AB30" i="2"/>
  <c r="E30" i="2"/>
  <c r="AB246" i="2"/>
  <c r="E246" i="2"/>
  <c r="E409" i="2"/>
  <c r="AB409" i="2"/>
  <c r="E216" i="2"/>
  <c r="AB216" i="2"/>
  <c r="AB203" i="2"/>
  <c r="E203" i="2"/>
  <c r="D204" i="2" s="1"/>
  <c r="AB282" i="2"/>
  <c r="E282" i="2"/>
  <c r="E481" i="2"/>
  <c r="AB481" i="2"/>
  <c r="AB113" i="2"/>
  <c r="E113" i="2"/>
  <c r="E319" i="2"/>
  <c r="AB319" i="2"/>
  <c r="AB156" i="2"/>
  <c r="E156" i="2"/>
  <c r="E63" i="2"/>
  <c r="AB63" i="2"/>
  <c r="E170" i="2"/>
  <c r="AB170" i="2"/>
  <c r="AB257" i="2"/>
  <c r="E257" i="2"/>
  <c r="AB296" i="2"/>
  <c r="E296" i="2"/>
  <c r="E291" i="2"/>
  <c r="AB291" i="2"/>
  <c r="E448" i="2"/>
  <c r="AB448" i="2"/>
  <c r="E489" i="2"/>
  <c r="AB489" i="2"/>
  <c r="AB283" i="2"/>
  <c r="E283" i="2"/>
  <c r="E111" i="2"/>
  <c r="AB111" i="2"/>
  <c r="E308" i="2"/>
  <c r="D309" i="2" s="1"/>
  <c r="AB308" i="2"/>
  <c r="AB287" i="2"/>
  <c r="E287" i="2"/>
  <c r="E67" i="2"/>
  <c r="AB67" i="2"/>
  <c r="E234" i="2"/>
  <c r="AB234" i="2"/>
  <c r="AB468" i="2"/>
  <c r="E468" i="2"/>
  <c r="E145" i="2"/>
  <c r="AB145" i="2"/>
  <c r="E466" i="2"/>
  <c r="AB466" i="2"/>
  <c r="E95" i="2"/>
  <c r="AB95" i="2"/>
  <c r="E411" i="2"/>
  <c r="D126" i="2" s="1"/>
  <c r="AB411" i="2"/>
  <c r="E322" i="2"/>
  <c r="D323" i="2" s="1"/>
  <c r="AB322" i="2"/>
  <c r="AB86" i="2"/>
  <c r="E86" i="2"/>
  <c r="AB377" i="2"/>
  <c r="E377" i="2"/>
  <c r="E237" i="2"/>
  <c r="AB237" i="2"/>
  <c r="E451" i="2"/>
  <c r="AB451" i="2"/>
  <c r="AB289" i="2"/>
  <c r="E289" i="2"/>
  <c r="AB195" i="2"/>
  <c r="E195" i="2"/>
  <c r="AB486" i="2"/>
  <c r="E486" i="2"/>
  <c r="E408" i="2"/>
  <c r="D409" i="2" s="1"/>
  <c r="AB408" i="2"/>
  <c r="E441" i="2"/>
  <c r="AB441" i="2"/>
  <c r="AB61" i="2"/>
  <c r="E61" i="2"/>
  <c r="AB54" i="2"/>
  <c r="E54" i="2"/>
  <c r="AB353" i="2"/>
  <c r="E353" i="2"/>
  <c r="AB182" i="2"/>
  <c r="E182" i="2"/>
  <c r="D183" i="2" s="1"/>
  <c r="E356" i="2"/>
  <c r="AB356" i="2"/>
  <c r="E68" i="2"/>
  <c r="AB68" i="2"/>
  <c r="AB467" i="2"/>
  <c r="E467" i="2"/>
  <c r="D468" i="2" s="1"/>
  <c r="E444" i="2"/>
  <c r="AB444" i="2"/>
  <c r="E325" i="2"/>
  <c r="AB325" i="2"/>
  <c r="AB251" i="2"/>
  <c r="E251" i="2"/>
  <c r="D252" i="2" s="1"/>
  <c r="E83" i="2"/>
  <c r="AB83" i="2"/>
  <c r="E173" i="2"/>
  <c r="AB173" i="2"/>
  <c r="AB62" i="2"/>
  <c r="E62" i="2"/>
  <c r="E247" i="2"/>
  <c r="AB247" i="2"/>
  <c r="AB424" i="2"/>
  <c r="E424" i="2"/>
  <c r="D425" i="2" s="1"/>
  <c r="E73" i="2"/>
  <c r="AB73" i="2"/>
  <c r="E256" i="2"/>
  <c r="AB256" i="2"/>
  <c r="E88" i="2"/>
  <c r="AB88" i="2"/>
  <c r="E167" i="2"/>
  <c r="AB167" i="2"/>
  <c r="E174" i="2"/>
  <c r="AB174" i="2"/>
  <c r="E148" i="2"/>
  <c r="D149" i="2" s="1"/>
  <c r="AB148" i="2"/>
  <c r="AB253" i="2"/>
  <c r="E253" i="2"/>
  <c r="AB92" i="2"/>
  <c r="E92" i="2"/>
  <c r="D93" i="2" s="1"/>
  <c r="E273" i="2"/>
  <c r="AB273" i="2"/>
  <c r="AB389" i="2"/>
  <c r="E389" i="2"/>
  <c r="E238" i="2"/>
  <c r="AB238" i="2"/>
  <c r="AB297" i="2"/>
  <c r="E297" i="2"/>
  <c r="E56" i="2"/>
  <c r="AB56" i="2"/>
  <c r="AB183" i="2"/>
  <c r="E183" i="2"/>
  <c r="AB76" i="2"/>
  <c r="E76" i="2"/>
  <c r="D77" i="2" s="1"/>
  <c r="E240" i="2"/>
  <c r="AB240" i="2"/>
  <c r="AB345" i="2"/>
  <c r="E345" i="2"/>
  <c r="E258" i="2"/>
  <c r="D259" i="2" s="1"/>
  <c r="AB258" i="2"/>
  <c r="AB343" i="2"/>
  <c r="E343" i="2"/>
  <c r="E218" i="2"/>
  <c r="D219" i="2" s="1"/>
  <c r="AB218" i="2"/>
  <c r="E163" i="2"/>
  <c r="AB163" i="2"/>
  <c r="AB277" i="2"/>
  <c r="E277" i="2"/>
  <c r="E458" i="2"/>
  <c r="AB458" i="2"/>
  <c r="E472" i="2"/>
  <c r="AB472" i="2"/>
  <c r="AB280" i="2"/>
  <c r="E280" i="2"/>
  <c r="E108" i="2"/>
  <c r="AB108" i="2"/>
  <c r="AB450" i="2"/>
  <c r="E450" i="2"/>
  <c r="E447" i="2"/>
  <c r="D448" i="2" s="1"/>
  <c r="AB447" i="2"/>
  <c r="E414" i="2"/>
  <c r="AB414" i="2"/>
  <c r="AB490" i="2"/>
  <c r="E490" i="2"/>
  <c r="AB442" i="2"/>
  <c r="E442" i="2"/>
  <c r="AB379" i="2"/>
  <c r="E379" i="2"/>
  <c r="D380" i="2" s="1"/>
  <c r="E217" i="2"/>
  <c r="AB217" i="2"/>
  <c r="E480" i="2"/>
  <c r="D355" i="2" s="1"/>
  <c r="AB480" i="2"/>
  <c r="E100" i="2"/>
  <c r="AB100" i="2"/>
  <c r="AB326" i="2"/>
  <c r="E326" i="2"/>
  <c r="E344" i="2"/>
  <c r="AB344" i="2"/>
  <c r="AB434" i="2"/>
  <c r="E434" i="2"/>
  <c r="D435" i="2" s="1"/>
  <c r="E37" i="2"/>
  <c r="AB37" i="2"/>
  <c r="AB378" i="2"/>
  <c r="E378" i="2"/>
  <c r="D379" i="2" s="1"/>
  <c r="AB158" i="2"/>
  <c r="E158" i="2"/>
  <c r="AB110" i="2"/>
  <c r="E110" i="2"/>
  <c r="E403" i="2"/>
  <c r="D404" i="2" s="1"/>
  <c r="AB403" i="2"/>
  <c r="E274" i="2"/>
  <c r="AB274" i="2"/>
  <c r="AB330" i="2"/>
  <c r="E330" i="2"/>
  <c r="E154" i="2"/>
  <c r="D155" i="2" s="1"/>
  <c r="AB154" i="2"/>
  <c r="AB64" i="2"/>
  <c r="E64" i="2"/>
  <c r="AB136" i="2"/>
  <c r="E136" i="2"/>
  <c r="E152" i="2"/>
  <c r="D153" i="2" s="1"/>
  <c r="AB152" i="2"/>
  <c r="AB381" i="2"/>
  <c r="E381" i="2"/>
  <c r="E445" i="2"/>
  <c r="D446" i="2" s="1"/>
  <c r="AB445" i="2"/>
  <c r="AB331" i="2"/>
  <c r="E331" i="2"/>
  <c r="D332" i="2" s="1"/>
  <c r="E401" i="2"/>
  <c r="D402" i="2" s="1"/>
  <c r="AB401" i="2"/>
  <c r="AB398" i="2"/>
  <c r="E398" i="2"/>
  <c r="AB230" i="2"/>
  <c r="E230" i="2"/>
  <c r="D231" i="2" s="1"/>
  <c r="AB228" i="2"/>
  <c r="E228" i="2"/>
  <c r="E474" i="2"/>
  <c r="D475" i="2" s="1"/>
  <c r="AB474" i="2"/>
  <c r="AB307" i="2"/>
  <c r="E307" i="2"/>
  <c r="D308" i="2" s="1"/>
  <c r="E324" i="2"/>
  <c r="D325" i="2" s="1"/>
  <c r="AB324" i="2"/>
  <c r="AB161" i="2"/>
  <c r="E161" i="2"/>
  <c r="E32" i="2"/>
  <c r="AB32" i="2"/>
  <c r="AB45" i="2"/>
  <c r="E45" i="2"/>
  <c r="AB178" i="2"/>
  <c r="E178" i="2"/>
  <c r="E11" i="2"/>
  <c r="AB11" i="2"/>
  <c r="AB191" i="2"/>
  <c r="E191" i="2"/>
  <c r="E105" i="2"/>
  <c r="D356" i="2" s="1"/>
  <c r="AB105" i="2"/>
  <c r="AB350" i="2"/>
  <c r="E350" i="2"/>
  <c r="E151" i="2"/>
  <c r="D152" i="2" s="1"/>
  <c r="AB151" i="2"/>
  <c r="E431" i="2"/>
  <c r="AB431" i="2"/>
  <c r="AB143" i="2"/>
  <c r="E143" i="2"/>
  <c r="E239" i="2"/>
  <c r="AB239" i="2"/>
  <c r="E457" i="2"/>
  <c r="D458" i="2" s="1"/>
  <c r="AB457" i="2"/>
  <c r="AB139" i="2"/>
  <c r="E139" i="2"/>
  <c r="AB419" i="2"/>
  <c r="E419" i="2"/>
  <c r="AB102" i="2"/>
  <c r="E102" i="2"/>
  <c r="AB269" i="2"/>
  <c r="E269" i="2"/>
  <c r="E69" i="2"/>
  <c r="AB69" i="2"/>
  <c r="AB334" i="2"/>
  <c r="E334" i="2"/>
  <c r="D335" i="2" s="1"/>
  <c r="E329" i="2"/>
  <c r="AB329" i="2"/>
  <c r="E358" i="2"/>
  <c r="AB358" i="2"/>
  <c r="AB159" i="2"/>
  <c r="E159" i="2"/>
  <c r="E189" i="2"/>
  <c r="AB189" i="2"/>
  <c r="E27" i="2"/>
  <c r="AB27" i="2"/>
  <c r="E266" i="2"/>
  <c r="AB266" i="2"/>
  <c r="AB312" i="2"/>
  <c r="E312" i="2"/>
  <c r="AB127" i="2"/>
  <c r="E127" i="2"/>
  <c r="AB116" i="2"/>
  <c r="E116" i="2"/>
  <c r="AB383" i="2"/>
  <c r="E383" i="2"/>
  <c r="D384" i="2" s="1"/>
  <c r="AB327" i="2"/>
  <c r="E327" i="2"/>
  <c r="E150" i="2"/>
  <c r="AB150" i="2"/>
  <c r="E318" i="2"/>
  <c r="AB318" i="2"/>
  <c r="AB130" i="2"/>
  <c r="E130" i="2"/>
  <c r="AB284" i="2"/>
  <c r="E284" i="2"/>
  <c r="D285" i="2" s="1"/>
  <c r="AB303" i="2"/>
  <c r="E303" i="2"/>
  <c r="E172" i="2"/>
  <c r="D173" i="2" s="1"/>
  <c r="AB172" i="2"/>
  <c r="AB200" i="2"/>
  <c r="E200" i="2"/>
  <c r="E438" i="2"/>
  <c r="D439" i="2" s="1"/>
  <c r="AB438" i="2"/>
  <c r="AB487" i="2"/>
  <c r="E487" i="2"/>
  <c r="E196" i="2"/>
  <c r="AB196" i="2"/>
  <c r="E394" i="2"/>
  <c r="AB394" i="2"/>
  <c r="AB328" i="2"/>
  <c r="E328" i="2"/>
  <c r="AB429" i="2"/>
  <c r="E429" i="2"/>
  <c r="AB351" i="2"/>
  <c r="E351" i="2"/>
  <c r="AB338" i="2"/>
  <c r="E338" i="2"/>
  <c r="AB51" i="2"/>
  <c r="E51" i="2"/>
  <c r="AB114" i="2"/>
  <c r="E114" i="2"/>
  <c r="E250" i="2"/>
  <c r="AB250" i="2"/>
  <c r="E385" i="2"/>
  <c r="D386" i="2" s="1"/>
  <c r="AB385" i="2"/>
  <c r="E406" i="2"/>
  <c r="AB406" i="2"/>
  <c r="E485" i="2"/>
  <c r="AB485" i="2"/>
  <c r="AB135" i="2"/>
  <c r="E135" i="2"/>
  <c r="AB491" i="2"/>
  <c r="E491" i="2"/>
  <c r="D354" i="2" s="1"/>
  <c r="E48" i="2"/>
  <c r="AB48" i="2"/>
  <c r="E426" i="2"/>
  <c r="AB426" i="2"/>
  <c r="E433" i="2"/>
  <c r="D434" i="2" s="1"/>
  <c r="AB433" i="2"/>
  <c r="E292" i="2"/>
  <c r="AB292" i="2"/>
  <c r="E477" i="2"/>
  <c r="AB477" i="2"/>
  <c r="AB436" i="2"/>
  <c r="E436" i="2"/>
  <c r="D437" i="2" s="1"/>
  <c r="E235" i="2"/>
  <c r="AB235" i="2"/>
  <c r="AB14" i="2"/>
  <c r="E14" i="2"/>
  <c r="D14" i="2" s="1"/>
  <c r="E74" i="2"/>
  <c r="AB74" i="2"/>
  <c r="E162" i="2"/>
  <c r="AB162" i="2"/>
  <c r="AB96" i="2"/>
  <c r="E96" i="2"/>
  <c r="D97" i="2" s="1"/>
  <c r="AB461" i="2"/>
  <c r="E461" i="2"/>
  <c r="D462" i="2" s="1"/>
  <c r="AB138" i="2"/>
  <c r="E138" i="2"/>
  <c r="D139" i="2" s="1"/>
  <c r="AB366" i="2"/>
  <c r="E366" i="2"/>
  <c r="D367" i="2" s="1"/>
  <c r="E395" i="2"/>
  <c r="AB395" i="2"/>
  <c r="E421" i="2"/>
  <c r="D422" i="2" s="1"/>
  <c r="AB421" i="2"/>
  <c r="E267" i="2"/>
  <c r="AB267" i="2"/>
  <c r="E299" i="2"/>
  <c r="AB299" i="2"/>
  <c r="E397" i="2"/>
  <c r="D398" i="2" s="1"/>
  <c r="AB397" i="2"/>
  <c r="E393" i="2"/>
  <c r="D394" i="2" s="1"/>
  <c r="AB393" i="2"/>
  <c r="E49" i="2"/>
  <c r="AB49" i="2"/>
  <c r="E420" i="2"/>
  <c r="AB420" i="2"/>
  <c r="AB46" i="2"/>
  <c r="E46" i="2"/>
  <c r="AB47" i="2"/>
  <c r="E47" i="2"/>
  <c r="D62" i="2" s="1"/>
  <c r="E9" i="2"/>
  <c r="AB9" i="2"/>
  <c r="E427" i="2"/>
  <c r="D428" i="2" s="1"/>
  <c r="AB427" i="2"/>
  <c r="E454" i="2"/>
  <c r="D455" i="2" s="1"/>
  <c r="AB454" i="2"/>
  <c r="AB12" i="2"/>
  <c r="E12" i="2"/>
  <c r="E29" i="2"/>
  <c r="AB29" i="2"/>
  <c r="E293" i="2"/>
  <c r="AB293" i="2"/>
  <c r="E171" i="2"/>
  <c r="D172" i="2" s="1"/>
  <c r="AB171" i="2"/>
  <c r="AB117" i="2"/>
  <c r="E117" i="2"/>
  <c r="D119" i="2" s="1"/>
  <c r="E418" i="2"/>
  <c r="D419" i="2" s="1"/>
  <c r="AB418" i="2"/>
  <c r="AB22" i="2"/>
  <c r="E22" i="2"/>
  <c r="E141" i="2"/>
  <c r="D142" i="2" s="1"/>
  <c r="AB141" i="2"/>
  <c r="E276" i="2"/>
  <c r="D277" i="2" s="1"/>
  <c r="AB276" i="2"/>
  <c r="E23" i="2"/>
  <c r="D13" i="2" s="1"/>
  <c r="AB23" i="2"/>
  <c r="E460" i="2"/>
  <c r="AB460" i="2"/>
  <c r="E263" i="2"/>
  <c r="D264" i="2" s="1"/>
  <c r="AB263" i="2"/>
  <c r="AB399" i="2"/>
  <c r="E399" i="2"/>
  <c r="AB165" i="2"/>
  <c r="E165" i="2"/>
  <c r="AB313" i="2"/>
  <c r="E313" i="2"/>
  <c r="AB244" i="2"/>
  <c r="E244" i="2"/>
  <c r="AB463" i="2"/>
  <c r="E463" i="2"/>
  <c r="D464" i="2" s="1"/>
  <c r="E15" i="2"/>
  <c r="D15" i="2" s="1"/>
  <c r="AB15" i="2"/>
  <c r="E301" i="2"/>
  <c r="D302" i="2" s="1"/>
  <c r="AB301" i="2"/>
  <c r="E101" i="2"/>
  <c r="D74" i="2" s="1"/>
  <c r="AB101" i="2"/>
  <c r="AB342" i="2"/>
  <c r="E342" i="2"/>
  <c r="D343" i="2" s="1"/>
  <c r="E89" i="2"/>
  <c r="AB89" i="2"/>
  <c r="E452" i="2"/>
  <c r="AB452" i="2"/>
  <c r="AB146" i="2"/>
  <c r="E146" i="2"/>
  <c r="E72" i="2"/>
  <c r="AB72" i="2"/>
  <c r="AB164" i="2"/>
  <c r="E164" i="2"/>
  <c r="E134" i="2"/>
  <c r="AB134" i="2"/>
  <c r="E412" i="2"/>
  <c r="AB412" i="2"/>
  <c r="E211" i="2"/>
  <c r="AB211" i="2"/>
  <c r="AB320" i="2"/>
  <c r="E320" i="2"/>
  <c r="AB484" i="2"/>
  <c r="E484" i="2"/>
  <c r="AB482" i="2"/>
  <c r="E482" i="2"/>
  <c r="AB336" i="2"/>
  <c r="E336" i="2"/>
  <c r="D336" i="2" s="1"/>
  <c r="AB169" i="2"/>
  <c r="E169" i="2"/>
  <c r="D170" i="2" s="1"/>
  <c r="AB119" i="2"/>
  <c r="E119" i="2"/>
  <c r="E272" i="2"/>
  <c r="D273" i="2" s="1"/>
  <c r="AB272" i="2"/>
  <c r="AB416" i="2"/>
  <c r="E416" i="2"/>
  <c r="AB55" i="2"/>
  <c r="E55" i="2"/>
  <c r="E281" i="2"/>
  <c r="AB281" i="2"/>
  <c r="AB275" i="2"/>
  <c r="E275" i="2"/>
  <c r="E44" i="2"/>
  <c r="AB44" i="2"/>
  <c r="E423" i="2"/>
  <c r="AB423" i="2"/>
  <c r="E53" i="2"/>
  <c r="D67" i="2" s="1"/>
  <c r="AB53" i="2"/>
  <c r="AB413" i="2"/>
  <c r="E413" i="2"/>
  <c r="D414" i="2" s="1"/>
  <c r="AB314" i="2"/>
  <c r="E314" i="2"/>
  <c r="AB160" i="2"/>
  <c r="E160" i="2"/>
  <c r="AB227" i="2"/>
  <c r="E227" i="2"/>
  <c r="E352" i="2"/>
  <c r="AB352" i="2"/>
  <c r="AB137" i="2"/>
  <c r="E137" i="2"/>
  <c r="E265" i="2"/>
  <c r="AB265" i="2"/>
  <c r="E123" i="2"/>
  <c r="AB123" i="2"/>
  <c r="E346" i="2"/>
  <c r="AB346" i="2"/>
  <c r="AB90" i="2"/>
  <c r="E90" i="2"/>
  <c r="D92" i="2" s="1"/>
  <c r="AB443" i="2"/>
  <c r="E443" i="2"/>
  <c r="D444" i="2" s="1"/>
  <c r="AB270" i="2"/>
  <c r="E270" i="2"/>
  <c r="D271" i="2" s="1"/>
  <c r="E365" i="2"/>
  <c r="D366" i="2" s="1"/>
  <c r="AB365" i="2"/>
  <c r="AB459" i="2"/>
  <c r="E459" i="2"/>
  <c r="D460" i="2" s="1"/>
  <c r="E109" i="2"/>
  <c r="AB109" i="2"/>
  <c r="AB175" i="2"/>
  <c r="E175" i="2"/>
  <c r="D176" i="2" s="1"/>
  <c r="AB449" i="2"/>
  <c r="E449" i="2"/>
  <c r="D450" i="2" s="1"/>
  <c r="E248" i="2"/>
  <c r="D249" i="2" s="1"/>
  <c r="AB248" i="2"/>
  <c r="AB478" i="2"/>
  <c r="E478" i="2"/>
  <c r="D479" i="2" s="1"/>
  <c r="AB25" i="2"/>
  <c r="E25" i="2"/>
  <c r="D25" i="2" s="1"/>
  <c r="AB245" i="2"/>
  <c r="E245" i="2"/>
  <c r="E410" i="2"/>
  <c r="D411" i="2" s="1"/>
  <c r="AB410" i="2"/>
  <c r="AB58" i="2"/>
  <c r="E58" i="2"/>
  <c r="D58" i="2" s="1"/>
  <c r="E215" i="2"/>
  <c r="D132" i="2" s="1"/>
  <c r="AB215" i="2"/>
  <c r="AB390" i="2"/>
  <c r="E390" i="2"/>
  <c r="D391" i="2" s="1"/>
  <c r="E212" i="2"/>
  <c r="AB212" i="2"/>
  <c r="AB144" i="2"/>
  <c r="E144" i="2"/>
  <c r="AB305" i="2"/>
  <c r="E305" i="2"/>
  <c r="D306" i="2" s="1"/>
  <c r="E387" i="2"/>
  <c r="AB387" i="2"/>
  <c r="E483" i="2"/>
  <c r="D484" i="2" s="1"/>
  <c r="AB483" i="2"/>
  <c r="E453" i="2"/>
  <c r="D454" i="2" s="1"/>
  <c r="AB453" i="2"/>
  <c r="AB360" i="2"/>
  <c r="E360" i="2"/>
  <c r="E21" i="2"/>
  <c r="D24" i="2" s="1"/>
  <c r="AB21" i="2"/>
  <c r="AB209" i="2"/>
  <c r="E209" i="2"/>
  <c r="H21" i="6892"/>
  <c r="G21" i="6892" s="1"/>
  <c r="C21" i="6892" s="1"/>
  <c r="E8" i="2"/>
  <c r="D6" i="2" s="1"/>
  <c r="AB8" i="2"/>
  <c r="AB103" i="2"/>
  <c r="E103" i="2"/>
  <c r="E415" i="2"/>
  <c r="AB415" i="2"/>
  <c r="AB268" i="2"/>
  <c r="E268" i="2"/>
  <c r="E186" i="2"/>
  <c r="D88" i="2" s="1"/>
  <c r="AB186" i="2"/>
  <c r="E388" i="2"/>
  <c r="D389" i="2" s="1"/>
  <c r="AB388" i="2"/>
  <c r="E42" i="2"/>
  <c r="AB42" i="2"/>
  <c r="E80" i="2"/>
  <c r="D81" i="2" s="1"/>
  <c r="AB80" i="2"/>
  <c r="E473" i="2"/>
  <c r="D474" i="2" s="1"/>
  <c r="AB473" i="2"/>
  <c r="AB294" i="2"/>
  <c r="E294" i="2"/>
  <c r="E236" i="2"/>
  <c r="AB236" i="2"/>
  <c r="E179" i="2"/>
  <c r="D180" i="2" s="1"/>
  <c r="AB179" i="2"/>
  <c r="AB311" i="2"/>
  <c r="E311" i="2"/>
  <c r="E359" i="2"/>
  <c r="D360" i="2" s="1"/>
  <c r="AB359" i="2"/>
  <c r="E201" i="2"/>
  <c r="D202" i="2" s="1"/>
  <c r="AB201" i="2"/>
  <c r="AB288" i="2"/>
  <c r="E288" i="2"/>
  <c r="AB115" i="2"/>
  <c r="E115" i="2"/>
  <c r="E347" i="2"/>
  <c r="D348" i="2" s="1"/>
  <c r="AB347" i="2"/>
  <c r="E321" i="2"/>
  <c r="D78" i="2" s="1"/>
  <c r="AB321" i="2"/>
  <c r="D4" i="2"/>
  <c r="H9" i="6892"/>
  <c r="G9" i="6892" s="1"/>
  <c r="C9" i="6892" s="1"/>
  <c r="D65" i="2"/>
  <c r="G10" i="6892"/>
  <c r="C10" i="6892" s="1"/>
  <c r="Z22" i="6892"/>
  <c r="Y22" i="6892" s="1"/>
  <c r="U22" i="6892" s="1"/>
  <c r="AI22" i="6892"/>
  <c r="AH22" i="6892" s="1"/>
  <c r="AD22" i="6892" s="1"/>
  <c r="Q22" i="6892"/>
  <c r="P22" i="6892" s="1"/>
  <c r="L22" i="6892" s="1"/>
  <c r="Z7" i="6892"/>
  <c r="Y7" i="6892" s="1"/>
  <c r="U7" i="6892" s="1"/>
  <c r="Z20" i="6892"/>
  <c r="Y20" i="6892" s="1"/>
  <c r="U20" i="6892" s="1"/>
  <c r="AI7" i="6892"/>
  <c r="AH7" i="6892" s="1"/>
  <c r="AD7" i="6892" s="1"/>
  <c r="Q7" i="6892"/>
  <c r="P7" i="6892" s="1"/>
  <c r="L7" i="6892" s="1"/>
  <c r="Q20" i="6892"/>
  <c r="P20" i="6892" s="1"/>
  <c r="L20" i="6892" s="1"/>
  <c r="AI20" i="6892"/>
  <c r="AH20" i="6892" s="1"/>
  <c r="AD20" i="6892" s="1"/>
  <c r="Z10" i="6892"/>
  <c r="Y10" i="6892" s="1"/>
  <c r="U10" i="6892" s="1"/>
  <c r="Z19" i="6892"/>
  <c r="Y19" i="6892" s="1"/>
  <c r="U19" i="6892" s="1"/>
  <c r="Z17" i="6892"/>
  <c r="Y17" i="6892" s="1"/>
  <c r="U17" i="6892" s="1"/>
  <c r="AI10" i="6892"/>
  <c r="AH10" i="6892" s="1"/>
  <c r="AD10" i="6892" s="1"/>
  <c r="Q10" i="6892"/>
  <c r="P10" i="6892" s="1"/>
  <c r="L10" i="6892" s="1"/>
  <c r="Q17" i="6892"/>
  <c r="P17" i="6892" s="1"/>
  <c r="L17" i="6892" s="1"/>
  <c r="AI17" i="6892"/>
  <c r="AH17" i="6892" s="1"/>
  <c r="AD17" i="6892" s="1"/>
  <c r="AI19" i="6892"/>
  <c r="AH19" i="6892" s="1"/>
  <c r="AD19" i="6892" s="1"/>
  <c r="Q19" i="6892"/>
  <c r="P19" i="6892" s="1"/>
  <c r="L19" i="6892" s="1"/>
  <c r="D199" i="2" l="1"/>
  <c r="D9" i="2"/>
  <c r="D91" i="2"/>
  <c r="D43" i="2"/>
  <c r="D147" i="2"/>
  <c r="D471" i="2"/>
  <c r="D469" i="2"/>
  <c r="D470" i="2" s="1"/>
  <c r="D187" i="2"/>
  <c r="D104" i="2"/>
  <c r="D485" i="2"/>
  <c r="D208" i="2"/>
  <c r="D289" i="2"/>
  <c r="D345" i="2"/>
  <c r="D405" i="2"/>
  <c r="D279" i="2"/>
  <c r="D280" i="2" s="1"/>
  <c r="D369" i="2"/>
  <c r="D315" i="2"/>
  <c r="D213" i="2"/>
  <c r="D168" i="2"/>
  <c r="D138" i="2"/>
  <c r="D246" i="2"/>
  <c r="D396" i="2"/>
  <c r="D330" i="2"/>
  <c r="D210" i="2"/>
  <c r="D107" i="2"/>
  <c r="D312" i="2"/>
  <c r="D282" i="2"/>
  <c r="D51" i="2"/>
  <c r="D388" i="2"/>
  <c r="D10" i="2"/>
  <c r="D118" i="2"/>
  <c r="D7" i="2"/>
  <c r="D110" i="2"/>
  <c r="D197" i="2"/>
  <c r="D121" i="2"/>
  <c r="D120" i="2"/>
  <c r="D129" i="2"/>
  <c r="D128" i="2"/>
  <c r="D229" i="2"/>
  <c r="D222" i="2"/>
  <c r="D220" i="2"/>
  <c r="D221" i="2" s="1"/>
  <c r="D106" i="2"/>
  <c r="D34" i="2"/>
  <c r="D26" i="2"/>
  <c r="D383" i="2"/>
  <c r="D41" i="2"/>
  <c r="D413" i="2"/>
  <c r="D251" i="2"/>
  <c r="D98" i="2"/>
  <c r="D319" i="2"/>
  <c r="D240" i="2"/>
  <c r="D102" i="2"/>
  <c r="D233" i="2"/>
  <c r="D226" i="2"/>
  <c r="D340" i="2"/>
  <c r="D361" i="2"/>
  <c r="D11" i="2"/>
  <c r="D228" i="2"/>
  <c r="D430" i="2"/>
  <c r="D488" i="2"/>
  <c r="D304" i="2"/>
  <c r="D382" i="2"/>
  <c r="D184" i="2"/>
  <c r="D451" i="2"/>
  <c r="D254" i="2"/>
  <c r="D36" i="2"/>
  <c r="D116" i="2"/>
  <c r="D135" i="2"/>
  <c r="D486" i="2"/>
  <c r="D190" i="2"/>
  <c r="D257" i="2"/>
  <c r="D333" i="2"/>
  <c r="D145" i="2"/>
  <c r="D161" i="2"/>
  <c r="D166" i="2"/>
  <c r="D40" i="2"/>
  <c r="D316" i="2"/>
  <c r="D84" i="2"/>
  <c r="D266" i="2"/>
  <c r="D424" i="2"/>
  <c r="D90" i="2"/>
  <c r="D70" i="2"/>
  <c r="D218" i="2"/>
  <c r="D347" i="2"/>
  <c r="D188" i="2"/>
  <c r="D421" i="2"/>
  <c r="D151" i="2"/>
  <c r="D407" i="2"/>
  <c r="D400" i="2"/>
  <c r="D201" i="2"/>
  <c r="D205" i="2" s="1"/>
  <c r="D227" i="2" s="1"/>
  <c r="D59" i="2" s="1"/>
  <c r="D295" i="2" s="1"/>
  <c r="D94" i="2" s="1"/>
  <c r="D339" i="2" s="1"/>
  <c r="D49" i="2" s="1"/>
  <c r="D376" i="2" s="1"/>
  <c r="D377" i="2" s="1"/>
  <c r="D378" i="2" s="1"/>
  <c r="D431" i="2" s="1"/>
  <c r="D215" i="2" s="1"/>
  <c r="D130" i="2"/>
  <c r="D131" i="2"/>
  <c r="D269" i="2"/>
  <c r="D270" i="2"/>
  <c r="D162" i="2"/>
  <c r="D163" i="2" s="1"/>
  <c r="D327" i="2"/>
  <c r="D297" i="2"/>
  <c r="D298" i="2"/>
  <c r="D105" i="2"/>
  <c r="D288" i="2"/>
  <c r="D258" i="2"/>
  <c r="D167" i="2"/>
  <c r="D87" i="2"/>
  <c r="D89" i="2"/>
  <c r="D311" i="2"/>
  <c r="D76" i="2"/>
  <c r="D57" i="2"/>
  <c r="D234" i="2"/>
  <c r="D44" i="2"/>
  <c r="D296" i="2"/>
  <c r="D212" i="2"/>
  <c r="D293" i="2"/>
  <c r="D395" i="2"/>
  <c r="D267" i="2"/>
  <c r="D359" i="2"/>
  <c r="D42" i="2"/>
  <c r="D275" i="2"/>
  <c r="D473" i="2"/>
  <c r="D452" i="2"/>
  <c r="D320" i="2"/>
  <c r="D321" i="2" s="1"/>
  <c r="D362" i="2"/>
  <c r="D178" i="2"/>
  <c r="D250" i="2"/>
  <c r="D186" i="2"/>
  <c r="D401" i="2"/>
  <c r="D342" i="2"/>
  <c r="D466" i="2"/>
  <c r="D418" i="2"/>
  <c r="D305" i="2"/>
  <c r="D291" i="2"/>
  <c r="D433" i="2"/>
  <c r="D341" i="2"/>
  <c r="D416" i="2"/>
  <c r="D417" i="2"/>
  <c r="D21" i="2"/>
  <c r="D276" i="2"/>
  <c r="D483" i="2"/>
  <c r="D245" i="2"/>
  <c r="D30" i="2"/>
  <c r="D48" i="2"/>
  <c r="D117" i="2"/>
  <c r="D103" i="2"/>
  <c r="D179" i="2"/>
  <c r="D443" i="2"/>
  <c r="D344" i="2"/>
  <c r="D50" i="2"/>
  <c r="D487" i="2"/>
  <c r="D114" i="2"/>
  <c r="D99" i="2"/>
  <c r="D113" i="2"/>
  <c r="D489" i="2"/>
  <c r="D490" i="2" s="1"/>
  <c r="D491" i="2" s="1"/>
  <c r="D61" i="2"/>
  <c r="D33" i="2"/>
  <c r="D465" i="2"/>
  <c r="D463" i="2"/>
  <c r="D243" i="2"/>
  <c r="D334" i="2"/>
  <c r="D100" i="2"/>
  <c r="D225" i="2"/>
  <c r="D146" i="2"/>
  <c r="D198" i="2"/>
  <c r="D236" i="2"/>
  <c r="D237" i="2" s="1"/>
  <c r="D27" i="2"/>
  <c r="D28" i="2"/>
  <c r="D459" i="2"/>
  <c r="D239" i="2"/>
  <c r="D248" i="2"/>
  <c r="D69" i="2"/>
  <c r="D238" i="2"/>
  <c r="D241" i="2" s="1"/>
  <c r="D242" i="2" s="1"/>
  <c r="D112" i="2" s="1"/>
  <c r="D449" i="2"/>
  <c r="D171" i="2"/>
  <c r="D200" i="2"/>
  <c r="D438" i="2"/>
  <c r="D207" i="2"/>
  <c r="D82" i="2"/>
  <c r="D80" i="2"/>
  <c r="D423" i="2"/>
  <c r="D447" i="2"/>
  <c r="D387" i="2"/>
  <c r="D303" i="2"/>
  <c r="D230" i="2"/>
  <c r="D393" i="2"/>
  <c r="D365" i="2"/>
  <c r="D408" i="2"/>
  <c r="D127" i="2"/>
  <c r="D125" i="2"/>
  <c r="D182" i="2"/>
  <c r="D314" i="2"/>
  <c r="D22" i="2"/>
  <c r="D23" i="2"/>
  <c r="D115" i="2"/>
  <c r="D420" i="2"/>
  <c r="D143" i="2"/>
  <c r="D144" i="2"/>
  <c r="D46" i="2"/>
  <c r="D399" i="2"/>
  <c r="D111" i="2"/>
  <c r="D436" i="2"/>
  <c r="D134" i="2"/>
  <c r="D390" i="2"/>
  <c r="D63" i="2"/>
  <c r="D196" i="2"/>
  <c r="D216" i="2"/>
  <c r="D150" i="2"/>
  <c r="D189" i="2"/>
  <c r="D223" i="2"/>
  <c r="D310" i="2"/>
  <c r="D426" i="2"/>
  <c r="D480" i="2"/>
  <c r="D194" i="2"/>
  <c r="D456" i="2"/>
  <c r="D124" i="2"/>
  <c r="D123" i="2"/>
  <c r="D453" i="2"/>
  <c r="D427" i="2"/>
  <c r="D326" i="2"/>
  <c r="D96" i="2"/>
  <c r="D95" i="2"/>
  <c r="D235" i="2"/>
  <c r="D292" i="2"/>
  <c r="D64" i="2"/>
  <c r="D481" i="2"/>
  <c r="D482" i="2" s="1"/>
  <c r="D410" i="2"/>
  <c r="D324" i="2"/>
  <c r="D349" i="2"/>
  <c r="D350" i="2" s="1"/>
  <c r="D351" i="2" s="1"/>
  <c r="D352" i="2" s="1"/>
  <c r="D353" i="2" s="1"/>
  <c r="D244" i="2"/>
  <c r="D358" i="2"/>
  <c r="D253" i="2"/>
  <c r="D263" i="2"/>
  <c r="D217" i="2"/>
  <c r="D287" i="2"/>
  <c r="D322" i="2"/>
  <c r="D265" i="2"/>
  <c r="D412" i="2"/>
  <c r="D203" i="2"/>
  <c r="D477" i="2"/>
  <c r="D195" i="2"/>
  <c r="D403" i="2"/>
  <c r="D256" i="2"/>
  <c r="D177" i="2"/>
  <c r="D318" i="2"/>
  <c r="D164" i="2"/>
  <c r="D165" i="2"/>
  <c r="D329" i="2"/>
  <c r="D328" i="2"/>
  <c r="D313" i="2"/>
  <c r="D337" i="2"/>
  <c r="D160" i="2"/>
  <c r="D331" i="2"/>
  <c r="D159" i="2"/>
  <c r="D281" i="2"/>
  <c r="D346" i="2"/>
  <c r="D294" i="2"/>
  <c r="D290" i="2"/>
  <c r="D284" i="2"/>
  <c r="D283" i="2"/>
  <c r="D247" i="2"/>
  <c r="D338" i="2"/>
  <c r="D300" i="2"/>
  <c r="D299" i="2"/>
  <c r="D108" i="2"/>
  <c r="D211" i="2"/>
  <c r="D209" i="2"/>
  <c r="D363" i="2"/>
  <c r="D397" i="2"/>
  <c r="D157" i="2"/>
  <c r="D158" i="2"/>
  <c r="D169" i="2"/>
  <c r="D214" i="2"/>
  <c r="D406" i="2"/>
  <c r="D83" i="2"/>
  <c r="D29" i="2"/>
  <c r="D53" i="2"/>
  <c r="D268" i="2"/>
  <c r="D478" i="2"/>
  <c r="D415" i="2"/>
  <c r="D274" i="2"/>
  <c r="D175" i="2"/>
  <c r="D73" i="2"/>
  <c r="D75" i="2"/>
  <c r="D174" i="2"/>
  <c r="D445" i="2"/>
  <c r="D442" i="2"/>
  <c r="D467" i="2"/>
  <c r="D68" i="2"/>
  <c r="D301" i="2"/>
  <c r="D154" i="2"/>
  <c r="D457" i="2"/>
  <c r="D307" i="2"/>
  <c r="D385" i="2"/>
  <c r="D156" i="2"/>
  <c r="D206" i="2"/>
  <c r="D429" i="2"/>
  <c r="D39" i="2"/>
  <c r="D272" i="2"/>
  <c r="D472" i="2"/>
  <c r="D441" i="2"/>
  <c r="D35" i="2"/>
  <c r="D432" i="2"/>
  <c r="D12" i="2"/>
  <c r="D72" i="2"/>
  <c r="D38" i="2"/>
  <c r="D278" i="2"/>
  <c r="D101" i="2"/>
  <c r="D357" i="2" s="1"/>
  <c r="D381" i="2"/>
  <c r="D16" i="2"/>
  <c r="D31" i="2"/>
  <c r="D47" i="2" s="1"/>
  <c r="D54" i="2" s="1"/>
  <c r="D52" i="2" s="1"/>
  <c r="D45" i="2"/>
  <c r="D148" i="2"/>
  <c r="D37" i="2"/>
  <c r="D32" i="2"/>
  <c r="D19" i="2"/>
  <c r="D18" i="2" s="1"/>
  <c r="D191" i="2"/>
  <c r="D192" i="2" s="1"/>
  <c r="D109" i="2" s="1"/>
  <c r="D136" i="2"/>
  <c r="D137" i="2" s="1"/>
  <c r="D141" i="2" s="1"/>
  <c r="D140" i="2" s="1"/>
  <c r="D461" i="2" s="1"/>
  <c r="D56" i="2"/>
  <c r="D232" i="2"/>
  <c r="D17" i="2"/>
  <c r="D86" i="2" s="1"/>
  <c r="D8" i="2"/>
  <c r="Q15" i="6892"/>
  <c r="P15" i="6892" s="1"/>
  <c r="L15" i="6892" s="1"/>
  <c r="Q18" i="6892"/>
  <c r="P18" i="6892" s="1"/>
  <c r="L18" i="6892" s="1"/>
  <c r="Z18" i="6892"/>
  <c r="Y18" i="6892" s="1"/>
  <c r="U18" i="6892" s="1"/>
  <c r="Q5" i="6892"/>
  <c r="P5" i="6892" s="1"/>
  <c r="L5" i="6892" s="1"/>
  <c r="AI15" i="6892"/>
  <c r="AH15" i="6892" s="1"/>
  <c r="AD15" i="6892" s="1"/>
  <c r="D55" i="2"/>
  <c r="AI18" i="6892"/>
  <c r="AH18" i="6892" s="1"/>
  <c r="AD18" i="6892" s="1"/>
  <c r="AA6" i="6892"/>
  <c r="Z5" i="6892"/>
  <c r="Y5" i="6892" s="1"/>
  <c r="U5" i="6892" s="1"/>
  <c r="AI8" i="6892"/>
  <c r="AH8" i="6892" s="1"/>
  <c r="AD8" i="6892" s="1"/>
  <c r="Q9" i="6892"/>
  <c r="P9" i="6892" s="1"/>
  <c r="L9" i="6892" s="1"/>
  <c r="Z8" i="6892"/>
  <c r="Y8" i="6892" s="1"/>
  <c r="U8" i="6892" s="1"/>
  <c r="Q6" i="6892"/>
  <c r="AI5" i="6892"/>
  <c r="AH5" i="6892" s="1"/>
  <c r="AD5" i="6892" s="1"/>
  <c r="R6" i="6892"/>
  <c r="Z9" i="6892"/>
  <c r="Y9" i="6892" s="1"/>
  <c r="U9" i="6892" s="1"/>
  <c r="AI6" i="6892"/>
  <c r="Z6" i="6892"/>
  <c r="Q8" i="6892"/>
  <c r="P8" i="6892" s="1"/>
  <c r="L8" i="6892" s="1"/>
  <c r="AI9" i="6892"/>
  <c r="AH9" i="6892" s="1"/>
  <c r="AD9" i="6892" s="1"/>
  <c r="AJ6" i="6892"/>
  <c r="Z15" i="6892"/>
  <c r="Y15" i="6892" s="1"/>
  <c r="U15" i="6892" s="1"/>
  <c r="D3" i="2"/>
  <c r="Y6" i="6892" l="1"/>
  <c r="U6" i="6892" s="1"/>
  <c r="AH6" i="6892"/>
  <c r="AD6" i="6892" s="1"/>
  <c r="P6" i="6892"/>
  <c r="L6" i="6892" s="1"/>
  <c r="D5" i="7101"/>
  <c r="D45" i="7101" s="1"/>
  <c r="D16" i="7101" s="1"/>
</calcChain>
</file>

<file path=xl/connections.xml><?xml version="1.0" encoding="utf-8"?>
<connections xmlns="http://schemas.openxmlformats.org/spreadsheetml/2006/main">
  <connection id="1" name="results_tr1301" type="6" refreshedVersion="4" deleted="1" background="1" saveData="1">
    <textPr codePage="1250" sourceFile="D:\Mazurskie Tropy\MT_2021\19_Wyniki\Koncowe 2021\results_tr1301.csv" thousands=" 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<sst xmlns="http://schemas.openxmlformats.org/spreadsheetml/2006/main" count="26979" uniqueCount="5613">
  <si>
    <t>K</t>
  </si>
  <si>
    <t>BikeOrient</t>
  </si>
  <si>
    <t>Herman-Iżycki</t>
  </si>
  <si>
    <t>Mazurskie Tropy</t>
  </si>
  <si>
    <t>Złoto dla zuchwałych</t>
  </si>
  <si>
    <t>Mordownik</t>
  </si>
  <si>
    <t>Nocna Masakra 200km</t>
  </si>
  <si>
    <t>Nocna Masakra 100km</t>
  </si>
  <si>
    <t>Owczarski</t>
  </si>
  <si>
    <t>NAZWISKO</t>
  </si>
  <si>
    <t>Cecuła</t>
  </si>
  <si>
    <t>ZESPÓŁ</t>
  </si>
  <si>
    <t>PUNKTY PPM</t>
  </si>
  <si>
    <t>Miejsce PPM</t>
  </si>
  <si>
    <t>NAZWISKO I IMIĘ</t>
  </si>
  <si>
    <t>Piotr</t>
  </si>
  <si>
    <t>Paweł</t>
  </si>
  <si>
    <t>Marcin</t>
  </si>
  <si>
    <t>Liszka</t>
  </si>
  <si>
    <t>Grzegorz</t>
  </si>
  <si>
    <t>Nowicki</t>
  </si>
  <si>
    <t>Jacek</t>
  </si>
  <si>
    <t>Krzysztof</t>
  </si>
  <si>
    <t>Witkowski</t>
  </si>
  <si>
    <t>Przemysław</t>
  </si>
  <si>
    <t>Leszek</t>
  </si>
  <si>
    <t>Andrzej</t>
  </si>
  <si>
    <t>Papis</t>
  </si>
  <si>
    <t>Orłowski</t>
  </si>
  <si>
    <t>Smejda</t>
  </si>
  <si>
    <t>Waga</t>
  </si>
  <si>
    <t>pp</t>
  </si>
  <si>
    <t>M</t>
  </si>
  <si>
    <t>Marek</t>
  </si>
  <si>
    <t>Zieliński</t>
  </si>
  <si>
    <t>Magdalena</t>
  </si>
  <si>
    <t>IMIĘ</t>
  </si>
  <si>
    <t>czas</t>
  </si>
  <si>
    <t>pk</t>
  </si>
  <si>
    <t>pk^0,2</t>
  </si>
  <si>
    <t>PPM</t>
  </si>
  <si>
    <t>Rafał</t>
  </si>
  <si>
    <t>Bartosz</t>
  </si>
  <si>
    <t>Konieczny</t>
  </si>
  <si>
    <t>Tomasz</t>
  </si>
  <si>
    <t>Robert</t>
  </si>
  <si>
    <t>Stanek</t>
  </si>
  <si>
    <t>Artur</t>
  </si>
  <si>
    <t>Gładysiak</t>
  </si>
  <si>
    <t>Zając</t>
  </si>
  <si>
    <t>Skoracki</t>
  </si>
  <si>
    <t>Szawdzin</t>
  </si>
  <si>
    <t>Dymno</t>
  </si>
  <si>
    <t>Abentojra</t>
  </si>
  <si>
    <t>ROCZNIK</t>
  </si>
  <si>
    <t>Michał</t>
  </si>
  <si>
    <t>Blank</t>
  </si>
  <si>
    <t>Danuta</t>
  </si>
  <si>
    <t>Wrona</t>
  </si>
  <si>
    <t>Łukasz</t>
  </si>
  <si>
    <t>Jańczak</t>
  </si>
  <si>
    <t>Wiesław</t>
  </si>
  <si>
    <t>Asia</t>
  </si>
  <si>
    <t>Szajduk</t>
  </si>
  <si>
    <t>Konrad</t>
  </si>
  <si>
    <t>Sójka</t>
  </si>
  <si>
    <t>Maciej</t>
  </si>
  <si>
    <t>id</t>
  </si>
  <si>
    <t>id tech</t>
  </si>
  <si>
    <t>rocznik</t>
  </si>
  <si>
    <t>id tech 2</t>
  </si>
  <si>
    <t>zespół</t>
  </si>
  <si>
    <t>Wiktorowski</t>
  </si>
  <si>
    <t>Krystian</t>
  </si>
  <si>
    <t>Jakubek</t>
  </si>
  <si>
    <t>Wieczorek</t>
  </si>
  <si>
    <t>Mirowski</t>
  </si>
  <si>
    <t>Formanowski</t>
  </si>
  <si>
    <t>Janik</t>
  </si>
  <si>
    <t>Adam</t>
  </si>
  <si>
    <t>Wieszczeczyński</t>
  </si>
  <si>
    <t>Stefański</t>
  </si>
  <si>
    <t>Marcinkowska</t>
  </si>
  <si>
    <t>Rygalski</t>
  </si>
  <si>
    <t>Bujakiewicz</t>
  </si>
  <si>
    <t>Tadeusz</t>
  </si>
  <si>
    <t>Jarosław</t>
  </si>
  <si>
    <t>Mateusz</t>
  </si>
  <si>
    <t>Sławomir</t>
  </si>
  <si>
    <t>Makowiec</t>
  </si>
  <si>
    <t>Sadowski</t>
  </si>
  <si>
    <t>Karol</t>
  </si>
  <si>
    <t>Jan</t>
  </si>
  <si>
    <t>Grabowski</t>
  </si>
  <si>
    <t>Wiśniewski</t>
  </si>
  <si>
    <t>nazwisko</t>
  </si>
  <si>
    <t>imię</t>
  </si>
  <si>
    <t>Procek</t>
  </si>
  <si>
    <t>Głomski</t>
  </si>
  <si>
    <t>Aleksander</t>
  </si>
  <si>
    <t>Sosiński</t>
  </si>
  <si>
    <t>Parzybut</t>
  </si>
  <si>
    <t>Pawlak</t>
  </si>
  <si>
    <t>Cichoń</t>
  </si>
  <si>
    <t>Hoffmann</t>
  </si>
  <si>
    <t>KoRNO</t>
  </si>
  <si>
    <t>Szynkarek</t>
  </si>
  <si>
    <t>Czaplicki</t>
  </si>
  <si>
    <t>Rapp</t>
  </si>
  <si>
    <t>Adkonis</t>
  </si>
  <si>
    <t>XII Szago</t>
  </si>
  <si>
    <t>Pazur Gryfa</t>
  </si>
  <si>
    <t>Świetlik</t>
  </si>
  <si>
    <t>Fałowski</t>
  </si>
  <si>
    <t>Kajetan</t>
  </si>
  <si>
    <t>Rystał</t>
  </si>
  <si>
    <t>Piłat</t>
  </si>
  <si>
    <t>Gabriel</t>
  </si>
  <si>
    <t>Florczak</t>
  </si>
  <si>
    <t>Miron</t>
  </si>
  <si>
    <t>Toboła</t>
  </si>
  <si>
    <t>Bartek</t>
  </si>
  <si>
    <t>Naglewicz</t>
  </si>
  <si>
    <t>Kasseja</t>
  </si>
  <si>
    <t>Wiosenne 360</t>
  </si>
  <si>
    <t>pierwsze zawody</t>
  </si>
  <si>
    <t>RW</t>
  </si>
  <si>
    <t>płeć</t>
  </si>
  <si>
    <t>BikeStats.pl</t>
  </si>
  <si>
    <t>Agnieszka</t>
  </si>
  <si>
    <t>Bukowska</t>
  </si>
  <si>
    <t>RUDY KOT</t>
  </si>
  <si>
    <t>Towanda</t>
  </si>
  <si>
    <t>Miejsce</t>
  </si>
  <si>
    <t>Piwakowski</t>
  </si>
  <si>
    <t>Daniel</t>
  </si>
  <si>
    <t>Jaskólski</t>
  </si>
  <si>
    <t>Jakub</t>
  </si>
  <si>
    <t>Jóźwiuk</t>
  </si>
  <si>
    <t>Harpagan</t>
  </si>
  <si>
    <t>Dariusz</t>
  </si>
  <si>
    <t>Drapella</t>
  </si>
  <si>
    <t>Morawski</t>
  </si>
  <si>
    <t>Fitserwis MTB Team</t>
  </si>
  <si>
    <t>Kasierski</t>
  </si>
  <si>
    <t>Siewruk</t>
  </si>
  <si>
    <t>Troll Team</t>
  </si>
  <si>
    <t>Wojciech</t>
  </si>
  <si>
    <t>Hołdakowski</t>
  </si>
  <si>
    <t>Orzoł</t>
  </si>
  <si>
    <t>Paszkowski</t>
  </si>
  <si>
    <t>Chojecki</t>
  </si>
  <si>
    <t>Filipiuk</t>
  </si>
  <si>
    <t>Śmieja</t>
  </si>
  <si>
    <t>GR3miasto</t>
  </si>
  <si>
    <t>Szot</t>
  </si>
  <si>
    <t>Nazwisko</t>
  </si>
  <si>
    <t>Imię</t>
  </si>
  <si>
    <t>Mitutoyo AZS Wratislavia</t>
  </si>
  <si>
    <t>Kliniewski</t>
  </si>
  <si>
    <t>mrdp.pl</t>
  </si>
  <si>
    <t>Pachulski</t>
  </si>
  <si>
    <t>Oprychy</t>
  </si>
  <si>
    <t>Galla</t>
  </si>
  <si>
    <t>Rajd Konwalii TEAM</t>
  </si>
  <si>
    <t>Jasik</t>
  </si>
  <si>
    <t>OlsztynKocham</t>
  </si>
  <si>
    <t>SONY MTB TEAM</t>
  </si>
  <si>
    <t>AMBIT RACING TEAM</t>
  </si>
  <si>
    <t>SŁAWOMIR</t>
  </si>
  <si>
    <t>Błaszczyk</t>
  </si>
  <si>
    <t>Darek</t>
  </si>
  <si>
    <t>Bez Skorka</t>
  </si>
  <si>
    <t>Hajduk</t>
  </si>
  <si>
    <t>agmar.eu</t>
  </si>
  <si>
    <t>jogurtnarowerze.pl</t>
  </si>
  <si>
    <t>Szumański</t>
  </si>
  <si>
    <t>KOOPER Architektura</t>
  </si>
  <si>
    <t>Postęp team</t>
  </si>
  <si>
    <t>Zawadzki</t>
  </si>
  <si>
    <t>Brotherhood of Moonshine</t>
  </si>
  <si>
    <t>Welocypedy</t>
  </si>
  <si>
    <t>Tomasy</t>
  </si>
  <si>
    <t>Szopa</t>
  </si>
  <si>
    <t>SISU-OWB team</t>
  </si>
  <si>
    <t>Sopoliński</t>
  </si>
  <si>
    <t>Wysocki</t>
  </si>
  <si>
    <t>Królowie Lasu</t>
  </si>
  <si>
    <t>Kotkowski</t>
  </si>
  <si>
    <t>Kamil</t>
  </si>
  <si>
    <t>TYGRYSKRIS</t>
  </si>
  <si>
    <t>Wheelie Garage</t>
  </si>
  <si>
    <t>BikeBoys CadMario Team</t>
  </si>
  <si>
    <t>Lidka</t>
  </si>
  <si>
    <t>Truszkowska</t>
  </si>
  <si>
    <t>Kamila</t>
  </si>
  <si>
    <t>ZdZ</t>
  </si>
  <si>
    <t>Kraków</t>
  </si>
  <si>
    <t>SKF Bikeholicy</t>
  </si>
  <si>
    <t>Konopiński</t>
  </si>
  <si>
    <t>Maria</t>
  </si>
  <si>
    <t>Labut</t>
  </si>
  <si>
    <t>Rowerowa Norka</t>
  </si>
  <si>
    <t>Monika</t>
  </si>
  <si>
    <t>Kosmala</t>
  </si>
  <si>
    <t>Jerzy</t>
  </si>
  <si>
    <t>Bożek</t>
  </si>
  <si>
    <t>Jeliński</t>
  </si>
  <si>
    <t>Etisoft Bike Team</t>
  </si>
  <si>
    <t>Kawecki</t>
  </si>
  <si>
    <t>Bogdan</t>
  </si>
  <si>
    <t>Kurzawa</t>
  </si>
  <si>
    <t>Baster</t>
  </si>
  <si>
    <t>LUKS Zabrzeg</t>
  </si>
  <si>
    <t>Zdzisław</t>
  </si>
  <si>
    <t>Kurtok</t>
  </si>
  <si>
    <t>Ludwik</t>
  </si>
  <si>
    <t>Tomaszczyk</t>
  </si>
  <si>
    <t>Lubin</t>
  </si>
  <si>
    <t>RKS Fiedorek</t>
  </si>
  <si>
    <t>oi punx</t>
  </si>
  <si>
    <t>Staszewski</t>
  </si>
  <si>
    <t>Malicki</t>
  </si>
  <si>
    <t>Staszek</t>
  </si>
  <si>
    <t>Korzec</t>
  </si>
  <si>
    <t>Zdezorientowani</t>
  </si>
  <si>
    <t>Adamczyk</t>
  </si>
  <si>
    <t>Agata</t>
  </si>
  <si>
    <t>Motyl-Adamczyk</t>
  </si>
  <si>
    <t>Tychy</t>
  </si>
  <si>
    <t>Roman</t>
  </si>
  <si>
    <t>Tyszkowski</t>
  </si>
  <si>
    <t>LosMaruderos</t>
  </si>
  <si>
    <t>Melon-Mika</t>
  </si>
  <si>
    <t>Łódź</t>
  </si>
  <si>
    <t>Gryszkalis</t>
  </si>
  <si>
    <t>podrozerowerowe.info</t>
  </si>
  <si>
    <t>Radosław</t>
  </si>
  <si>
    <t>Średnicki</t>
  </si>
  <si>
    <t>bajkers.com</t>
  </si>
  <si>
    <t>Kot</t>
  </si>
  <si>
    <t>Walentowski</t>
  </si>
  <si>
    <t>Wrocław</t>
  </si>
  <si>
    <t>Europa Ubezpieczenia</t>
  </si>
  <si>
    <t>Q4Net</t>
  </si>
  <si>
    <t>Rozbiegajmy To Miasto</t>
  </si>
  <si>
    <t>Borgieł</t>
  </si>
  <si>
    <t>Tim ti rim tim team</t>
  </si>
  <si>
    <t>Skowronek</t>
  </si>
  <si>
    <t>Warszawa</t>
  </si>
  <si>
    <t>Translation Cafe</t>
  </si>
  <si>
    <t>Niedośpiał</t>
  </si>
  <si>
    <t>Cieślicki</t>
  </si>
  <si>
    <t>Pisarek</t>
  </si>
  <si>
    <t>małymi literami</t>
  </si>
  <si>
    <t>Zadworny</t>
  </si>
  <si>
    <t>KTR BikeOrient</t>
  </si>
  <si>
    <t>Banaszkiewicz</t>
  </si>
  <si>
    <t>Gorczyca</t>
  </si>
  <si>
    <t>totalnie niezorientowani</t>
  </si>
  <si>
    <t>Królikowski</t>
  </si>
  <si>
    <t>KTE Tramp</t>
  </si>
  <si>
    <t>Brudło</t>
  </si>
  <si>
    <t>Bikeboard</t>
  </si>
  <si>
    <t>Zbigniew</t>
  </si>
  <si>
    <t>Mossoczy</t>
  </si>
  <si>
    <t>NMnO</t>
  </si>
  <si>
    <t>Bartłomiej</t>
  </si>
  <si>
    <t>Olsztyn</t>
  </si>
  <si>
    <t>Sirocki</t>
  </si>
  <si>
    <t>Skompska</t>
  </si>
  <si>
    <t>Anna</t>
  </si>
  <si>
    <t>Mierzwicki</t>
  </si>
  <si>
    <t>Pustelnik</t>
  </si>
  <si>
    <t>Stanisław</t>
  </si>
  <si>
    <t>Czajki na jajkach</t>
  </si>
  <si>
    <t>Kędziorek</t>
  </si>
  <si>
    <t>Damian</t>
  </si>
  <si>
    <t>Żółwin</t>
  </si>
  <si>
    <t>Benesz</t>
  </si>
  <si>
    <t>AGR Podlasie</t>
  </si>
  <si>
    <t>Waszkiewicz</t>
  </si>
  <si>
    <t>Białystok</t>
  </si>
  <si>
    <t>Siemieniuk</t>
  </si>
  <si>
    <t>Team360</t>
  </si>
  <si>
    <t>1976</t>
  </si>
  <si>
    <t>Gruziel</t>
  </si>
  <si>
    <t>inov-8</t>
  </si>
  <si>
    <t>Foland</t>
  </si>
  <si>
    <t>Team 360°</t>
  </si>
  <si>
    <t>Senderek</t>
  </si>
  <si>
    <t>KTR Bikeorient</t>
  </si>
  <si>
    <t>Słomka</t>
  </si>
  <si>
    <t>Bober</t>
  </si>
  <si>
    <t>Piastów</t>
  </si>
  <si>
    <t>Wojciechowski</t>
  </si>
  <si>
    <t>Team 360º</t>
  </si>
  <si>
    <t>Buciak</t>
  </si>
  <si>
    <t>wyindywidualizowany</t>
  </si>
  <si>
    <t>Nowaczyk</t>
  </si>
  <si>
    <t>We mgle po łydki</t>
  </si>
  <si>
    <t>Bory Team</t>
  </si>
  <si>
    <t>Szczecin</t>
  </si>
  <si>
    <t>Samotny Jeździec</t>
  </si>
  <si>
    <t>Jankowski</t>
  </si>
  <si>
    <t>Grupa Rowerowa Lipka</t>
  </si>
  <si>
    <t>KR Grunone</t>
  </si>
  <si>
    <t>Los Maruderos</t>
  </si>
  <si>
    <t>Czaple</t>
  </si>
  <si>
    <t>Ciesielski</t>
  </si>
  <si>
    <t>Witold</t>
  </si>
  <si>
    <t>turbo</t>
  </si>
  <si>
    <t>Różak</t>
  </si>
  <si>
    <t>ZNN Zespół Niespokojnych Nóg</t>
  </si>
  <si>
    <t>Potyrała</t>
  </si>
  <si>
    <t>Dąbrowski</t>
  </si>
  <si>
    <t>Nikonowicz</t>
  </si>
  <si>
    <t>Adrian</t>
  </si>
  <si>
    <t>Gruba</t>
  </si>
  <si>
    <t>Perła Team</t>
  </si>
  <si>
    <t>Doppke</t>
  </si>
  <si>
    <t>Chmielewski</t>
  </si>
  <si>
    <t>Ciepłe Kluchy</t>
  </si>
  <si>
    <t>Warmowski</t>
  </si>
  <si>
    <t>WARMA Team</t>
  </si>
  <si>
    <t>Chomicki</t>
  </si>
  <si>
    <t>Konieczna</t>
  </si>
  <si>
    <t>Krystyna</t>
  </si>
  <si>
    <t>anpi</t>
  </si>
  <si>
    <t>Ewa</t>
  </si>
  <si>
    <t>Zbieranina z Niesięcina</t>
  </si>
  <si>
    <t>Jarek</t>
  </si>
  <si>
    <t>Chojnowski</t>
  </si>
  <si>
    <t>Toruński Klub Triathlonowy</t>
  </si>
  <si>
    <t>Walter</t>
  </si>
  <si>
    <t>zwijakchcesz</t>
  </si>
  <si>
    <t>Zagozdon</t>
  </si>
  <si>
    <t>Zagony</t>
  </si>
  <si>
    <t>Grey Wolf</t>
  </si>
  <si>
    <t>Szago Wiosna</t>
  </si>
  <si>
    <t>Wodziński</t>
  </si>
  <si>
    <t>Dolaniecki</t>
  </si>
  <si>
    <t>mamy.to</t>
  </si>
  <si>
    <t>KTS IRONMAN KWIDZYN</t>
  </si>
  <si>
    <t>Radoslaw</t>
  </si>
  <si>
    <t>Rutka</t>
  </si>
  <si>
    <t>Andrzejczak</t>
  </si>
  <si>
    <t>Montownia</t>
  </si>
  <si>
    <t>Urbanowski</t>
  </si>
  <si>
    <t>Kulawi Krulowie</t>
  </si>
  <si>
    <t>Myślak</t>
  </si>
  <si>
    <t>Rzepecki</t>
  </si>
  <si>
    <t>Redlarski</t>
  </si>
  <si>
    <t>Partia Razem</t>
  </si>
  <si>
    <t>Larczyński</t>
  </si>
  <si>
    <t>Piątkowski</t>
  </si>
  <si>
    <t>MH Automatyka Team</t>
  </si>
  <si>
    <t>Kalinowski</t>
  </si>
  <si>
    <t>Arkadiusz</t>
  </si>
  <si>
    <t>Paszkiewicz</t>
  </si>
  <si>
    <t>Waldemar</t>
  </si>
  <si>
    <t>Skolimowski</t>
  </si>
  <si>
    <t>fan MTB4FUN</t>
  </si>
  <si>
    <t>Dunowski</t>
  </si>
  <si>
    <t>MTB4FUN</t>
  </si>
  <si>
    <t>Ilona</t>
  </si>
  <si>
    <t>Dunowska</t>
  </si>
  <si>
    <t>KulawiKrulowie</t>
  </si>
  <si>
    <t>Dominik</t>
  </si>
  <si>
    <t>Deja</t>
  </si>
  <si>
    <t>K2</t>
  </si>
  <si>
    <t>Stępień</t>
  </si>
  <si>
    <t>Kryszewski</t>
  </si>
  <si>
    <t>C&amp;F - YAK CHCESZ</t>
  </si>
  <si>
    <t>Patryk</t>
  </si>
  <si>
    <t>Szubert</t>
  </si>
  <si>
    <t>Woźniak</t>
  </si>
  <si>
    <t>Globtrowerzyści</t>
  </si>
  <si>
    <t>Mariusz</t>
  </si>
  <si>
    <t>Jakubiniec</t>
  </si>
  <si>
    <t>Gdzie jest mój bronks?</t>
  </si>
  <si>
    <t>Florek</t>
  </si>
  <si>
    <t>Jaś</t>
  </si>
  <si>
    <t>Gdzie jest mój Bronks</t>
  </si>
  <si>
    <t>Karel</t>
  </si>
  <si>
    <t>Hála</t>
  </si>
  <si>
    <t>GREY WOLF</t>
  </si>
  <si>
    <t>Mirosław</t>
  </si>
  <si>
    <t>Potocki</t>
  </si>
  <si>
    <t>Olgierd</t>
  </si>
  <si>
    <t>Bagiński</t>
  </si>
  <si>
    <t>W to drugie lewo</t>
  </si>
  <si>
    <t>Rybiński</t>
  </si>
  <si>
    <t>Szymon</t>
  </si>
  <si>
    <t>Ciarkowski</t>
  </si>
  <si>
    <t>Figas</t>
  </si>
  <si>
    <t>Flisikowski</t>
  </si>
  <si>
    <t>Wierciński</t>
  </si>
  <si>
    <t>Marcinkiewicz</t>
  </si>
  <si>
    <t>Klecha</t>
  </si>
  <si>
    <t>Alive!</t>
  </si>
  <si>
    <t>Dzich</t>
  </si>
  <si>
    <t>Rukszto</t>
  </si>
  <si>
    <t>Ścibisz</t>
  </si>
  <si>
    <t>Barbara</t>
  </si>
  <si>
    <t>Nieścioruk</t>
  </si>
  <si>
    <t>Januszewski</t>
  </si>
  <si>
    <t>Sielski</t>
  </si>
  <si>
    <t>Staniszewski</t>
  </si>
  <si>
    <t>Kozacy z Wybrzeża</t>
  </si>
  <si>
    <t>Kulka</t>
  </si>
  <si>
    <t>Grześ</t>
  </si>
  <si>
    <t>ITS</t>
  </si>
  <si>
    <t>Tuminski</t>
  </si>
  <si>
    <t>Kross Centrum Rowerowe Olsztyn</t>
  </si>
  <si>
    <t>Kozdryk</t>
  </si>
  <si>
    <t>Sławek</t>
  </si>
  <si>
    <t>Brechelke</t>
  </si>
  <si>
    <t>PROGRESBIKE.COM</t>
  </si>
  <si>
    <t>Marciniuk</t>
  </si>
  <si>
    <t>RADMOR Team</t>
  </si>
  <si>
    <t>HAPPYTOM</t>
  </si>
  <si>
    <t>Szymański</t>
  </si>
  <si>
    <t>CUMULUS</t>
  </si>
  <si>
    <t>Buczek</t>
  </si>
  <si>
    <t>Wylężek</t>
  </si>
  <si>
    <t>Mikołaj</t>
  </si>
  <si>
    <t>Waliński</t>
  </si>
  <si>
    <t>Barlinecka Grupa Kolarska</t>
  </si>
  <si>
    <t>Poździk</t>
  </si>
  <si>
    <t>Bliska Team</t>
  </si>
  <si>
    <t>Ruchlicki</t>
  </si>
  <si>
    <t>Bogumił</t>
  </si>
  <si>
    <t>Warda</t>
  </si>
  <si>
    <t>Jędrusik</t>
  </si>
  <si>
    <t>Szyngwelski</t>
  </si>
  <si>
    <t>Kuźdub</t>
  </si>
  <si>
    <t>Arek</t>
  </si>
  <si>
    <t>Makowski</t>
  </si>
  <si>
    <t>Kałka</t>
  </si>
  <si>
    <t>DO UZGODNIENIA</t>
  </si>
  <si>
    <t>Wysocka</t>
  </si>
  <si>
    <t>Megger</t>
  </si>
  <si>
    <t>Do Uzgodnienia</t>
  </si>
  <si>
    <t>Kutzmann</t>
  </si>
  <si>
    <t>Koszewski</t>
  </si>
  <si>
    <t>Tempczyk</t>
  </si>
  <si>
    <t>Gałczyński</t>
  </si>
  <si>
    <t>Masterlease</t>
  </si>
  <si>
    <t>Jurand</t>
  </si>
  <si>
    <t>Filipczyk</t>
  </si>
  <si>
    <t>Pietralik</t>
  </si>
  <si>
    <t>Iwanowski</t>
  </si>
  <si>
    <t>Kurzyński</t>
  </si>
  <si>
    <t>SHOCKBLAZERSI</t>
  </si>
  <si>
    <t>Block</t>
  </si>
  <si>
    <t>Bałdowski</t>
  </si>
  <si>
    <t>49 BAZA LOTNICZA</t>
  </si>
  <si>
    <t>Edyta</t>
  </si>
  <si>
    <t>Mamczak</t>
  </si>
  <si>
    <t>Trzcina Team</t>
  </si>
  <si>
    <t>Trzciński</t>
  </si>
  <si>
    <t>Dawid</t>
  </si>
  <si>
    <t>Gatzke</t>
  </si>
  <si>
    <t>nie pytaj</t>
  </si>
  <si>
    <t>Kapica</t>
  </si>
  <si>
    <t>Trzynski</t>
  </si>
  <si>
    <t>Mazur</t>
  </si>
  <si>
    <t>Sienkiewicz</t>
  </si>
  <si>
    <t>Wernik</t>
  </si>
  <si>
    <t>Hop, Siup, Bęc !!!</t>
  </si>
  <si>
    <t>Lipiński</t>
  </si>
  <si>
    <t>BYSEWO KOLOR TEAM</t>
  </si>
  <si>
    <t>Salamon</t>
  </si>
  <si>
    <t>Szymkowicz</t>
  </si>
  <si>
    <t>Reszka</t>
  </si>
  <si>
    <t>Anita</t>
  </si>
  <si>
    <t>Kopania</t>
  </si>
  <si>
    <t>Aleksandra</t>
  </si>
  <si>
    <t>Błędowska</t>
  </si>
  <si>
    <t>Gawroński</t>
  </si>
  <si>
    <t>Kunstetter</t>
  </si>
  <si>
    <t>Beata</t>
  </si>
  <si>
    <t>BŁAJET TEAM</t>
  </si>
  <si>
    <t>Joanna</t>
  </si>
  <si>
    <t>Błajet</t>
  </si>
  <si>
    <t>Kuba</t>
  </si>
  <si>
    <t>Kocur</t>
  </si>
  <si>
    <t>Kotowski</t>
  </si>
  <si>
    <t>Kuchta</t>
  </si>
  <si>
    <t>Grzelak</t>
  </si>
  <si>
    <t>Rock and Road Rowery i Narty</t>
  </si>
  <si>
    <t>Dorota</t>
  </si>
  <si>
    <t>Buż</t>
  </si>
  <si>
    <t>Rybacki</t>
  </si>
  <si>
    <t>Małgorzata</t>
  </si>
  <si>
    <t>Górska</t>
  </si>
  <si>
    <t>Oprychy Team</t>
  </si>
  <si>
    <t>Rogowski</t>
  </si>
  <si>
    <t>IronTeam3City</t>
  </si>
  <si>
    <t>Witek</t>
  </si>
  <si>
    <t>Banachewicz</t>
  </si>
  <si>
    <t>Ciskowski</t>
  </si>
  <si>
    <t>Tomaszewski</t>
  </si>
  <si>
    <t>tea time team</t>
  </si>
  <si>
    <t>Najder</t>
  </si>
  <si>
    <t>Juliusz</t>
  </si>
  <si>
    <t>Koropecki</t>
  </si>
  <si>
    <t>BCT TEAM</t>
  </si>
  <si>
    <t>Zawisza</t>
  </si>
  <si>
    <t>Sokolski</t>
  </si>
  <si>
    <t>Ten TeGes Team</t>
  </si>
  <si>
    <t>Galek</t>
  </si>
  <si>
    <t>Gustaw</t>
  </si>
  <si>
    <t>Ceier</t>
  </si>
  <si>
    <t>ROWEREK</t>
  </si>
  <si>
    <t>Omieczyński</t>
  </si>
  <si>
    <t>Klain</t>
  </si>
  <si>
    <t>Klan Klainów</t>
  </si>
  <si>
    <t>Dzwonkowski</t>
  </si>
  <si>
    <t>SOPOT_54</t>
  </si>
  <si>
    <t>Lech</t>
  </si>
  <si>
    <t>Nadolny</t>
  </si>
  <si>
    <t>Intel Runners</t>
  </si>
  <si>
    <t>Świąder</t>
  </si>
  <si>
    <t>Pawłusiów</t>
  </si>
  <si>
    <t>Wanat</t>
  </si>
  <si>
    <t>Tuczyński</t>
  </si>
  <si>
    <t>NULL</t>
  </si>
  <si>
    <t>Kowalkowski</t>
  </si>
  <si>
    <t>Telepski</t>
  </si>
  <si>
    <t>Maciejewski</t>
  </si>
  <si>
    <t>Maliszewski</t>
  </si>
  <si>
    <t>Czajka</t>
  </si>
  <si>
    <t>Kacper</t>
  </si>
  <si>
    <t>Sawicki</t>
  </si>
  <si>
    <t>Ramdade</t>
  </si>
  <si>
    <t>Witaszewski</t>
  </si>
  <si>
    <t>Cyklon</t>
  </si>
  <si>
    <t>Filip</t>
  </si>
  <si>
    <t>Bojdecki</t>
  </si>
  <si>
    <t>Karaś</t>
  </si>
  <si>
    <t>Cyklo Kwidzyn</t>
  </si>
  <si>
    <t>Prazanowski</t>
  </si>
  <si>
    <t>Team 360</t>
  </si>
  <si>
    <t>Karolina</t>
  </si>
  <si>
    <t>Pacek</t>
  </si>
  <si>
    <t>Bowar</t>
  </si>
  <si>
    <t>KS Pidrina Gdynia</t>
  </si>
  <si>
    <t>Ryszard</t>
  </si>
  <si>
    <t>Borko</t>
  </si>
  <si>
    <t>Pod Napięciem</t>
  </si>
  <si>
    <t>Grodecki</t>
  </si>
  <si>
    <t>Intel/Dziubasy w lasy</t>
  </si>
  <si>
    <t>Skuras</t>
  </si>
  <si>
    <t>Benasiewicz</t>
  </si>
  <si>
    <t>tym razem na pewno się uda !</t>
  </si>
  <si>
    <t>Duda</t>
  </si>
  <si>
    <t>Wenta</t>
  </si>
  <si>
    <t>Legat</t>
  </si>
  <si>
    <t>GRAWITACJA GDAŃSK</t>
  </si>
  <si>
    <t>Lisowski</t>
  </si>
  <si>
    <t>Bejbol Team</t>
  </si>
  <si>
    <t>Pelichowski</t>
  </si>
  <si>
    <t>Alina</t>
  </si>
  <si>
    <t>Harasimowicz-Pelichowska</t>
  </si>
  <si>
    <t>Wild Snakes</t>
  </si>
  <si>
    <t>Knitter</t>
  </si>
  <si>
    <t>Black Cat Dawn</t>
  </si>
  <si>
    <t>Teległów</t>
  </si>
  <si>
    <t>DORACO</t>
  </si>
  <si>
    <t>Cisoń</t>
  </si>
  <si>
    <t>Jarosiewicz</t>
  </si>
  <si>
    <t>team DORACO</t>
  </si>
  <si>
    <t>Radek</t>
  </si>
  <si>
    <t>Ballerstadt</t>
  </si>
  <si>
    <t>Bróż</t>
  </si>
  <si>
    <t>Polewko</t>
  </si>
  <si>
    <t>SKPT</t>
  </si>
  <si>
    <t>Dominika</t>
  </si>
  <si>
    <t>Ślósarczyk</t>
  </si>
  <si>
    <t>Ogryczak</t>
  </si>
  <si>
    <t>Klucznik</t>
  </si>
  <si>
    <t>Michal</t>
  </si>
  <si>
    <t>Zdonczyk</t>
  </si>
  <si>
    <t>KS Pidrina</t>
  </si>
  <si>
    <t>Semsch</t>
  </si>
  <si>
    <t>Ysiaki</t>
  </si>
  <si>
    <t>Domachowska</t>
  </si>
  <si>
    <t>Domachowski</t>
  </si>
  <si>
    <t>Cucjew</t>
  </si>
  <si>
    <t>GIWK Biega</t>
  </si>
  <si>
    <t>Połczyński</t>
  </si>
  <si>
    <t>Tessar</t>
  </si>
  <si>
    <t>Stary i Młody</t>
  </si>
  <si>
    <t>Romuald</t>
  </si>
  <si>
    <t>tańczący z kompasem</t>
  </si>
  <si>
    <t>Nowak</t>
  </si>
  <si>
    <t>Tańczący z kompasem</t>
  </si>
  <si>
    <t>Cieślik</t>
  </si>
  <si>
    <t>Chełminiak</t>
  </si>
  <si>
    <t>Koperski</t>
  </si>
  <si>
    <t>Kostrzewa</t>
  </si>
  <si>
    <t>MM</t>
  </si>
  <si>
    <t>Hołod</t>
  </si>
  <si>
    <t>Marzejon</t>
  </si>
  <si>
    <t>Elbląska Strona Rowerowa</t>
  </si>
  <si>
    <t>Korsak</t>
  </si>
  <si>
    <t>OgryS</t>
  </si>
  <si>
    <t>Stencel</t>
  </si>
  <si>
    <t>Staples</t>
  </si>
  <si>
    <t>Glaser</t>
  </si>
  <si>
    <t>Sitek</t>
  </si>
  <si>
    <t>Dziubasy w lasy</t>
  </si>
  <si>
    <t>Boguszewski</t>
  </si>
  <si>
    <t>Intel</t>
  </si>
  <si>
    <t>Miotk</t>
  </si>
  <si>
    <t>Kikuś Team</t>
  </si>
  <si>
    <t>Kobus</t>
  </si>
  <si>
    <t>Bielenny</t>
  </si>
  <si>
    <t>QoS</t>
  </si>
  <si>
    <t>Ferdek</t>
  </si>
  <si>
    <t>Kaliska</t>
  </si>
  <si>
    <t>Liczywek</t>
  </si>
  <si>
    <t>Cieśliński</t>
  </si>
  <si>
    <t>SKPT Gdańsk / Comarch Team</t>
  </si>
  <si>
    <t>MIG</t>
  </si>
  <si>
    <t>Dębski</t>
  </si>
  <si>
    <t>Grzonka</t>
  </si>
  <si>
    <t>Świat Rowerów Racing Team</t>
  </si>
  <si>
    <t>Alicja</t>
  </si>
  <si>
    <t>Młyńska</t>
  </si>
  <si>
    <t>Wykrojniki TSA</t>
  </si>
  <si>
    <t>Polasz</t>
  </si>
  <si>
    <t>Drabik</t>
  </si>
  <si>
    <t>Popczyk</t>
  </si>
  <si>
    <t>Priebe</t>
  </si>
  <si>
    <t>Matylda pozdr. ciepłego brata</t>
  </si>
  <si>
    <t>Burkiciak</t>
  </si>
  <si>
    <t>Lesław</t>
  </si>
  <si>
    <t>Grundkowski</t>
  </si>
  <si>
    <t>ADVA Optical Networking</t>
  </si>
  <si>
    <t>PKO HARPAGAN</t>
  </si>
  <si>
    <t>Lisewska</t>
  </si>
  <si>
    <t>Jaroszek</t>
  </si>
  <si>
    <t>Grupa Rowerowo Kajtowa</t>
  </si>
  <si>
    <t>Piotrowicz</t>
  </si>
  <si>
    <t>4mmol</t>
  </si>
  <si>
    <t>Deptuła</t>
  </si>
  <si>
    <t>Piast Słupsk</t>
  </si>
  <si>
    <t>Wasilewski</t>
  </si>
  <si>
    <t>KS Hades</t>
  </si>
  <si>
    <t>Remik</t>
  </si>
  <si>
    <t>Race-Evolution.pl</t>
  </si>
  <si>
    <t>Wróbel</t>
  </si>
  <si>
    <t>Leśniowski</t>
  </si>
  <si>
    <t>STOPA Słupsk</t>
  </si>
  <si>
    <t>Ćwirko</t>
  </si>
  <si>
    <t>Łys-Pisowacki</t>
  </si>
  <si>
    <t>FilipKordian</t>
  </si>
  <si>
    <t>TomaszPiotr</t>
  </si>
  <si>
    <t>H51 200</t>
  </si>
  <si>
    <t>H51 100</t>
  </si>
  <si>
    <t xml:space="preserve">Arcon Team </t>
  </si>
  <si>
    <t>WIĘCEJ FUNKU</t>
  </si>
  <si>
    <t>IBOX MTB TEAM</t>
  </si>
  <si>
    <t>Bioliki</t>
  </si>
  <si>
    <t>KIno Stowarzysze</t>
  </si>
  <si>
    <t>Kielakowie.pl</t>
  </si>
  <si>
    <t>KB GALERIA WARSZAWA</t>
  </si>
  <si>
    <t>Cenzus Pro Bike Team</t>
  </si>
  <si>
    <t>KB Galeria Warszawa</t>
  </si>
  <si>
    <t>Trezado BikeTires.pl</t>
  </si>
  <si>
    <t>PAWEŁ</t>
  </si>
  <si>
    <t>PIOTR</t>
  </si>
  <si>
    <t>GRZEGORZ</t>
  </si>
  <si>
    <t>KRZYSZTOF</t>
  </si>
  <si>
    <t>TOMASZ</t>
  </si>
  <si>
    <t>KIELAK</t>
  </si>
  <si>
    <t>MARCIN</t>
  </si>
  <si>
    <t>HUBERT</t>
  </si>
  <si>
    <t>KUTHAN</t>
  </si>
  <si>
    <t>MIŚKIEWICZ</t>
  </si>
  <si>
    <t>SKORUPOWSKI</t>
  </si>
  <si>
    <t>JACEK</t>
  </si>
  <si>
    <t>MISIACZEK</t>
  </si>
  <si>
    <t>EWA</t>
  </si>
  <si>
    <t>BIOLIK</t>
  </si>
  <si>
    <t>AGNIESZKA</t>
  </si>
  <si>
    <t>IGOR</t>
  </si>
  <si>
    <t>ROZWADOWSKI</t>
  </si>
  <si>
    <t>PAWEł</t>
  </si>
  <si>
    <t>WASIAK</t>
  </si>
  <si>
    <t>GERARD</t>
  </si>
  <si>
    <t>ZAJĄC</t>
  </si>
  <si>
    <t>MISZCZUK</t>
  </si>
  <si>
    <t>SŁOMA</t>
  </si>
  <si>
    <t>LIPIŃSKA</t>
  </si>
  <si>
    <t>KATARZYNA</t>
  </si>
  <si>
    <t>KOŁODZIEJ</t>
  </si>
  <si>
    <t>NIEWĘGŁOWSKI</t>
  </si>
  <si>
    <t>SERWACKI</t>
  </si>
  <si>
    <t>ANNA</t>
  </si>
  <si>
    <t>Rajd Dolnego Sanu</t>
  </si>
  <si>
    <t>Puka</t>
  </si>
  <si>
    <t>Hubert</t>
  </si>
  <si>
    <t>Skubida</t>
  </si>
  <si>
    <t>Kompania</t>
  </si>
  <si>
    <t>Książek</t>
  </si>
  <si>
    <t>Jakubas</t>
  </si>
  <si>
    <t>Motorola Bike Team</t>
  </si>
  <si>
    <t>Dudek</t>
  </si>
  <si>
    <t>Klimczak</t>
  </si>
  <si>
    <t>Sport Serwis Sandomierz</t>
  </si>
  <si>
    <t>Pawełczak</t>
  </si>
  <si>
    <t>Grdeń</t>
  </si>
  <si>
    <t>JGB SOKÓŁ Jarosław</t>
  </si>
  <si>
    <t>Gwóźdź</t>
  </si>
  <si>
    <t>Kozdrowicki</t>
  </si>
  <si>
    <t>Kciukowscy</t>
  </si>
  <si>
    <t>Potoczny</t>
  </si>
  <si>
    <t>Karasowska</t>
  </si>
  <si>
    <t>PSK PRZEWORSK OLD BOYS</t>
  </si>
  <si>
    <t>Jendruszczak</t>
  </si>
  <si>
    <t>Motyka</t>
  </si>
  <si>
    <t>Harce</t>
  </si>
  <si>
    <t>Horyzont zdarzeń</t>
  </si>
  <si>
    <t>Zdezorientowani w terenie</t>
  </si>
  <si>
    <t>Pod krawatem :-)</t>
  </si>
  <si>
    <t>Tomek</t>
  </si>
  <si>
    <t>Witt</t>
  </si>
  <si>
    <t>Lanc</t>
  </si>
  <si>
    <t>Stefanek</t>
  </si>
  <si>
    <t>Wojtuń</t>
  </si>
  <si>
    <t>Kowalska</t>
  </si>
  <si>
    <t>X Kompas</t>
  </si>
  <si>
    <t>Skrzyniarz</t>
  </si>
  <si>
    <t>Włodzimierz</t>
  </si>
  <si>
    <t>Duras</t>
  </si>
  <si>
    <t>Rower Janka</t>
  </si>
  <si>
    <t>Baworowski</t>
  </si>
  <si>
    <t>Kucharski</t>
  </si>
  <si>
    <t>OrientAkcja</t>
  </si>
  <si>
    <t>Rychlik</t>
  </si>
  <si>
    <t>Krasuski</t>
  </si>
  <si>
    <t>Dukty</t>
  </si>
  <si>
    <t>Rącze Pomrowy</t>
  </si>
  <si>
    <t>Katner</t>
  </si>
  <si>
    <t>Jolanta</t>
  </si>
  <si>
    <t>Brzezińska</t>
  </si>
  <si>
    <t>Arletta</t>
  </si>
  <si>
    <t>Szybcy Inaczej</t>
  </si>
  <si>
    <t>Sawko</t>
  </si>
  <si>
    <t>szybcy inaczej</t>
  </si>
  <si>
    <t>Walczyk</t>
  </si>
  <si>
    <t>Sadłowski</t>
  </si>
  <si>
    <t>Kuncewicz</t>
  </si>
  <si>
    <t>Bo ja kręcić chcę!</t>
  </si>
  <si>
    <t>Olechowska</t>
  </si>
  <si>
    <t>Emilia</t>
  </si>
  <si>
    <t>Trzeciakiewicz</t>
  </si>
  <si>
    <t>dziewczynynastart.pl / Smashing pĄpkins</t>
  </si>
  <si>
    <t>Karpa</t>
  </si>
  <si>
    <t>Katarzyna</t>
  </si>
  <si>
    <t>Trykozko</t>
  </si>
  <si>
    <t>Urszula</t>
  </si>
  <si>
    <t>Tumiński</t>
  </si>
  <si>
    <t>Brodowicz</t>
  </si>
  <si>
    <t>Domański</t>
  </si>
  <si>
    <t>AKT Olsztyn</t>
  </si>
  <si>
    <t>Kokłowski</t>
  </si>
  <si>
    <t>Tropy</t>
  </si>
  <si>
    <t>Forest Gaps</t>
  </si>
  <si>
    <t>Szaciłowski</t>
  </si>
  <si>
    <t>Grassor</t>
  </si>
  <si>
    <t xml:space="preserve">Rystał </t>
  </si>
  <si>
    <t>Pellegrino</t>
  </si>
  <si>
    <t>Klepacki</t>
  </si>
  <si>
    <t>NN</t>
  </si>
  <si>
    <t>Brankiewicz</t>
  </si>
  <si>
    <t>Julia</t>
  </si>
  <si>
    <t>Michałowska</t>
  </si>
  <si>
    <t>K. Wędrowniczki</t>
  </si>
  <si>
    <t>Sebastian</t>
  </si>
  <si>
    <t>Michalak</t>
  </si>
  <si>
    <t>K. Wędrowniczniki</t>
  </si>
  <si>
    <t>Sosnowski</t>
  </si>
  <si>
    <t>Bińczyk</t>
  </si>
  <si>
    <t>RSL</t>
  </si>
  <si>
    <t>Lisak</t>
  </si>
  <si>
    <t>Trepczyński</t>
  </si>
  <si>
    <t>Nie jesteś w moim typie</t>
  </si>
  <si>
    <t>Zadworna</t>
  </si>
  <si>
    <t>HELl BIKe</t>
  </si>
  <si>
    <t>Helbik</t>
  </si>
  <si>
    <t>DZIABNIĘCI</t>
  </si>
  <si>
    <t>MARZKA</t>
  </si>
  <si>
    <t>JANERKA MOROŃ</t>
  </si>
  <si>
    <t>Cybercom</t>
  </si>
  <si>
    <t>Jacak</t>
  </si>
  <si>
    <t>Szkoła Fechtunku ARAMIS</t>
  </si>
  <si>
    <t>Basia</t>
  </si>
  <si>
    <t>Czarny</t>
  </si>
  <si>
    <t>T-MobileCyclingTeam</t>
  </si>
  <si>
    <t>Goroński</t>
  </si>
  <si>
    <t>Lunatycy</t>
  </si>
  <si>
    <t>Defeciński</t>
  </si>
  <si>
    <t>Strachowski</t>
  </si>
  <si>
    <t>M/K</t>
  </si>
  <si>
    <t/>
  </si>
  <si>
    <t>BO</t>
  </si>
  <si>
    <t>MONIKA</t>
  </si>
  <si>
    <t>KORZENIEWSKA</t>
  </si>
  <si>
    <t>FURMAN</t>
  </si>
  <si>
    <t>HENRYK</t>
  </si>
  <si>
    <t>WĄCHNICKI</t>
  </si>
  <si>
    <t>KANKAN</t>
  </si>
  <si>
    <t>KLUCZEK-KOLLAR</t>
  </si>
  <si>
    <t>KINOWSKA</t>
  </si>
  <si>
    <t>Nietoperze Koszalin</t>
  </si>
  <si>
    <t>SEBASTIAN</t>
  </si>
  <si>
    <t>BESZTERDA</t>
  </si>
  <si>
    <t>Morenka Team</t>
  </si>
  <si>
    <t>MARIUSZ</t>
  </si>
  <si>
    <t>ŁOSIEWICZ</t>
  </si>
  <si>
    <t>Morpol Racing Team</t>
  </si>
  <si>
    <t>SIECIECHOWICZ</t>
  </si>
  <si>
    <t>KWAPISIEWICZ</t>
  </si>
  <si>
    <t>BILOR</t>
  </si>
  <si>
    <t>Pazur</t>
  </si>
  <si>
    <t>Halamus</t>
  </si>
  <si>
    <t>Rudnicki</t>
  </si>
  <si>
    <t>Kowalski</t>
  </si>
  <si>
    <t>Tomasiewicz</t>
  </si>
  <si>
    <t>Polcyn</t>
  </si>
  <si>
    <t>Pogorzelska</t>
  </si>
  <si>
    <t>Tomczak</t>
  </si>
  <si>
    <t>Wawrzyniak</t>
  </si>
  <si>
    <t>Kowalicki</t>
  </si>
  <si>
    <t>Gierszewski</t>
  </si>
  <si>
    <t>Gosia</t>
  </si>
  <si>
    <t>Wulf</t>
  </si>
  <si>
    <t>Trafas</t>
  </si>
  <si>
    <t>Tyranowska</t>
  </si>
  <si>
    <t>Aneta</t>
  </si>
  <si>
    <t>Słomińska</t>
  </si>
  <si>
    <t>Marta</t>
  </si>
  <si>
    <t>Lipiak</t>
  </si>
  <si>
    <t>Szaga</t>
  </si>
  <si>
    <t>Zarzycki</t>
  </si>
  <si>
    <t>Krzfysztof</t>
  </si>
  <si>
    <t>Walczyna</t>
  </si>
  <si>
    <t>Szmyt</t>
  </si>
  <si>
    <t>29freak</t>
  </si>
  <si>
    <t>Pakulska</t>
  </si>
  <si>
    <t>Pakulski</t>
  </si>
  <si>
    <t>Kotiki</t>
  </si>
  <si>
    <t>Cieszkowska-Kuchta</t>
  </si>
  <si>
    <t>Drużyna Szpiku</t>
  </si>
  <si>
    <t>Cieślak</t>
  </si>
  <si>
    <t>Olejnik</t>
  </si>
  <si>
    <t>Miłka</t>
  </si>
  <si>
    <t>EPO Adventure Race Team</t>
  </si>
  <si>
    <t>Dutkiewicz</t>
  </si>
  <si>
    <t>Kaczyński</t>
  </si>
  <si>
    <t>Wołów</t>
  </si>
  <si>
    <t>Orient Express</t>
  </si>
  <si>
    <t>Ambit Racing Team</t>
  </si>
  <si>
    <t>Woziński</t>
  </si>
  <si>
    <t>Straszyn</t>
  </si>
  <si>
    <t>Złomańczuk</t>
  </si>
  <si>
    <t>Baumgart</t>
  </si>
  <si>
    <t>On-Sight MM</t>
  </si>
  <si>
    <t>Zielińska-Dawidziak</t>
  </si>
  <si>
    <t>Dawidziak</t>
  </si>
  <si>
    <t>Augustyniak</t>
  </si>
  <si>
    <t>Konwalie</t>
  </si>
  <si>
    <t>Odyseja</t>
  </si>
  <si>
    <t>Gołąb</t>
  </si>
  <si>
    <t>Banasik</t>
  </si>
  <si>
    <t>Patrzałek</t>
  </si>
  <si>
    <t>długa K</t>
  </si>
  <si>
    <t>krótka K</t>
  </si>
  <si>
    <t>razem K</t>
  </si>
  <si>
    <t>razem M</t>
  </si>
  <si>
    <t>długa M</t>
  </si>
  <si>
    <t>krótka M</t>
  </si>
  <si>
    <t>łącznie</t>
  </si>
  <si>
    <t>ASPIRANT</t>
  </si>
  <si>
    <t>Rok urodzenia</t>
  </si>
  <si>
    <t>Miasto</t>
  </si>
  <si>
    <t>Stachura</t>
  </si>
  <si>
    <t>Wodzionka</t>
  </si>
  <si>
    <t>Azja</t>
  </si>
  <si>
    <t>Chmielarz</t>
  </si>
  <si>
    <t>Lider Bajk eMTeBe</t>
  </si>
  <si>
    <t>Sylwia</t>
  </si>
  <si>
    <t>Ziętek</t>
  </si>
  <si>
    <t>Pozytywnie Zakręceni</t>
  </si>
  <si>
    <t>Krysia</t>
  </si>
  <si>
    <t>Lenczak</t>
  </si>
  <si>
    <t>Malawska</t>
  </si>
  <si>
    <t>Velocilamy</t>
  </si>
  <si>
    <t>KW Kraków</t>
  </si>
  <si>
    <t>Drewniak</t>
  </si>
  <si>
    <t>CoGościCisną Team</t>
  </si>
  <si>
    <t>Bergier</t>
  </si>
  <si>
    <t>Zgórmysyny</t>
  </si>
  <si>
    <t>Widera</t>
  </si>
  <si>
    <t>Pasiecznik</t>
  </si>
  <si>
    <t>Bad Medicine</t>
  </si>
  <si>
    <t>Orszulski</t>
  </si>
  <si>
    <t>Abu</t>
  </si>
  <si>
    <t>Szajna</t>
  </si>
  <si>
    <t>Małodobry</t>
  </si>
  <si>
    <t>OMEGA-MIECHÓW</t>
  </si>
  <si>
    <t>Ziach</t>
  </si>
  <si>
    <t>beboki</t>
  </si>
  <si>
    <t>Turek</t>
  </si>
  <si>
    <t>Miłosz</t>
  </si>
  <si>
    <t>Brych</t>
  </si>
  <si>
    <t>Technikum nr 8 Katowice</t>
  </si>
  <si>
    <t>Dyszy</t>
  </si>
  <si>
    <t>Malawski</t>
  </si>
  <si>
    <t>Korno</t>
  </si>
  <si>
    <t>Oskar</t>
  </si>
  <si>
    <t>Niegowski</t>
  </si>
  <si>
    <t>Kosiorek</t>
  </si>
  <si>
    <t>Koźmiński</t>
  </si>
  <si>
    <t>Zakrzewski</t>
  </si>
  <si>
    <t>Chmiel</t>
  </si>
  <si>
    <t>Radomir</t>
  </si>
  <si>
    <t>Dudko</t>
  </si>
  <si>
    <t>Renata</t>
  </si>
  <si>
    <t>Cezary</t>
  </si>
  <si>
    <t>Horabik</t>
  </si>
  <si>
    <t>Nowińska</t>
  </si>
  <si>
    <t>Madagaskar</t>
  </si>
  <si>
    <t>Goławski</t>
  </si>
  <si>
    <t>Dyba</t>
  </si>
  <si>
    <t>Spróbuj Sypciej</t>
  </si>
  <si>
    <t>Pieniążek</t>
  </si>
  <si>
    <t>Odjechani</t>
  </si>
  <si>
    <t>Klimsza</t>
  </si>
  <si>
    <t>Kasia</t>
  </si>
  <si>
    <t>Żoraki</t>
  </si>
  <si>
    <t>Kapustka</t>
  </si>
  <si>
    <t>Kucharczyk</t>
  </si>
  <si>
    <t>Seweryn</t>
  </si>
  <si>
    <t>TEAM Skauting Jurajski</t>
  </si>
  <si>
    <t>Myga</t>
  </si>
  <si>
    <t>Sylwester</t>
  </si>
  <si>
    <t>Muchowicz</t>
  </si>
  <si>
    <t>Zelent</t>
  </si>
  <si>
    <t>Tyka</t>
  </si>
  <si>
    <t>Nawrocki</t>
  </si>
  <si>
    <t>Kubiak</t>
  </si>
  <si>
    <t>Walczak</t>
  </si>
  <si>
    <t>Kurek</t>
  </si>
  <si>
    <t>Compass</t>
  </si>
  <si>
    <t>Trzmielewski</t>
  </si>
  <si>
    <t>Jaśkiewicz</t>
  </si>
  <si>
    <t>Gibiec</t>
  </si>
  <si>
    <t>Pońc</t>
  </si>
  <si>
    <t>wszyscy</t>
  </si>
  <si>
    <t>min 6 wyników</t>
  </si>
  <si>
    <t>suma wyniku PPM</t>
  </si>
  <si>
    <t>liczba startów liczonych do PPM</t>
  </si>
  <si>
    <t>suma liczby startów liczonych do PPM</t>
  </si>
  <si>
    <t>Easy Riders</t>
  </si>
  <si>
    <t>Babiański</t>
  </si>
  <si>
    <t>Bieliński</t>
  </si>
  <si>
    <t>XI Kompas</t>
  </si>
  <si>
    <t>Perchel</t>
  </si>
  <si>
    <t>KAISER</t>
  </si>
  <si>
    <t>ERNEST</t>
  </si>
  <si>
    <t>Trudy</t>
  </si>
  <si>
    <t>KKG</t>
  </si>
  <si>
    <t>Nawigator</t>
  </si>
  <si>
    <t>Krzysztof Mirosław</t>
  </si>
  <si>
    <t>Kwiatkowski</t>
  </si>
  <si>
    <t>Malinowski</t>
  </si>
  <si>
    <t>Cudowne dzieci dwóch pedałów</t>
  </si>
  <si>
    <t>Tysarczyk</t>
  </si>
  <si>
    <t>Belica</t>
  </si>
  <si>
    <t>Skalski</t>
  </si>
  <si>
    <t>Wioletta</t>
  </si>
  <si>
    <t>Rodzicz</t>
  </si>
  <si>
    <t>MTB4fun</t>
  </si>
  <si>
    <t>Bernatowicz</t>
  </si>
  <si>
    <t>Szeliga</t>
  </si>
  <si>
    <t>Lenckowski</t>
  </si>
  <si>
    <t>Wasilkowski</t>
  </si>
  <si>
    <t>Łupicki</t>
  </si>
  <si>
    <t>Krawczak</t>
  </si>
  <si>
    <t>Bielski</t>
  </si>
  <si>
    <t>Rowerowo i Kajtowo</t>
  </si>
  <si>
    <t>Caspari</t>
  </si>
  <si>
    <t>ROWEROWO I KAJTOWO</t>
  </si>
  <si>
    <t>Łowcy KOMów</t>
  </si>
  <si>
    <t>Karwatowski</t>
  </si>
  <si>
    <t>Wadowski</t>
  </si>
  <si>
    <t>c02b</t>
  </si>
  <si>
    <t>Bramowicz</t>
  </si>
  <si>
    <t>KKG / AIC</t>
  </si>
  <si>
    <t>Kaniewski</t>
  </si>
  <si>
    <t>Wawrzyniec</t>
  </si>
  <si>
    <t>Rybak</t>
  </si>
  <si>
    <t>Kaszewski</t>
  </si>
  <si>
    <t>Urban</t>
  </si>
  <si>
    <t>Izabela</t>
  </si>
  <si>
    <t>Szwaracka</t>
  </si>
  <si>
    <t>Rowerowo i kajtowo</t>
  </si>
  <si>
    <t>Sulikowski</t>
  </si>
  <si>
    <t>SamOn</t>
  </si>
  <si>
    <t>Jadwiga Barbara</t>
  </si>
  <si>
    <t>Zielińska</t>
  </si>
  <si>
    <t>MTB4Fun</t>
  </si>
  <si>
    <t>Piaskowski</t>
  </si>
  <si>
    <t>PaweŁ</t>
  </si>
  <si>
    <t>Bossy</t>
  </si>
  <si>
    <t>Dudak</t>
  </si>
  <si>
    <t>Szybkie Kopyto</t>
  </si>
  <si>
    <t>Romejko</t>
  </si>
  <si>
    <t>Napiórkowski</t>
  </si>
  <si>
    <t>Ławecki</t>
  </si>
  <si>
    <t>Derk</t>
  </si>
  <si>
    <t>MBT4FUN</t>
  </si>
  <si>
    <t>Żbik</t>
  </si>
  <si>
    <t>Smola</t>
  </si>
  <si>
    <t>CST VELMAR MERIDA TEAM</t>
  </si>
  <si>
    <t>Tusiński</t>
  </si>
  <si>
    <t>Pierogi z Wiśnią</t>
  </si>
  <si>
    <t>Kałuża</t>
  </si>
  <si>
    <t>Palusiński</t>
  </si>
  <si>
    <t>Burny</t>
  </si>
  <si>
    <t>Strugiński</t>
  </si>
  <si>
    <t>Misiaki</t>
  </si>
  <si>
    <t>Zofia</t>
  </si>
  <si>
    <t>Babiańska</t>
  </si>
  <si>
    <t>Fanbit</t>
  </si>
  <si>
    <t>Wójcik</t>
  </si>
  <si>
    <t>Bernaszuk</t>
  </si>
  <si>
    <t>Pułkowska</t>
  </si>
  <si>
    <t>Orlean</t>
  </si>
  <si>
    <t>Szperling</t>
  </si>
  <si>
    <t>Mechliński</t>
  </si>
  <si>
    <t>Czubalski</t>
  </si>
  <si>
    <t>CST</t>
  </si>
  <si>
    <t>POLESTAR</t>
  </si>
  <si>
    <t>Walasz</t>
  </si>
  <si>
    <t>Ogrodnik</t>
  </si>
  <si>
    <t>Janczak</t>
  </si>
  <si>
    <t>Darmach</t>
  </si>
  <si>
    <t>ATC Cargo</t>
  </si>
  <si>
    <t>Soroka</t>
  </si>
  <si>
    <t>Manista</t>
  </si>
  <si>
    <t>TEAM NOWINKA</t>
  </si>
  <si>
    <t>Pogorzelski</t>
  </si>
  <si>
    <t>Bez różnicy</t>
  </si>
  <si>
    <t>Robert Witold</t>
  </si>
  <si>
    <t>Chłodnicy</t>
  </si>
  <si>
    <t>Grygo</t>
  </si>
  <si>
    <t>KAC klub anemicznych cyklistów</t>
  </si>
  <si>
    <t>Soboczynski</t>
  </si>
  <si>
    <t>Stojące wentyle</t>
  </si>
  <si>
    <t>Purple Mushrooms</t>
  </si>
  <si>
    <t>Basiak</t>
  </si>
  <si>
    <t>K-lub A-nemicznych C-yklistów</t>
  </si>
  <si>
    <t>Glazik</t>
  </si>
  <si>
    <t>KAC Klub Anemicznych Cyklistow</t>
  </si>
  <si>
    <t>Justyna</t>
  </si>
  <si>
    <t>Kasperska</t>
  </si>
  <si>
    <t>Stanisławski</t>
  </si>
  <si>
    <t>Wejher</t>
  </si>
  <si>
    <t>Kuprian</t>
  </si>
  <si>
    <t>DORACO BIKE TEAM</t>
  </si>
  <si>
    <t>Gruda</t>
  </si>
  <si>
    <t>Celejewski</t>
  </si>
  <si>
    <t>Prażyński</t>
  </si>
  <si>
    <t>Maroszek</t>
  </si>
  <si>
    <t>Szmagliński</t>
  </si>
  <si>
    <t>Zabolewicz</t>
  </si>
  <si>
    <t>Michał Aleksander</t>
  </si>
  <si>
    <t>Kulwikowski</t>
  </si>
  <si>
    <t>Łys - Pisowacki</t>
  </si>
  <si>
    <t>Maciej Piotr</t>
  </si>
  <si>
    <t>Maciak</t>
  </si>
  <si>
    <t>Gizela</t>
  </si>
  <si>
    <t>Żylaste batony</t>
  </si>
  <si>
    <t>Grzybek</t>
  </si>
  <si>
    <t>Skórski</t>
  </si>
  <si>
    <t>Szuca</t>
  </si>
  <si>
    <t>panzerfaust</t>
  </si>
  <si>
    <t>Julita</t>
  </si>
  <si>
    <t>Jażdżewska</t>
  </si>
  <si>
    <t>Chylak</t>
  </si>
  <si>
    <t>Świątkiewicz</t>
  </si>
  <si>
    <t>Winczewski</t>
  </si>
  <si>
    <t>Hamak na bananach</t>
  </si>
  <si>
    <t>Robert Janusz</t>
  </si>
  <si>
    <t>Szurała</t>
  </si>
  <si>
    <t>Nowiński</t>
  </si>
  <si>
    <t>Ackermann</t>
  </si>
  <si>
    <t>Wasiniewski</t>
  </si>
  <si>
    <t>górzyskowskie orły</t>
  </si>
  <si>
    <t>Mikita</t>
  </si>
  <si>
    <t>Kawczyński</t>
  </si>
  <si>
    <t>Luks</t>
  </si>
  <si>
    <t>Wasilczuk</t>
  </si>
  <si>
    <t>Sawon</t>
  </si>
  <si>
    <t>Żylaste Batony</t>
  </si>
  <si>
    <t>Dalmer</t>
  </si>
  <si>
    <t>Ndf</t>
  </si>
  <si>
    <t>Król</t>
  </si>
  <si>
    <t>3Team</t>
  </si>
  <si>
    <t>Dzido</t>
  </si>
  <si>
    <t>NDF TEAM CZŁUCHÓW</t>
  </si>
  <si>
    <t>Leciejewski</t>
  </si>
  <si>
    <t>Paterek</t>
  </si>
  <si>
    <t>Gojtowski</t>
  </si>
  <si>
    <t>Cygan</t>
  </si>
  <si>
    <t>Krauze</t>
  </si>
  <si>
    <t>NDF Team Człuchów</t>
  </si>
  <si>
    <t>Grzegorz Henryk</t>
  </si>
  <si>
    <t>Sudolski</t>
  </si>
  <si>
    <t>www.SKLEPKAROL.PL</t>
  </si>
  <si>
    <t>Sprutta</t>
  </si>
  <si>
    <t>Golembka</t>
  </si>
  <si>
    <t>Szkudlarz</t>
  </si>
  <si>
    <t>Prażanowski</t>
  </si>
  <si>
    <t>GRBS</t>
  </si>
  <si>
    <t>Jarecki</t>
  </si>
  <si>
    <t>Popek</t>
  </si>
  <si>
    <t>Musielski</t>
  </si>
  <si>
    <t>Olczak</t>
  </si>
  <si>
    <t>Przemko</t>
  </si>
  <si>
    <t>Ustianowski</t>
  </si>
  <si>
    <t>Kummer</t>
  </si>
  <si>
    <t>Dwóch takich co się zgubiło</t>
  </si>
  <si>
    <t>Mroczek</t>
  </si>
  <si>
    <t>Masterlease Sport Team</t>
  </si>
  <si>
    <t>Wulczyński</t>
  </si>
  <si>
    <t>Kudela</t>
  </si>
  <si>
    <t>Imianowski</t>
  </si>
  <si>
    <t>TEAMNITKA.PL</t>
  </si>
  <si>
    <t>Tomczyk</t>
  </si>
  <si>
    <t>NDF</t>
  </si>
  <si>
    <t>Marcin Wojciech</t>
  </si>
  <si>
    <t>Odalanowski</t>
  </si>
  <si>
    <t>MASTERLEASE TEAM</t>
  </si>
  <si>
    <t>Gałaguz</t>
  </si>
  <si>
    <t>Szamrej</t>
  </si>
  <si>
    <t>Nypel Reda</t>
  </si>
  <si>
    <t>Kuhn</t>
  </si>
  <si>
    <t>Przemek</t>
  </si>
  <si>
    <t>Roszkowski</t>
  </si>
  <si>
    <t>Żadkowski</t>
  </si>
  <si>
    <t>Kowalewski</t>
  </si>
  <si>
    <t>Miller</t>
  </si>
  <si>
    <t>Aktywna Krajenka</t>
  </si>
  <si>
    <t>Szpot</t>
  </si>
  <si>
    <t>Gała</t>
  </si>
  <si>
    <t>Asian Hookers</t>
  </si>
  <si>
    <t>Jurak</t>
  </si>
  <si>
    <t>Lewińska</t>
  </si>
  <si>
    <t>Milordzi</t>
  </si>
  <si>
    <t>Lindemann</t>
  </si>
  <si>
    <t>Dorawa</t>
  </si>
  <si>
    <t>Trzydziestkapiątka</t>
  </si>
  <si>
    <t>Usowski</t>
  </si>
  <si>
    <t>trzydziestkapiątka</t>
  </si>
  <si>
    <t>Kokociński</t>
  </si>
  <si>
    <t>31 BLT</t>
  </si>
  <si>
    <t>Jakubik</t>
  </si>
  <si>
    <t>H52 200</t>
  </si>
  <si>
    <t>H52 100</t>
  </si>
  <si>
    <t xml:space="preserve"> </t>
  </si>
  <si>
    <t>?</t>
  </si>
  <si>
    <t>wespół w zespół</t>
  </si>
  <si>
    <t>Perełki z Elbląga</t>
  </si>
  <si>
    <t>Pasłęk</t>
  </si>
  <si>
    <t>zButa</t>
  </si>
  <si>
    <t>RowerOWCE</t>
  </si>
  <si>
    <t>Kauss</t>
  </si>
  <si>
    <t>Bożyczko</t>
  </si>
  <si>
    <t>Dudziński</t>
  </si>
  <si>
    <t>Krupka</t>
  </si>
  <si>
    <t>Rychlewski</t>
  </si>
  <si>
    <t>Czyrkiewicz</t>
  </si>
  <si>
    <t>Serkowski</t>
  </si>
  <si>
    <t>Płotka</t>
  </si>
  <si>
    <t>Piachulec Orient</t>
  </si>
  <si>
    <t>Sobieszczański</t>
  </si>
  <si>
    <t>Energiaigaz.pl</t>
  </si>
  <si>
    <t>Wieliński</t>
  </si>
  <si>
    <t>SKR Gryfus</t>
  </si>
  <si>
    <t>Paulina</t>
  </si>
  <si>
    <t>Kusajda</t>
  </si>
  <si>
    <t>BikeBoys.pl CadMario Team</t>
  </si>
  <si>
    <t>Mantycki</t>
  </si>
  <si>
    <t>UTMB 2013</t>
  </si>
  <si>
    <t>Janusz</t>
  </si>
  <si>
    <t>Adamski</t>
  </si>
  <si>
    <t>LEGIONY ULICY</t>
  </si>
  <si>
    <t>Gulbinowicz</t>
  </si>
  <si>
    <t>Ratusz Maszewo</t>
  </si>
  <si>
    <t>Kaczor</t>
  </si>
  <si>
    <t>Wiktoria</t>
  </si>
  <si>
    <t>Kowal</t>
  </si>
  <si>
    <t>STOPA SŁUPSK</t>
  </si>
  <si>
    <t>Elżbieta</t>
  </si>
  <si>
    <t>Nowacka</t>
  </si>
  <si>
    <t>NM 200</t>
  </si>
  <si>
    <t>NM 100</t>
  </si>
  <si>
    <t>Rajd Liczyrzepy zima</t>
  </si>
  <si>
    <t>Jesienne 360</t>
  </si>
  <si>
    <t>Rajd Waligóry</t>
  </si>
  <si>
    <t>Rajd Liczyrzepy wiosna</t>
  </si>
  <si>
    <t>Wertepy</t>
  </si>
  <si>
    <t>XIV Szago</t>
  </si>
  <si>
    <t>ArsBona</t>
  </si>
  <si>
    <t>Czas trasy</t>
  </si>
  <si>
    <t>Klub / drużyna</t>
  </si>
  <si>
    <t>Krzystof</t>
  </si>
  <si>
    <t>RL-Z</t>
  </si>
  <si>
    <t>Harpagan 53</t>
  </si>
  <si>
    <t xml:space="preserve">Grey Wolf </t>
  </si>
  <si>
    <t xml:space="preserve">Oprychy Team </t>
  </si>
  <si>
    <t xml:space="preserve">STOPA SŁUPSK </t>
  </si>
  <si>
    <t xml:space="preserve">SONY MTB TEAM </t>
  </si>
  <si>
    <t>Wrzaskun</t>
  </si>
  <si>
    <t>Forrest Gaps</t>
  </si>
  <si>
    <t xml:space="preserve">Bydgoszcz City Race </t>
  </si>
  <si>
    <t xml:space="preserve">Zbieranina z Niesięcina </t>
  </si>
  <si>
    <t xml:space="preserve">Światowid Małe Gacno </t>
  </si>
  <si>
    <t xml:space="preserve">Tup Tuś Kizia </t>
  </si>
  <si>
    <t>Niewęgłowski</t>
  </si>
  <si>
    <t xml:space="preserve">T-Mobile Cycling Team </t>
  </si>
  <si>
    <t xml:space="preserve">OrientAkcja </t>
  </si>
  <si>
    <t xml:space="preserve">Welocypedy </t>
  </si>
  <si>
    <t xml:space="preserve">Fitserwis MTB Team </t>
  </si>
  <si>
    <t xml:space="preserve">KOOPER Architetura </t>
  </si>
  <si>
    <t>Szmejda</t>
  </si>
  <si>
    <t xml:space="preserve">SISU-OWB Team </t>
  </si>
  <si>
    <t xml:space="preserve">podrozerowerowe.info </t>
  </si>
  <si>
    <t>Murawski</t>
  </si>
  <si>
    <t>ZNN</t>
  </si>
  <si>
    <t>Zespół Niespokojnych Nóg</t>
  </si>
  <si>
    <t>PKO Harpagan</t>
  </si>
  <si>
    <t>Boryteam</t>
  </si>
  <si>
    <t>Ba-Bi</t>
  </si>
  <si>
    <t>Truszkowska Kamila</t>
  </si>
  <si>
    <t>mBank</t>
  </si>
  <si>
    <t>UKA</t>
  </si>
  <si>
    <t>SNAG / Smashing pĄpkins</t>
  </si>
  <si>
    <t>TRI4FUN TEAM PIASECZNO</t>
  </si>
  <si>
    <t>Cenzus Pro MTB Team</t>
  </si>
  <si>
    <t>2PU</t>
  </si>
  <si>
    <t>KSAT</t>
  </si>
  <si>
    <t>MoPi.Team</t>
  </si>
  <si>
    <t>Bydgoszcz</t>
  </si>
  <si>
    <t>Klub InO Stowarzysze</t>
  </si>
  <si>
    <t>DKE</t>
  </si>
  <si>
    <t>orienteering.waw.pl</t>
  </si>
  <si>
    <t>Lebioda</t>
  </si>
  <si>
    <t>Kleszczyński</t>
  </si>
  <si>
    <t>Beszterda</t>
  </si>
  <si>
    <t>Janowski</t>
  </si>
  <si>
    <t>Grajek</t>
  </si>
  <si>
    <t>Wolny</t>
  </si>
  <si>
    <t>Stefaniak</t>
  </si>
  <si>
    <t>Olszański</t>
  </si>
  <si>
    <t>Miedkowska</t>
  </si>
  <si>
    <t>Klonowska</t>
  </si>
  <si>
    <t>ColcaPeru</t>
  </si>
  <si>
    <t>On-sight</t>
  </si>
  <si>
    <t>wrzaskliwe kojoty</t>
  </si>
  <si>
    <t>Tour De Sklep Skoki Team</t>
  </si>
  <si>
    <t>Tour De Sklep Team Skoki</t>
  </si>
  <si>
    <t>Skoki</t>
  </si>
  <si>
    <t>Skoki Team</t>
  </si>
  <si>
    <t>Rycerz na koniu mknie PJP</t>
  </si>
  <si>
    <t>Roza</t>
  </si>
  <si>
    <t>Łosiewicz</t>
  </si>
  <si>
    <t>Szago W</t>
  </si>
  <si>
    <t>Kinowska</t>
  </si>
  <si>
    <t>Rozwadowski</t>
  </si>
  <si>
    <t>Olszewski</t>
  </si>
  <si>
    <t>Gębarowski</t>
  </si>
  <si>
    <t>Drażan</t>
  </si>
  <si>
    <t>Duszak</t>
  </si>
  <si>
    <t>Skorupowski</t>
  </si>
  <si>
    <t>Gasparska</t>
  </si>
  <si>
    <t>Gasparski</t>
  </si>
  <si>
    <t>Lipińska</t>
  </si>
  <si>
    <t>Czeczott</t>
  </si>
  <si>
    <t>Boiński</t>
  </si>
  <si>
    <t>Rally</t>
  </si>
  <si>
    <t>Wachtel</t>
  </si>
  <si>
    <t>360 W</t>
  </si>
  <si>
    <t>ETISOFT BIKE TEAM</t>
  </si>
  <si>
    <t>Rozbiegamy To Miasto - Czechowice-Dziedzice</t>
  </si>
  <si>
    <t>Kidoń</t>
  </si>
  <si>
    <t>Bikeholicy</t>
  </si>
  <si>
    <t>Maciek</t>
  </si>
  <si>
    <t>Ars Bona</t>
  </si>
  <si>
    <t>Konstantynów Łódzki</t>
  </si>
  <si>
    <t>Timtirim Team</t>
  </si>
  <si>
    <t>Trzop</t>
  </si>
  <si>
    <t>Rajda</t>
  </si>
  <si>
    <t>IT Orient</t>
  </si>
  <si>
    <t>Skierniewice</t>
  </si>
  <si>
    <t>Azymut Team</t>
  </si>
  <si>
    <t>Bedyk</t>
  </si>
  <si>
    <t>T-Mobile Cycling Team</t>
  </si>
  <si>
    <t>PRAWDZIWA STAL</t>
  </si>
  <si>
    <t>BIKEBOARD</t>
  </si>
  <si>
    <t>Zbyszek</t>
  </si>
  <si>
    <t>Talanda</t>
  </si>
  <si>
    <t>Rajewski</t>
  </si>
  <si>
    <t>Benamer</t>
  </si>
  <si>
    <t>Umyszkiewicz</t>
  </si>
  <si>
    <t>Grychowski</t>
  </si>
  <si>
    <t>Czyżewski</t>
  </si>
  <si>
    <t>Marzena</t>
  </si>
  <si>
    <t>Bosacka</t>
  </si>
  <si>
    <t>Mariola</t>
  </si>
  <si>
    <t>Gruszczyńska</t>
  </si>
  <si>
    <t>Zbierski</t>
  </si>
  <si>
    <t>Matuszewska</t>
  </si>
  <si>
    <t>Wojtek</t>
  </si>
  <si>
    <t>Maćkowiak</t>
  </si>
  <si>
    <t>Olga</t>
  </si>
  <si>
    <t>Grabowska</t>
  </si>
  <si>
    <t>Błażej</t>
  </si>
  <si>
    <t>Sobków</t>
  </si>
  <si>
    <t>Szuwalski</t>
  </si>
  <si>
    <t>Stawski</t>
  </si>
  <si>
    <t>Lasocka</t>
  </si>
  <si>
    <t>Zalewski</t>
  </si>
  <si>
    <t>KTS Ironman Kwidzyn</t>
  </si>
  <si>
    <t>Sobczak</t>
  </si>
  <si>
    <t>Nexus Team</t>
  </si>
  <si>
    <t>Kuczkowski</t>
  </si>
  <si>
    <t>Wrześniewski</t>
  </si>
  <si>
    <t>Wiktorów</t>
  </si>
  <si>
    <t>MH Automatyka team</t>
  </si>
  <si>
    <t>Bońkowski</t>
  </si>
  <si>
    <t>Kuniniec</t>
  </si>
  <si>
    <t>Winek</t>
  </si>
  <si>
    <t>STK Czersk</t>
  </si>
  <si>
    <t>Werecki</t>
  </si>
  <si>
    <t>WMW</t>
  </si>
  <si>
    <t>Grube Dupska</t>
  </si>
  <si>
    <t>Brzeziński</t>
  </si>
  <si>
    <t>R62</t>
  </si>
  <si>
    <t>Laura</t>
  </si>
  <si>
    <t>Lis</t>
  </si>
  <si>
    <t>Wica</t>
  </si>
  <si>
    <t>Siedlce</t>
  </si>
  <si>
    <t>-</t>
  </si>
  <si>
    <t>Stefan</t>
  </si>
  <si>
    <t>Zachara</t>
  </si>
  <si>
    <t>KB Galeria Warszawa AT</t>
  </si>
  <si>
    <t>Miśkiewicz</t>
  </si>
  <si>
    <t>Zaszyci</t>
  </si>
  <si>
    <t>Majewski</t>
  </si>
  <si>
    <t>A Team</t>
  </si>
  <si>
    <t>Gajek</t>
  </si>
  <si>
    <t>Dobecki</t>
  </si>
  <si>
    <t>Siwek</t>
  </si>
  <si>
    <t>Wataha</t>
  </si>
  <si>
    <t>Szymkun</t>
  </si>
  <si>
    <t>Kaczorowski</t>
  </si>
  <si>
    <t>Solecki</t>
  </si>
  <si>
    <t>Filipczak</t>
  </si>
  <si>
    <t>WATAHA</t>
  </si>
  <si>
    <t>Łaszkiewicz</t>
  </si>
  <si>
    <t>Jabłońska-Nabayaogo</t>
  </si>
  <si>
    <t>Samociuk</t>
  </si>
  <si>
    <t>Witaszewska</t>
  </si>
  <si>
    <t>Anszperger</t>
  </si>
  <si>
    <t>Jacewicz</t>
  </si>
  <si>
    <t>Polejowska</t>
  </si>
  <si>
    <t>WARMATeam</t>
  </si>
  <si>
    <t>Mikołajczyk</t>
  </si>
  <si>
    <t>Hashimoto-Benecol-Gandi Team</t>
  </si>
  <si>
    <t>Ironteam3city</t>
  </si>
  <si>
    <t>Rybakowski</t>
  </si>
  <si>
    <t>Fundacja Pies Szuka Domu MTB</t>
  </si>
  <si>
    <t>Szturmowcy</t>
  </si>
  <si>
    <t>Borys</t>
  </si>
  <si>
    <t>Gostomski</t>
  </si>
  <si>
    <t>Intel/Grupa Trójmiasto</t>
  </si>
  <si>
    <t>dziki</t>
  </si>
  <si>
    <t>Speina</t>
  </si>
  <si>
    <t>Sprengel</t>
  </si>
  <si>
    <t>Konopka</t>
  </si>
  <si>
    <t>Bysewo Kolor Team</t>
  </si>
  <si>
    <t>Jaworski</t>
  </si>
  <si>
    <t>Dream Team</t>
  </si>
  <si>
    <t>Kustusz</t>
  </si>
  <si>
    <t>Kochanowicz</t>
  </si>
  <si>
    <t>2 honest</t>
  </si>
  <si>
    <t>Komorowski</t>
  </si>
  <si>
    <t>Komorowska</t>
  </si>
  <si>
    <t>Rivierowcy</t>
  </si>
  <si>
    <t>Urbanik</t>
  </si>
  <si>
    <t>Kaczmarczyk</t>
  </si>
  <si>
    <t>Bogusław</t>
  </si>
  <si>
    <t>Stefanowicz</t>
  </si>
  <si>
    <t>CykloKwidzyn</t>
  </si>
  <si>
    <t>Szott</t>
  </si>
  <si>
    <t>Kunat</t>
  </si>
  <si>
    <t>Ceynowa</t>
  </si>
  <si>
    <t>Navigatoria Fatal</t>
  </si>
  <si>
    <t>Szałła</t>
  </si>
  <si>
    <t>Topolska</t>
  </si>
  <si>
    <t>Targosz</t>
  </si>
  <si>
    <t>Bronisław</t>
  </si>
  <si>
    <t>Domarus</t>
  </si>
  <si>
    <t>Disco Italiano Team</t>
  </si>
  <si>
    <t>Kwietniak</t>
  </si>
  <si>
    <t>Siemieniec</t>
  </si>
  <si>
    <t>Graczyk</t>
  </si>
  <si>
    <t>Balticparts</t>
  </si>
  <si>
    <t>Olszewska</t>
  </si>
  <si>
    <t>Młyński</t>
  </si>
  <si>
    <t>Nasz Bike Team</t>
  </si>
  <si>
    <t>Misys</t>
  </si>
  <si>
    <t>ArcheoStorage.pl</t>
  </si>
  <si>
    <t>Ogrys</t>
  </si>
  <si>
    <t>Muńko</t>
  </si>
  <si>
    <t>Dadasiewicz</t>
  </si>
  <si>
    <t>Sekator</t>
  </si>
  <si>
    <t>LufthansaSystemsPoland Active!</t>
  </si>
  <si>
    <t>Pieciukiewicz</t>
  </si>
  <si>
    <t>Comarch</t>
  </si>
  <si>
    <t>Kwarciany</t>
  </si>
  <si>
    <t>Babula</t>
  </si>
  <si>
    <t>Stolarski</t>
  </si>
  <si>
    <t>Kamyk</t>
  </si>
  <si>
    <t>Nowisz</t>
  </si>
  <si>
    <t>Kaliska Team</t>
  </si>
  <si>
    <t>Pięty Szalonego Gnoma i Sp.</t>
  </si>
  <si>
    <t>LPP TEAM</t>
  </si>
  <si>
    <t>AZS Opole</t>
  </si>
  <si>
    <t>Prabucki</t>
  </si>
  <si>
    <t>Oglęcki</t>
  </si>
  <si>
    <t>Laskowski</t>
  </si>
  <si>
    <t>MIG BYTÓW</t>
  </si>
  <si>
    <t>#browarbytow</t>
  </si>
  <si>
    <t>BOTRANS MTB TEAM</t>
  </si>
  <si>
    <t>Radelski</t>
  </si>
  <si>
    <t>H53 200</t>
  </si>
  <si>
    <t>H53 100</t>
  </si>
  <si>
    <t>Romuald Henryk</t>
  </si>
  <si>
    <t>Natalia</t>
  </si>
  <si>
    <t>Dubaj</t>
  </si>
  <si>
    <t>Jędruszczak</t>
  </si>
  <si>
    <t>Skotnicki</t>
  </si>
  <si>
    <t>Tomas</t>
  </si>
  <si>
    <t>AZYMUTY</t>
  </si>
  <si>
    <t>Kwaśnik</t>
  </si>
  <si>
    <t>Kruczek</t>
  </si>
  <si>
    <t>Bojarski</t>
  </si>
  <si>
    <t>Kamiński</t>
  </si>
  <si>
    <t>Gałuszka</t>
  </si>
  <si>
    <t>Stała dezorientacji</t>
  </si>
  <si>
    <t>PSK OLDBOY'E</t>
  </si>
  <si>
    <t>Midlife Crisis</t>
  </si>
  <si>
    <t>Wawel Kraków</t>
  </si>
  <si>
    <t>Tropiciele pigwy</t>
  </si>
  <si>
    <t>Smashing Pąpkins</t>
  </si>
  <si>
    <t>Kielak</t>
  </si>
  <si>
    <t>Igor</t>
  </si>
  <si>
    <t>Biolik</t>
  </si>
  <si>
    <t>Miton</t>
  </si>
  <si>
    <t>Wozinski</t>
  </si>
  <si>
    <t>RL - W</t>
  </si>
  <si>
    <t>zwijjakchcesz</t>
  </si>
  <si>
    <t>Tuchomie Team</t>
  </si>
  <si>
    <t>Urazisz się w stopę</t>
  </si>
  <si>
    <t>Nawalaniec</t>
  </si>
  <si>
    <t>Mochol</t>
  </si>
  <si>
    <t>Megier</t>
  </si>
  <si>
    <t>Białogrodzki</t>
  </si>
  <si>
    <t>Szawkało</t>
  </si>
  <si>
    <t>Pięta</t>
  </si>
  <si>
    <t>XII Kompas</t>
  </si>
  <si>
    <t>Marczewski</t>
  </si>
  <si>
    <t>Szymańska</t>
  </si>
  <si>
    <t>Zuzanna</t>
  </si>
  <si>
    <t>Witucki</t>
  </si>
  <si>
    <t>Szybcy Inczaj</t>
  </si>
  <si>
    <t>Niezgódka</t>
  </si>
  <si>
    <t>KATNER</t>
  </si>
  <si>
    <t>JOLANTA</t>
  </si>
  <si>
    <t>Pyjor</t>
  </si>
  <si>
    <t>Brdys</t>
  </si>
  <si>
    <t>Ula</t>
  </si>
  <si>
    <t>Kwaśne żelki</t>
  </si>
  <si>
    <t>Piekarczyk</t>
  </si>
  <si>
    <t>Kwaśne Żelki</t>
  </si>
  <si>
    <t>Sobieski</t>
  </si>
  <si>
    <t>Chełmicki</t>
  </si>
  <si>
    <t>Charycka</t>
  </si>
  <si>
    <t>Studencki Klub Górski</t>
  </si>
  <si>
    <t>Weksej</t>
  </si>
  <si>
    <t>AIRBIKE.PL</t>
  </si>
  <si>
    <t>Dalbiak</t>
  </si>
  <si>
    <t>Wasiak</t>
  </si>
  <si>
    <t>Gerard</t>
  </si>
  <si>
    <t>MCkwadrat</t>
  </si>
  <si>
    <t>Buchajewicz</t>
  </si>
  <si>
    <t>The Walkie Talkies</t>
  </si>
  <si>
    <t>Wesołowski</t>
  </si>
  <si>
    <t>Czynszak</t>
  </si>
  <si>
    <t>Lumbago</t>
  </si>
  <si>
    <t>Mańczak</t>
  </si>
  <si>
    <t>GR3miasto/Harpagan</t>
  </si>
  <si>
    <t>KOMETA Gliwice</t>
  </si>
  <si>
    <t>Rajd Liczyrzepy / Europa Ubezpieczenia</t>
  </si>
  <si>
    <t>Dziewiorki</t>
  </si>
  <si>
    <t>Speleoklub Łódzki</t>
  </si>
  <si>
    <t>PG KMP</t>
  </si>
  <si>
    <t>HRmax Żory</t>
  </si>
  <si>
    <t>Team Banderska.pl</t>
  </si>
  <si>
    <t>Förhudsförträngning</t>
  </si>
  <si>
    <t>Włóczęgi</t>
  </si>
  <si>
    <t>K.Wędrowniczki</t>
  </si>
  <si>
    <t>Wspomnienie Dziadka</t>
  </si>
  <si>
    <t>Iwona</t>
  </si>
  <si>
    <t>Dziewior</t>
  </si>
  <si>
    <t>Brukwińska</t>
  </si>
  <si>
    <t>Urbanik-Redo</t>
  </si>
  <si>
    <t>Kramkowska</t>
  </si>
  <si>
    <t>Grzegorczyk</t>
  </si>
  <si>
    <t>Pytel</t>
  </si>
  <si>
    <t>Pilak</t>
  </si>
  <si>
    <t>Sobczyński</t>
  </si>
  <si>
    <t>Jonas</t>
  </si>
  <si>
    <t>Firuta</t>
  </si>
  <si>
    <t>Smołka</t>
  </si>
  <si>
    <t>Opaszowski</t>
  </si>
  <si>
    <t>Chojwa</t>
  </si>
  <si>
    <t>Redo</t>
  </si>
  <si>
    <t>Cieplak</t>
  </si>
  <si>
    <t>Towarek</t>
  </si>
  <si>
    <t>Ireneusz</t>
  </si>
  <si>
    <t>Szypliński</t>
  </si>
  <si>
    <t>Kwapisiewicz</t>
  </si>
  <si>
    <t>Sieciechowicz</t>
  </si>
  <si>
    <t>Pionk</t>
  </si>
  <si>
    <t>InsERT Team</t>
  </si>
  <si>
    <t>Horanin</t>
  </si>
  <si>
    <t>Topolewski</t>
  </si>
  <si>
    <t>Anula</t>
  </si>
  <si>
    <t>Wydymus</t>
  </si>
  <si>
    <t>Pijanka</t>
  </si>
  <si>
    <t>PPteam</t>
  </si>
  <si>
    <t>Mirek</t>
  </si>
  <si>
    <t>Pilch</t>
  </si>
  <si>
    <t>AR Poznań</t>
  </si>
  <si>
    <t>PG KMP Wrocław</t>
  </si>
  <si>
    <t>Leśni Poznań</t>
  </si>
  <si>
    <t>Horcio Team</t>
  </si>
  <si>
    <t>Olsztyn Team</t>
  </si>
  <si>
    <t>Rajkiewicz</t>
  </si>
  <si>
    <t>Białka</t>
  </si>
  <si>
    <t>Elewów Team</t>
  </si>
  <si>
    <t>Gil</t>
  </si>
  <si>
    <t>KTR BIKE ORIENT</t>
  </si>
  <si>
    <t>Marzka</t>
  </si>
  <si>
    <t>Janerka-Moroń</t>
  </si>
  <si>
    <t>Dziabnięci</t>
  </si>
  <si>
    <t>Paluch</t>
  </si>
  <si>
    <t>Szachowicz</t>
  </si>
  <si>
    <t>Ciosek</t>
  </si>
  <si>
    <t>Kijewski</t>
  </si>
  <si>
    <t>Fałowska</t>
  </si>
  <si>
    <t>Młynarkiewicz</t>
  </si>
  <si>
    <t>IMMOTION Team Wrocław</t>
  </si>
  <si>
    <t>Oleśków</t>
  </si>
  <si>
    <t>Potwory i spółka</t>
  </si>
  <si>
    <t>Henryk</t>
  </si>
  <si>
    <t>Walacik</t>
  </si>
  <si>
    <t>Szychowski</t>
  </si>
  <si>
    <t>Golis</t>
  </si>
  <si>
    <t>Sudecka</t>
  </si>
  <si>
    <t>Gorzelańczyk</t>
  </si>
  <si>
    <t>Lidia</t>
  </si>
  <si>
    <t>Kasperowicz</t>
  </si>
  <si>
    <t>Komosa</t>
  </si>
  <si>
    <t>Walkowiak</t>
  </si>
  <si>
    <t>Batogowski</t>
  </si>
  <si>
    <t>DT4YOU MTB TEAM</t>
  </si>
  <si>
    <t>ON-SIGHT</t>
  </si>
  <si>
    <t>Szczeciński Klub Rowerowy Gryfus</t>
  </si>
  <si>
    <t>KK Cyklon Warszawa</t>
  </si>
  <si>
    <t>Sujkowski</t>
  </si>
  <si>
    <t>Pluciński</t>
  </si>
  <si>
    <t>Stare Niedobre Małżeństwo</t>
  </si>
  <si>
    <t>Jabs</t>
  </si>
  <si>
    <t>UKS Kometa Gliwice</t>
  </si>
  <si>
    <t>Żółty</t>
  </si>
  <si>
    <t>Jabłoński</t>
  </si>
  <si>
    <t>H - team</t>
  </si>
  <si>
    <t>Wiktor</t>
  </si>
  <si>
    <t>Szymczyk</t>
  </si>
  <si>
    <t>Samorodny</t>
  </si>
  <si>
    <t>Nieduziak</t>
  </si>
  <si>
    <t>Sonia</t>
  </si>
  <si>
    <t>Klich</t>
  </si>
  <si>
    <t>Dziedzic -Jabs</t>
  </si>
  <si>
    <t>Bałacenko</t>
  </si>
  <si>
    <t>Filipek</t>
  </si>
  <si>
    <t>Krom</t>
  </si>
  <si>
    <t>Tyszka</t>
  </si>
  <si>
    <t>Ścibor-Rylski</t>
  </si>
  <si>
    <t>Franke</t>
  </si>
  <si>
    <t>Puchalski</t>
  </si>
  <si>
    <t>Sieradzki</t>
  </si>
  <si>
    <t>Kopczewski</t>
  </si>
  <si>
    <t>Radczuk</t>
  </si>
  <si>
    <t>Moroń</t>
  </si>
  <si>
    <t>Kopeć</t>
  </si>
  <si>
    <t>Jóźwicki</t>
  </si>
  <si>
    <t>Żmuda-Trzebiatowski</t>
  </si>
  <si>
    <t>Lęborskie Tygrysy</t>
  </si>
  <si>
    <t>Fikus</t>
  </si>
  <si>
    <t>Kalczuk</t>
  </si>
  <si>
    <t>Kosiński</t>
  </si>
  <si>
    <t>XIII z Kompasem</t>
  </si>
  <si>
    <t>SRT</t>
  </si>
  <si>
    <t>Aktywni Nałogowo Inaczej</t>
  </si>
  <si>
    <t>Wyrwidęby</t>
  </si>
  <si>
    <t>Sądecka Grupa Rowerowa PTT</t>
  </si>
  <si>
    <t>Janek</t>
  </si>
  <si>
    <t>BACKCOUNTRYMTB.ORG</t>
  </si>
  <si>
    <t>Dymitr</t>
  </si>
  <si>
    <t>brak</t>
  </si>
  <si>
    <t>Władysław</t>
  </si>
  <si>
    <t>Angelika</t>
  </si>
  <si>
    <t>Waligóra</t>
  </si>
  <si>
    <t>Wachulec</t>
  </si>
  <si>
    <t>Murawicki</t>
  </si>
  <si>
    <t>Mikulec</t>
  </si>
  <si>
    <t>Bereziński</t>
  </si>
  <si>
    <t>Połomski</t>
  </si>
  <si>
    <t>Frątczak</t>
  </si>
  <si>
    <t>Waleczek</t>
  </si>
  <si>
    <t>Stojek</t>
  </si>
  <si>
    <t>Placek</t>
  </si>
  <si>
    <t>Kaszebskie Wariaty</t>
  </si>
  <si>
    <t>Road to nowhere</t>
  </si>
  <si>
    <t>DK</t>
  </si>
  <si>
    <t>Zaraz wracam</t>
  </si>
  <si>
    <t>Byle do przodu</t>
  </si>
  <si>
    <t>Poehali.net</t>
  </si>
  <si>
    <t>Cenkier</t>
  </si>
  <si>
    <t>Julian</t>
  </si>
  <si>
    <t>Gałązka</t>
  </si>
  <si>
    <t>Bołbot</t>
  </si>
  <si>
    <t>Sobek</t>
  </si>
  <si>
    <t>Karbanovich</t>
  </si>
  <si>
    <t>Alexander</t>
  </si>
  <si>
    <t>BPJ :)</t>
  </si>
  <si>
    <t>Domańska</t>
  </si>
  <si>
    <t>BPJ</t>
  </si>
  <si>
    <t>Wędroch</t>
  </si>
  <si>
    <t>Bżeszczotem po ...</t>
  </si>
  <si>
    <t>Kondracki</t>
  </si>
  <si>
    <t>Pacowska-Brudło</t>
  </si>
  <si>
    <t>Ola</t>
  </si>
  <si>
    <t>Zbych</t>
  </si>
  <si>
    <t>Radzikowski</t>
  </si>
  <si>
    <t>Szkutowicz</t>
  </si>
  <si>
    <t>Rodziewicz</t>
  </si>
  <si>
    <t>Jesienne 361</t>
  </si>
  <si>
    <t>Jesienne 362</t>
  </si>
  <si>
    <t>Jesienne 363</t>
  </si>
  <si>
    <t>Jesienne 364</t>
  </si>
  <si>
    <t>Jesienne 365</t>
  </si>
  <si>
    <t>Jesienne 366</t>
  </si>
  <si>
    <t>Jesienne 367</t>
  </si>
  <si>
    <t>Jesienne 368</t>
  </si>
  <si>
    <t>CUMULUS sleeping bags</t>
  </si>
  <si>
    <t>Maciej..</t>
  </si>
  <si>
    <t>Chorąży</t>
  </si>
  <si>
    <t>APG CZĘŚCI I AKCESORIA ROWEROW</t>
  </si>
  <si>
    <t>Piotrowski</t>
  </si>
  <si>
    <t>Duszyński</t>
  </si>
  <si>
    <t>RadosŁaw</t>
  </si>
  <si>
    <t>KTS</t>
  </si>
  <si>
    <t>Marek.</t>
  </si>
  <si>
    <t>Jadwiga</t>
  </si>
  <si>
    <t>CH#%$JOWE są zmiany w TR200 !</t>
  </si>
  <si>
    <t>Mejka</t>
  </si>
  <si>
    <t>Sioch</t>
  </si>
  <si>
    <t>PZU SPORT TEAM</t>
  </si>
  <si>
    <t>Stankiewicz</t>
  </si>
  <si>
    <t>Kulesza</t>
  </si>
  <si>
    <t>Górski</t>
  </si>
  <si>
    <t>Łuczak</t>
  </si>
  <si>
    <t>Ziaja</t>
  </si>
  <si>
    <t>Napieraj</t>
  </si>
  <si>
    <t>Nasz BIKE Team</t>
  </si>
  <si>
    <t>Groth</t>
  </si>
  <si>
    <t>flypics.pl</t>
  </si>
  <si>
    <t>Dla Kuby</t>
  </si>
  <si>
    <t>Szydłowski</t>
  </si>
  <si>
    <t>Jaroszewski</t>
  </si>
  <si>
    <t>Deep Forest</t>
  </si>
  <si>
    <t>Kozak</t>
  </si>
  <si>
    <t>InO Trolino</t>
  </si>
  <si>
    <t>Jurjewicz</t>
  </si>
  <si>
    <t>CZŁOWIEK ZNIKĄD</t>
  </si>
  <si>
    <t>Radoła</t>
  </si>
  <si>
    <t>Machtronic</t>
  </si>
  <si>
    <t>Gordon</t>
  </si>
  <si>
    <t>Diana</t>
  </si>
  <si>
    <t>KU AZS WAT Warszawa</t>
  </si>
  <si>
    <t>Gędziorowski</t>
  </si>
  <si>
    <t>Dargacz</t>
  </si>
  <si>
    <t>off-las</t>
  </si>
  <si>
    <t>Matczuk</t>
  </si>
  <si>
    <t>Łyse Charty</t>
  </si>
  <si>
    <t>Wycichowski</t>
  </si>
  <si>
    <t>Łukasz.</t>
  </si>
  <si>
    <t>Krzywda</t>
  </si>
  <si>
    <t>Wasilczyk</t>
  </si>
  <si>
    <t>Bukowski</t>
  </si>
  <si>
    <t>Vector</t>
  </si>
  <si>
    <t>Sieńko</t>
  </si>
  <si>
    <t>Rynkiewicz</t>
  </si>
  <si>
    <t>Dargacze team</t>
  </si>
  <si>
    <t>Marcin.</t>
  </si>
  <si>
    <t>Paweł.</t>
  </si>
  <si>
    <t>Strzelińska</t>
  </si>
  <si>
    <t>Formela</t>
  </si>
  <si>
    <t>Ćwikliński</t>
  </si>
  <si>
    <t>Dobrzański</t>
  </si>
  <si>
    <t>Cywiński</t>
  </si>
  <si>
    <t>Korniszon</t>
  </si>
  <si>
    <t>Plenikowski</t>
  </si>
  <si>
    <t>Modrzyński</t>
  </si>
  <si>
    <t>Puckowski</t>
  </si>
  <si>
    <t>Dobek</t>
  </si>
  <si>
    <t>Pejas</t>
  </si>
  <si>
    <t>Skierka</t>
  </si>
  <si>
    <t>Rehabilitacja Skierka</t>
  </si>
  <si>
    <t>Gabryś</t>
  </si>
  <si>
    <t>Pawel</t>
  </si>
  <si>
    <t>Czajkowski</t>
  </si>
  <si>
    <t>Roziewska</t>
  </si>
  <si>
    <t>Ewelina</t>
  </si>
  <si>
    <t>Lea Group</t>
  </si>
  <si>
    <t>Wróblewska</t>
  </si>
  <si>
    <t>Dworski</t>
  </si>
  <si>
    <t>Ciupa</t>
  </si>
  <si>
    <t>UKS Orientuś</t>
  </si>
  <si>
    <t>Dalasiński</t>
  </si>
  <si>
    <t>Oss</t>
  </si>
  <si>
    <t>IgKiMa</t>
  </si>
  <si>
    <t>Czerny</t>
  </si>
  <si>
    <t>Maleńska</t>
  </si>
  <si>
    <t>Czyż</t>
  </si>
  <si>
    <t>Judyta</t>
  </si>
  <si>
    <t>Apollo</t>
  </si>
  <si>
    <t>Sypuła</t>
  </si>
  <si>
    <t>UNTS Warszawa</t>
  </si>
  <si>
    <t>Gralak</t>
  </si>
  <si>
    <t>DzikaSzprychaTeam</t>
  </si>
  <si>
    <t>Grzenkowicz</t>
  </si>
  <si>
    <t>Ciszkowski</t>
  </si>
  <si>
    <t>15 Pułk Przeciwlotniczy</t>
  </si>
  <si>
    <t>Kuniszyk</t>
  </si>
  <si>
    <t>16 dywizja zmech.</t>
  </si>
  <si>
    <t>Maciaszczyk</t>
  </si>
  <si>
    <t>Henszel</t>
  </si>
  <si>
    <t>Góral Police</t>
  </si>
  <si>
    <t>Ciura</t>
  </si>
  <si>
    <t>H54 200</t>
  </si>
  <si>
    <t>H54 100</t>
  </si>
  <si>
    <t>Goły Jon</t>
  </si>
  <si>
    <t>Supermaraton Kalisz</t>
  </si>
  <si>
    <t>Gołębiewski</t>
  </si>
  <si>
    <t>Asperski</t>
  </si>
  <si>
    <t>Hampelski</t>
  </si>
  <si>
    <t>Majer</t>
  </si>
  <si>
    <t>Świdziński</t>
  </si>
  <si>
    <t>Wojciechowska</t>
  </si>
  <si>
    <t>Azymut</t>
  </si>
  <si>
    <t>Wanatko</t>
  </si>
  <si>
    <t>Nocny Rower</t>
  </si>
  <si>
    <t>Nowacki</t>
  </si>
  <si>
    <t>Borciuch</t>
  </si>
  <si>
    <t>Przyjaciele Konrada</t>
  </si>
  <si>
    <t>Juszczyk</t>
  </si>
  <si>
    <t>Rochowski</t>
  </si>
  <si>
    <t>KS Hades/AR Poznań</t>
  </si>
  <si>
    <t>Dopierała</t>
  </si>
  <si>
    <t>NM</t>
  </si>
  <si>
    <t>ŚmiejaDaniel1982</t>
  </si>
  <si>
    <t>Śmieja Daniel</t>
  </si>
  <si>
    <t>ZadwornyTomasz1982</t>
  </si>
  <si>
    <t>Zadworny Tomasz</t>
  </si>
  <si>
    <t>JakubekKrystian1992</t>
  </si>
  <si>
    <t>Jakubek Krystian</t>
  </si>
  <si>
    <t>KrólikowskiRoman1963</t>
  </si>
  <si>
    <t>Królikowski Roman</t>
  </si>
  <si>
    <t>BanaszkiewiczPiotr1985</t>
  </si>
  <si>
    <t>Banaszkiewicz Piotr</t>
  </si>
  <si>
    <t>SójkaTomasz1963</t>
  </si>
  <si>
    <t>Sójka Tomasz</t>
  </si>
  <si>
    <t>SzawdzinKrzysztof1969</t>
  </si>
  <si>
    <t>Szawdzin Krzysztof</t>
  </si>
  <si>
    <t>FałowskiRafał1970</t>
  </si>
  <si>
    <t>Fałowski Rafał</t>
  </si>
  <si>
    <t>WiktorowskiKrzysztof1954</t>
  </si>
  <si>
    <t>Wiktorowski Krzysztof</t>
  </si>
  <si>
    <t>SadowskiMarek1978</t>
  </si>
  <si>
    <t>Sadowski Marek</t>
  </si>
  <si>
    <t>SenderekŁukasz1977</t>
  </si>
  <si>
    <t>Senderek Łukasz</t>
  </si>
  <si>
    <t>KapustkaWojciech1979</t>
  </si>
  <si>
    <t>Kapustka Wojciech</t>
  </si>
  <si>
    <t>LiszkaGrzegorz1964</t>
  </si>
  <si>
    <t>Liszka Grzegorz</t>
  </si>
  <si>
    <t>RudnickiMariusz1966</t>
  </si>
  <si>
    <t>Rudnicki Mariusz</t>
  </si>
  <si>
    <t>KowalskiKrzystof1963</t>
  </si>
  <si>
    <t>Kowalski Krzystof</t>
  </si>
  <si>
    <t>SmejdaAndrzej1965</t>
  </si>
  <si>
    <t>Smejda Andrzej</t>
  </si>
  <si>
    <t>FormanowskiSławomir1974</t>
  </si>
  <si>
    <t>Formanowski Sławomir</t>
  </si>
  <si>
    <t>TobołaMiron1973</t>
  </si>
  <si>
    <t>Toboła Miron</t>
  </si>
  <si>
    <t>JanikArtur1980</t>
  </si>
  <si>
    <t>Janik Artur</t>
  </si>
  <si>
    <t>StaszewskiDaniel1973</t>
  </si>
  <si>
    <t>Staszewski Daniel</t>
  </si>
  <si>
    <t>BrudłoPaweł1979</t>
  </si>
  <si>
    <t>Brudło Paweł</t>
  </si>
  <si>
    <t>MirowskiŁukasz1986</t>
  </si>
  <si>
    <t>Mirowski Łukasz</t>
  </si>
  <si>
    <t>PachulskiMarek1968</t>
  </si>
  <si>
    <t>Pachulski Marek</t>
  </si>
  <si>
    <t>PachulskiLeszek1967</t>
  </si>
  <si>
    <t>Pachulski Leszek</t>
  </si>
  <si>
    <t>SzumańskiJakub1983</t>
  </si>
  <si>
    <t>Szumański Jakub</t>
  </si>
  <si>
    <t>CecułaKrzysztof1975</t>
  </si>
  <si>
    <t>Cecuła Krzysztof</t>
  </si>
  <si>
    <t>BoberBartłomiej1972</t>
  </si>
  <si>
    <t>Bober Bartłomiej</t>
  </si>
  <si>
    <t>HołdakowskiWojciech1970</t>
  </si>
  <si>
    <t>Hołdakowski Wojciech</t>
  </si>
  <si>
    <t>KowalZbigniew1977</t>
  </si>
  <si>
    <t>Kowal Zbigniew</t>
  </si>
  <si>
    <t>ĆwirkoSławomir1972</t>
  </si>
  <si>
    <t>Ćwirko Sławomir</t>
  </si>
  <si>
    <t>WitkowskiMarcin1969</t>
  </si>
  <si>
    <t>Witkowski Marcin</t>
  </si>
  <si>
    <t>StanekRobert1967</t>
  </si>
  <si>
    <t>Stanek Robert</t>
  </si>
  <si>
    <t>SzajdukPiotr1963</t>
  </si>
  <si>
    <t>Szajduk Piotr</t>
  </si>
  <si>
    <t>Herman-IżyckiLeszek1958</t>
  </si>
  <si>
    <t>Herman-Iżycki Leszek</t>
  </si>
  <si>
    <t>ZawadzkiArtur1970</t>
  </si>
  <si>
    <t>Zawadzki Artur</t>
  </si>
  <si>
    <t>WronaŁukasz1981</t>
  </si>
  <si>
    <t>Wrona Łukasz</t>
  </si>
  <si>
    <t>JaskólskiKonrad1980</t>
  </si>
  <si>
    <t>Jaskólski Konrad</t>
  </si>
  <si>
    <t>KliniewskiMaciej1995</t>
  </si>
  <si>
    <t>Kliniewski Maciej</t>
  </si>
  <si>
    <t>AdamczykJarek1967</t>
  </si>
  <si>
    <t>Adamczyk Jarek</t>
  </si>
  <si>
    <t>NikonowiczAdrian1973</t>
  </si>
  <si>
    <t>Nikonowicz Adrian</t>
  </si>
  <si>
    <t>GłomskiAleksander1988</t>
  </si>
  <si>
    <t>Głomski Aleksander</t>
  </si>
  <si>
    <t>NiewęgłowskiPiotr1976</t>
  </si>
  <si>
    <t>Niewęgłowski Piotr</t>
  </si>
  <si>
    <t>BelicaRobert1979</t>
  </si>
  <si>
    <t>Belica Robert</t>
  </si>
  <si>
    <t>RychlikMichał1978</t>
  </si>
  <si>
    <t>Rychlik Michał</t>
  </si>
  <si>
    <t>RygalskiGrzegorz1974</t>
  </si>
  <si>
    <t>Rygalski Grzegorz</t>
  </si>
  <si>
    <t>StefańskiTomasz1982</t>
  </si>
  <si>
    <t>Stefański Tomasz</t>
  </si>
  <si>
    <t>JańczakWiesław1963</t>
  </si>
  <si>
    <t>Jańczak Wiesław</t>
  </si>
  <si>
    <t>KasierskiPrzemysław1981</t>
  </si>
  <si>
    <t>Kasierski Przemysław</t>
  </si>
  <si>
    <t>CichońPaweł1984</t>
  </si>
  <si>
    <t>Cichoń Paweł</t>
  </si>
  <si>
    <t>GryszkalisMarcin1977</t>
  </si>
  <si>
    <t>Gryszkalis Marcin</t>
  </si>
  <si>
    <t>ŚcibiszJerzy1955</t>
  </si>
  <si>
    <t>Ścibisz Jerzy</t>
  </si>
  <si>
    <t>SzmejdaAndrzej1965</t>
  </si>
  <si>
    <t>Szmejda Andrzej</t>
  </si>
  <si>
    <t>SzopaKrzysztof1986</t>
  </si>
  <si>
    <t>Szopa Krzysztof</t>
  </si>
  <si>
    <t>FilipiukTomasz1974</t>
  </si>
  <si>
    <t>Filipiuk Tomasz</t>
  </si>
  <si>
    <t>MakowiecSławomir1974</t>
  </si>
  <si>
    <t>Makowiec Sławomir</t>
  </si>
  <si>
    <t>NowakMarcin1995</t>
  </si>
  <si>
    <t>Nowak Marcin</t>
  </si>
  <si>
    <t>StanekAsia1969</t>
  </si>
  <si>
    <t>Stanek Asia</t>
  </si>
  <si>
    <t>BlankDanuta1981</t>
  </si>
  <si>
    <t>Blank Danuta</t>
  </si>
  <si>
    <t>PacekKarolina1988</t>
  </si>
  <si>
    <t>Pacek Karolina</t>
  </si>
  <si>
    <t>TruszkowskaKamila1980</t>
  </si>
  <si>
    <t>MarcinkowskaMagdalena1970</t>
  </si>
  <si>
    <t>Marcinkowska Magdalena</t>
  </si>
  <si>
    <t>NowakRemik1972</t>
  </si>
  <si>
    <t>Nowak Remik</t>
  </si>
  <si>
    <t>WieszczeczyńskiKrzysztof1986</t>
  </si>
  <si>
    <t>Wieszczeczyński Krzysztof</t>
  </si>
  <si>
    <t>KoniecznyTomasz1960</t>
  </si>
  <si>
    <t>Konieczny Tomasz</t>
  </si>
  <si>
    <t>RystałKajetan1988</t>
  </si>
  <si>
    <t>Rystał Kajetan</t>
  </si>
  <si>
    <t>PoździkRadosław1978</t>
  </si>
  <si>
    <t>Poździk Radosław</t>
  </si>
  <si>
    <t>MierzwickiKrzysztof1979</t>
  </si>
  <si>
    <t>Mierzwicki Krzysztof</t>
  </si>
  <si>
    <t>WozińskiArtur1989</t>
  </si>
  <si>
    <t>Woziński Artur</t>
  </si>
  <si>
    <t>WiśniewskiAdam1989</t>
  </si>
  <si>
    <t>Wiśniewski Adam</t>
  </si>
  <si>
    <t>SosińskiŁukasz1984</t>
  </si>
  <si>
    <t>Sosiński Łukasz</t>
  </si>
  <si>
    <t>KleszczyńskiDawid1996</t>
  </si>
  <si>
    <t>Kleszczyński Dawid</t>
  </si>
  <si>
    <t>BujakiewiczGabriel1963</t>
  </si>
  <si>
    <t>Bujakiewicz Gabriel</t>
  </si>
  <si>
    <t>SzajdukPiotr1945</t>
  </si>
  <si>
    <t>BeszterdaSebastian1975</t>
  </si>
  <si>
    <t>Beszterda Sebastian</t>
  </si>
  <si>
    <t>KowalskiKrzysztof1963</t>
  </si>
  <si>
    <t>Kowalski Krzysztof</t>
  </si>
  <si>
    <t>MurawskiDominik0</t>
  </si>
  <si>
    <t>Murawski Dominik</t>
  </si>
  <si>
    <t>KucharskiRafał1981</t>
  </si>
  <si>
    <t>Kucharski Rafał</t>
  </si>
  <si>
    <t>JanowskiPaweł1972</t>
  </si>
  <si>
    <t>Janowski Paweł</t>
  </si>
  <si>
    <t>GrudaKonrad1972</t>
  </si>
  <si>
    <t>Gruda Konrad</t>
  </si>
  <si>
    <t>TadeuszMaciej1982</t>
  </si>
  <si>
    <t>Tadeusz Maciej</t>
  </si>
  <si>
    <t>GrajekAndrzej1984</t>
  </si>
  <si>
    <t>Grajek Andrzej</t>
  </si>
  <si>
    <t>WolnySebastian1978</t>
  </si>
  <si>
    <t>Wolny Sebastian</t>
  </si>
  <si>
    <t>OlszańskiPaweł1984</t>
  </si>
  <si>
    <t>Olszański Paweł</t>
  </si>
  <si>
    <t>SzynkarekPaweł1971</t>
  </si>
  <si>
    <t>Szynkarek Paweł</t>
  </si>
  <si>
    <t>CzaplickiPaweł1968</t>
  </si>
  <si>
    <t>Czaplicki Paweł</t>
  </si>
  <si>
    <t>LebiodaMaria1988</t>
  </si>
  <si>
    <t>Lebioda Maria</t>
  </si>
  <si>
    <t>NowackaElżbieta1976</t>
  </si>
  <si>
    <t>Nowacka Elżbieta</t>
  </si>
  <si>
    <t>KoniecznaKrystyna1959</t>
  </si>
  <si>
    <t>Konieczna Krystyna</t>
  </si>
  <si>
    <t>StefaniakKarolina1977</t>
  </si>
  <si>
    <t>Stefaniak Karolina</t>
  </si>
  <si>
    <t>MiedkowskaJoanna1985</t>
  </si>
  <si>
    <t>Miedkowska Joanna</t>
  </si>
  <si>
    <t>KlonowskaJolanta1971</t>
  </si>
  <si>
    <t>Klonowska Jolanta</t>
  </si>
  <si>
    <t>TrafasJoanna1972</t>
  </si>
  <si>
    <t>Trafas Joanna</t>
  </si>
  <si>
    <t>NowickiJacek1973</t>
  </si>
  <si>
    <t>Nowicki Jacek</t>
  </si>
  <si>
    <t>OwczarskiMarcin1978</t>
  </si>
  <si>
    <t>Owczarski Marcin</t>
  </si>
  <si>
    <t>PiwakowskiWojciech1977</t>
  </si>
  <si>
    <t>Piwakowski Wojciech</t>
  </si>
  <si>
    <t>ŁosiewiczMariusz1980</t>
  </si>
  <si>
    <t>Łosiewicz Mariusz</t>
  </si>
  <si>
    <t>PotockiMirosław1969</t>
  </si>
  <si>
    <t>Potocki Mirosław</t>
  </si>
  <si>
    <t>GrabowskiGrzegorz1977</t>
  </si>
  <si>
    <t>Grabowski Grzegorz</t>
  </si>
  <si>
    <t>JankowskiTomasz1967</t>
  </si>
  <si>
    <t>Jankowski Tomasz</t>
  </si>
  <si>
    <t>RóżakMarcin1980</t>
  </si>
  <si>
    <t>Różak Marcin</t>
  </si>
  <si>
    <t>PotyrałaJarosław1982</t>
  </si>
  <si>
    <t>Potyrała Jarosław</t>
  </si>
  <si>
    <t>BallerstadtŁukasz1979</t>
  </si>
  <si>
    <t>Ballerstadt Łukasz</t>
  </si>
  <si>
    <t>PolewkoWaldemar1984</t>
  </si>
  <si>
    <t>Polewko Waldemar</t>
  </si>
  <si>
    <t>BróżWojciech1975</t>
  </si>
  <si>
    <t>Bróż Wojciech</t>
  </si>
  <si>
    <t>JóźwiukPiotr1976</t>
  </si>
  <si>
    <t>Jóźwiuk Piotr</t>
  </si>
  <si>
    <t>KinowskaKatarzyna1982</t>
  </si>
  <si>
    <t>Kinowska Katarzyna</t>
  </si>
  <si>
    <t>BogumiłDariusz1977</t>
  </si>
  <si>
    <t>Bogumił Dariusz</t>
  </si>
  <si>
    <t>WojciechowskiAdam1984</t>
  </si>
  <si>
    <t>Wojciechowski Adam</t>
  </si>
  <si>
    <t>BuciakPiotr1979</t>
  </si>
  <si>
    <t>Buciak Piotr</t>
  </si>
  <si>
    <t>KrasuskiMarcin1972</t>
  </si>
  <si>
    <t>Krasuski Marcin</t>
  </si>
  <si>
    <t>SłomkaPaweł1990</t>
  </si>
  <si>
    <t>Słomka Paweł</t>
  </si>
  <si>
    <t>KędziorekDamian1979</t>
  </si>
  <si>
    <t>Kędziorek Damian</t>
  </si>
  <si>
    <t>RozwadowskiPaweł1968</t>
  </si>
  <si>
    <t>Rozwadowski Paweł</t>
  </si>
  <si>
    <t>OlszewskiŁukasz1976</t>
  </si>
  <si>
    <t>Olszewski Łukasz</t>
  </si>
  <si>
    <t>GębarowskiPiotr1973</t>
  </si>
  <si>
    <t>Gębarowski Piotr</t>
  </si>
  <si>
    <t>DrażanŁukasz1977</t>
  </si>
  <si>
    <t>Drażan Łukasz</t>
  </si>
  <si>
    <t>DuszakArkadiusz1974</t>
  </si>
  <si>
    <t>Duszak Arkadiusz</t>
  </si>
  <si>
    <t>SkorupowskiJacek1966</t>
  </si>
  <si>
    <t>Skorupowski Jacek</t>
  </si>
  <si>
    <t>GasparskiPiotr1982</t>
  </si>
  <si>
    <t>Gasparski Piotr</t>
  </si>
  <si>
    <t>ZawadzkiStanisław1988</t>
  </si>
  <si>
    <t>Zawadzki Stanisław</t>
  </si>
  <si>
    <t>CzubalskiAndrzej1967</t>
  </si>
  <si>
    <t>Czubalski Andrzej</t>
  </si>
  <si>
    <t>CzubalskiRafał2000</t>
  </si>
  <si>
    <t>Czubalski Rafał</t>
  </si>
  <si>
    <t>BoińskiTomasz1981</t>
  </si>
  <si>
    <t>Boiński Tomasz</t>
  </si>
  <si>
    <t>WachtelRally1975</t>
  </si>
  <si>
    <t>Wachtel Rally</t>
  </si>
  <si>
    <t>SkompskaAnna1982</t>
  </si>
  <si>
    <t>Skompska Anna</t>
  </si>
  <si>
    <t>GasparskaAleksandra1980</t>
  </si>
  <si>
    <t>Gasparska Aleksandra</t>
  </si>
  <si>
    <t>KarpaKatarzyna1982</t>
  </si>
  <si>
    <t>Karpa Katarzyna</t>
  </si>
  <si>
    <t>LipińskaKatarzyna1988</t>
  </si>
  <si>
    <t>Lipińska Katarzyna</t>
  </si>
  <si>
    <t>NowińskaRenata1977</t>
  </si>
  <si>
    <t>Nowińska Renata</t>
  </si>
  <si>
    <t>RychlikAnna1983</t>
  </si>
  <si>
    <t>Rychlik Anna</t>
  </si>
  <si>
    <t>CzeczottMałgorzata1973</t>
  </si>
  <si>
    <t>Czeczott Małgorzata</t>
  </si>
  <si>
    <t>MossoczyZbyszek1973</t>
  </si>
  <si>
    <t>Mossoczy Zbyszek</t>
  </si>
  <si>
    <t>PisarekPiotr1969</t>
  </si>
  <si>
    <t>Pisarek Piotr</t>
  </si>
  <si>
    <t>TalandaMateusz1990</t>
  </si>
  <si>
    <t>Talanda Mateusz</t>
  </si>
  <si>
    <t>ZarzyckiPiotr1989</t>
  </si>
  <si>
    <t>Zarzycki Piotr</t>
  </si>
  <si>
    <t>PaszkowskiWojciech1978</t>
  </si>
  <si>
    <t>Paszkowski Wojciech</t>
  </si>
  <si>
    <t>MalickiGrzegorz1976</t>
  </si>
  <si>
    <t>Malicki Grzegorz</t>
  </si>
  <si>
    <t>BedykMichał1986</t>
  </si>
  <si>
    <t>Bedyk Michał</t>
  </si>
  <si>
    <t>CieślickiMateusz1987</t>
  </si>
  <si>
    <t>Cieślicki Mateusz</t>
  </si>
  <si>
    <t>TrzmielewskiRoman1955</t>
  </si>
  <si>
    <t>Trzmielewski Roman</t>
  </si>
  <si>
    <t>KotMaciej1984</t>
  </si>
  <si>
    <t>Kot Maciej</t>
  </si>
  <si>
    <t>TyszkowskiRoman1968</t>
  </si>
  <si>
    <t>Tyszkowski Roman</t>
  </si>
  <si>
    <t>SkowronekMaciej1969</t>
  </si>
  <si>
    <t>Skowronek Maciej</t>
  </si>
  <si>
    <t>CzarnyGrzegorz1984</t>
  </si>
  <si>
    <t>Czarny Grzegorz</t>
  </si>
  <si>
    <t>WalentowskiRadosław1979</t>
  </si>
  <si>
    <t>Walentowski Radosław</t>
  </si>
  <si>
    <t>JakubasPiotr1985</t>
  </si>
  <si>
    <t>Jakubas Piotr</t>
  </si>
  <si>
    <t>JacakAndrzej1986</t>
  </si>
  <si>
    <t>Jacak Andrzej</t>
  </si>
  <si>
    <t>RajdaKrzysztof1976</t>
  </si>
  <si>
    <t>Rajda Krzysztof</t>
  </si>
  <si>
    <t>TrzopMateusz1980</t>
  </si>
  <si>
    <t>Trzop Mateusz</t>
  </si>
  <si>
    <t>KorzecStaszek1978</t>
  </si>
  <si>
    <t>Korzec Staszek</t>
  </si>
  <si>
    <t>KucharczykSeweryn1979</t>
  </si>
  <si>
    <t>Kucharczyk Seweryn</t>
  </si>
  <si>
    <t>KonopińskiMaciek1973</t>
  </si>
  <si>
    <t>Konopiński Maciek</t>
  </si>
  <si>
    <t>TomaszczykLudwik1962</t>
  </si>
  <si>
    <t>Tomaszczyk Ludwik</t>
  </si>
  <si>
    <t>KidońJanusz1969</t>
  </si>
  <si>
    <t>Kidoń Janusz</t>
  </si>
  <si>
    <t>KurzawaBogdan1965</t>
  </si>
  <si>
    <t>Kurzawa Bogdan</t>
  </si>
  <si>
    <t>JelińskiTomasz1982</t>
  </si>
  <si>
    <t>Jeliński Tomasz</t>
  </si>
  <si>
    <t>BorgiełMarek1993</t>
  </si>
  <si>
    <t>Borgieł Marek</t>
  </si>
  <si>
    <t>KaweckiDariusz1971</t>
  </si>
  <si>
    <t>Kawecki Dariusz</t>
  </si>
  <si>
    <t>CzarnyBasia1982</t>
  </si>
  <si>
    <t>Czarny Basia</t>
  </si>
  <si>
    <t>AdamczykEwa1975</t>
  </si>
  <si>
    <t>Adamczyk Ewa</t>
  </si>
  <si>
    <t>LabutMaria1977</t>
  </si>
  <si>
    <t>Labut Maria</t>
  </si>
  <si>
    <t>KosmalaMonika1978</t>
  </si>
  <si>
    <t>Kosmala Monika</t>
  </si>
  <si>
    <t>BosackaMarzena0</t>
  </si>
  <si>
    <t>Bosacka Marzena</t>
  </si>
  <si>
    <t>GruszczyńskaMariola0</t>
  </si>
  <si>
    <t>Gruszczyńska Mariola</t>
  </si>
  <si>
    <t>MatuszewskaAnna0</t>
  </si>
  <si>
    <t>Matuszewska Anna</t>
  </si>
  <si>
    <t>GrabowskaOlga0</t>
  </si>
  <si>
    <t>Grabowska Olga</t>
  </si>
  <si>
    <t>WiśniewskiKrzysztof1964</t>
  </si>
  <si>
    <t>Wiśniewski Krzysztof</t>
  </si>
  <si>
    <t>DawidziakJarosław1971</t>
  </si>
  <si>
    <t>Dawidziak Jarosław</t>
  </si>
  <si>
    <t>HoffmannMateusz1991</t>
  </si>
  <si>
    <t>Hoffmann Mateusz</t>
  </si>
  <si>
    <t>RajewskiBartosz0</t>
  </si>
  <si>
    <t>Rajewski Bartosz</t>
  </si>
  <si>
    <t>BenamerAdam0</t>
  </si>
  <si>
    <t>Benamer Adam</t>
  </si>
  <si>
    <t>SawickiŁukasz0</t>
  </si>
  <si>
    <t>Sawicki Łukasz</t>
  </si>
  <si>
    <t>UmyszkiewiczAdrian0</t>
  </si>
  <si>
    <t>Umyszkiewicz Adrian</t>
  </si>
  <si>
    <t>GrychowskiRadosław0</t>
  </si>
  <si>
    <t>Grychowski Radosław</t>
  </si>
  <si>
    <t>CzyżewskiTomasz0</t>
  </si>
  <si>
    <t>Czyżewski Tomasz</t>
  </si>
  <si>
    <t>ZbierskiMaciej0</t>
  </si>
  <si>
    <t>Zbierski Maciej</t>
  </si>
  <si>
    <t>MaćkowiakWojtek0</t>
  </si>
  <si>
    <t>Maćkowiak Wojtek</t>
  </si>
  <si>
    <t>SobkówBłażej0</t>
  </si>
  <si>
    <t>Sobków Błażej</t>
  </si>
  <si>
    <t>SzuwalskiJacek0</t>
  </si>
  <si>
    <t>Szuwalski Jacek</t>
  </si>
  <si>
    <t>StawskiBartosz0</t>
  </si>
  <si>
    <t>Stawski Bartosz</t>
  </si>
  <si>
    <t>WardaJarosław1958</t>
  </si>
  <si>
    <t>Warda Jarosław</t>
  </si>
  <si>
    <t>MarciniukRafał1983</t>
  </si>
  <si>
    <t>Marciniuk Rafał</t>
  </si>
  <si>
    <t>MarciniukAdam1956</t>
  </si>
  <si>
    <t>Marciniuk Adam</t>
  </si>
  <si>
    <t>RuchlickiStanisław1983</t>
  </si>
  <si>
    <t>Ruchlicki Stanisław</t>
  </si>
  <si>
    <t>GrześTomasz1974</t>
  </si>
  <si>
    <t>Grześ Tomasz</t>
  </si>
  <si>
    <t>WalińskiMikołaj1978</t>
  </si>
  <si>
    <t>Waliński Mikołaj</t>
  </si>
  <si>
    <t>MajewskiMarek1979</t>
  </si>
  <si>
    <t>Majewski Marek</t>
  </si>
  <si>
    <t>JędrusikRafał1975</t>
  </si>
  <si>
    <t>Jędrusik Rafał</t>
  </si>
  <si>
    <t>LarczyńskiTomasz1983</t>
  </si>
  <si>
    <t>Larczyński Tomasz</t>
  </si>
  <si>
    <t>ChomickiAdrian1984</t>
  </si>
  <si>
    <t>Chomicki Adrian</t>
  </si>
  <si>
    <t>CiesielskiWitold1973</t>
  </si>
  <si>
    <t>Ciesielski Witold</t>
  </si>
  <si>
    <t>MiśkiewiczMarcin1979</t>
  </si>
  <si>
    <t>Miśkiewicz Marcin</t>
  </si>
  <si>
    <t>GrundkowskiJacek1982</t>
  </si>
  <si>
    <t>Grundkowski Jacek</t>
  </si>
  <si>
    <t>ZacharaStefan1981</t>
  </si>
  <si>
    <t>Zachara Stefan</t>
  </si>
  <si>
    <t>KryszewskiWojciech1971</t>
  </si>
  <si>
    <t>Kryszewski Wojciech</t>
  </si>
  <si>
    <t>BożyczkoMariusz1973</t>
  </si>
  <si>
    <t>Bożyczko Mariusz</t>
  </si>
  <si>
    <t>DzichAndrzej1971</t>
  </si>
  <si>
    <t>Dzich Andrzej</t>
  </si>
  <si>
    <t>KoperskiPiotr1971</t>
  </si>
  <si>
    <t>Koperski Piotr</t>
  </si>
  <si>
    <t>KostrzewaJacek1971</t>
  </si>
  <si>
    <t>Kostrzewa Jacek</t>
  </si>
  <si>
    <t>SkowronekGrzegorz1980</t>
  </si>
  <si>
    <t>Skowronek Grzegorz</t>
  </si>
  <si>
    <t>WicaMarcin1992</t>
  </si>
  <si>
    <t>Wica Marcin</t>
  </si>
  <si>
    <t>RzepeckiDariusz1962</t>
  </si>
  <si>
    <t>Rzepecki Dariusz</t>
  </si>
  <si>
    <t>GrundkowskiLesław1952</t>
  </si>
  <si>
    <t>Grundkowski Lesław</t>
  </si>
  <si>
    <t>BrzezińskiMaciej1975</t>
  </si>
  <si>
    <t>Brzeziński Maciej</t>
  </si>
  <si>
    <t>FlisikowskiZdzisław1974</t>
  </si>
  <si>
    <t>Flisikowski Zdzisław</t>
  </si>
  <si>
    <t>WiercińskiBartosz1973</t>
  </si>
  <si>
    <t>Wierciński Bartosz</t>
  </si>
  <si>
    <t>MarcinkiewiczMariusz1968</t>
  </si>
  <si>
    <t>Marcinkiewicz Mariusz</t>
  </si>
  <si>
    <t>WereckiMarcin1981</t>
  </si>
  <si>
    <t>Werecki Marcin</t>
  </si>
  <si>
    <t>DunowskiPrzemysław1972</t>
  </si>
  <si>
    <t>Dunowski Przemysław</t>
  </si>
  <si>
    <t>WoźniakJacek1968</t>
  </si>
  <si>
    <t>Woźniak Jacek</t>
  </si>
  <si>
    <t>WodzińskiMarek1971</t>
  </si>
  <si>
    <t>Wodziński Marek</t>
  </si>
  <si>
    <t>RedlarskiMarek1951</t>
  </si>
  <si>
    <t>Redlarski Marek</t>
  </si>
  <si>
    <t>WinekTomasz1966</t>
  </si>
  <si>
    <t>Winek Tomasz</t>
  </si>
  <si>
    <t>KuniniecMichał1972</t>
  </si>
  <si>
    <t>Kuniniec Michał</t>
  </si>
  <si>
    <t>BramowiczRafał1983</t>
  </si>
  <si>
    <t>Bramowicz Rafał</t>
  </si>
  <si>
    <t>SielskiKarol1981</t>
  </si>
  <si>
    <t>Sielski Karol</t>
  </si>
  <si>
    <t>PieniążekAndrzej1982</t>
  </si>
  <si>
    <t>Pieniążek Andrzej</t>
  </si>
  <si>
    <t>WodzińskiGrzegorz1976</t>
  </si>
  <si>
    <t>Wodziński Grzegorz</t>
  </si>
  <si>
    <t>SkolimowskiWaldemar1970</t>
  </si>
  <si>
    <t>Skolimowski Waldemar</t>
  </si>
  <si>
    <t>KalinowskiAndrzej1970</t>
  </si>
  <si>
    <t>Kalinowski Andrzej</t>
  </si>
  <si>
    <t>PaszkowskiArkadiusz1975</t>
  </si>
  <si>
    <t>Paszkowski Arkadiusz</t>
  </si>
  <si>
    <t>BońkowskiJarosław1962</t>
  </si>
  <si>
    <t>Bońkowski Jarosław</t>
  </si>
  <si>
    <t>StępieńWojciech1965</t>
  </si>
  <si>
    <t>Stępień Wojciech</t>
  </si>
  <si>
    <t>PiątkowskiZbigniew1958</t>
  </si>
  <si>
    <t>Piątkowski Zbigniew</t>
  </si>
  <si>
    <t>WrześniewskiWaldemar1964</t>
  </si>
  <si>
    <t>Wrześniewski Waldemar</t>
  </si>
  <si>
    <t>KwiatkowskiKrzysztof1969</t>
  </si>
  <si>
    <t>Kwiatkowski Krzysztof</t>
  </si>
  <si>
    <t>MyślakMateusz1991</t>
  </si>
  <si>
    <t>Myślak Mateusz</t>
  </si>
  <si>
    <t>GojtowskiTomasz1987</t>
  </si>
  <si>
    <t>Gojtowski Tomasz</t>
  </si>
  <si>
    <t>KuczkowskiBartosz1984</t>
  </si>
  <si>
    <t>Kuczkowski Bartosz</t>
  </si>
  <si>
    <t>BagińskiOlgierd1971</t>
  </si>
  <si>
    <t>Bagiński Olgierd</t>
  </si>
  <si>
    <t>TomaszewskiMarcin1974</t>
  </si>
  <si>
    <t>Tomaszewski Marcin</t>
  </si>
  <si>
    <t>SobczakRobert1960</t>
  </si>
  <si>
    <t>Sobczak Robert</t>
  </si>
  <si>
    <t>RutkaRadoslaw1976</t>
  </si>
  <si>
    <t>Rutka Radoslaw</t>
  </si>
  <si>
    <t>DzidoKarol1986</t>
  </si>
  <si>
    <t>Dzido Karol</t>
  </si>
  <si>
    <t>ZalewskiMarcin1975</t>
  </si>
  <si>
    <t>Zalewski Marcin</t>
  </si>
  <si>
    <t>KulkaJan1982</t>
  </si>
  <si>
    <t>Kulka Jan</t>
  </si>
  <si>
    <t>LisLaura1992</t>
  </si>
  <si>
    <t>Lis Laura</t>
  </si>
  <si>
    <t>ZielińskaJadwiga Barbara1972</t>
  </si>
  <si>
    <t>Zielińska Jadwiga Barbara</t>
  </si>
  <si>
    <t>DunowskaIlona1973</t>
  </si>
  <si>
    <t>Dunowska Ilona</t>
  </si>
  <si>
    <t>LasockaElżbieta1980</t>
  </si>
  <si>
    <t>Lasocka Elżbieta</t>
  </si>
  <si>
    <t>PotockiRobert1974</t>
  </si>
  <si>
    <t>Potocki Robert</t>
  </si>
  <si>
    <t>LiczywekAndrzej1979</t>
  </si>
  <si>
    <t>Liczywek Andrzej</t>
  </si>
  <si>
    <t>RadelskiZdzisław1960</t>
  </si>
  <si>
    <t>Radelski Zdzisław</t>
  </si>
  <si>
    <t>KlucznikJarek1983</t>
  </si>
  <si>
    <t>Klucznik Jarek</t>
  </si>
  <si>
    <t>ZłomańczukMichał1981</t>
  </si>
  <si>
    <t>Złomańczuk Michał</t>
  </si>
  <si>
    <t>KotkowskiKamil1990</t>
  </si>
  <si>
    <t>Kotkowski Kamil</t>
  </si>
  <si>
    <t>WysockiMaciej1990</t>
  </si>
  <si>
    <t>Wysocki Maciej</t>
  </si>
  <si>
    <t>BorkoRyszard1971</t>
  </si>
  <si>
    <t>Borko Ryszard</t>
  </si>
  <si>
    <t>SemschArtur1962</t>
  </si>
  <si>
    <t>Semsch Artur</t>
  </si>
  <si>
    <t>PolaszJacek1968</t>
  </si>
  <si>
    <t>Polasz Jacek</t>
  </si>
  <si>
    <t>SawonKrzysztof1963</t>
  </si>
  <si>
    <t>Sawon Krzysztof</t>
  </si>
  <si>
    <t>LipińskiTomasz1975</t>
  </si>
  <si>
    <t>Lipiński Tomasz</t>
  </si>
  <si>
    <t>PachulskiJarosław1964</t>
  </si>
  <si>
    <t>Pachulski Jarosław</t>
  </si>
  <si>
    <t>BielennyPaweł1977</t>
  </si>
  <si>
    <t>Bielenny Paweł</t>
  </si>
  <si>
    <t>BłajetKuba1981</t>
  </si>
  <si>
    <t>Błajet Kuba</t>
  </si>
  <si>
    <t>FlorekPrzemysław1978</t>
  </si>
  <si>
    <t>Florek Przemysław</t>
  </si>
  <si>
    <t>RoszkowskiMichał1976</t>
  </si>
  <si>
    <t>Roszkowski Michał</t>
  </si>
  <si>
    <t>FerdekPrzemek1974</t>
  </si>
  <si>
    <t>Ferdek Przemek</t>
  </si>
  <si>
    <t>DudaRobert1979</t>
  </si>
  <si>
    <t>Duda Robert</t>
  </si>
  <si>
    <t>DębskiBartosz1976</t>
  </si>
  <si>
    <t>Dębski Bartosz</t>
  </si>
  <si>
    <t>LaskowskiRadosław1974</t>
  </si>
  <si>
    <t>Laskowski Radosław</t>
  </si>
  <si>
    <t>OglęckiMichał1977</t>
  </si>
  <si>
    <t>Oglęcki Michał</t>
  </si>
  <si>
    <t>ŚlósarczykMaciej1979</t>
  </si>
  <si>
    <t>Ślósarczyk Maciej</t>
  </si>
  <si>
    <t>PrabuckiRafał1989</t>
  </si>
  <si>
    <t>Prabucki Rafał</t>
  </si>
  <si>
    <t>JarosiewiczRadosław1976</t>
  </si>
  <si>
    <t>Jarosiewicz Radosław</t>
  </si>
  <si>
    <t>KulwikowskiMichał1979</t>
  </si>
  <si>
    <t>Kulwikowski Michał</t>
  </si>
  <si>
    <t>LegatLeszek1979</t>
  </si>
  <si>
    <t>Legat Leszek</t>
  </si>
  <si>
    <t>PogorzelskiTomek1990</t>
  </si>
  <si>
    <t>Pogorzelski Tomek</t>
  </si>
  <si>
    <t>PogorzelskiDaniel1986</t>
  </si>
  <si>
    <t>Pogorzelski Daniel</t>
  </si>
  <si>
    <t>PogorzelskiDarek1969</t>
  </si>
  <si>
    <t>Pogorzelski Darek</t>
  </si>
  <si>
    <t>KorsakDariusz1962</t>
  </si>
  <si>
    <t>Korsak Dariusz</t>
  </si>
  <si>
    <t>JankowskiMaciej1976</t>
  </si>
  <si>
    <t>Jankowski Maciej</t>
  </si>
  <si>
    <t>StaniszewskiBartosz1975</t>
  </si>
  <si>
    <t>Staniszewski Bartosz</t>
  </si>
  <si>
    <t>HalamusRobert1970</t>
  </si>
  <si>
    <t>Halamus Robert</t>
  </si>
  <si>
    <t>StencelKrystian1987</t>
  </si>
  <si>
    <t>Stencel Krystian</t>
  </si>
  <si>
    <t>KlainJan1999</t>
  </si>
  <si>
    <t>Klain Jan</t>
  </si>
  <si>
    <t>HołodMateusz1987</t>
  </si>
  <si>
    <t>Hołod Mateusz</t>
  </si>
  <si>
    <t>CieślińskiGrzegorz1972</t>
  </si>
  <si>
    <t>Cieśliński Grzegorz</t>
  </si>
  <si>
    <t>SzyngwelskiKrzysztof1984</t>
  </si>
  <si>
    <t>Szyngwelski Krzysztof</t>
  </si>
  <si>
    <t>NowiszJarosław1976</t>
  </si>
  <si>
    <t>Nowisz Jarosław</t>
  </si>
  <si>
    <t>KamykMarcin1976</t>
  </si>
  <si>
    <t>Kamyk Marcin</t>
  </si>
  <si>
    <t>StolarskiŁukasz1991</t>
  </si>
  <si>
    <t>Stolarski Łukasz</t>
  </si>
  <si>
    <t>BabulaKonrad1992</t>
  </si>
  <si>
    <t>Babula Konrad</t>
  </si>
  <si>
    <t>BowarPiotr1977</t>
  </si>
  <si>
    <t>Bowar Piotr</t>
  </si>
  <si>
    <t>KwarcianyRafał1978</t>
  </si>
  <si>
    <t>Kwarciany Rafał</t>
  </si>
  <si>
    <t>PieciukiewiczPaweł1983</t>
  </si>
  <si>
    <t>Pieciukiewicz Paweł</t>
  </si>
  <si>
    <t>PopczykTomasz1975</t>
  </si>
  <si>
    <t>Popczyk Tomasz</t>
  </si>
  <si>
    <t>DadasiewiczAdam1977</t>
  </si>
  <si>
    <t>Dadasiewicz Adam</t>
  </si>
  <si>
    <t>MuńkoŁukasz1995</t>
  </si>
  <si>
    <t>Muńko Łukasz</t>
  </si>
  <si>
    <t>MuńkoSzymon1989</t>
  </si>
  <si>
    <t>Muńko Szymon</t>
  </si>
  <si>
    <t>PrażyńskiMichał1973</t>
  </si>
  <si>
    <t>Prażyński Michał</t>
  </si>
  <si>
    <t>ŚwiątkiewiczGrzegorz1964</t>
  </si>
  <si>
    <t>Świątkiewicz Grzegorz</t>
  </si>
  <si>
    <t>ŚwiątkiewiczJerzy1962</t>
  </si>
  <si>
    <t>Świątkiewicz Jerzy</t>
  </si>
  <si>
    <t>CisońMateusz1982</t>
  </si>
  <si>
    <t>Cisoń Mateusz</t>
  </si>
  <si>
    <t>SitekTomasz1978</t>
  </si>
  <si>
    <t>Sitek Tomasz</t>
  </si>
  <si>
    <t>ChylakPaweł1984</t>
  </si>
  <si>
    <t>Chylak Paweł</t>
  </si>
  <si>
    <t>PriebeJakub1984</t>
  </si>
  <si>
    <t>Priebe Jakub</t>
  </si>
  <si>
    <t>SawickiKrzysztof1955</t>
  </si>
  <si>
    <t>Sawicki Krzysztof</t>
  </si>
  <si>
    <t>KałkaTadeusz1955</t>
  </si>
  <si>
    <t>Kałka Tadeusz</t>
  </si>
  <si>
    <t>MłyńskiMariusz1973</t>
  </si>
  <si>
    <t>Młyński Mariusz</t>
  </si>
  <si>
    <t>KlainZbigniew1960</t>
  </si>
  <si>
    <t>Klain Zbigniew</t>
  </si>
  <si>
    <t>GołąbAleksander1978</t>
  </si>
  <si>
    <t>Gołąb Aleksander</t>
  </si>
  <si>
    <t>SorokaAdam1978</t>
  </si>
  <si>
    <t>Soroka Adam</t>
  </si>
  <si>
    <t>ManistaPaweł1983</t>
  </si>
  <si>
    <t>Manista Paweł</t>
  </si>
  <si>
    <t>GraczykRafał1973</t>
  </si>
  <si>
    <t>Graczyk Rafał</t>
  </si>
  <si>
    <t>SiemieniecRobert1984</t>
  </si>
  <si>
    <t>Siemieniec Robert</t>
  </si>
  <si>
    <t>KwietniakTomasz1986</t>
  </si>
  <si>
    <t>Kwietniak Tomasz</t>
  </si>
  <si>
    <t>DomarusBronisław1958</t>
  </si>
  <si>
    <t>Domarus Bronisław</t>
  </si>
  <si>
    <t>TargoszMarek1977</t>
  </si>
  <si>
    <t>Targosz Marek</t>
  </si>
  <si>
    <t>CiskowskiPiotr1982</t>
  </si>
  <si>
    <t>Ciskowski Piotr</t>
  </si>
  <si>
    <t>WasilewskiKrzysztof1975</t>
  </si>
  <si>
    <t>Wasilewski Krzysztof</t>
  </si>
  <si>
    <t>BanachewiczDariusz1965</t>
  </si>
  <si>
    <t>Banachewicz Dariusz</t>
  </si>
  <si>
    <t>BanachewiczGrzegorz1963</t>
  </si>
  <si>
    <t>Banachewicz Grzegorz</t>
  </si>
  <si>
    <t>LisowskiAdam1975</t>
  </si>
  <si>
    <t>Lisowski Adam</t>
  </si>
  <si>
    <t>KunstetterAndrzej1962</t>
  </si>
  <si>
    <t>Kunstetter Andrzej</t>
  </si>
  <si>
    <t>WalczykMarcin1978</t>
  </si>
  <si>
    <t>Walczyk Marcin</t>
  </si>
  <si>
    <t>CeynowaJakub1988</t>
  </si>
  <si>
    <t>Ceynowa Jakub</t>
  </si>
  <si>
    <t>CzajkaJarosław1976</t>
  </si>
  <si>
    <t>Czajka Jarosław</t>
  </si>
  <si>
    <t>MaliszewskiKarol1985</t>
  </si>
  <si>
    <t>Maliszewski Karol</t>
  </si>
  <si>
    <t>GizelaMichał1980</t>
  </si>
  <si>
    <t>Gizela Michał</t>
  </si>
  <si>
    <t>MaciakKrzysztof1978</t>
  </si>
  <si>
    <t>Maciak Krzysztof</t>
  </si>
  <si>
    <t>SzottLeszek1981</t>
  </si>
  <si>
    <t>Szott Leszek</t>
  </si>
  <si>
    <t>KaraśTomasz1971</t>
  </si>
  <si>
    <t>Karaś Tomasz</t>
  </si>
  <si>
    <t>PrażanowskiMariusz1971</t>
  </si>
  <si>
    <t>Prażanowski Mariusz</t>
  </si>
  <si>
    <t>StefanowiczBogusław1964</t>
  </si>
  <si>
    <t>Stefanowicz Bogusław</t>
  </si>
  <si>
    <t>KaczmarczykLeszek1964</t>
  </si>
  <si>
    <t>Kaczmarczyk Leszek</t>
  </si>
  <si>
    <t>UrbanikTomasz1985</t>
  </si>
  <si>
    <t>Urbanik Tomasz</t>
  </si>
  <si>
    <t>KomorowskiMaciej1970</t>
  </si>
  <si>
    <t>Komorowski Maciej</t>
  </si>
  <si>
    <t>KochanowiczKrzysztof1978</t>
  </si>
  <si>
    <t>Kochanowicz Krzysztof</t>
  </si>
  <si>
    <t>KustuszKrzysztof1989</t>
  </si>
  <si>
    <t>Kustusz Krzysztof</t>
  </si>
  <si>
    <t>TomaszewskiPiotr1983</t>
  </si>
  <si>
    <t>Tomaszewski Piotr</t>
  </si>
  <si>
    <t>JaworskiŁukasz1991</t>
  </si>
  <si>
    <t>Jaworski Łukasz</t>
  </si>
  <si>
    <t>MikołajczykMikołaj1988</t>
  </si>
  <si>
    <t>Mikołajczyk Mikołaj</t>
  </si>
  <si>
    <t>SpruttaDamian1980</t>
  </si>
  <si>
    <t>Sprutta Damian</t>
  </si>
  <si>
    <t>OgryczakTomasz1971</t>
  </si>
  <si>
    <t>Ogryczak Tomasz</t>
  </si>
  <si>
    <t>KonopkaŁukasz1989</t>
  </si>
  <si>
    <t>Konopka Łukasz</t>
  </si>
  <si>
    <t>KowalewskiJakub1975</t>
  </si>
  <si>
    <t>Kowalewski Jakub</t>
  </si>
  <si>
    <t>SprengelDaniel1985</t>
  </si>
  <si>
    <t>Sprengel Daniel</t>
  </si>
  <si>
    <t>SpeinaSylwester1969</t>
  </si>
  <si>
    <t>Speina Sylwester</t>
  </si>
  <si>
    <t>TessarRomuald Henryk1974</t>
  </si>
  <si>
    <t>Tessar Romuald Henryk</t>
  </si>
  <si>
    <t>BenasiewiczMarek1954</t>
  </si>
  <si>
    <t>Benasiewicz Marek</t>
  </si>
  <si>
    <t>KoszewskiŁukasz1976</t>
  </si>
  <si>
    <t>Koszewski Łukasz</t>
  </si>
  <si>
    <t>TempczykJacek1982</t>
  </si>
  <si>
    <t>Tempczyk Jacek</t>
  </si>
  <si>
    <t>MiotkSzymon1978</t>
  </si>
  <si>
    <t>Miotk Szymon</t>
  </si>
  <si>
    <t>GostomskiBorys1978</t>
  </si>
  <si>
    <t>Gostomski Borys</t>
  </si>
  <si>
    <t>WawrzyniakTomek1987</t>
  </si>
  <si>
    <t>Wawrzyniak Tomek</t>
  </si>
  <si>
    <t>RybakowskiDarek1975</t>
  </si>
  <si>
    <t>Rybakowski Darek</t>
  </si>
  <si>
    <t>PopekMarcin1976</t>
  </si>
  <si>
    <t>Popek Marcin</t>
  </si>
  <si>
    <t>BurkiciakMarcin1972</t>
  </si>
  <si>
    <t>Burkiciak Marcin</t>
  </si>
  <si>
    <t>MikołajczykPrzemysław1962</t>
  </si>
  <si>
    <t>Mikołajczyk Przemysław</t>
  </si>
  <si>
    <t>LuksKrzysztof1978</t>
  </si>
  <si>
    <t>Luks Krzysztof</t>
  </si>
  <si>
    <t>WejherSławomir1981</t>
  </si>
  <si>
    <t>Wejher Sławomir</t>
  </si>
  <si>
    <t>MorawskiMikołaj1975</t>
  </si>
  <si>
    <t>Morawski Mikołaj</t>
  </si>
  <si>
    <t>GatzkeMateusz1989</t>
  </si>
  <si>
    <t>Gatzke Mateusz</t>
  </si>
  <si>
    <t>WitaszewskiKrzysztof1978</t>
  </si>
  <si>
    <t>Witaszewski Krzysztof</t>
  </si>
  <si>
    <t>JacewiczKarol1980</t>
  </si>
  <si>
    <t>Jacewicz Karol</t>
  </si>
  <si>
    <t>AnszpergerMarcin1982</t>
  </si>
  <si>
    <t>Anszperger Marcin</t>
  </si>
  <si>
    <t>WitaszewskiMarek1973</t>
  </si>
  <si>
    <t>Witaszewski Marek</t>
  </si>
  <si>
    <t>TrzynskiMarek1983</t>
  </si>
  <si>
    <t>Trzynski Marek</t>
  </si>
  <si>
    <t>TrzcińskiTomasz1973</t>
  </si>
  <si>
    <t>Trzciński Tomasz</t>
  </si>
  <si>
    <t>TrzcińskiDawid1983</t>
  </si>
  <si>
    <t>Trzciński Dawid</t>
  </si>
  <si>
    <t>SamociukMateusz1989</t>
  </si>
  <si>
    <t>Samociuk Mateusz</t>
  </si>
  <si>
    <t>ŁaszkiewiczMarcin1973</t>
  </si>
  <si>
    <t>Łaszkiewicz Marcin</t>
  </si>
  <si>
    <t>FilipczakSławomir1962</t>
  </si>
  <si>
    <t>Filipczak Sławomir</t>
  </si>
  <si>
    <t>PukaKamil1985</t>
  </si>
  <si>
    <t>Puka Kamil</t>
  </si>
  <si>
    <t>SudolskiWojciech1959</t>
  </si>
  <si>
    <t>Sudolski Wojciech</t>
  </si>
  <si>
    <t>DejaDawid1976</t>
  </si>
  <si>
    <t>Deja Dawid</t>
  </si>
  <si>
    <t>SoleckiKrzysztof1970</t>
  </si>
  <si>
    <t>Solecki Krzysztof</t>
  </si>
  <si>
    <t>NadolnyLech1954</t>
  </si>
  <si>
    <t>Nadolny Lech</t>
  </si>
  <si>
    <t>KaczorowskiDamian1996</t>
  </si>
  <si>
    <t>Kaczorowski Damian</t>
  </si>
  <si>
    <t>SzymkunDariusz1962</t>
  </si>
  <si>
    <t>Szymkun Dariusz</t>
  </si>
  <si>
    <t>PogorzelskiWojciech1981</t>
  </si>
  <si>
    <t>Pogorzelski Wojciech</t>
  </si>
  <si>
    <t>SzymkunMarek1992</t>
  </si>
  <si>
    <t>Szymkun Marek</t>
  </si>
  <si>
    <t>SiwekŁukasz1983</t>
  </si>
  <si>
    <t>Siwek Łukasz</t>
  </si>
  <si>
    <t>DobeckiSebastian1974</t>
  </si>
  <si>
    <t>Dobecki Sebastian</t>
  </si>
  <si>
    <t>GolembkaKarol1971</t>
  </si>
  <si>
    <t>Golembka Karol</t>
  </si>
  <si>
    <t>SzkudlarzMaciej1964</t>
  </si>
  <si>
    <t>Szkudlarz Maciej</t>
  </si>
  <si>
    <t>JankowskiMariusz1968</t>
  </si>
  <si>
    <t>Jankowski Mariusz</t>
  </si>
  <si>
    <t>WulczyńskiZbigniew1969</t>
  </si>
  <si>
    <t>Wulczyński Zbigniew</t>
  </si>
  <si>
    <t>JarosiewiczMałgorzata1979</t>
  </si>
  <si>
    <t>Jarosiewicz Małgorzata</t>
  </si>
  <si>
    <t>ZabolewiczAgata1983</t>
  </si>
  <si>
    <t>Zabolewicz Agata</t>
  </si>
  <si>
    <t>MarcinkiewiczAlicja1987</t>
  </si>
  <si>
    <t>Marcinkiewicz Alicja</t>
  </si>
  <si>
    <t>OlszewskaBarbara1990</t>
  </si>
  <si>
    <t>Olszewska Barbara</t>
  </si>
  <si>
    <t>TopolskaDorota1978</t>
  </si>
  <si>
    <t>Topolska Dorota</t>
  </si>
  <si>
    <t>SzałłaAnna1983</t>
  </si>
  <si>
    <t>Szałła Anna</t>
  </si>
  <si>
    <t>BernaszukMonika1986</t>
  </si>
  <si>
    <t>Bernaszuk Monika</t>
  </si>
  <si>
    <t>PułkowskaAlicja1976</t>
  </si>
  <si>
    <t>Pułkowska Alicja</t>
  </si>
  <si>
    <t>KunatMonika1987</t>
  </si>
  <si>
    <t>Kunat Monika</t>
  </si>
  <si>
    <t>KomorowskaAlicja2000</t>
  </si>
  <si>
    <t>Komorowska Alicja</t>
  </si>
  <si>
    <t>PolejowskaAnna1979</t>
  </si>
  <si>
    <t>Polejowska Anna</t>
  </si>
  <si>
    <t>ŁaszkiewiczJulia1973</t>
  </si>
  <si>
    <t>Łaszkiewicz Julia</t>
  </si>
  <si>
    <t>WitaszewskaKatarzyna1977</t>
  </si>
  <si>
    <t>Witaszewska Katarzyna</t>
  </si>
  <si>
    <t>Jabłońska-NabayaogoEwa1973</t>
  </si>
  <si>
    <t>Jabłońska-Nabayaogo Ewa</t>
  </si>
  <si>
    <t>PogorzelskaAleksandra1978</t>
  </si>
  <si>
    <t>Pogorzelska Aleksandra</t>
  </si>
  <si>
    <t>KielakSławomir1972</t>
  </si>
  <si>
    <t>Kielak Sławomir</t>
  </si>
  <si>
    <t>KielakHubert1996</t>
  </si>
  <si>
    <t>Kielak Hubert</t>
  </si>
  <si>
    <t>KielakIgor1999</t>
  </si>
  <si>
    <t>Kielak Igor</t>
  </si>
  <si>
    <t>DrabikJacek1979</t>
  </si>
  <si>
    <t>Drabik Jacek</t>
  </si>
  <si>
    <t>SiemieniukKrzysztof1979</t>
  </si>
  <si>
    <t>Siemieniuk Krzysztof</t>
  </si>
  <si>
    <t>BiolikGrzegorz1976</t>
  </si>
  <si>
    <t>Biolik Grzegorz</t>
  </si>
  <si>
    <t>BasterPrzemysław1978</t>
  </si>
  <si>
    <t>Baster Przemysław</t>
  </si>
  <si>
    <t>TrzeciakiewiczMarcin1978</t>
  </si>
  <si>
    <t>Trzeciakiewicz Marcin</t>
  </si>
  <si>
    <t>BiolikAgnieszka1977</t>
  </si>
  <si>
    <t>Biolik Agnieszka</t>
  </si>
  <si>
    <t>TobołaMiton1973</t>
  </si>
  <si>
    <t>Toboła Miton</t>
  </si>
  <si>
    <t>WozinskiArtur1989</t>
  </si>
  <si>
    <t>Wozinski Artur</t>
  </si>
  <si>
    <t>DubajMaciej0</t>
  </si>
  <si>
    <t>Dubaj Maciej</t>
  </si>
  <si>
    <t>MotykaJacek0</t>
  </si>
  <si>
    <t>Motyka Jacek</t>
  </si>
  <si>
    <t>JędruszczakDariusz0</t>
  </si>
  <si>
    <t>Jędruszczak Dariusz</t>
  </si>
  <si>
    <t>SkotnickiKrzysztof0</t>
  </si>
  <si>
    <t>Skotnicki Krzysztof</t>
  </si>
  <si>
    <t>TomasLesław0</t>
  </si>
  <si>
    <t>Tomas Lesław</t>
  </si>
  <si>
    <t>PotocznyPiotr0</t>
  </si>
  <si>
    <t>Potoczny Piotr</t>
  </si>
  <si>
    <t>KwaśnikGrzegorz1980</t>
  </si>
  <si>
    <t>Kwaśnik Grzegorz</t>
  </si>
  <si>
    <t>WalczakKarol1980</t>
  </si>
  <si>
    <t>Walczak Karol</t>
  </si>
  <si>
    <t>KruczekStanisław0</t>
  </si>
  <si>
    <t>Kruczek Stanisław</t>
  </si>
  <si>
    <t>BojarskiGrzegorz0</t>
  </si>
  <si>
    <t>Bojarski Grzegorz</t>
  </si>
  <si>
    <t>KamińskiRafał0</t>
  </si>
  <si>
    <t>Kamiński Rafał</t>
  </si>
  <si>
    <t>KlimczakJacek0</t>
  </si>
  <si>
    <t>Klimczak Jacek</t>
  </si>
  <si>
    <t>AdamczykBartosz1980</t>
  </si>
  <si>
    <t>Adamczyk Bartosz</t>
  </si>
  <si>
    <t>GajekMariusz0</t>
  </si>
  <si>
    <t>Gajek Mariusz</t>
  </si>
  <si>
    <t>GałuszkaBogdan0</t>
  </si>
  <si>
    <t>Gałuszka Bogdan</t>
  </si>
  <si>
    <t>DubajNatalia0</t>
  </si>
  <si>
    <t>Dubaj Natalia</t>
  </si>
  <si>
    <t>PotocznyKarolina0</t>
  </si>
  <si>
    <t>Potoczny Karolina</t>
  </si>
  <si>
    <t>Motyl-AdamczykAgata1979</t>
  </si>
  <si>
    <t>Motyl-Adamczyk Agata</t>
  </si>
  <si>
    <t>WalterMaciej1970</t>
  </si>
  <si>
    <t>Walter Maciej</t>
  </si>
  <si>
    <t>NawalaniecWojciech1985</t>
  </si>
  <si>
    <t>Nawalaniec Wojciech</t>
  </si>
  <si>
    <t>MocholMarcin1978</t>
  </si>
  <si>
    <t>Mochol Marcin</t>
  </si>
  <si>
    <t>MegierŁukasz1982</t>
  </si>
  <si>
    <t>Megier Łukasz</t>
  </si>
  <si>
    <t>SmejdaFilip1999</t>
  </si>
  <si>
    <t>Smejda Filip</t>
  </si>
  <si>
    <t>BiałogrodzkiKuba1980</t>
  </si>
  <si>
    <t>Białogrodzki Kuba</t>
  </si>
  <si>
    <t>BaumgartMichał1983</t>
  </si>
  <si>
    <t>Baumgart Michał</t>
  </si>
  <si>
    <t>MorawskiPiotr1959</t>
  </si>
  <si>
    <t>Morawski Piotr</t>
  </si>
  <si>
    <t>SzawkałoGrzegorz1973</t>
  </si>
  <si>
    <t>Szawkało Grzegorz</t>
  </si>
  <si>
    <t>PiwakowskiAndrzej1951</t>
  </si>
  <si>
    <t>Piwakowski Andrzej</t>
  </si>
  <si>
    <t>WarmowskiMarcin1979</t>
  </si>
  <si>
    <t>Warmowski Marcin</t>
  </si>
  <si>
    <t>PiętaSylwester1987</t>
  </si>
  <si>
    <t>Pięta Sylwester</t>
  </si>
  <si>
    <t>KoniecznaJoanna1988</t>
  </si>
  <si>
    <t>Konieczna Joanna</t>
  </si>
  <si>
    <t>SzymańskaZuzanna1977</t>
  </si>
  <si>
    <t>Szymańska Zuzanna</t>
  </si>
  <si>
    <t>WojtuńDawid1989</t>
  </si>
  <si>
    <t>Wojtuń Dawid</t>
  </si>
  <si>
    <t>ProcekTomasz1978</t>
  </si>
  <si>
    <t>Procek Tomasz</t>
  </si>
  <si>
    <t>MarczewskiSławomir1972</t>
  </si>
  <si>
    <t>Marczewski Sławomir</t>
  </si>
  <si>
    <t>OrłowskiLeszek1958</t>
  </si>
  <si>
    <t>Orłowski Leszek</t>
  </si>
  <si>
    <t>PapisLeszek1958</t>
  </si>
  <si>
    <t>Papis Leszek</t>
  </si>
  <si>
    <t>GierszewskiMarcin1998</t>
  </si>
  <si>
    <t>Gierszewski Marcin</t>
  </si>
  <si>
    <t>UrbanowskiDariusz1963</t>
  </si>
  <si>
    <t>Urbanowski Dariusz</t>
  </si>
  <si>
    <t>WituckiKrzysztof1972</t>
  </si>
  <si>
    <t>Witucki Krzysztof</t>
  </si>
  <si>
    <t>BuchajewiczAndrzej1966</t>
  </si>
  <si>
    <t>Buchajewicz Andrzej</t>
  </si>
  <si>
    <t>WasiakGerard1975</t>
  </si>
  <si>
    <t>Wasiak Gerard</t>
  </si>
  <si>
    <t>DalbiakRafał1984</t>
  </si>
  <si>
    <t>Dalbiak Rafał</t>
  </si>
  <si>
    <t>WeksejTomek1985</t>
  </si>
  <si>
    <t>Weksej Tomek</t>
  </si>
  <si>
    <t>ChełmickiJan1988</t>
  </si>
  <si>
    <t>Chełmicki Jan</t>
  </si>
  <si>
    <t>SobieskiJan1990</t>
  </si>
  <si>
    <t>Sobieski Jan</t>
  </si>
  <si>
    <t>PiekarczykMichał1990</t>
  </si>
  <si>
    <t>Piekarczyk Michał</t>
  </si>
  <si>
    <t>KuncewiczPiotr1975</t>
  </si>
  <si>
    <t>Kuncewicz Piotr</t>
  </si>
  <si>
    <t>BrdysKarol1980</t>
  </si>
  <si>
    <t>Brdys Karol</t>
  </si>
  <si>
    <t>WalczykMarek1975</t>
  </si>
  <si>
    <t>Walczyk Marek</t>
  </si>
  <si>
    <t>PyjorAdam1985</t>
  </si>
  <si>
    <t>Pyjor Adam</t>
  </si>
  <si>
    <t>PyjorGrzegorz1964</t>
  </si>
  <si>
    <t>Pyjor Grzegorz</t>
  </si>
  <si>
    <t>IwanowskiŁukasz1976</t>
  </si>
  <si>
    <t>Iwanowski Łukasz</t>
  </si>
  <si>
    <t>NiezgódkaBartosz1976</t>
  </si>
  <si>
    <t>Niezgódka Bartosz</t>
  </si>
  <si>
    <t>SawkoKamil1975</t>
  </si>
  <si>
    <t>Sawko Kamil</t>
  </si>
  <si>
    <t>CharyckaBeata1987</t>
  </si>
  <si>
    <t>Charycka Beata</t>
  </si>
  <si>
    <t>TrykozkoUla1969</t>
  </si>
  <si>
    <t>Trykozko Ula</t>
  </si>
  <si>
    <t>KATNERJOLANTA1980</t>
  </si>
  <si>
    <t>KATNER JOLANTA</t>
  </si>
  <si>
    <t>BrzezińskaArletta1983</t>
  </si>
  <si>
    <t>Brzezińska Arletta</t>
  </si>
  <si>
    <t>WarmowskiŁukasz1984</t>
  </si>
  <si>
    <t>Warmowski Łukasz</t>
  </si>
  <si>
    <t>MańczakMichał1980</t>
  </si>
  <si>
    <t>Mańczak Michał</t>
  </si>
  <si>
    <t>CzynszakKrystian1979</t>
  </si>
  <si>
    <t>Czynszak Krystian</t>
  </si>
  <si>
    <t>WesołowskiStefan1989</t>
  </si>
  <si>
    <t>Wesołowski Stefan</t>
  </si>
  <si>
    <t>DziewiorIwona1972</t>
  </si>
  <si>
    <t>Dziewior Iwona</t>
  </si>
  <si>
    <t>BrukwińskaMagdalena1988</t>
  </si>
  <si>
    <t>Brukwińska Magdalena</t>
  </si>
  <si>
    <t>DomachowskaDorota1982</t>
  </si>
  <si>
    <t>Domachowska Dorota</t>
  </si>
  <si>
    <t>Urbanik-RedoEwa1974</t>
  </si>
  <si>
    <t>Urbanik-Redo Ewa</t>
  </si>
  <si>
    <t>KramkowskaMarta1983</t>
  </si>
  <si>
    <t>Kramkowska Marta</t>
  </si>
  <si>
    <t>TomczykAnna1974</t>
  </si>
  <si>
    <t>Tomczyk Anna</t>
  </si>
  <si>
    <t>GrzegorczykAgnieszka1963</t>
  </si>
  <si>
    <t>Grzegorczyk Agnieszka</t>
  </si>
  <si>
    <t>PytelJolanta1984</t>
  </si>
  <si>
    <t>Pytel Jolanta</t>
  </si>
  <si>
    <t>Zielińska-DawidziakMagdalena1971</t>
  </si>
  <si>
    <t>Zielińska-Dawidziak Magdalena</t>
  </si>
  <si>
    <t>WieczorekJarosław1984</t>
  </si>
  <si>
    <t>Wieczorek Jarosław</t>
  </si>
  <si>
    <t>DziewiorArkadiusz1972</t>
  </si>
  <si>
    <t>Dziewior Arkadiusz</t>
  </si>
  <si>
    <t>StrachowskiPrzemek1982</t>
  </si>
  <si>
    <t>Strachowski Przemek</t>
  </si>
  <si>
    <t>PońcMaciej1970</t>
  </si>
  <si>
    <t>Pońc Maciej</t>
  </si>
  <si>
    <t>PilakPiotr1962</t>
  </si>
  <si>
    <t>Pilak Piotr</t>
  </si>
  <si>
    <t>ZawadzkiStanisław1998</t>
  </si>
  <si>
    <t>KomorowskiMateusz1986</t>
  </si>
  <si>
    <t>Komorowski Mateusz</t>
  </si>
  <si>
    <t>Melon-MikaKrzysztof1975</t>
  </si>
  <si>
    <t>Melon-Mika Krzysztof</t>
  </si>
  <si>
    <t>DerkJan1981</t>
  </si>
  <si>
    <t>Derk Jan</t>
  </si>
  <si>
    <t>SobczyńskiSebastian1974</t>
  </si>
  <si>
    <t>Sobczyński Sebastian</t>
  </si>
  <si>
    <t>JonasWojciech1981</t>
  </si>
  <si>
    <t>Jonas Wojciech</t>
  </si>
  <si>
    <t>DomachowskiSzymon1981</t>
  </si>
  <si>
    <t>Domachowski Szymon</t>
  </si>
  <si>
    <t>FirutaPaweł1983</t>
  </si>
  <si>
    <t>Firuta Paweł</t>
  </si>
  <si>
    <t>SmołkaBartosz1977</t>
  </si>
  <si>
    <t>Smołka Bartosz</t>
  </si>
  <si>
    <t>RogowskiHubert1987</t>
  </si>
  <si>
    <t>Rogowski Hubert</t>
  </si>
  <si>
    <t>PasiecznikWojciech1970</t>
  </si>
  <si>
    <t>Pasiecznik Wojciech</t>
  </si>
  <si>
    <t>OpaszowskiTomasz0</t>
  </si>
  <si>
    <t>Opaszowski Tomasz</t>
  </si>
  <si>
    <t>BogdanRobert1976</t>
  </si>
  <si>
    <t>Bogdan Robert</t>
  </si>
  <si>
    <t>BińczykArtur1974</t>
  </si>
  <si>
    <t>Bińczyk Artur</t>
  </si>
  <si>
    <t>ChojwaMarcin1974</t>
  </si>
  <si>
    <t>Chojwa Marcin</t>
  </si>
  <si>
    <t>SosnowskiJacek1977</t>
  </si>
  <si>
    <t>Sosnowski Jacek</t>
  </si>
  <si>
    <t>UrbanikJanusz1981</t>
  </si>
  <si>
    <t>Urbanik Janusz</t>
  </si>
  <si>
    <t>RedoGrzegorz1971</t>
  </si>
  <si>
    <t>Redo Grzegorz</t>
  </si>
  <si>
    <t>NiegowskiArkadiusz1981</t>
  </si>
  <si>
    <t>Niegowski Arkadiusz</t>
  </si>
  <si>
    <t>CieplakMikołaj2006</t>
  </si>
  <si>
    <t>Cieplak Mikołaj</t>
  </si>
  <si>
    <t>TomczykKrzysztof1974</t>
  </si>
  <si>
    <t>Tomczyk Krzysztof</t>
  </si>
  <si>
    <t>PytelMarek1975</t>
  </si>
  <si>
    <t>Pytel Marek</t>
  </si>
  <si>
    <t>FlorczakKarol1980</t>
  </si>
  <si>
    <t>Florczak Karol</t>
  </si>
  <si>
    <t>TowarekIreneusz1973</t>
  </si>
  <si>
    <t>Towarek Ireneusz</t>
  </si>
  <si>
    <t>SzotTomasz1977</t>
  </si>
  <si>
    <t>Szot Tomasz</t>
  </si>
  <si>
    <t>SzyplińskiMichał1982</t>
  </si>
  <si>
    <t>Szypliński Michał</t>
  </si>
  <si>
    <t>KwapisiewiczPiotr1984</t>
  </si>
  <si>
    <t>Kwapisiewicz Piotr</t>
  </si>
  <si>
    <t>SieciechowiczPaweł1980</t>
  </si>
  <si>
    <t>Sieciechowicz Paweł</t>
  </si>
  <si>
    <t>PionkMichał1986</t>
  </si>
  <si>
    <t>Pionk Michał</t>
  </si>
  <si>
    <t>GallaJacek0</t>
  </si>
  <si>
    <t>Galla Jacek</t>
  </si>
  <si>
    <t>GrabowskiMarcin0</t>
  </si>
  <si>
    <t>Grabowski Marcin</t>
  </si>
  <si>
    <t>HoraninPaweł0</t>
  </si>
  <si>
    <t>Horanin Paweł</t>
  </si>
  <si>
    <t>TopolewskiJarosław0</t>
  </si>
  <si>
    <t>Topolewski Jarosław</t>
  </si>
  <si>
    <t>WydymusSzymon0</t>
  </si>
  <si>
    <t>Wydymus Szymon</t>
  </si>
  <si>
    <t>ZielińskiDaniel1985</t>
  </si>
  <si>
    <t>Zieliński Daniel</t>
  </si>
  <si>
    <t>PijankaAgnieszka0</t>
  </si>
  <si>
    <t>Pijanka Agnieszka</t>
  </si>
  <si>
    <t>PilchMirek0</t>
  </si>
  <si>
    <t>Pilch Mirek</t>
  </si>
  <si>
    <t>MatuszewskaAnula0</t>
  </si>
  <si>
    <t>Matuszewska Anula</t>
  </si>
  <si>
    <t>RajkiewiczKrzysztof0</t>
  </si>
  <si>
    <t>Rajkiewicz Krzysztof</t>
  </si>
  <si>
    <t>BiałkaMarcin0</t>
  </si>
  <si>
    <t>Białka Marcin</t>
  </si>
  <si>
    <t>GilRyszard0</t>
  </si>
  <si>
    <t>Gil Ryszard</t>
  </si>
  <si>
    <t>BanaszkiewiczPaweł1987</t>
  </si>
  <si>
    <t>Banaszkiewicz Paweł</t>
  </si>
  <si>
    <t>NiedośpiałKrzysztof1976</t>
  </si>
  <si>
    <t>Niedośpiał Krzysztof</t>
  </si>
  <si>
    <t>PaluchDariusz0</t>
  </si>
  <si>
    <t>Paluch Dariusz</t>
  </si>
  <si>
    <t>SzachowiczBorys0</t>
  </si>
  <si>
    <t>Szachowicz Borys</t>
  </si>
  <si>
    <t>CiosekKrzysztof1964</t>
  </si>
  <si>
    <t>Ciosek Krzysztof</t>
  </si>
  <si>
    <t>KijewskiBartosz0</t>
  </si>
  <si>
    <t>Kijewski Bartosz</t>
  </si>
  <si>
    <t>MłynarkiewiczMichał0</t>
  </si>
  <si>
    <t>Młynarkiewicz Michał</t>
  </si>
  <si>
    <t>KuchtaMariusz0</t>
  </si>
  <si>
    <t>Kuchta Mariusz</t>
  </si>
  <si>
    <t>OleśkówMichał0</t>
  </si>
  <si>
    <t>Oleśków Michał</t>
  </si>
  <si>
    <t>AdamczykHenryk0</t>
  </si>
  <si>
    <t>Adamczyk Henryk</t>
  </si>
  <si>
    <t>WalacikKrzysztof0</t>
  </si>
  <si>
    <t>Walacik Krzysztof</t>
  </si>
  <si>
    <t>SzychowskiStanisław0</t>
  </si>
  <si>
    <t>Szychowski Stanisław</t>
  </si>
  <si>
    <t>GolisJerzy0</t>
  </si>
  <si>
    <t>Golis Jerzy</t>
  </si>
  <si>
    <t>HajdukJacek1975</t>
  </si>
  <si>
    <t>Hajduk Jacek</t>
  </si>
  <si>
    <t>Janerka-MorońMarzka1978</t>
  </si>
  <si>
    <t>Janerka-Moroń Marzka</t>
  </si>
  <si>
    <t>FałowskaWioletta1970</t>
  </si>
  <si>
    <t>Fałowska Wioletta</t>
  </si>
  <si>
    <t>Cieszkowska-KuchtaMagdalena0</t>
  </si>
  <si>
    <t>Cieszkowska-Kuchta Magdalena</t>
  </si>
  <si>
    <t>GorzelańczykMarcin1984</t>
  </si>
  <si>
    <t>Gorzelańczyk Marcin</t>
  </si>
  <si>
    <t>BłaszczykDarek1974</t>
  </si>
  <si>
    <t>Błaszczyk Darek</t>
  </si>
  <si>
    <t>PawlakKrzysztof1975</t>
  </si>
  <si>
    <t>Pawlak Krzysztof</t>
  </si>
  <si>
    <t>KlepackiBartek1982</t>
  </si>
  <si>
    <t>Klepacki Bartek</t>
  </si>
  <si>
    <t>KasperowiczMariusz1976</t>
  </si>
  <si>
    <t>Kasperowicz Mariusz</t>
  </si>
  <si>
    <t>BatogowskiMarek1955</t>
  </si>
  <si>
    <t>Batogowski Marek</t>
  </si>
  <si>
    <t>HajdukLidia1974</t>
  </si>
  <si>
    <t>Hajduk Lidia</t>
  </si>
  <si>
    <t>MazurMagdalena1990</t>
  </si>
  <si>
    <t>Mazur Magdalena</t>
  </si>
  <si>
    <t>KomosaAgnieszka1981</t>
  </si>
  <si>
    <t>Komosa Agnieszka</t>
  </si>
  <si>
    <t>WalkowiakAgata1980</t>
  </si>
  <si>
    <t>Walkowiak Agata</t>
  </si>
  <si>
    <t>DudekMagdalena1984</t>
  </si>
  <si>
    <t>Dudek Magdalena</t>
  </si>
  <si>
    <t>StachuraMagdalena1975</t>
  </si>
  <si>
    <t>Stachura Magdalena</t>
  </si>
  <si>
    <t>ChmielarzAzja1983</t>
  </si>
  <si>
    <t>Chmielarz Azja</t>
  </si>
  <si>
    <t>NieduziakMagdalena1983</t>
  </si>
  <si>
    <t>Nieduziak Magdalena</t>
  </si>
  <si>
    <t>KotIwona1980</t>
  </si>
  <si>
    <t>Kot Iwona</t>
  </si>
  <si>
    <t>KlichSonia1986</t>
  </si>
  <si>
    <t>Klich Sonia</t>
  </si>
  <si>
    <t>Dziedzic -JabsJustyna1966</t>
  </si>
  <si>
    <t>Dziedzic -Jabs Justyna</t>
  </si>
  <si>
    <t>CyganSzymon1978</t>
  </si>
  <si>
    <t>Cygan Szymon</t>
  </si>
  <si>
    <t>WideraMaciej1975</t>
  </si>
  <si>
    <t>Widera Maciej</t>
  </si>
  <si>
    <t>BergierTomasz1972</t>
  </si>
  <si>
    <t>Bergier Tomasz</t>
  </si>
  <si>
    <t>SujkowskiSzymon1981</t>
  </si>
  <si>
    <t>Sujkowski Szymon</t>
  </si>
  <si>
    <t>SzajnaAbu1972</t>
  </si>
  <si>
    <t>Szajna Abu</t>
  </si>
  <si>
    <t>MałodobryWojciech1959</t>
  </si>
  <si>
    <t>Małodobry Wojciech</t>
  </si>
  <si>
    <t>KsiążekMikołaj1985</t>
  </si>
  <si>
    <t>Książek Mikołaj</t>
  </si>
  <si>
    <t>ChmielarzTomasz1986</t>
  </si>
  <si>
    <t>Chmielarz Tomasz</t>
  </si>
  <si>
    <t>WasiakGerard1976</t>
  </si>
  <si>
    <t>PlucińskiDominik1984</t>
  </si>
  <si>
    <t>Pluciński Dominik</t>
  </si>
  <si>
    <t>JabsSławomir1960</t>
  </si>
  <si>
    <t>Jabs Sławomir</t>
  </si>
  <si>
    <t>ŻółtyDawid1986</t>
  </si>
  <si>
    <t>Żółty Dawid</t>
  </si>
  <si>
    <t>JabłońskiJanusz1959</t>
  </si>
  <si>
    <t>Jabłoński Janusz</t>
  </si>
  <si>
    <t>KaweckiWiktor1997</t>
  </si>
  <si>
    <t>Kawecki Wiktor</t>
  </si>
  <si>
    <t>SzymczykLeszek1960</t>
  </si>
  <si>
    <t>Szymczyk Leszek</t>
  </si>
  <si>
    <t>SamorodnyWojciech1972</t>
  </si>
  <si>
    <t>Samorodny Wojciech</t>
  </si>
  <si>
    <t>OrzołPiotr1977</t>
  </si>
  <si>
    <t>Orzoł Piotr</t>
  </si>
  <si>
    <t>Żmuda-TrzebiatowskiAndrzej1988</t>
  </si>
  <si>
    <t>Żmuda-Trzebiatowski Andrzej</t>
  </si>
  <si>
    <t>Ścibor-RylskiMichał1980</t>
  </si>
  <si>
    <t>Ścibor-Rylski Michał</t>
  </si>
  <si>
    <t>TyszkaFilip1981</t>
  </si>
  <si>
    <t>Tyszka Filip</t>
  </si>
  <si>
    <t>TumińskiMaciej1989</t>
  </si>
  <si>
    <t>Tumiński Maciej</t>
  </si>
  <si>
    <t>GrabowskiAdam1983</t>
  </si>
  <si>
    <t>Grabowski Adam</t>
  </si>
  <si>
    <t>SadłowskiWojtek1980</t>
  </si>
  <si>
    <t>Sadłowski Wojtek</t>
  </si>
  <si>
    <t>SadłowskiGrzegorz1975</t>
  </si>
  <si>
    <t>Sadłowski Grzegorz</t>
  </si>
  <si>
    <t>KromWojciech1983</t>
  </si>
  <si>
    <t>Krom Wojciech</t>
  </si>
  <si>
    <t>FilipekPiotr1990</t>
  </si>
  <si>
    <t>Filipek Piotr</t>
  </si>
  <si>
    <t>BałacenkoPiotr1979</t>
  </si>
  <si>
    <t>Bałacenko Piotr</t>
  </si>
  <si>
    <t>GibiecSebastian1972</t>
  </si>
  <si>
    <t>Gibiec Sebastian</t>
  </si>
  <si>
    <t>MorońArtur1974</t>
  </si>
  <si>
    <t>Moroń Artur</t>
  </si>
  <si>
    <t>FrankeMarcin1978</t>
  </si>
  <si>
    <t>Franke Marcin</t>
  </si>
  <si>
    <t>DybaŁukasz1983</t>
  </si>
  <si>
    <t>Dyba Łukasz</t>
  </si>
  <si>
    <t>GoławskiCezary1984</t>
  </si>
  <si>
    <t>Goławski Cezary</t>
  </si>
  <si>
    <t>PuchalskiTomasz1981</t>
  </si>
  <si>
    <t>Puchalski Tomasz</t>
  </si>
  <si>
    <t>SieradzkiGrzegorz1981</t>
  </si>
  <si>
    <t>Sieradzki Grzegorz</t>
  </si>
  <si>
    <t>KopczewskiRobert1967</t>
  </si>
  <si>
    <t>Kopczewski Robert</t>
  </si>
  <si>
    <t>RadczukTomasz1981</t>
  </si>
  <si>
    <t>Radczuk Tomasz</t>
  </si>
  <si>
    <t>JóźwickiMarcin1978</t>
  </si>
  <si>
    <t>Jóźwicki Marcin</t>
  </si>
  <si>
    <t>GruzielMagdalena1976</t>
  </si>
  <si>
    <t>Gruziel Magdalena</t>
  </si>
  <si>
    <t>KopećAgnieszka1984</t>
  </si>
  <si>
    <t>Kopeć Agnieszka</t>
  </si>
  <si>
    <t>KalczukSebastian0</t>
  </si>
  <si>
    <t>Kalczuk Sebastian</t>
  </si>
  <si>
    <t>KosińskiŁukasz0</t>
  </si>
  <si>
    <t>Kosiński Łukasz</t>
  </si>
  <si>
    <t>FikusMirosław0</t>
  </si>
  <si>
    <t>Fikus Mirosław</t>
  </si>
  <si>
    <t>WachulecWładysław1979</t>
  </si>
  <si>
    <t>Wachulec Władysław</t>
  </si>
  <si>
    <t>MurawickiDymitr1981</t>
  </si>
  <si>
    <t>Murawicki Dymitr</t>
  </si>
  <si>
    <t>MikulecJanek1976</t>
  </si>
  <si>
    <t>Mikulec Janek</t>
  </si>
  <si>
    <t>BerezińskiJacek1967</t>
  </si>
  <si>
    <t>Bereziński Jacek</t>
  </si>
  <si>
    <t>PołomskiPiotr1983</t>
  </si>
  <si>
    <t>Połomski Piotr</t>
  </si>
  <si>
    <t>FrątczakPiotr1981</t>
  </si>
  <si>
    <t>Frątczak Piotr</t>
  </si>
  <si>
    <t>WaleczekTomasz1983</t>
  </si>
  <si>
    <t>Waleczek Tomasz</t>
  </si>
  <si>
    <t>StojekMateusz1983</t>
  </si>
  <si>
    <t>Stojek Mateusz</t>
  </si>
  <si>
    <t>NieduziakAngelika1983</t>
  </si>
  <si>
    <t>Nieduziak Angelika</t>
  </si>
  <si>
    <t>DąbrowskiJacek1980</t>
  </si>
  <si>
    <t>Dąbrowski Jacek</t>
  </si>
  <si>
    <t>CenkierJulian1976</t>
  </si>
  <si>
    <t>Cenkier Julian</t>
  </si>
  <si>
    <t>GałązkaGrzegorz1979</t>
  </si>
  <si>
    <t>Gałązka Grzegorz</t>
  </si>
  <si>
    <t>KaussDawid1979</t>
  </si>
  <si>
    <t>Kauss Dawid</t>
  </si>
  <si>
    <t>BołbotPiotr1973</t>
  </si>
  <si>
    <t>Bołbot Piotr</t>
  </si>
  <si>
    <t>SobekDawid1977</t>
  </si>
  <si>
    <t>Sobek Dawid</t>
  </si>
  <si>
    <t>KarbanovichAlexander1969</t>
  </si>
  <si>
    <t>Karbanovich Alexander</t>
  </si>
  <si>
    <t>RodziewiczMarcin1977</t>
  </si>
  <si>
    <t>Rodziewicz Marcin</t>
  </si>
  <si>
    <t>SzkutowiczSylwester0</t>
  </si>
  <si>
    <t>Szkutowicz Sylwester</t>
  </si>
  <si>
    <t>RadzikowskiSławomir0</t>
  </si>
  <si>
    <t>Radzikowski Sławomir</t>
  </si>
  <si>
    <t>BrudłoBasia2007</t>
  </si>
  <si>
    <t>Brudło Basia</t>
  </si>
  <si>
    <t>BrudłoZbych2010</t>
  </si>
  <si>
    <t>Brudło Zbych</t>
  </si>
  <si>
    <t>Pacowska-BrudłoOla1977</t>
  </si>
  <si>
    <t>Pacowska-Brudło Ola</t>
  </si>
  <si>
    <t>KondrackiRafał1978</t>
  </si>
  <si>
    <t>Kondracki Rafał</t>
  </si>
  <si>
    <t>WędrochMariusz1985</t>
  </si>
  <si>
    <t>Wędroch Mariusz</t>
  </si>
  <si>
    <t>DomańskaRenata1984</t>
  </si>
  <si>
    <t>Domańska Renata</t>
  </si>
  <si>
    <t>BrechelkeSławek1987</t>
  </si>
  <si>
    <t>Brechelke Sławek</t>
  </si>
  <si>
    <t>JaśPiotr1979</t>
  </si>
  <si>
    <t>Jaś Piotr</t>
  </si>
  <si>
    <t>JanuszewskiMaciej..1985</t>
  </si>
  <si>
    <t>Januszewski Maciej..</t>
  </si>
  <si>
    <t>WylężekJacek1984</t>
  </si>
  <si>
    <t>Wylężek Jacek</t>
  </si>
  <si>
    <t>BuczekRafał1991</t>
  </si>
  <si>
    <t>Buczek Rafał</t>
  </si>
  <si>
    <t>ChorążyAdam1976</t>
  </si>
  <si>
    <t>Chorąży Adam</t>
  </si>
  <si>
    <t>PiotrowskiPaweł1979</t>
  </si>
  <si>
    <t>Piotrowski Paweł</t>
  </si>
  <si>
    <t>DuszyńskiJacek1970</t>
  </si>
  <si>
    <t>Duszyński Jacek</t>
  </si>
  <si>
    <t>RutkaRadosŁaw1976</t>
  </si>
  <si>
    <t>Rutka RadosŁaw</t>
  </si>
  <si>
    <t>OlszewskiKarol1982</t>
  </si>
  <si>
    <t>Olszewski Karol</t>
  </si>
  <si>
    <t>MalinowskiMarek.1974</t>
  </si>
  <si>
    <t>Malinowski Marek.</t>
  </si>
  <si>
    <t>TysarczykJacek1984</t>
  </si>
  <si>
    <t>Tysarczyk Jacek</t>
  </si>
  <si>
    <t>MejkaBartłomiej1984</t>
  </si>
  <si>
    <t>Mejka Bartłomiej</t>
  </si>
  <si>
    <t>WanatRafał1982</t>
  </si>
  <si>
    <t>Wanat Rafał</t>
  </si>
  <si>
    <t>StankiewiczPiotr1979</t>
  </si>
  <si>
    <t>Stankiewicz Piotr</t>
  </si>
  <si>
    <t>KuleszaJarosław1976</t>
  </si>
  <si>
    <t>Kulesza Jarosław</t>
  </si>
  <si>
    <t>SiochRadosław1981</t>
  </si>
  <si>
    <t>Sioch Radosław</t>
  </si>
  <si>
    <t>GórskiBartosz1979</t>
  </si>
  <si>
    <t>Górski Bartosz</t>
  </si>
  <si>
    <t>ŁuczakWaldemar1976</t>
  </si>
  <si>
    <t>Łuczak Waldemar</t>
  </si>
  <si>
    <t>ZiajaAdam1983</t>
  </si>
  <si>
    <t>Ziaja Adam</t>
  </si>
  <si>
    <t>WróbelDariusz1969</t>
  </si>
  <si>
    <t>Wróbel Dariusz</t>
  </si>
  <si>
    <t>LenckowskiRafał1982</t>
  </si>
  <si>
    <t>Lenckowski Rafał</t>
  </si>
  <si>
    <t>PiaskowskiMichał1971</t>
  </si>
  <si>
    <t>Piaskowski Michał</t>
  </si>
  <si>
    <t>NapierajPaweł1971</t>
  </si>
  <si>
    <t>Napieraj Paweł</t>
  </si>
  <si>
    <t>BossyPaweł1976</t>
  </si>
  <si>
    <t>Bossy Paweł</t>
  </si>
  <si>
    <t>RybińskiŁukasz1976</t>
  </si>
  <si>
    <t>Rybiński Łukasz</t>
  </si>
  <si>
    <t>CelejewskiFilip2017</t>
  </si>
  <si>
    <t>Celejewski Filip</t>
  </si>
  <si>
    <t>CelejewskiSebastian1977</t>
  </si>
  <si>
    <t>Celejewski Sebastian</t>
  </si>
  <si>
    <t>DąbrowskiJarosław1966</t>
  </si>
  <si>
    <t>Dąbrowski Jarosław</t>
  </si>
  <si>
    <t>ZielińskaJadwiga1972</t>
  </si>
  <si>
    <t>Zielińska Jadwiga</t>
  </si>
  <si>
    <t>SzwarackaMałgorzata1988</t>
  </si>
  <si>
    <t>Szwaracka Małgorzata</t>
  </si>
  <si>
    <t>SzeligaJoanna1980</t>
  </si>
  <si>
    <t>Szeliga Joanna</t>
  </si>
  <si>
    <t>WróbelAnna1970</t>
  </si>
  <si>
    <t>Wróbel Anna</t>
  </si>
  <si>
    <t>RodziczWioletta1974</t>
  </si>
  <si>
    <t>Rodzicz Wioletta</t>
  </si>
  <si>
    <t>KozakAnna1986</t>
  </si>
  <si>
    <t>Kozak Anna</t>
  </si>
  <si>
    <t>GordonDiana1990</t>
  </si>
  <si>
    <t>Gordon Diana</t>
  </si>
  <si>
    <t>StrzelińskaAgata1983</t>
  </si>
  <si>
    <t>Strzelińska Agata</t>
  </si>
  <si>
    <t>ŚlósarczykDominika1982</t>
  </si>
  <si>
    <t>Ślósarczyk Dominika</t>
  </si>
  <si>
    <t>RoziewskaEwelina1989</t>
  </si>
  <si>
    <t>Roziewska Ewelina</t>
  </si>
  <si>
    <t>WróblewskaAnna1990</t>
  </si>
  <si>
    <t>Wróblewska Anna</t>
  </si>
  <si>
    <t>MaleńskaMagdalena1986</t>
  </si>
  <si>
    <t>Maleńska Magdalena</t>
  </si>
  <si>
    <t>CzyżJudyta1988</t>
  </si>
  <si>
    <t>Czyż Judyta</t>
  </si>
  <si>
    <t>CzyżRenata1966</t>
  </si>
  <si>
    <t>Czyż Renata</t>
  </si>
  <si>
    <t>GralakAleksandra1985</t>
  </si>
  <si>
    <t>Gralak Aleksandra</t>
  </si>
  <si>
    <t>MarcinkiewiczGrzegorz1986</t>
  </si>
  <si>
    <t>Marcinkiewicz Grzegorz</t>
  </si>
  <si>
    <t>GrothRyszard1974</t>
  </si>
  <si>
    <t>Groth Ryszard</t>
  </si>
  <si>
    <t>DeptułaKrzysztof1977</t>
  </si>
  <si>
    <t>Deptuła Krzysztof</t>
  </si>
  <si>
    <t>BlockDaniel1980</t>
  </si>
  <si>
    <t>Block Daniel</t>
  </si>
  <si>
    <t>MeggerSławek1980</t>
  </si>
  <si>
    <t>Megger Sławek</t>
  </si>
  <si>
    <t>WylężekZdzisław1952</t>
  </si>
  <si>
    <t>Wylężek Zdzisław</t>
  </si>
  <si>
    <t>MechlińskiMateusz1983</t>
  </si>
  <si>
    <t>Mechliński Mateusz</t>
  </si>
  <si>
    <t>KuprianSzymon1983</t>
  </si>
  <si>
    <t>Kuprian Szymon</t>
  </si>
  <si>
    <t>ŻadkowskiStanisław1997</t>
  </si>
  <si>
    <t>Żadkowski Stanisław</t>
  </si>
  <si>
    <t>ŻadkowskiMarcin1975</t>
  </si>
  <si>
    <t>Żadkowski Marcin</t>
  </si>
  <si>
    <t>SzydłowskiAndrzej1978</t>
  </si>
  <si>
    <t>Szydłowski Andrzej</t>
  </si>
  <si>
    <t>RybakPaweł1976</t>
  </si>
  <si>
    <t>Rybak Paweł</t>
  </si>
  <si>
    <t>JaroszewskiWojciech1977</t>
  </si>
  <si>
    <t>Jaroszewski Wojciech</t>
  </si>
  <si>
    <t>RoszkowskiMichal1976</t>
  </si>
  <si>
    <t>Roszkowski Michal</t>
  </si>
  <si>
    <t>JurjewiczGrzegorz1979</t>
  </si>
  <si>
    <t>Jurjewicz Grzegorz</t>
  </si>
  <si>
    <t>RadołaBłażej1982</t>
  </si>
  <si>
    <t>Radoła Błażej</t>
  </si>
  <si>
    <t>GędziorowskiMaciej1990</t>
  </si>
  <si>
    <t>Gędziorowski Maciej</t>
  </si>
  <si>
    <t>DargaczWaldemar1982</t>
  </si>
  <si>
    <t>Dargacz Waldemar</t>
  </si>
  <si>
    <t>JaroszewskiJan2003</t>
  </si>
  <si>
    <t>Jaroszewski Jan</t>
  </si>
  <si>
    <t>MatczukSzymon1974</t>
  </si>
  <si>
    <t>Matczuk Szymon</t>
  </si>
  <si>
    <t>SzubertJan1972</t>
  </si>
  <si>
    <t>Szubert Jan</t>
  </si>
  <si>
    <t>WycichowskiWojciech1976</t>
  </si>
  <si>
    <t>Wycichowski Wojciech</t>
  </si>
  <si>
    <t>MaciejewskiŁukasz.1977</t>
  </si>
  <si>
    <t>Maciejewski Łukasz.</t>
  </si>
  <si>
    <t>KrzywdaMichał1982</t>
  </si>
  <si>
    <t>Krzywda Michał</t>
  </si>
  <si>
    <t>WasilczykMarcin1981</t>
  </si>
  <si>
    <t>Wasilczyk Marcin</t>
  </si>
  <si>
    <t>MillerJan1986</t>
  </si>
  <si>
    <t>Miller Jan</t>
  </si>
  <si>
    <t>BukowskiBartosz1981</t>
  </si>
  <si>
    <t>Bukowski Bartosz</t>
  </si>
  <si>
    <t>SieńkoJarosław1978</t>
  </si>
  <si>
    <t>Sieńko Jarosław</t>
  </si>
  <si>
    <t>RynkiewiczRoman1979</t>
  </si>
  <si>
    <t>Rynkiewicz Roman</t>
  </si>
  <si>
    <t>DargaczArkadiusz1974</t>
  </si>
  <si>
    <t>Dargacz Arkadiusz</t>
  </si>
  <si>
    <t>PopekMarcin.1976</t>
  </si>
  <si>
    <t>Popek Marcin.</t>
  </si>
  <si>
    <t>ManistaPaweł.1983</t>
  </si>
  <si>
    <t>Manista Paweł.</t>
  </si>
  <si>
    <t>OmieczyńskiAndrzej1961</t>
  </si>
  <si>
    <t>Omieczyński Andrzej</t>
  </si>
  <si>
    <t>CeierGrzegorz1988</t>
  </si>
  <si>
    <t>Ceier Grzegorz</t>
  </si>
  <si>
    <t>FormelaKrzysztof1979</t>
  </si>
  <si>
    <t>Formela Krzysztof</t>
  </si>
  <si>
    <t>ĆwiklińskiGrzegorz1979</t>
  </si>
  <si>
    <t>Ćwikliński Grzegorz</t>
  </si>
  <si>
    <t>UstianowskiPrzemko1983</t>
  </si>
  <si>
    <t>Ustianowski Przemko</t>
  </si>
  <si>
    <t>OlczakMarcin1981</t>
  </si>
  <si>
    <t>Olczak Marcin</t>
  </si>
  <si>
    <t>KummerAdam1974</t>
  </si>
  <si>
    <t>Kummer Adam</t>
  </si>
  <si>
    <t>JareckiMariusz1974</t>
  </si>
  <si>
    <t>Jarecki Mariusz</t>
  </si>
  <si>
    <t>PopekMarcin1969</t>
  </si>
  <si>
    <t>MusielskiKamil1984</t>
  </si>
  <si>
    <t>Musielski Kamil</t>
  </si>
  <si>
    <t>DobrzańskiPiotr1980</t>
  </si>
  <si>
    <t>Dobrzański Piotr</t>
  </si>
  <si>
    <t>CywińskiKrzysztof1986</t>
  </si>
  <si>
    <t>Cywiński Krzysztof</t>
  </si>
  <si>
    <t>KotowskiMarcin1987</t>
  </si>
  <si>
    <t>Kotowski Marcin</t>
  </si>
  <si>
    <t>PlenikowskiPaweŁ1988</t>
  </si>
  <si>
    <t>Plenikowski PaweŁ</t>
  </si>
  <si>
    <t>ModrzyńskiDawid1981</t>
  </si>
  <si>
    <t>Modrzyński Dawid</t>
  </si>
  <si>
    <t>PuckowskiKarol1994</t>
  </si>
  <si>
    <t>Puckowski Karol</t>
  </si>
  <si>
    <t>DobekŁukasz1995</t>
  </si>
  <si>
    <t>Dobek Łukasz</t>
  </si>
  <si>
    <t>PejasMaciej1974</t>
  </si>
  <si>
    <t>Pejas Maciej</t>
  </si>
  <si>
    <t>SkierkaTomasz1986</t>
  </si>
  <si>
    <t>Skierka Tomasz</t>
  </si>
  <si>
    <t>KoropeckiJuliusz1959</t>
  </si>
  <si>
    <t>Koropecki Juliusz</t>
  </si>
  <si>
    <t>GabryśBartłomiej1977</t>
  </si>
  <si>
    <t>Gabryś Bartłomiej</t>
  </si>
  <si>
    <t>BenasiewiczMarek1955</t>
  </si>
  <si>
    <t>ChylakPawel1984</t>
  </si>
  <si>
    <t>Chylak Pawel</t>
  </si>
  <si>
    <t>GalekTomasz1982</t>
  </si>
  <si>
    <t>Galek Tomasz</t>
  </si>
  <si>
    <t>GalekGustaw1946</t>
  </si>
  <si>
    <t>Galek Gustaw</t>
  </si>
  <si>
    <t>GrabowskiŁukasz1986</t>
  </si>
  <si>
    <t>Grabowski Łukasz</t>
  </si>
  <si>
    <t>SzymkunMarcin1994</t>
  </si>
  <si>
    <t>Szymkun Marcin</t>
  </si>
  <si>
    <t>CzajkowskiMichał1982</t>
  </si>
  <si>
    <t>Czajkowski Michał</t>
  </si>
  <si>
    <t>CiskowskiWaldemar1955</t>
  </si>
  <si>
    <t>Ciskowski Waldemar</t>
  </si>
  <si>
    <t>DworskiAdrian1983</t>
  </si>
  <si>
    <t>Dworski Adrian</t>
  </si>
  <si>
    <t>CiupaMarcin1978</t>
  </si>
  <si>
    <t>Ciupa Marcin</t>
  </si>
  <si>
    <t>DalasińskiAndrzej1980</t>
  </si>
  <si>
    <t>Dalasiński Andrzej</t>
  </si>
  <si>
    <t>OssMateusz1981</t>
  </si>
  <si>
    <t>Oss Mateusz</t>
  </si>
  <si>
    <t>ReszkaWitek1972</t>
  </si>
  <si>
    <t>Reszka Witek</t>
  </si>
  <si>
    <t>PachulskiMichał1999</t>
  </si>
  <si>
    <t>Pachulski Michał</t>
  </si>
  <si>
    <t>CzernyRafał1979</t>
  </si>
  <si>
    <t>Czerny Rafał</t>
  </si>
  <si>
    <t>CzyżJanusz1964</t>
  </si>
  <si>
    <t>Czyż Janusz</t>
  </si>
  <si>
    <t>ApolloSzymon1997</t>
  </si>
  <si>
    <t>Apollo Szymon</t>
  </si>
  <si>
    <t>PołczyńskiPrzemysław1983</t>
  </si>
  <si>
    <t>Połczyński Przemysław</t>
  </si>
  <si>
    <t>SypułaSławomir1958</t>
  </si>
  <si>
    <t>Sypuła Sławomir</t>
  </si>
  <si>
    <t>GralakGrzegorz1974</t>
  </si>
  <si>
    <t>Gralak Grzegorz</t>
  </si>
  <si>
    <t>GrzenkowiczKarol1984</t>
  </si>
  <si>
    <t>Grzenkowicz Karol</t>
  </si>
  <si>
    <t>CiszkowskiJacek1984</t>
  </si>
  <si>
    <t>Ciszkowski Jacek</t>
  </si>
  <si>
    <t>KuniszykPiotr1981</t>
  </si>
  <si>
    <t>Kuniszyk Piotr</t>
  </si>
  <si>
    <t>MaciaszczykRadoslaw1975</t>
  </si>
  <si>
    <t>Maciaszczyk Radoslaw</t>
  </si>
  <si>
    <t>HenszelHubert1975</t>
  </si>
  <si>
    <t>Henszel Hubert</t>
  </si>
  <si>
    <t>PaszkiewiczArkadiusz1975</t>
  </si>
  <si>
    <t>Paszkiewicz Arkadiusz</t>
  </si>
  <si>
    <t>CiuraJacek1979</t>
  </si>
  <si>
    <t>Ciura Jacek</t>
  </si>
  <si>
    <t>CzajkaKrzysztof1970</t>
  </si>
  <si>
    <t>Czajka Krzysztof</t>
  </si>
  <si>
    <t>GołębiewskiRadosław1978</t>
  </si>
  <si>
    <t>Gołębiewski Radosław</t>
  </si>
  <si>
    <t>AsperskiMichał1977</t>
  </si>
  <si>
    <t>Asperski Michał</t>
  </si>
  <si>
    <t>HampelskiKrzysztof1980</t>
  </si>
  <si>
    <t>Hampelski Krzysztof</t>
  </si>
  <si>
    <t>MajerJanusz1976</t>
  </si>
  <si>
    <t>Majer Janusz</t>
  </si>
  <si>
    <t>ŚwidzińskiMichał1985</t>
  </si>
  <si>
    <t>Świdziński Michał</t>
  </si>
  <si>
    <t>WojciechowskaAnna1982</t>
  </si>
  <si>
    <t>Wojciechowska Anna</t>
  </si>
  <si>
    <t>WanatkoArtur1977</t>
  </si>
  <si>
    <t>Wanatko Artur</t>
  </si>
  <si>
    <t>SobieszczańskiBartłomiej1974</t>
  </si>
  <si>
    <t>Sobieszczański Bartłomiej</t>
  </si>
  <si>
    <t>NowackiPiotr1971</t>
  </si>
  <si>
    <t>Nowacki Piotr</t>
  </si>
  <si>
    <t>BorciuchZbigniew1961</t>
  </si>
  <si>
    <t>Borciuch Zbigniew</t>
  </si>
  <si>
    <t>WielińskiPrzemysław1973</t>
  </si>
  <si>
    <t>Wieliński Przemysław</t>
  </si>
  <si>
    <t>JuszczykTomasz1974</t>
  </si>
  <si>
    <t>Juszczyk Tomasz</t>
  </si>
  <si>
    <t>JuszczykSławomir1963</t>
  </si>
  <si>
    <t>Juszczyk Sławomir</t>
  </si>
  <si>
    <t>RochowskiKonrad1984</t>
  </si>
  <si>
    <t>Rochowski Konrad</t>
  </si>
  <si>
    <t>DopierałaPiotr1978</t>
  </si>
  <si>
    <t>Dopierała Piotr</t>
  </si>
  <si>
    <t>AdamskiJanusz1969</t>
  </si>
  <si>
    <t>Adamski Janusz</t>
  </si>
  <si>
    <t>XV Szago</t>
  </si>
  <si>
    <t>Nadwiślański LiszKor</t>
  </si>
  <si>
    <t>Irokez</t>
  </si>
  <si>
    <t>Rudawska Wyrypa</t>
  </si>
  <si>
    <t>XIV Rajd z Kompasem</t>
  </si>
  <si>
    <t>Roztoczańska 13</t>
  </si>
  <si>
    <t>Grassor 300</t>
  </si>
  <si>
    <t>Komorów Maraton</t>
  </si>
  <si>
    <t>Świętokrzyska Jatka</t>
  </si>
  <si>
    <t>Kaczawska Wyrypa</t>
  </si>
  <si>
    <t>XV Rajd z Kompasem</t>
  </si>
  <si>
    <t>Jurajska Jatka</t>
  </si>
  <si>
    <t>Azymut Orient</t>
  </si>
  <si>
    <t>Wilga Orient</t>
  </si>
  <si>
    <t>Wesoły</t>
  </si>
  <si>
    <t>Żelasko</t>
  </si>
  <si>
    <t>Madej</t>
  </si>
  <si>
    <t>Piechota</t>
  </si>
  <si>
    <t>Zychowicz</t>
  </si>
  <si>
    <t>Mordaka</t>
  </si>
  <si>
    <t>siama ja</t>
  </si>
  <si>
    <t>#teamrazemsam</t>
  </si>
  <si>
    <t>:)</t>
  </si>
  <si>
    <t>sęk w tym...</t>
  </si>
  <si>
    <t>META</t>
  </si>
  <si>
    <t>PK24</t>
  </si>
  <si>
    <t>PK23</t>
  </si>
  <si>
    <t>PK22</t>
  </si>
  <si>
    <t>PK21</t>
  </si>
  <si>
    <t>PK20</t>
  </si>
  <si>
    <t>PK19</t>
  </si>
  <si>
    <t>PK18</t>
  </si>
  <si>
    <t>PK17</t>
  </si>
  <si>
    <t>PK16</t>
  </si>
  <si>
    <t>PK15</t>
  </si>
  <si>
    <t>PK14</t>
  </si>
  <si>
    <t>PK13</t>
  </si>
  <si>
    <t>PK12</t>
  </si>
  <si>
    <t>PK11</t>
  </si>
  <si>
    <t>PK10</t>
  </si>
  <si>
    <t>PK9</t>
  </si>
  <si>
    <t>PK8</t>
  </si>
  <si>
    <t>PK7</t>
  </si>
  <si>
    <t>PK6</t>
  </si>
  <si>
    <t>PK5</t>
  </si>
  <si>
    <t>PK4</t>
  </si>
  <si>
    <t>PK3</t>
  </si>
  <si>
    <t>PK2</t>
  </si>
  <si>
    <t>PK1</t>
  </si>
  <si>
    <t>Suma pkt.</t>
  </si>
  <si>
    <t>Suma PK</t>
  </si>
  <si>
    <t>Kara</t>
  </si>
  <si>
    <t>Czas (min)</t>
  </si>
  <si>
    <t>Czas startu</t>
  </si>
  <si>
    <t>Rok</t>
  </si>
  <si>
    <t>Kat</t>
  </si>
  <si>
    <t>#</t>
  </si>
  <si>
    <t>Lp.</t>
  </si>
  <si>
    <t>Lista wyników wg. tras.</t>
  </si>
  <si>
    <t>#106</t>
  </si>
  <si>
    <t>Jackowiak</t>
  </si>
  <si>
    <t>Ziółkowski</t>
  </si>
  <si>
    <t>#102</t>
  </si>
  <si>
    <t>#105</t>
  </si>
  <si>
    <t>Zająkała</t>
  </si>
  <si>
    <t>#101</t>
  </si>
  <si>
    <t>CZAS</t>
  </si>
  <si>
    <t>Swarzędz</t>
  </si>
  <si>
    <t>Pieczyński</t>
  </si>
  <si>
    <t>Poznań</t>
  </si>
  <si>
    <t>Kaczmarek</t>
  </si>
  <si>
    <t>OnSight</t>
  </si>
  <si>
    <t>Koszalin</t>
  </si>
  <si>
    <t>Tytus</t>
  </si>
  <si>
    <t>Kęsicki</t>
  </si>
  <si>
    <t>WRZASKUN</t>
  </si>
  <si>
    <t>ptaszniki</t>
  </si>
  <si>
    <t>Zdezorientowane</t>
  </si>
  <si>
    <t>Ostaszkiewicz</t>
  </si>
  <si>
    <t>Pokora</t>
  </si>
  <si>
    <t>31BLT</t>
  </si>
  <si>
    <t>Dąbrowa Górnicza</t>
  </si>
  <si>
    <t>Głowno</t>
  </si>
  <si>
    <t>Róża</t>
  </si>
  <si>
    <t>Uczestnik</t>
  </si>
  <si>
    <t>Suma</t>
  </si>
  <si>
    <t>Czas pokonania trasy</t>
  </si>
  <si>
    <t>Wynik</t>
  </si>
  <si>
    <t>ur</t>
  </si>
  <si>
    <t>godz.</t>
  </si>
  <si>
    <t>max</t>
  </si>
  <si>
    <t>liczba punktów wagowych</t>
  </si>
  <si>
    <t>Znak</t>
  </si>
  <si>
    <r>
      <rPr>
        <b/>
        <sz val="10"/>
        <color theme="1"/>
        <rFont val="Symbol"/>
        <family val="1"/>
        <charset val="2"/>
      </rPr>
      <t>D</t>
    </r>
    <r>
      <rPr>
        <b/>
        <sz val="10"/>
        <color theme="1"/>
        <rFont val="Czcionka tekstu podstawowego"/>
        <family val="2"/>
        <charset val="238"/>
      </rPr>
      <t>T</t>
    </r>
  </si>
  <si>
    <t>startu</t>
  </si>
  <si>
    <t>mety</t>
  </si>
  <si>
    <t>(h)</t>
  </si>
  <si>
    <t>(min.)</t>
  </si>
  <si>
    <t>limit spóźnień</t>
  </si>
  <si>
    <t>v</t>
  </si>
  <si>
    <t>Bez natchnienia</t>
  </si>
  <si>
    <t>@</t>
  </si>
  <si>
    <t>Gdańsk</t>
  </si>
  <si>
    <t>BIKE NOW BEER LATER</t>
  </si>
  <si>
    <t>Pioruny</t>
  </si>
  <si>
    <t>nazwa</t>
  </si>
  <si>
    <t>PW</t>
  </si>
  <si>
    <t>miejsce</t>
  </si>
  <si>
    <t>LiszKor</t>
  </si>
  <si>
    <t>Rajd Hawran</t>
  </si>
  <si>
    <t>Wounded Knee</t>
  </si>
  <si>
    <t>Silesia Adventure Sport</t>
  </si>
  <si>
    <t>Zdezorientowani MTBO Team</t>
  </si>
  <si>
    <t>Zimny</t>
  </si>
  <si>
    <t>EventyrTeam</t>
  </si>
  <si>
    <t>Mański</t>
  </si>
  <si>
    <t>Motorola Bike Team/Rajd Hawran</t>
  </si>
  <si>
    <t>Drużyna</t>
  </si>
  <si>
    <t>Numer</t>
  </si>
  <si>
    <t>Miejsce open</t>
  </si>
  <si>
    <t>Liszkor</t>
  </si>
  <si>
    <t>Klub</t>
  </si>
  <si>
    <t>Rocznik</t>
  </si>
  <si>
    <t>Czas</t>
  </si>
  <si>
    <t>PK</t>
  </si>
  <si>
    <t>Stowarzyszenie Team 360 stopni</t>
  </si>
  <si>
    <t>UKS Falenica</t>
  </si>
  <si>
    <t>PZU Sport Team</t>
  </si>
  <si>
    <t>NASZ BIKE Team</t>
  </si>
  <si>
    <t>Kaseja</t>
  </si>
  <si>
    <t>Niezła Korba | KB ERGO</t>
  </si>
  <si>
    <t>Mróz</t>
  </si>
  <si>
    <t>Stowarzyszenie Team 360</t>
  </si>
  <si>
    <t>Jeziorski</t>
  </si>
  <si>
    <t>Stara Miłosna</t>
  </si>
  <si>
    <t>INDYWIDUALNIE MAZOWSZE</t>
  </si>
  <si>
    <t>Kwitowska</t>
  </si>
  <si>
    <t>Wiosenne 361</t>
  </si>
  <si>
    <t>Wiosenne 362</t>
  </si>
  <si>
    <t>Wiosenne 363</t>
  </si>
  <si>
    <t>Wiosenne 364</t>
  </si>
  <si>
    <t>Wiosenne 365</t>
  </si>
  <si>
    <t>Wiosenne 366</t>
  </si>
  <si>
    <t>Wiosenne 367</t>
  </si>
  <si>
    <t>Wiosenne 368</t>
  </si>
  <si>
    <t>Wiosenne 369</t>
  </si>
  <si>
    <t>Wiosenne 370</t>
  </si>
  <si>
    <t>Wiosenne 371</t>
  </si>
  <si>
    <t>Wiosenne 372</t>
  </si>
  <si>
    <t>Wiosenne 373</t>
  </si>
  <si>
    <t>Wiosenne 374</t>
  </si>
  <si>
    <t>Wiosenne 375</t>
  </si>
  <si>
    <t>Wiosenne 376</t>
  </si>
  <si>
    <t>Wiosenne 377</t>
  </si>
  <si>
    <t>TR200</t>
  </si>
  <si>
    <t>M-ce Open</t>
  </si>
  <si>
    <t>M-ce kat. M</t>
  </si>
  <si>
    <t>M-ce kat. K</t>
  </si>
  <si>
    <t>Nr</t>
  </si>
  <si>
    <t>Rok ur.</t>
  </si>
  <si>
    <t>Miejscowość</t>
  </si>
  <si>
    <t>UWAGI</t>
  </si>
  <si>
    <t>HARPAGAN</t>
  </si>
  <si>
    <t>Gdynia</t>
  </si>
  <si>
    <t>Sopot</t>
  </si>
  <si>
    <t>Ernest</t>
  </si>
  <si>
    <t>Kaiser</t>
  </si>
  <si>
    <t>Bojano</t>
  </si>
  <si>
    <t>Szadura</t>
  </si>
  <si>
    <t>Elbląg</t>
  </si>
  <si>
    <t>NORDA Active Team</t>
  </si>
  <si>
    <t>Słupsk</t>
  </si>
  <si>
    <t>Pruszcz Gdański</t>
  </si>
  <si>
    <t>JAN</t>
  </si>
  <si>
    <t>SZUBERT</t>
  </si>
  <si>
    <t>GDAŃSK</t>
  </si>
  <si>
    <t>ŁYSE CHARTY TCZEWSKI KLUB ROW</t>
  </si>
  <si>
    <t>GOROŃSKI</t>
  </si>
  <si>
    <t>WARSZAWA</t>
  </si>
  <si>
    <t>T-MobileCycling Team</t>
  </si>
  <si>
    <t>Lepszy Gdańsk</t>
  </si>
  <si>
    <t>Kwidzyn</t>
  </si>
  <si>
    <t>WOJCIECH</t>
  </si>
  <si>
    <t>KRYSZEWSKI</t>
  </si>
  <si>
    <t>KOLECZKOWO</t>
  </si>
  <si>
    <t>Maciej.</t>
  </si>
  <si>
    <t>Dwóch Takich</t>
  </si>
  <si>
    <t>Hala</t>
  </si>
  <si>
    <t>Pawlewski</t>
  </si>
  <si>
    <t>KULKA</t>
  </si>
  <si>
    <t>TheEndOfTheRace</t>
  </si>
  <si>
    <t>Fiuta</t>
  </si>
  <si>
    <t>Ostrowski</t>
  </si>
  <si>
    <t>Matuszewski</t>
  </si>
  <si>
    <t>Grzebieniak</t>
  </si>
  <si>
    <t>Pruszków</t>
  </si>
  <si>
    <t>Roszak</t>
  </si>
  <si>
    <t>TR100</t>
  </si>
  <si>
    <t>KS Hades Poznań</t>
  </si>
  <si>
    <t>Borowo</t>
  </si>
  <si>
    <t>Tomasz.</t>
  </si>
  <si>
    <t>Jarocki</t>
  </si>
  <si>
    <t>Solec Kujawski</t>
  </si>
  <si>
    <t>Reda</t>
  </si>
  <si>
    <t>Toruń</t>
  </si>
  <si>
    <t>Niestępowo</t>
  </si>
  <si>
    <t>Rumia</t>
  </si>
  <si>
    <t>Padzik</t>
  </si>
  <si>
    <t>TAG!</t>
  </si>
  <si>
    <t>Wołodźko</t>
  </si>
  <si>
    <t>Trętowski</t>
  </si>
  <si>
    <t>ORIENTUŚ/SNGWILDDUCKS</t>
  </si>
  <si>
    <t>Szakale Bałut Łódź</t>
  </si>
  <si>
    <t>KTG Neptun</t>
  </si>
  <si>
    <t>Lisek</t>
  </si>
  <si>
    <t>Mikołajczak</t>
  </si>
  <si>
    <t>Piechowski</t>
  </si>
  <si>
    <t>Rusztecki</t>
  </si>
  <si>
    <t>Dzikie Świnie</t>
  </si>
  <si>
    <t>Zakolski</t>
  </si>
  <si>
    <t>Krzeptowska</t>
  </si>
  <si>
    <t>adrian</t>
  </si>
  <si>
    <t>dworski</t>
  </si>
  <si>
    <t>Krzeptowski</t>
  </si>
  <si>
    <t>Wawro</t>
  </si>
  <si>
    <t>Otolski</t>
  </si>
  <si>
    <t>Łąg</t>
  </si>
  <si>
    <t>Wybranowski</t>
  </si>
  <si>
    <t>Jola</t>
  </si>
  <si>
    <t>Krzemiński</t>
  </si>
  <si>
    <t>Lufthansa Systems Poland</t>
  </si>
  <si>
    <t>Szymczakowski</t>
  </si>
  <si>
    <t>Tafelski</t>
  </si>
  <si>
    <t>Gryź Poduchę</t>
  </si>
  <si>
    <t>Kaczmarski</t>
  </si>
  <si>
    <t>OMIECZYŃSKI</t>
  </si>
  <si>
    <t>NADOLNY</t>
  </si>
  <si>
    <t>aleksander</t>
  </si>
  <si>
    <t>rynkiewicz</t>
  </si>
  <si>
    <t>Beiger</t>
  </si>
  <si>
    <t>Sarnia Rowery</t>
  </si>
  <si>
    <t>Roszman</t>
  </si>
  <si>
    <t>Ślimaki</t>
  </si>
  <si>
    <t>Slimaki</t>
  </si>
  <si>
    <t>Łepek</t>
  </si>
  <si>
    <t>Białk</t>
  </si>
  <si>
    <t>Przyłucki</t>
  </si>
  <si>
    <t>Pruszkowski</t>
  </si>
  <si>
    <t>Białous</t>
  </si>
  <si>
    <t>Chrościcki</t>
  </si>
  <si>
    <t>Grąz</t>
  </si>
  <si>
    <t>Maziarz</t>
  </si>
  <si>
    <t>Araminowicz</t>
  </si>
  <si>
    <t>AKK GDAKK</t>
  </si>
  <si>
    <t>Jakub Krzysztof</t>
  </si>
  <si>
    <t>Girjat</t>
  </si>
  <si>
    <t>Gryźć poduchę</t>
  </si>
  <si>
    <t>Lębork</t>
  </si>
  <si>
    <t>Szweje</t>
  </si>
  <si>
    <t>Winiarski</t>
  </si>
  <si>
    <t>Synakowska</t>
  </si>
  <si>
    <t>Kamilla</t>
  </si>
  <si>
    <t>Worotyńska</t>
  </si>
  <si>
    <t>Ulicki</t>
  </si>
  <si>
    <t>Edyta Barbara</t>
  </si>
  <si>
    <t>Janulewicz</t>
  </si>
  <si>
    <t>Szczechura</t>
  </si>
  <si>
    <t>SZCZECHURA TIM</t>
  </si>
  <si>
    <t>Krzyżanowski</t>
  </si>
  <si>
    <t>Gracja</t>
  </si>
  <si>
    <t>Czerniewska</t>
  </si>
  <si>
    <t>Szybka Lanca Team</t>
  </si>
  <si>
    <t>TOMASZEWSKI</t>
  </si>
  <si>
    <t>przemysław</t>
  </si>
  <si>
    <t>mikołajczyk</t>
  </si>
  <si>
    <t>bysewo team</t>
  </si>
  <si>
    <t>MAREK</t>
  </si>
  <si>
    <t>BENASIEWICZ</t>
  </si>
  <si>
    <t>Stojące Wentyle</t>
  </si>
  <si>
    <t>Rydygier</t>
  </si>
  <si>
    <t>Masłowo</t>
  </si>
  <si>
    <t>Rawicz</t>
  </si>
  <si>
    <t>Świtoń</t>
  </si>
  <si>
    <t>Maciejewska</t>
  </si>
  <si>
    <t>Janiszewski</t>
  </si>
  <si>
    <t>EPO</t>
  </si>
  <si>
    <t>AlgorytmHicksaTeam</t>
  </si>
  <si>
    <t>Masa</t>
  </si>
  <si>
    <t>Big Yellow Foot Adventure Team</t>
  </si>
  <si>
    <t>Kotłowski</t>
  </si>
  <si>
    <t>BigYellowFoot Adventure Team</t>
  </si>
  <si>
    <t>Radzieńska</t>
  </si>
  <si>
    <t>Eugeniusz</t>
  </si>
  <si>
    <t>Szłyk</t>
  </si>
  <si>
    <t>NKL</t>
  </si>
  <si>
    <t>SAILŻE</t>
  </si>
  <si>
    <t>Turowski</t>
  </si>
  <si>
    <t>H55 200</t>
  </si>
  <si>
    <t>Wysocka Sadło</t>
  </si>
  <si>
    <t>H55 100</t>
  </si>
  <si>
    <t>Gołuński</t>
  </si>
  <si>
    <t>x</t>
  </si>
  <si>
    <t>Recykling przede wszystkim</t>
  </si>
  <si>
    <t>Kompania kolarzy</t>
  </si>
  <si>
    <t>Fabryka Grzebieni</t>
  </si>
  <si>
    <t>Kategoria</t>
  </si>
  <si>
    <t>Team</t>
  </si>
  <si>
    <t>Zenon</t>
  </si>
  <si>
    <t>Lulek</t>
  </si>
  <si>
    <t>Nawrot</t>
  </si>
  <si>
    <t>Śmietański</t>
  </si>
  <si>
    <t>M-ce Kobiety</t>
  </si>
  <si>
    <t>M-ce Mężczyźni</t>
  </si>
  <si>
    <t>nr</t>
  </si>
  <si>
    <t>PIWAKOWSKI</t>
  </si>
  <si>
    <t>WALENTOWSKI</t>
  </si>
  <si>
    <t>JAKUBEK</t>
  </si>
  <si>
    <t>BOBER</t>
  </si>
  <si>
    <t>CECUŁA</t>
  </si>
  <si>
    <t>ASP</t>
  </si>
  <si>
    <t>Marki</t>
  </si>
  <si>
    <t>LISZKA</t>
  </si>
  <si>
    <t>WESOŁOWSKI</t>
  </si>
  <si>
    <t>www.dimen.pl</t>
  </si>
  <si>
    <t>ADAMCZYK</t>
  </si>
  <si>
    <t>Światowid Małe Gacno</t>
  </si>
  <si>
    <t>On-Sight</t>
  </si>
  <si>
    <t>Chłopaki do wzięcia</t>
  </si>
  <si>
    <t>IMMOTION TEAM Wrocław</t>
  </si>
  <si>
    <t>OGR</t>
  </si>
  <si>
    <t>SDM</t>
  </si>
  <si>
    <t>URBANIK-REDO</t>
  </si>
  <si>
    <t>REDO</t>
  </si>
  <si>
    <t>BO Wlkp</t>
  </si>
  <si>
    <t>Sompoliński</t>
  </si>
  <si>
    <t>Abramowicz</t>
  </si>
  <si>
    <t>Arkuszewski</t>
  </si>
  <si>
    <t>Urbaniak</t>
  </si>
  <si>
    <t>Prałat</t>
  </si>
  <si>
    <t>BO Wielkopolska</t>
  </si>
  <si>
    <t>RW 200</t>
  </si>
  <si>
    <t>Gruziel-Słomka</t>
  </si>
  <si>
    <t>Hambor</t>
  </si>
  <si>
    <t>Szalone naleśniki</t>
  </si>
  <si>
    <t>Koło Brzegu</t>
  </si>
  <si>
    <t>GERAPPA</t>
  </si>
  <si>
    <t>JMDekoratornia.pl</t>
  </si>
  <si>
    <t>OK!Sport Warszawa</t>
  </si>
  <si>
    <t>BUCIAK</t>
  </si>
  <si>
    <t>SADOWSKI</t>
  </si>
  <si>
    <t>STEFAN</t>
  </si>
  <si>
    <t>Hadyś</t>
  </si>
  <si>
    <t>Józef</t>
  </si>
  <si>
    <t>Lasertechnika Team</t>
  </si>
  <si>
    <t>POLONICA</t>
  </si>
  <si>
    <t>XIV RzK</t>
  </si>
  <si>
    <t>Moskała</t>
  </si>
  <si>
    <t>Banach</t>
  </si>
  <si>
    <t>Skrynicki</t>
  </si>
  <si>
    <t>Złotnicki</t>
  </si>
  <si>
    <t>Eryk</t>
  </si>
  <si>
    <t>Siemion</t>
  </si>
  <si>
    <t>Kosa</t>
  </si>
  <si>
    <t>Bielak</t>
  </si>
  <si>
    <t>Polska</t>
  </si>
  <si>
    <t>WISŁA 1200</t>
  </si>
  <si>
    <t>Centrum Rowerowe Olsztyn</t>
  </si>
  <si>
    <t>Mińkowski</t>
  </si>
  <si>
    <t>Ciski</t>
  </si>
  <si>
    <t>Wolszczak</t>
  </si>
  <si>
    <t>SKG</t>
  </si>
  <si>
    <t>IBOX MTB Team</t>
  </si>
  <si>
    <t>Rychcik</t>
  </si>
  <si>
    <t>Przyjemna jazda rowerem od świtu do zmroku</t>
  </si>
  <si>
    <t>Skrzęta</t>
  </si>
  <si>
    <t>Jarczewski</t>
  </si>
  <si>
    <t>Włoszczyzna</t>
  </si>
  <si>
    <t>Szaryński</t>
  </si>
  <si>
    <t>Kołobrzeg</t>
  </si>
  <si>
    <t>Rudy Kot</t>
  </si>
  <si>
    <t>Meta</t>
  </si>
  <si>
    <t>#309</t>
  </si>
  <si>
    <t>Wawrzyn</t>
  </si>
  <si>
    <t>Pola</t>
  </si>
  <si>
    <t>Domżalski</t>
  </si>
  <si>
    <t>Komorów</t>
  </si>
  <si>
    <t>Żabia Wola</t>
  </si>
  <si>
    <t>Aktywne dziki</t>
  </si>
  <si>
    <t>SPeCe</t>
  </si>
  <si>
    <t>Tarnów Opolski</t>
  </si>
  <si>
    <t>DumboJet</t>
  </si>
  <si>
    <t>WAWEL Kraków</t>
  </si>
  <si>
    <t>Aktywny Ćmińsk</t>
  </si>
  <si>
    <t>KOT</t>
  </si>
  <si>
    <t>Niepołomice</t>
  </si>
  <si>
    <t>Motyla Noga</t>
  </si>
  <si>
    <t>PK - kara czasowa</t>
  </si>
  <si>
    <t>PK kara</t>
  </si>
  <si>
    <t>Kwitowski</t>
  </si>
  <si>
    <t>Niessner</t>
  </si>
  <si>
    <t>Dobosz</t>
  </si>
  <si>
    <t>Aksamit</t>
  </si>
  <si>
    <t>Milczarek</t>
  </si>
  <si>
    <t>Prokop</t>
  </si>
  <si>
    <t>Herbuś</t>
  </si>
  <si>
    <t>Siudak</t>
  </si>
  <si>
    <t>BSK Miód Kozacki</t>
  </si>
  <si>
    <t>Ranking</t>
  </si>
  <si>
    <t>Karta</t>
  </si>
  <si>
    <t>Open</t>
  </si>
  <si>
    <t>Punkty konktrolne</t>
  </si>
  <si>
    <t>Flis</t>
  </si>
  <si>
    <t>Miechów</t>
  </si>
  <si>
    <t>Arsbona</t>
  </si>
  <si>
    <t>Żory</t>
  </si>
  <si>
    <t>Midlifecrisis</t>
  </si>
  <si>
    <t>Więcek</t>
  </si>
  <si>
    <t>Dolny</t>
  </si>
  <si>
    <t>dm</t>
  </si>
  <si>
    <t>Łuszczewski</t>
  </si>
  <si>
    <t>Ludzie Jacka</t>
  </si>
  <si>
    <t>Błaszczk</t>
  </si>
  <si>
    <t>ŚJatka</t>
  </si>
  <si>
    <t>Ilość PK</t>
  </si>
  <si>
    <t>CZPTychy.pl</t>
  </si>
  <si>
    <t>Matuszczyk</t>
  </si>
  <si>
    <t>Hard Bike Tęcza Tenczynek</t>
  </si>
  <si>
    <t>Wiktorowicz</t>
  </si>
  <si>
    <t>Pronczuk</t>
  </si>
  <si>
    <t>Opole</t>
  </si>
  <si>
    <t>InO SCI</t>
  </si>
  <si>
    <t>Marszałek</t>
  </si>
  <si>
    <t>Sopora</t>
  </si>
  <si>
    <t>Weronika</t>
  </si>
  <si>
    <t>Biała</t>
  </si>
  <si>
    <t>KoRnO</t>
  </si>
  <si>
    <t>Sambor</t>
  </si>
  <si>
    <t>Kujawa</t>
  </si>
  <si>
    <t>Szewczyk</t>
  </si>
  <si>
    <t>Zagożdżon</t>
  </si>
  <si>
    <t>Radzki</t>
  </si>
  <si>
    <t>Namiotko</t>
  </si>
  <si>
    <t>Piekarski</t>
  </si>
  <si>
    <t>1984</t>
  </si>
  <si>
    <t>Mierzwa</t>
  </si>
  <si>
    <t>Imie</t>
  </si>
  <si>
    <t>Ilość punktów</t>
  </si>
  <si>
    <t>Czas uczestnika</t>
  </si>
  <si>
    <t>D</t>
  </si>
  <si>
    <t>ZPP</t>
  </si>
  <si>
    <t>Wróblewski</t>
  </si>
  <si>
    <t>XV RzK</t>
  </si>
  <si>
    <t>Jakubowski</t>
  </si>
  <si>
    <t>Wojdat</t>
  </si>
  <si>
    <t>1983</t>
  </si>
  <si>
    <t>Nowakowski</t>
  </si>
  <si>
    <t>1981</t>
  </si>
  <si>
    <t>1971</t>
  </si>
  <si>
    <t>Posiadała</t>
  </si>
  <si>
    <t>Tłuszcz</t>
  </si>
  <si>
    <t>Liczyrzepa Zima</t>
  </si>
  <si>
    <t>KTR BikeOrient / ITOrient</t>
  </si>
  <si>
    <t>Apply Poland</t>
  </si>
  <si>
    <t>K.S. Kandahar</t>
  </si>
  <si>
    <t>Chmura</t>
  </si>
  <si>
    <t>Bednarz</t>
  </si>
  <si>
    <t>Dziubka</t>
  </si>
  <si>
    <t>Wywiał</t>
  </si>
  <si>
    <t>Małecki</t>
  </si>
  <si>
    <t>Szczepaniak</t>
  </si>
  <si>
    <t>Kwidziński</t>
  </si>
  <si>
    <t>Purtki</t>
  </si>
  <si>
    <t>Butny</t>
  </si>
  <si>
    <t>STOPA</t>
  </si>
  <si>
    <t>ZTF</t>
  </si>
  <si>
    <t>...</t>
  </si>
  <si>
    <t>Maximum Optimal Power Distribution One Man Team</t>
  </si>
  <si>
    <t>Road to Nowhere</t>
  </si>
  <si>
    <t>Aga</t>
  </si>
  <si>
    <t>Sontowski</t>
  </si>
  <si>
    <t>Szymanek</t>
  </si>
  <si>
    <t>Szago</t>
  </si>
  <si>
    <t>Stąpel</t>
  </si>
  <si>
    <t>Szymski</t>
  </si>
  <si>
    <t>Bardzik</t>
  </si>
  <si>
    <t>Ela</t>
  </si>
  <si>
    <t>Nanek</t>
  </si>
  <si>
    <t>Stawiarski</t>
  </si>
  <si>
    <t>Balicki</t>
  </si>
  <si>
    <t>Janerka</t>
  </si>
  <si>
    <t>Pabich</t>
  </si>
  <si>
    <t>JJatka</t>
  </si>
  <si>
    <t>Wojtyra</t>
  </si>
  <si>
    <t>Niebielski</t>
  </si>
  <si>
    <t xml:space="preserve">Musielski </t>
  </si>
  <si>
    <t xml:space="preserve">Szymkun </t>
  </si>
  <si>
    <t>JW 4808</t>
  </si>
  <si>
    <t xml:space="preserve">Nawrocki </t>
  </si>
  <si>
    <t>BAC Logistic Team</t>
  </si>
  <si>
    <t xml:space="preserve">Chrześciański </t>
  </si>
  <si>
    <t>Venska</t>
  </si>
  <si>
    <t>Milewski</t>
  </si>
  <si>
    <t>Hylmet</t>
  </si>
  <si>
    <t>Figiel</t>
  </si>
  <si>
    <t>Nurzyński</t>
  </si>
  <si>
    <t>MOPI.TEAM</t>
  </si>
  <si>
    <t>GĘBAROWSKI</t>
  </si>
  <si>
    <t>Strzelające korby</t>
  </si>
  <si>
    <t>Filbrandt</t>
  </si>
  <si>
    <t>Sroka</t>
  </si>
  <si>
    <t>Klinika Triathlonu / Pędzące żółwie</t>
  </si>
  <si>
    <t>Koczwara</t>
  </si>
  <si>
    <t>Pędzące Żółwie</t>
  </si>
  <si>
    <t>Lewandowska</t>
  </si>
  <si>
    <t>Lewandowski</t>
  </si>
  <si>
    <t>Piotr Jacek</t>
  </si>
  <si>
    <t>Włodarczyk</t>
  </si>
  <si>
    <t>Grzegorz Jakub</t>
  </si>
  <si>
    <t>Michalski</t>
  </si>
  <si>
    <t>Kraska</t>
  </si>
  <si>
    <t>Kraska-Lewandowska</t>
  </si>
  <si>
    <t>Indywidualny</t>
  </si>
  <si>
    <t>Barnik</t>
  </si>
  <si>
    <t>KKB Team</t>
  </si>
  <si>
    <t>Stojące wnetyle</t>
  </si>
  <si>
    <t>Piekaraki</t>
  </si>
  <si>
    <t>Brak</t>
  </si>
  <si>
    <t>Borek</t>
  </si>
  <si>
    <t>GetResponse</t>
  </si>
  <si>
    <t>Kubiś</t>
  </si>
  <si>
    <t>PEKABEX</t>
  </si>
  <si>
    <t>Skowyra</t>
  </si>
  <si>
    <t>Sosin</t>
  </si>
  <si>
    <t>Michniewicz</t>
  </si>
  <si>
    <t>Gang muminka</t>
  </si>
  <si>
    <t>szweje</t>
  </si>
  <si>
    <t>Debiutanci</t>
  </si>
  <si>
    <t>Kasprzycki</t>
  </si>
  <si>
    <t>Zdobylak</t>
  </si>
  <si>
    <t>Winnicki</t>
  </si>
  <si>
    <t>No club</t>
  </si>
  <si>
    <t>Amberlamp</t>
  </si>
  <si>
    <t>Zielonka</t>
  </si>
  <si>
    <t>Tymon</t>
  </si>
  <si>
    <t>Pub na Czystej</t>
  </si>
  <si>
    <t>Kowalak</t>
  </si>
  <si>
    <t>ArkaSasino</t>
  </si>
  <si>
    <t>Worotyński</t>
  </si>
  <si>
    <t>Malwina Wypych</t>
  </si>
  <si>
    <t>Malwina Katarzyna</t>
  </si>
  <si>
    <t>Wypych</t>
  </si>
  <si>
    <t>Dariusz Westfal</t>
  </si>
  <si>
    <t>Westfal</t>
  </si>
  <si>
    <t>House&amp;Property</t>
  </si>
  <si>
    <t>Biegający Tczew</t>
  </si>
  <si>
    <t>Tymiński</t>
  </si>
  <si>
    <t>Archeo</t>
  </si>
  <si>
    <t>Bogusia</t>
  </si>
  <si>
    <t>Dansk</t>
  </si>
  <si>
    <t>Rowerek</t>
  </si>
  <si>
    <t>Omieczyńska</t>
  </si>
  <si>
    <t>Obertyński</t>
  </si>
  <si>
    <t>ironteam3city</t>
  </si>
  <si>
    <t>Pięty Szalonego Gnoma i spółka</t>
  </si>
  <si>
    <t>Trzy Michały</t>
  </si>
  <si>
    <t>ETT Elbląg Triathlon Team</t>
  </si>
  <si>
    <t>Pijane Szprychy Katowice</t>
  </si>
  <si>
    <t>AM AM Team</t>
  </si>
  <si>
    <t>Babich</t>
  </si>
  <si>
    <t>Rowerem przez życie</t>
  </si>
  <si>
    <t>Katarzyna , Dorota</t>
  </si>
  <si>
    <t>Kolka</t>
  </si>
  <si>
    <t>Łukasz, Michał</t>
  </si>
  <si>
    <t>.</t>
  </si>
  <si>
    <t>Skurcze &amp; Zakwasy</t>
  </si>
  <si>
    <t>Mazurek</t>
  </si>
  <si>
    <t>Rokitnica</t>
  </si>
  <si>
    <t>Skurcze &amp; zakwasy</t>
  </si>
  <si>
    <t>Bieniek</t>
  </si>
  <si>
    <t>Rutkowski</t>
  </si>
  <si>
    <t>Caramel Fox</t>
  </si>
  <si>
    <t>Skoneczny</t>
  </si>
  <si>
    <t>AiK</t>
  </si>
  <si>
    <t>Grzesik</t>
  </si>
  <si>
    <t>Kacprzyk</t>
  </si>
  <si>
    <t>Pączkowski</t>
  </si>
  <si>
    <t>Siwy&amp;Rudy&amp;Sopel&amp;Mongoose</t>
  </si>
  <si>
    <t>Sobieniak</t>
  </si>
  <si>
    <t>TEAMNOWINKA</t>
  </si>
  <si>
    <t>siwy i rudy</t>
  </si>
  <si>
    <t>Konopski</t>
  </si>
  <si>
    <t>Eurobank</t>
  </si>
  <si>
    <t>Owsik</t>
  </si>
  <si>
    <t>FINES Lidzbark Warminski</t>
  </si>
  <si>
    <t>Rokicki</t>
  </si>
  <si>
    <t>free rider</t>
  </si>
  <si>
    <t>Ropel</t>
  </si>
  <si>
    <t>Norda Active Team</t>
  </si>
  <si>
    <t>Frymark</t>
  </si>
  <si>
    <t>1 STO w Gdyni</t>
  </si>
  <si>
    <t>Wejherowo</t>
  </si>
  <si>
    <t>Sebastian Jakub</t>
  </si>
  <si>
    <t>Ciszak</t>
  </si>
  <si>
    <t>ZZJ</t>
  </si>
  <si>
    <t>Binkowski</t>
  </si>
  <si>
    <t>J&amp;J</t>
  </si>
  <si>
    <t>Kuczyński</t>
  </si>
  <si>
    <t>Szyszlak</t>
  </si>
  <si>
    <t>Jędrzej</t>
  </si>
  <si>
    <t>Rosiek</t>
  </si>
  <si>
    <t>Groźny Albinos</t>
  </si>
  <si>
    <t>Durajewski</t>
  </si>
  <si>
    <t>Wojciuk</t>
  </si>
  <si>
    <t>Hamak na Bananach</t>
  </si>
  <si>
    <t>stAWek sKŁad</t>
  </si>
  <si>
    <t>STAWOWSKI</t>
  </si>
  <si>
    <t>Kozłowski</t>
  </si>
  <si>
    <t>Wesołego Szampana</t>
  </si>
  <si>
    <t>Springer</t>
  </si>
  <si>
    <t>Suszek</t>
  </si>
  <si>
    <t>M^3</t>
  </si>
  <si>
    <t>Wodtke</t>
  </si>
  <si>
    <t>3XM</t>
  </si>
  <si>
    <t>Pszczoliński</t>
  </si>
  <si>
    <t>Golofit</t>
  </si>
  <si>
    <t>Trener</t>
  </si>
  <si>
    <t>Florkiewicz</t>
  </si>
  <si>
    <t>Magic Team</t>
  </si>
  <si>
    <t>Akwaryści</t>
  </si>
  <si>
    <t>15 Gołdapski Pułk Przeciwlotniczy</t>
  </si>
  <si>
    <t>KUNISZYK</t>
  </si>
  <si>
    <t>15 Goldapski Pulk Przeciwlotniczy</t>
  </si>
  <si>
    <t>Budnik</t>
  </si>
  <si>
    <t>The Garden Shears</t>
  </si>
  <si>
    <t>Kuźnia Triathlonu</t>
  </si>
  <si>
    <t>Dalasinski</t>
  </si>
  <si>
    <t>Siemano Bike Team</t>
  </si>
  <si>
    <t>Tężycki</t>
  </si>
  <si>
    <t>Leniwce</t>
  </si>
  <si>
    <t>RR</t>
  </si>
  <si>
    <t>IncaTerrorSquad</t>
  </si>
  <si>
    <t>Kuliga</t>
  </si>
  <si>
    <t>bike now beer later</t>
  </si>
  <si>
    <t>Mańka</t>
  </si>
  <si>
    <t>KALISKA</t>
  </si>
  <si>
    <t>Burchard</t>
  </si>
  <si>
    <t>Cluj-Gdańsk Buna Ekipa</t>
  </si>
  <si>
    <t>Szymborski</t>
  </si>
  <si>
    <t>Nicu</t>
  </si>
  <si>
    <t>Gheorghiu</t>
  </si>
  <si>
    <t>Mydlarski</t>
  </si>
  <si>
    <t>GreyWolf</t>
  </si>
  <si>
    <t>Uwagi</t>
  </si>
  <si>
    <t>Furman</t>
  </si>
  <si>
    <t>Żółta Zebra</t>
  </si>
  <si>
    <t>Wąchnicki</t>
  </si>
  <si>
    <t>KaroLTaam-Narty@Rower</t>
  </si>
  <si>
    <t>karoltaam</t>
  </si>
  <si>
    <t>Niemarzyn</t>
  </si>
  <si>
    <t>Niziołek</t>
  </si>
  <si>
    <t>VENEZIA MTB</t>
  </si>
  <si>
    <t>Szulin</t>
  </si>
  <si>
    <t>NEXUS Team</t>
  </si>
  <si>
    <t>Glaas</t>
  </si>
  <si>
    <t>Kilian</t>
  </si>
  <si>
    <t>!</t>
  </si>
  <si>
    <t>Niedbalski</t>
  </si>
  <si>
    <t>Plecke</t>
  </si>
  <si>
    <t>Agent PZU</t>
  </si>
  <si>
    <t>Browar Bytów</t>
  </si>
  <si>
    <t>Kalar</t>
  </si>
  <si>
    <t>Pekabex</t>
  </si>
  <si>
    <t>bss wrocław</t>
  </si>
  <si>
    <t>karol</t>
  </si>
  <si>
    <t>Dziki TNT team</t>
  </si>
  <si>
    <t>Wilma</t>
  </si>
  <si>
    <t>Majka Team</t>
  </si>
  <si>
    <t>Bez kasku</t>
  </si>
  <si>
    <t>Romanowski</t>
  </si>
  <si>
    <t>VELMAR TEAM</t>
  </si>
  <si>
    <t>Po trupach do celu</t>
  </si>
  <si>
    <t>Daszczyński</t>
  </si>
  <si>
    <t>Sosna</t>
  </si>
  <si>
    <t>Cumulus</t>
  </si>
  <si>
    <t>RADMOR team</t>
  </si>
  <si>
    <t>Żywno</t>
  </si>
  <si>
    <t>Wheelie garage</t>
  </si>
  <si>
    <t>Skowroński</t>
  </si>
  <si>
    <t>FTI Racing Team</t>
  </si>
  <si>
    <t>Przybysz</t>
  </si>
  <si>
    <t>Dream Tri Team</t>
  </si>
  <si>
    <t>Gruszecki</t>
  </si>
  <si>
    <t>Olite zerorh+ Racing Team</t>
  </si>
  <si>
    <t>Stopa Słupsk</t>
  </si>
  <si>
    <t>ZBIGNIEW</t>
  </si>
  <si>
    <t>PIĄTKOWSKI</t>
  </si>
  <si>
    <t>InfinIT Codelab</t>
  </si>
  <si>
    <t>H56 200</t>
  </si>
  <si>
    <t>H56 100</t>
  </si>
  <si>
    <t>Świderski</t>
  </si>
  <si>
    <t>Wawer</t>
  </si>
  <si>
    <t>Lelukiewicz</t>
  </si>
  <si>
    <t>Wojtczak</t>
  </si>
  <si>
    <t>Białas</t>
  </si>
  <si>
    <t>Olbryś</t>
  </si>
  <si>
    <t>Leśniewski</t>
  </si>
  <si>
    <t>Kwaśniak</t>
  </si>
  <si>
    <t>Krasodomski</t>
  </si>
  <si>
    <t>Kropidłowski</t>
  </si>
  <si>
    <t>Skorupski</t>
  </si>
  <si>
    <t>BikeBoys.pl Orientujemy</t>
  </si>
  <si>
    <t>Marcjoniak</t>
  </si>
  <si>
    <t>Korba Team</t>
  </si>
  <si>
    <t>Wilga</t>
  </si>
  <si>
    <t>Trasa: TR200</t>
  </si>
  <si>
    <t>Talaga</t>
  </si>
  <si>
    <t>Pyta</t>
  </si>
  <si>
    <t>Krzysiek</t>
  </si>
  <si>
    <t>Boczkowski</t>
  </si>
  <si>
    <t>Żeglińska</t>
  </si>
  <si>
    <t>Grabiec</t>
  </si>
  <si>
    <t>Mitlewski</t>
  </si>
  <si>
    <t>Tymoteusz</t>
  </si>
  <si>
    <t>Marczak</t>
  </si>
  <si>
    <t>Masztalski</t>
  </si>
  <si>
    <t>Kaźmierczuk</t>
  </si>
  <si>
    <t>Coś nom pizło na łeb</t>
  </si>
  <si>
    <t>Immotion Specialized Team Wrocław</t>
  </si>
  <si>
    <t>Rajd Liczyrzepy</t>
  </si>
  <si>
    <t>Harpagan 57 200km</t>
  </si>
  <si>
    <t>Grassor 444</t>
  </si>
  <si>
    <t>Leśne Dukty</t>
  </si>
  <si>
    <t>XVIII Szago</t>
  </si>
  <si>
    <t>Harpagan 58 200km</t>
  </si>
  <si>
    <t>XVII Szago</t>
  </si>
  <si>
    <t>MnO Łapiguz</t>
  </si>
  <si>
    <t>Harpagan 58 100km</t>
  </si>
  <si>
    <t>Bogucki</t>
  </si>
  <si>
    <t>Tiszbein</t>
  </si>
  <si>
    <t>Waleńczak</t>
  </si>
  <si>
    <t>Delke</t>
  </si>
  <si>
    <t>Guździoł</t>
  </si>
  <si>
    <t>Drobniewski</t>
  </si>
  <si>
    <t>Frozyna</t>
  </si>
  <si>
    <t>Witkowska</t>
  </si>
  <si>
    <t>Wioleta</t>
  </si>
  <si>
    <t>Telimena</t>
  </si>
  <si>
    <t>Pander</t>
  </si>
  <si>
    <t>Kuźniarowicz</t>
  </si>
  <si>
    <t>Hrehorowicz</t>
  </si>
  <si>
    <t>Smashing pĄpkins</t>
  </si>
  <si>
    <t>Łukawski</t>
  </si>
  <si>
    <t>Rzeźnik</t>
  </si>
  <si>
    <t>Tuszyński</t>
  </si>
  <si>
    <t>Recław</t>
  </si>
  <si>
    <t>pasjavspraca.com</t>
  </si>
  <si>
    <t>Wtulich</t>
  </si>
  <si>
    <t>Maturzyści</t>
  </si>
  <si>
    <t>Szultka</t>
  </si>
  <si>
    <t>Nycz</t>
  </si>
  <si>
    <t>Skrzypiński</t>
  </si>
  <si>
    <t>Kijak</t>
  </si>
  <si>
    <t>Coolarze</t>
  </si>
  <si>
    <t>Drozdowski</t>
  </si>
  <si>
    <t>Połamańcy</t>
  </si>
  <si>
    <t>ParaCarpatia</t>
  </si>
  <si>
    <t>Przechlewo</t>
  </si>
  <si>
    <t>TRIPAKA</t>
  </si>
  <si>
    <t>Niewiadomska</t>
  </si>
  <si>
    <t>Jędrzejczak</t>
  </si>
  <si>
    <t>Przybyła</t>
  </si>
  <si>
    <t>Gappa</t>
  </si>
  <si>
    <t>Zieniuk</t>
  </si>
  <si>
    <t>Gryszun</t>
  </si>
  <si>
    <t>Burzawa</t>
  </si>
  <si>
    <t>Road-Racing.pl</t>
  </si>
  <si>
    <t>Bory team</t>
  </si>
  <si>
    <t>T-Mobile Sport Team</t>
  </si>
  <si>
    <t>SISU OWB Team</t>
  </si>
  <si>
    <t>COOL RIDING TEAM</t>
  </si>
  <si>
    <t>Nie przepraszam za Jedwabne!</t>
  </si>
  <si>
    <t>MH Automatyka</t>
  </si>
  <si>
    <t>Tripaka Przechlewo</t>
  </si>
  <si>
    <t>RS Team</t>
  </si>
  <si>
    <t>Simply the Best</t>
  </si>
  <si>
    <t>Jacek Piotr</t>
  </si>
  <si>
    <t>Na ch... nam to było</t>
  </si>
  <si>
    <t>HOŁDAKOWSKI</t>
  </si>
  <si>
    <t>SOPOT</t>
  </si>
  <si>
    <t>JAROSŁAW</t>
  </si>
  <si>
    <t>Carraluch</t>
  </si>
  <si>
    <t>Skorupka</t>
  </si>
  <si>
    <t>Hawran</t>
  </si>
  <si>
    <t>jednoosobowy zespół truskawkowy</t>
  </si>
  <si>
    <t>Kostrubiec</t>
  </si>
  <si>
    <t>Jagoda</t>
  </si>
  <si>
    <t>---</t>
  </si>
  <si>
    <t>Krakoska Scena Gravelowa</t>
  </si>
  <si>
    <t>Kopel</t>
  </si>
  <si>
    <t>Tarnawski</t>
  </si>
  <si>
    <t>Kubiena</t>
  </si>
  <si>
    <t>Rumian</t>
  </si>
  <si>
    <t>Grzesiuk</t>
  </si>
  <si>
    <t>Ślimak</t>
  </si>
  <si>
    <t>Gajewski</t>
  </si>
  <si>
    <t>Gajewska</t>
  </si>
  <si>
    <t>Teresa</t>
  </si>
  <si>
    <t>Róża Wiatrów/AzymutTeam</t>
  </si>
  <si>
    <t>Leyko</t>
  </si>
  <si>
    <t>PG</t>
  </si>
  <si>
    <t>Suma PP - Kara</t>
  </si>
  <si>
    <t>Czas na mecie</t>
  </si>
  <si>
    <t xml:space="preserve">Drużyna </t>
  </si>
  <si>
    <t>Miejsce M</t>
  </si>
  <si>
    <t>Miejsce K</t>
  </si>
  <si>
    <t>Miejsce Open</t>
  </si>
  <si>
    <t>61</t>
  </si>
  <si>
    <t>52</t>
  </si>
  <si>
    <t>51</t>
  </si>
  <si>
    <t>42</t>
  </si>
  <si>
    <t>41</t>
  </si>
  <si>
    <t>Mirka</t>
  </si>
  <si>
    <t>Kreft</t>
  </si>
  <si>
    <t>Manthey</t>
  </si>
  <si>
    <t>Sieczka</t>
  </si>
  <si>
    <t>Miejsce w kat. (K/M)</t>
  </si>
  <si>
    <t>RWD</t>
  </si>
  <si>
    <t>Pędzący Pędzel</t>
  </si>
  <si>
    <t>Słowik</t>
  </si>
  <si>
    <t>RSTEAM</t>
  </si>
  <si>
    <t>RSTeam</t>
  </si>
  <si>
    <t>RS TEAM</t>
  </si>
  <si>
    <t>Rs Team</t>
  </si>
  <si>
    <t>Włóczykije</t>
  </si>
  <si>
    <t>banderolka.pl</t>
  </si>
  <si>
    <t>Pędzące Ślimaki</t>
  </si>
  <si>
    <t>DZTZKLSNU</t>
  </si>
  <si>
    <t>VerOn Team</t>
  </si>
  <si>
    <t>Kucza</t>
  </si>
  <si>
    <t>Matera</t>
  </si>
  <si>
    <t>Stankowski</t>
  </si>
  <si>
    <t>Mrozek</t>
  </si>
  <si>
    <t>JOANNA</t>
  </si>
  <si>
    <t>PAPUGA</t>
  </si>
  <si>
    <t>SylwiA</t>
  </si>
  <si>
    <t>Widulińska</t>
  </si>
  <si>
    <t>Banaś</t>
  </si>
  <si>
    <t>Góra</t>
  </si>
  <si>
    <t>Hejmanowski</t>
  </si>
  <si>
    <t>Kordiasz</t>
  </si>
  <si>
    <t>Kozioł</t>
  </si>
  <si>
    <t>Sołtysiński</t>
  </si>
  <si>
    <t>Wiewiórski</t>
  </si>
  <si>
    <t>Rosińska</t>
  </si>
  <si>
    <t>Majtczak</t>
  </si>
  <si>
    <t>Grassor 222</t>
  </si>
  <si>
    <t>Szago-W</t>
  </si>
  <si>
    <t>360-W</t>
  </si>
  <si>
    <t>Rajd Liczyrzepy wiosna 100km</t>
  </si>
  <si>
    <t>Płowaś</t>
  </si>
  <si>
    <t>Ryngwelska</t>
  </si>
  <si>
    <t>Oliwia</t>
  </si>
  <si>
    <t>Dziamara</t>
  </si>
  <si>
    <t>Friede</t>
  </si>
  <si>
    <t>Bochyński</t>
  </si>
  <si>
    <t>Lewosz</t>
  </si>
  <si>
    <t>Wegner</t>
  </si>
  <si>
    <t>Zwoliński</t>
  </si>
  <si>
    <t>Burcon</t>
  </si>
  <si>
    <t>Błedowski</t>
  </si>
  <si>
    <t>Liczyrzepa W</t>
  </si>
  <si>
    <t>Dobromir</t>
  </si>
  <si>
    <t>Korzewski</t>
  </si>
  <si>
    <t>Włóczymordy</t>
  </si>
  <si>
    <t>Owczarz</t>
  </si>
  <si>
    <t>Becmer</t>
  </si>
  <si>
    <t>Wisniewski</t>
  </si>
  <si>
    <t>Weiss</t>
  </si>
  <si>
    <t>XVI RzK</t>
  </si>
  <si>
    <t>Rozt 13</t>
  </si>
  <si>
    <t>OA W</t>
  </si>
  <si>
    <t>Mucha</t>
  </si>
  <si>
    <t>Niewiadomski</t>
  </si>
  <si>
    <t>H57 200</t>
  </si>
  <si>
    <t>Ananicz</t>
  </si>
  <si>
    <t>Kowalczyk</t>
  </si>
  <si>
    <t>w-kiblu-jest-tygrys</t>
  </si>
  <si>
    <t>Brzóska</t>
  </si>
  <si>
    <t>Pancerne Rowery</t>
  </si>
  <si>
    <t>Skuczyński</t>
  </si>
  <si>
    <t>STN-Tęcza</t>
  </si>
  <si>
    <t>Ignacy</t>
  </si>
  <si>
    <t>Waliszewski</t>
  </si>
  <si>
    <t>STN - Tęcza</t>
  </si>
  <si>
    <t>Szwed</t>
  </si>
  <si>
    <t>Kolejny Nudny Weekend</t>
  </si>
  <si>
    <t>Zdancewicz</t>
  </si>
  <si>
    <t>Malwina</t>
  </si>
  <si>
    <t>Masterlease Team</t>
  </si>
  <si>
    <t>Łapiński</t>
  </si>
  <si>
    <t>Janczyszyn</t>
  </si>
  <si>
    <t>Pędzące źółwie</t>
  </si>
  <si>
    <t>Systemtourguide.com</t>
  </si>
  <si>
    <t>Diering</t>
  </si>
  <si>
    <t>Jo-Dziki</t>
  </si>
  <si>
    <t>Gorzycki</t>
  </si>
  <si>
    <t>Herba</t>
  </si>
  <si>
    <t>Paweł Bolesław</t>
  </si>
  <si>
    <t>Ginter</t>
  </si>
  <si>
    <t>Szfeje</t>
  </si>
  <si>
    <t>WLKP</t>
  </si>
  <si>
    <t>Napierała</t>
  </si>
  <si>
    <t>BYSEWO TEAM</t>
  </si>
  <si>
    <t>Bysewo Team</t>
  </si>
  <si>
    <t>Więczkowska</t>
  </si>
  <si>
    <t>pożeracze ciastkuff!</t>
  </si>
  <si>
    <t>Patrycja</t>
  </si>
  <si>
    <t>Lila</t>
  </si>
  <si>
    <t>Pożeracze Ciastkuff!</t>
  </si>
  <si>
    <t>DPF Paterek TEAM</t>
  </si>
  <si>
    <t>Olaf</t>
  </si>
  <si>
    <t>Staśkiewicz</t>
  </si>
  <si>
    <t>Krankiewicz</t>
  </si>
  <si>
    <t>Cycliści</t>
  </si>
  <si>
    <t>Chrześciański</t>
  </si>
  <si>
    <t>zZiajani Team</t>
  </si>
  <si>
    <t>Pulikowski</t>
  </si>
  <si>
    <t>Lipno Team</t>
  </si>
  <si>
    <t>Lipno</t>
  </si>
  <si>
    <t>Krzysztof Jan</t>
  </si>
  <si>
    <t>Kletkiewicz</t>
  </si>
  <si>
    <t>Lipno team</t>
  </si>
  <si>
    <t>iTaxi</t>
  </si>
  <si>
    <t>Lipiński Mosty</t>
  </si>
  <si>
    <t>mItO</t>
  </si>
  <si>
    <t>Łuszczyk</t>
  </si>
  <si>
    <t>Kaźmierczak</t>
  </si>
  <si>
    <t>Iga</t>
  </si>
  <si>
    <t>Kasprzak</t>
  </si>
  <si>
    <t>Mackiewicz</t>
  </si>
  <si>
    <t>Nadleśnictwo Miastko</t>
  </si>
  <si>
    <t>Łyczek</t>
  </si>
  <si>
    <t>Tadeusz Paweł</t>
  </si>
  <si>
    <t>Przybył</t>
  </si>
  <si>
    <t>Fucz</t>
  </si>
  <si>
    <t>Piotrzkowski</t>
  </si>
  <si>
    <t>Frąszczak</t>
  </si>
  <si>
    <t>Daliga</t>
  </si>
  <si>
    <t>Anna Maria</t>
  </si>
  <si>
    <t>Może teraz</t>
  </si>
  <si>
    <t>Kuster</t>
  </si>
  <si>
    <t>MTS HAMER</t>
  </si>
  <si>
    <t>Karkut</t>
  </si>
  <si>
    <t>Nejman</t>
  </si>
  <si>
    <t>Pięty Szalonego Gnoma i Spółka</t>
  </si>
  <si>
    <t>Kasprzyk</t>
  </si>
  <si>
    <t>Zajk</t>
  </si>
  <si>
    <t>Woss</t>
  </si>
  <si>
    <t>Komossa</t>
  </si>
  <si>
    <t>Borkowo</t>
  </si>
  <si>
    <t>CharzySquad</t>
  </si>
  <si>
    <t>Tomasz Mateusz</t>
  </si>
  <si>
    <t>Charzyfornia</t>
  </si>
  <si>
    <t>Stanislawski</t>
  </si>
  <si>
    <t>Siewert</t>
  </si>
  <si>
    <t>Surała</t>
  </si>
  <si>
    <t>Pancerne rowery</t>
  </si>
  <si>
    <t>Lewandowicz</t>
  </si>
  <si>
    <t>Ewapotranspiracja</t>
  </si>
  <si>
    <t>Nosarzewska</t>
  </si>
  <si>
    <t>SKPB Warszawa</t>
  </si>
  <si>
    <t>Klocek</t>
  </si>
  <si>
    <t>MM`s</t>
  </si>
  <si>
    <t>Strachota</t>
  </si>
  <si>
    <t>Rowerami.com</t>
  </si>
  <si>
    <t>RKS MotylaNoga</t>
  </si>
  <si>
    <t>Leśne Dzbany</t>
  </si>
  <si>
    <t>Morzy</t>
  </si>
  <si>
    <t>Nielubszyc</t>
  </si>
  <si>
    <t>SNG Wild Dukcks/Orientuś</t>
  </si>
  <si>
    <t>KS PIDRINA GDYNIA</t>
  </si>
  <si>
    <t>Weiss-Szulc</t>
  </si>
  <si>
    <t>H57 100</t>
  </si>
  <si>
    <t>Harpagan 57 100km</t>
  </si>
  <si>
    <t>Gilewski</t>
  </si>
  <si>
    <t>Damian Wiesław</t>
  </si>
  <si>
    <t>OK!Sport</t>
  </si>
  <si>
    <t>WIĘCEJ FUNKU!</t>
  </si>
  <si>
    <t>Ania</t>
  </si>
  <si>
    <t>Klub Królika Stefana</t>
  </si>
  <si>
    <t>Cyborg Team</t>
  </si>
  <si>
    <t>Cenzus PRO Team</t>
  </si>
  <si>
    <t>Kawałko</t>
  </si>
  <si>
    <t>Maruszak</t>
  </si>
  <si>
    <t>Dziliński</t>
  </si>
  <si>
    <t>Sidorowicz</t>
  </si>
  <si>
    <t>T19</t>
  </si>
  <si>
    <t>T18</t>
  </si>
  <si>
    <t>T17</t>
  </si>
  <si>
    <t>T16</t>
  </si>
  <si>
    <t>T15</t>
  </si>
  <si>
    <t>T14</t>
  </si>
  <si>
    <t>T13</t>
  </si>
  <si>
    <t>T12</t>
  </si>
  <si>
    <t>T11</t>
  </si>
  <si>
    <t>T10</t>
  </si>
  <si>
    <t>T9</t>
  </si>
  <si>
    <t>T8</t>
  </si>
  <si>
    <t>T7</t>
  </si>
  <si>
    <t>T5</t>
  </si>
  <si>
    <t>T4</t>
  </si>
  <si>
    <t>T3</t>
  </si>
  <si>
    <t>T2</t>
  </si>
  <si>
    <t>T1</t>
  </si>
  <si>
    <t>Trasa: TR222</t>
  </si>
  <si>
    <t>Grassor444</t>
  </si>
  <si>
    <t>Grassor222</t>
  </si>
  <si>
    <t>3 razy 1404</t>
  </si>
  <si>
    <t>WKS Wawel Kraków</t>
  </si>
  <si>
    <t>T-Mobile Bikeholicy</t>
  </si>
  <si>
    <t>Bogumil</t>
  </si>
  <si>
    <t>JACAK</t>
  </si>
  <si>
    <t>Opasz</t>
  </si>
  <si>
    <t>Siemianowice Śląskie</t>
  </si>
  <si>
    <t>Crossbikers</t>
  </si>
  <si>
    <t>Niedzielna Grupa Rowerowa</t>
  </si>
  <si>
    <t>URBANIK</t>
  </si>
  <si>
    <t>Sąsiedzi</t>
  </si>
  <si>
    <t>Mikołaj Ski Team</t>
  </si>
  <si>
    <t>W i R</t>
  </si>
  <si>
    <t>Łakomiec</t>
  </si>
  <si>
    <t>Warmuz</t>
  </si>
  <si>
    <t>Gajkowski</t>
  </si>
  <si>
    <t>Hapczyn</t>
  </si>
  <si>
    <t>Szczerbiński</t>
  </si>
  <si>
    <t>Matura</t>
  </si>
  <si>
    <t>Bajsarowicz</t>
  </si>
  <si>
    <t>Masłej</t>
  </si>
  <si>
    <t>Górecki</t>
  </si>
  <si>
    <t>Magda</t>
  </si>
  <si>
    <t>Cieś</t>
  </si>
  <si>
    <t>Tomaszczyk-Tiszbein</t>
  </si>
  <si>
    <t>Grzegorzewski</t>
  </si>
  <si>
    <t>Iwo</t>
  </si>
  <si>
    <t>Sakowicz</t>
  </si>
  <si>
    <t>ZASZYCI</t>
  </si>
  <si>
    <t>Handke</t>
  </si>
  <si>
    <t>Koty Poznań</t>
  </si>
  <si>
    <t>Dt4You Mtb Team</t>
  </si>
  <si>
    <t>BIKE-TAXI.PL</t>
  </si>
  <si>
    <t>Turbo</t>
  </si>
  <si>
    <t>Tour de Sklep Skoki Team</t>
  </si>
  <si>
    <t>MACIEJ</t>
  </si>
  <si>
    <t>KONIECZNY</t>
  </si>
  <si>
    <t>HERMAN-IŻYCKI</t>
  </si>
  <si>
    <t>Ameba Lisiny</t>
  </si>
  <si>
    <t>IT</t>
  </si>
  <si>
    <t>Lisik</t>
  </si>
  <si>
    <t>Słaboń</t>
  </si>
  <si>
    <t>Wilk</t>
  </si>
  <si>
    <t>Kielce</t>
  </si>
  <si>
    <t>Ciecierzyca Wełnowiec</t>
  </si>
  <si>
    <t>Gang Olsena</t>
  </si>
  <si>
    <t>ŚJ</t>
  </si>
  <si>
    <t>Recykling Przede Wszystkim</t>
  </si>
  <si>
    <t>Cirut</t>
  </si>
  <si>
    <t>Wielgosz</t>
  </si>
  <si>
    <t>Kurkowski</t>
  </si>
  <si>
    <t>Strakowska</t>
  </si>
  <si>
    <t>Pospiszył</t>
  </si>
  <si>
    <t>Marcel</t>
  </si>
  <si>
    <t>Kołodziejczyk</t>
  </si>
  <si>
    <t>Melon</t>
  </si>
  <si>
    <t>Mączka</t>
  </si>
  <si>
    <t>rocznk</t>
  </si>
  <si>
    <t>Grupa Rowerowa Lipka II</t>
  </si>
  <si>
    <t>Lost</t>
  </si>
  <si>
    <t>Szago J</t>
  </si>
  <si>
    <t>Orientakcja 11</t>
  </si>
  <si>
    <t>Orientakcja  12</t>
  </si>
  <si>
    <t>Gonciarz</t>
  </si>
  <si>
    <t>AKTYWNY ĆMIŃSK</t>
  </si>
  <si>
    <t>Ćmińsk</t>
  </si>
  <si>
    <t>Pabianice</t>
  </si>
  <si>
    <t>Maj</t>
  </si>
  <si>
    <t>Ciołak</t>
  </si>
  <si>
    <t>Warzycha</t>
  </si>
  <si>
    <t>Tytani znad Grabi</t>
  </si>
  <si>
    <t>Sworski</t>
  </si>
  <si>
    <t>Wodzyński</t>
  </si>
  <si>
    <t>OA J</t>
  </si>
  <si>
    <t>JJ</t>
  </si>
  <si>
    <t>+24h</t>
  </si>
  <si>
    <t>Romanowska</t>
  </si>
  <si>
    <t>MajBike Team</t>
  </si>
  <si>
    <t>Stabeusz</t>
  </si>
  <si>
    <t>Ćwidak</t>
  </si>
  <si>
    <t>SKPT Gdańsk</t>
  </si>
  <si>
    <t>Cyman</t>
  </si>
  <si>
    <t>Majbike</t>
  </si>
  <si>
    <t>Wda Czarna Woda</t>
  </si>
  <si>
    <t>TEAM Żanklod</t>
  </si>
  <si>
    <t>MODRZYŃSKI</t>
  </si>
  <si>
    <t>DAWID</t>
  </si>
  <si>
    <t>Kwidzyn Biega/ KP PSP Kwidzyn</t>
  </si>
  <si>
    <t>Tripaka</t>
  </si>
  <si>
    <t>Bytów Browar Kaszubski</t>
  </si>
  <si>
    <t>HORYZONT</t>
  </si>
  <si>
    <t>Kaliszczak</t>
  </si>
  <si>
    <t>VeloGD/Babskie Kręcenie</t>
  </si>
  <si>
    <t>Przemyski</t>
  </si>
  <si>
    <t>tripaka przechlewo/superkajak.pl</t>
  </si>
  <si>
    <t>Alicki</t>
  </si>
  <si>
    <t>Starostwo Powiatowe w Pucku</t>
  </si>
  <si>
    <t>Matejewski</t>
  </si>
  <si>
    <t>Torzecki</t>
  </si>
  <si>
    <t>GCN CYCLING CLUB</t>
  </si>
  <si>
    <t>Kędzierski</t>
  </si>
  <si>
    <t>Majkowski</t>
  </si>
  <si>
    <t>Koszyk</t>
  </si>
  <si>
    <t>TrolInO</t>
  </si>
  <si>
    <t>Hruszka</t>
  </si>
  <si>
    <t>Pędzące Maliny</t>
  </si>
  <si>
    <t>Bunaekipa</t>
  </si>
  <si>
    <t>Siłkowska</t>
  </si>
  <si>
    <t>Upgrade</t>
  </si>
  <si>
    <t>TruchłoKomturaTeam</t>
  </si>
  <si>
    <t>TANDEM Racing team</t>
  </si>
  <si>
    <t>KKBTeam</t>
  </si>
  <si>
    <t>Suchy Dwór</t>
  </si>
  <si>
    <t>Bikenow Beer Later</t>
  </si>
  <si>
    <t>Matt</t>
  </si>
  <si>
    <t>Buczko</t>
  </si>
  <si>
    <t>Frączyk</t>
  </si>
  <si>
    <t>Tripaka Przechlew</t>
  </si>
  <si>
    <t>Czarnowski</t>
  </si>
  <si>
    <t>Tripaka przechlweo</t>
  </si>
  <si>
    <t>Kruszyński</t>
  </si>
  <si>
    <t>Adva</t>
  </si>
  <si>
    <t>Rogalewski</t>
  </si>
  <si>
    <t>Remigiusz</t>
  </si>
  <si>
    <t>Facebook: Turystyka na Co dzień</t>
  </si>
  <si>
    <t>Samotny Wojownik Romana</t>
  </si>
  <si>
    <t>Antoniuk</t>
  </si>
  <si>
    <t>Surdykowski</t>
  </si>
  <si>
    <t>Letniowski</t>
  </si>
  <si>
    <t>Diagnostic</t>
  </si>
  <si>
    <t>Stolc</t>
  </si>
  <si>
    <t>Dawid Robert</t>
  </si>
  <si>
    <t>15 PUŁK PRZECIWLOTNICZY</t>
  </si>
  <si>
    <t>Golder</t>
  </si>
  <si>
    <t>Arkadiusz Mateusz</t>
  </si>
  <si>
    <t>Gołofit</t>
  </si>
  <si>
    <t>GBRS</t>
  </si>
  <si>
    <t>Marcin..</t>
  </si>
  <si>
    <t>SISU OWB-TEMA</t>
  </si>
  <si>
    <t>Gnojno</t>
  </si>
  <si>
    <t>SISU-OWB Team</t>
  </si>
  <si>
    <t>Kozdroń</t>
  </si>
  <si>
    <t>Dąbrówka</t>
  </si>
  <si>
    <t>Pacholski</t>
  </si>
  <si>
    <t>FreeRider</t>
  </si>
  <si>
    <t>Jan.</t>
  </si>
  <si>
    <t>tripaka</t>
  </si>
  <si>
    <t>Żanecki</t>
  </si>
  <si>
    <t>KING80</t>
  </si>
  <si>
    <t>Romanik</t>
  </si>
  <si>
    <t>Cichosz</t>
  </si>
  <si>
    <t>Lao</t>
  </si>
  <si>
    <t>Maciaszek</t>
  </si>
  <si>
    <t>Głuchowski</t>
  </si>
  <si>
    <t>Industria</t>
  </si>
  <si>
    <t>Mateńko</t>
  </si>
  <si>
    <t>Buraki z Paki</t>
  </si>
  <si>
    <t>Libera</t>
  </si>
  <si>
    <t>Chudzik</t>
  </si>
  <si>
    <t>Emil</t>
  </si>
  <si>
    <t>Speednet</t>
  </si>
  <si>
    <t>Opałka</t>
  </si>
  <si>
    <t>Będkowski</t>
  </si>
  <si>
    <t>Krawczenko</t>
  </si>
  <si>
    <t>Ołubiec</t>
  </si>
  <si>
    <t>Żynda</t>
  </si>
  <si>
    <t>Jakub Aleksander</t>
  </si>
  <si>
    <t>Kudosz</t>
  </si>
  <si>
    <t>Wital Gołdap</t>
  </si>
  <si>
    <t>Stadlewski</t>
  </si>
  <si>
    <t>Stadzio</t>
  </si>
  <si>
    <t>Sowinski</t>
  </si>
  <si>
    <t>"PPHU ""A. Kalarus"""</t>
  </si>
  <si>
    <t>Dalecki</t>
  </si>
  <si>
    <t>Przemyslaw</t>
  </si>
  <si>
    <t>Wyganowski</t>
  </si>
  <si>
    <t>Brzozowski</t>
  </si>
  <si>
    <t>Czeszyński</t>
  </si>
  <si>
    <t>Niesiobędzki</t>
  </si>
  <si>
    <t>BARG</t>
  </si>
  <si>
    <t>Kawczak</t>
  </si>
  <si>
    <t>struchole</t>
  </si>
  <si>
    <t>Buna Ekipa</t>
  </si>
  <si>
    <t>Malatynski</t>
  </si>
  <si>
    <t>GPR</t>
  </si>
  <si>
    <t>Łapanowski</t>
  </si>
  <si>
    <t>Łapy Na Rowerach</t>
  </si>
  <si>
    <t>Szyszkowiec</t>
  </si>
  <si>
    <t>Milka</t>
  </si>
  <si>
    <t>Akademia Parkour Wejherowo</t>
  </si>
  <si>
    <t>Pochwała</t>
  </si>
  <si>
    <t>H58 200</t>
  </si>
  <si>
    <t>Szymirska-Kowalska</t>
  </si>
  <si>
    <t>Karina</t>
  </si>
  <si>
    <t>H58 100</t>
  </si>
  <si>
    <t>Gruhn</t>
  </si>
  <si>
    <t>Skawiński</t>
  </si>
  <si>
    <t>Szczęsny</t>
  </si>
  <si>
    <t>Gabor</t>
  </si>
  <si>
    <t>Sass</t>
  </si>
  <si>
    <t>Oriento Expresso Team</t>
  </si>
  <si>
    <t>Bike Park Poznań</t>
  </si>
  <si>
    <t>Orientakcja 12</t>
  </si>
  <si>
    <t>Szamrowicz</t>
  </si>
  <si>
    <t>Starkowski</t>
  </si>
  <si>
    <t>#104</t>
  </si>
  <si>
    <t>Karasiński</t>
  </si>
  <si>
    <t>Jurkowski</t>
  </si>
  <si>
    <t>#103</t>
  </si>
  <si>
    <t>XIX Szago</t>
  </si>
  <si>
    <t>XX Szago</t>
  </si>
  <si>
    <t>Harpagan 59 200km</t>
  </si>
  <si>
    <t>Franciszek</t>
  </si>
  <si>
    <t>Guguł</t>
  </si>
  <si>
    <t>Nick</t>
  </si>
  <si>
    <t>Karpov</t>
  </si>
  <si>
    <t>Dmytro</t>
  </si>
  <si>
    <t>Strashko</t>
  </si>
  <si>
    <t>Myszkiewicz</t>
  </si>
  <si>
    <t>Sławski</t>
  </si>
  <si>
    <t xml:space="preserve">Sławski
</t>
  </si>
  <si>
    <t>Skraburski</t>
  </si>
  <si>
    <t>Barszczewski</t>
  </si>
  <si>
    <t>KS HADES</t>
  </si>
  <si>
    <t>Cobra Rajd Team</t>
  </si>
  <si>
    <t>JEŹDŹCY APOKALIPSY</t>
  </si>
  <si>
    <t>Wilkowska</t>
  </si>
  <si>
    <t>Bałchanowski</t>
  </si>
  <si>
    <t>Kotwa</t>
  </si>
  <si>
    <t>Kromer</t>
  </si>
  <si>
    <t>Czaja</t>
  </si>
  <si>
    <t>Osielski</t>
  </si>
  <si>
    <t>Drzeżdżon</t>
  </si>
  <si>
    <t>Rożek</t>
  </si>
  <si>
    <t>#303</t>
  </si>
  <si>
    <t>#304</t>
  </si>
  <si>
    <t>#312</t>
  </si>
  <si>
    <t>#302</t>
  </si>
  <si>
    <t>#319</t>
  </si>
  <si>
    <t>Podleś</t>
  </si>
  <si>
    <t>#301</t>
  </si>
  <si>
    <t>#321</t>
  </si>
  <si>
    <t>#307</t>
  </si>
  <si>
    <t>#327</t>
  </si>
  <si>
    <t>Fiedosiuk</t>
  </si>
  <si>
    <t>Wichniewicz</t>
  </si>
  <si>
    <t>Czarek</t>
  </si>
  <si>
    <t>#322</t>
  </si>
  <si>
    <t>#314</t>
  </si>
  <si>
    <t>#316</t>
  </si>
  <si>
    <t>#311</t>
  </si>
  <si>
    <t>#320</t>
  </si>
  <si>
    <t>#325</t>
  </si>
  <si>
    <t>#324</t>
  </si>
  <si>
    <t>#323</t>
  </si>
  <si>
    <t>#315</t>
  </si>
  <si>
    <t>#305</t>
  </si>
  <si>
    <t>#310</t>
  </si>
  <si>
    <t>#318</t>
  </si>
  <si>
    <t>#308</t>
  </si>
  <si>
    <t>#306</t>
  </si>
  <si>
    <t>#317</t>
  </si>
  <si>
    <t>#313</t>
  </si>
  <si>
    <t>Trasa: TR300</t>
  </si>
  <si>
    <t>#107</t>
  </si>
  <si>
    <t>Sokołowski</t>
  </si>
  <si>
    <t>ŚPIONEK</t>
  </si>
  <si>
    <t>SZOT</t>
  </si>
  <si>
    <t>MELON-MIKA</t>
  </si>
  <si>
    <t>Cezariusz</t>
  </si>
  <si>
    <t>KOTOWSKI</t>
  </si>
  <si>
    <t>MARUSZAK</t>
  </si>
  <si>
    <t>PGR Pabianice</t>
  </si>
  <si>
    <t>PTC Pabianice</t>
  </si>
  <si>
    <t>Cieszyn</t>
  </si>
  <si>
    <t>Śpionek</t>
  </si>
  <si>
    <t>Bilski</t>
  </si>
  <si>
    <t>Korpula</t>
  </si>
  <si>
    <t>Konopinski</t>
  </si>
  <si>
    <t>Paciorek</t>
  </si>
  <si>
    <t>Kwiatek</t>
  </si>
  <si>
    <t>Majchrzak</t>
  </si>
  <si>
    <t>Rajca</t>
  </si>
  <si>
    <t>Rytych</t>
  </si>
  <si>
    <t>Kędziora</t>
  </si>
  <si>
    <t>Frączek</t>
  </si>
  <si>
    <t>Kwiatkowska</t>
  </si>
  <si>
    <t>KUCZA</t>
  </si>
  <si>
    <t>31 Blt</t>
  </si>
  <si>
    <t>Akademicki Klub Górski Halny</t>
  </si>
  <si>
    <t>Kłosowicz</t>
  </si>
  <si>
    <t>Poślednik</t>
  </si>
  <si>
    <t>Wąsik</t>
  </si>
  <si>
    <t>Bielewicz</t>
  </si>
  <si>
    <t>Sochacka</t>
  </si>
  <si>
    <t>Guźniczak</t>
  </si>
  <si>
    <t>Kinga</t>
  </si>
  <si>
    <t>Napier...Acze</t>
  </si>
  <si>
    <t>Tańczący Z Kompasem</t>
  </si>
  <si>
    <t>Snowdog Trailteam.Pl</t>
  </si>
  <si>
    <t>Eventyr Team</t>
  </si>
  <si>
    <t>Bike Orient / Compass</t>
  </si>
  <si>
    <t>Trail Team</t>
  </si>
  <si>
    <t>Dominiak</t>
  </si>
  <si>
    <t>Rodzinna Grupa Rowerowa</t>
  </si>
  <si>
    <t>Bogusz</t>
  </si>
  <si>
    <t>Raczyński</t>
  </si>
  <si>
    <t>Gradka</t>
  </si>
  <si>
    <t>GFT Racing Team</t>
  </si>
  <si>
    <t>OA 13</t>
  </si>
  <si>
    <t>KLETKIEWICZ</t>
  </si>
  <si>
    <t>LESMAN</t>
  </si>
  <si>
    <t>ŚCIBOR-RYLSKI</t>
  </si>
  <si>
    <t>RUDNICKI</t>
  </si>
  <si>
    <t>DUSZAK</t>
  </si>
  <si>
    <t>TOWANDA</t>
  </si>
  <si>
    <t>BLANK</t>
  </si>
  <si>
    <t>WRONA</t>
  </si>
  <si>
    <t>Godzina Mety</t>
  </si>
  <si>
    <t>KOPER Architektura</t>
  </si>
  <si>
    <t>Bohdanowicz</t>
  </si>
  <si>
    <t>Wojtasik</t>
  </si>
  <si>
    <t>Lesman</t>
  </si>
  <si>
    <t>Wołosz</t>
  </si>
  <si>
    <t>Łapiguz</t>
  </si>
  <si>
    <t>Kopacz</t>
  </si>
  <si>
    <t>Pieczara</t>
  </si>
  <si>
    <t>Skrudlik</t>
  </si>
  <si>
    <t>53</t>
  </si>
  <si>
    <t>55</t>
  </si>
  <si>
    <t>PK41</t>
  </si>
  <si>
    <t>PK42</t>
  </si>
  <si>
    <t>PK51</t>
  </si>
  <si>
    <t>PK52</t>
  </si>
  <si>
    <t>PK53</t>
  </si>
  <si>
    <t>PK55</t>
  </si>
  <si>
    <t>PK61</t>
  </si>
  <si>
    <t>Dagmara</t>
  </si>
  <si>
    <t>Stolarczyk</t>
  </si>
  <si>
    <t>Szybcy i Brudni</t>
  </si>
  <si>
    <t>Gymcity</t>
  </si>
  <si>
    <t>Czerniawski</t>
  </si>
  <si>
    <t>Kikiłaka Team</t>
  </si>
  <si>
    <t>Górka</t>
  </si>
  <si>
    <t>KPP Team</t>
  </si>
  <si>
    <t>Konarzewski</t>
  </si>
  <si>
    <t>Victoria Rąbień</t>
  </si>
  <si>
    <t>Bractwo J III S</t>
  </si>
  <si>
    <t>Wojtas</t>
  </si>
  <si>
    <t>Wszołek</t>
  </si>
  <si>
    <t>Przybycień</t>
  </si>
  <si>
    <t>Bractwo  J III S</t>
  </si>
  <si>
    <t>Cenzus Pro</t>
  </si>
  <si>
    <t>Falaszek</t>
  </si>
  <si>
    <t>Kung-fu Panda</t>
  </si>
  <si>
    <t>Norda Active TEAM</t>
  </si>
  <si>
    <t>TomCat</t>
  </si>
  <si>
    <t>SISU-OWB-rowertour.com</t>
  </si>
  <si>
    <t>Sztywny Klekot</t>
  </si>
  <si>
    <t>Frytka dawaj</t>
  </si>
  <si>
    <t>Frytka Dawaj</t>
  </si>
  <si>
    <t>Zabielski</t>
  </si>
  <si>
    <t>Seta i galareta</t>
  </si>
  <si>
    <t>Sikora</t>
  </si>
  <si>
    <t>3Gravity</t>
  </si>
  <si>
    <t>Browar Kaszubski Bytów</t>
  </si>
  <si>
    <t>Start</t>
  </si>
  <si>
    <t>PK100</t>
  </si>
  <si>
    <t>Gorzów Wielkopolski</t>
  </si>
  <si>
    <t>MTB 4 FUN</t>
  </si>
  <si>
    <t>NaOliwiony</t>
  </si>
  <si>
    <t>Orbit One</t>
  </si>
  <si>
    <t>Tripaka Przchlewo</t>
  </si>
  <si>
    <t>Jas</t>
  </si>
  <si>
    <t>Peter</t>
  </si>
  <si>
    <t>umlaut #FitOnTop</t>
  </si>
  <si>
    <t>Łazarek</t>
  </si>
  <si>
    <t>Kawaler Wieczorową Porą</t>
  </si>
  <si>
    <t>Goździewicz</t>
  </si>
  <si>
    <t>Biegamyrazem Gdynia</t>
  </si>
  <si>
    <t>Dąbski</t>
  </si>
  <si>
    <t>Komorniki</t>
  </si>
  <si>
    <t>AKG Łódź</t>
  </si>
  <si>
    <t>Veith</t>
  </si>
  <si>
    <t>Zwolinski</t>
  </si>
  <si>
    <t>Snowdog Trailteam.pl</t>
  </si>
  <si>
    <t>KTS- IRONMAN</t>
  </si>
  <si>
    <t>Stubiński</t>
  </si>
  <si>
    <t>Jasinski</t>
  </si>
  <si>
    <t>Rnew.pl MTB Team</t>
  </si>
  <si>
    <t>Śpiewak</t>
  </si>
  <si>
    <t>Bytom</t>
  </si>
  <si>
    <t>Człuchów</t>
  </si>
  <si>
    <t>Chobot</t>
  </si>
  <si>
    <t>TrolIno</t>
  </si>
  <si>
    <t>Skrzycka</t>
  </si>
  <si>
    <t>Tandem Racing team</t>
  </si>
  <si>
    <t>Modzelewska</t>
  </si>
  <si>
    <t>Milena</t>
  </si>
  <si>
    <t>Szymanowska</t>
  </si>
  <si>
    <t>Kraska Lewandowska</t>
  </si>
  <si>
    <t>Drzewce</t>
  </si>
  <si>
    <t>Karpińska</t>
  </si>
  <si>
    <t>FIFY</t>
  </si>
  <si>
    <t>Koźbiał</t>
  </si>
  <si>
    <t>Rogała</t>
  </si>
  <si>
    <t>Klaudia</t>
  </si>
  <si>
    <t>Biedrzycka</t>
  </si>
  <si>
    <t>Grada</t>
  </si>
  <si>
    <t>Poźniak</t>
  </si>
  <si>
    <t>KLUCZNIK</t>
  </si>
  <si>
    <t>JAREK</t>
  </si>
  <si>
    <t>DIAGNOSTIC</t>
  </si>
  <si>
    <t>Skurcze&amp;Zakwasy</t>
  </si>
  <si>
    <t>SISU-OWB rowertour.com</t>
  </si>
  <si>
    <t>SNG WILDDUCKS/ ORIENTUŚ ŁÓDŹ</t>
  </si>
  <si>
    <t>Zakrzewo</t>
  </si>
  <si>
    <t>OrientoExpresso Team</t>
  </si>
  <si>
    <t>Rakownia</t>
  </si>
  <si>
    <t>Potężne Kaczory</t>
  </si>
  <si>
    <t>Pawłowski</t>
  </si>
  <si>
    <t>Ilek</t>
  </si>
  <si>
    <t>Gronity</t>
  </si>
  <si>
    <t>Trol-Ino</t>
  </si>
  <si>
    <t>Opanowicz</t>
  </si>
  <si>
    <t>Destylacja</t>
  </si>
  <si>
    <t>Rzetelny</t>
  </si>
  <si>
    <t>Klif Team</t>
  </si>
  <si>
    <t>Olesiński</t>
  </si>
  <si>
    <t>Trąbki Wielkie</t>
  </si>
  <si>
    <t>S.G.A.WATAHA</t>
  </si>
  <si>
    <t>MARKOS SPORT TEAM</t>
  </si>
  <si>
    <t>Brzeski</t>
  </si>
  <si>
    <t>Łupawa</t>
  </si>
  <si>
    <t>Markos Sport Team</t>
  </si>
  <si>
    <t>CHYLAK</t>
  </si>
  <si>
    <t>PAWEL</t>
  </si>
  <si>
    <t>ARCHEO</t>
  </si>
  <si>
    <t>Ostrzeszów</t>
  </si>
  <si>
    <t>Krajewski</t>
  </si>
  <si>
    <t>Kocon</t>
  </si>
  <si>
    <t>Polski Klub MTB</t>
  </si>
  <si>
    <t>Konkolewski</t>
  </si>
  <si>
    <t>OKacq</t>
  </si>
  <si>
    <t>Chcemë le so jachac</t>
  </si>
  <si>
    <t>GOLOFIT</t>
  </si>
  <si>
    <t>CICHOSZ</t>
  </si>
  <si>
    <t>JULIAN</t>
  </si>
  <si>
    <t>J &amp; J</t>
  </si>
  <si>
    <t>Zahri</t>
  </si>
  <si>
    <t>MSC Poland</t>
  </si>
  <si>
    <t>Gryf2000</t>
  </si>
  <si>
    <t>Pięty szalonego gnoma i półka</t>
  </si>
  <si>
    <t>ETT</t>
  </si>
  <si>
    <t>Smolka</t>
  </si>
  <si>
    <t>Ustka</t>
  </si>
  <si>
    <t>Szałucki</t>
  </si>
  <si>
    <t>Rafal</t>
  </si>
  <si>
    <t>Jaroch</t>
  </si>
  <si>
    <t>Bolesław</t>
  </si>
  <si>
    <t>Śledźi podlaskie</t>
  </si>
  <si>
    <t>Nowy Świat</t>
  </si>
  <si>
    <t>Jarosz</t>
  </si>
  <si>
    <t>Górczyński</t>
  </si>
  <si>
    <t>Hirsz</t>
  </si>
  <si>
    <t>Wejherowskie Stowarzyszenie Sportowe</t>
  </si>
  <si>
    <t>Molski</t>
  </si>
  <si>
    <t>Świątek</t>
  </si>
  <si>
    <t>SPEEDNET</t>
  </si>
  <si>
    <t>Żabniak</t>
  </si>
  <si>
    <t>Sztywne Klekoty</t>
  </si>
  <si>
    <t>Olejarczyk</t>
  </si>
  <si>
    <t>#DlaMadziusi</t>
  </si>
  <si>
    <t>SIEWERT</t>
  </si>
  <si>
    <t>JANUSZ</t>
  </si>
  <si>
    <t>Pancerne rowery.</t>
  </si>
  <si>
    <t>Compare SE</t>
  </si>
  <si>
    <t>BMI 28 :)</t>
  </si>
  <si>
    <t>H59</t>
  </si>
  <si>
    <t>Seba</t>
  </si>
  <si>
    <t>Kornel</t>
  </si>
  <si>
    <t>Buczyński</t>
  </si>
  <si>
    <t>Lisiecki</t>
  </si>
  <si>
    <t>Czaicki</t>
  </si>
  <si>
    <t>Jaskuła</t>
  </si>
  <si>
    <t>P.P.</t>
  </si>
  <si>
    <t xml:space="preserve">Agnieszka </t>
  </si>
  <si>
    <t>Korpal</t>
  </si>
  <si>
    <t>Gościańska</t>
  </si>
  <si>
    <t>Muszyński</t>
  </si>
  <si>
    <t>Nr karty</t>
  </si>
  <si>
    <t>Klamke</t>
  </si>
  <si>
    <t>Ignasiak</t>
  </si>
  <si>
    <t>Kobra</t>
  </si>
  <si>
    <t>OIL Koszalin</t>
  </si>
  <si>
    <t>ĆWIDAK</t>
  </si>
  <si>
    <t>KRYSTIAN</t>
  </si>
  <si>
    <t>ULTRAdventure</t>
  </si>
  <si>
    <t>RADOSŁAW</t>
  </si>
  <si>
    <t>BARTŁOMIEJ</t>
  </si>
  <si>
    <t>OWCZARSKI</t>
  </si>
  <si>
    <t>Chojnice</t>
  </si>
  <si>
    <t>OLBRYŚ</t>
  </si>
  <si>
    <t>KOSICKI</t>
  </si>
  <si>
    <t xml:space="preserve">Stopa  Słupsk </t>
  </si>
  <si>
    <t>KOWAL</t>
  </si>
  <si>
    <t>LIPIŃSKI</t>
  </si>
  <si>
    <t>Uczeń Kaszubskiego Szamana</t>
  </si>
  <si>
    <t>LUKS</t>
  </si>
  <si>
    <t>DARGACZ</t>
  </si>
  <si>
    <t>WALDEMAR</t>
  </si>
  <si>
    <t>WITKOWSKI</t>
  </si>
  <si>
    <t>ŚWIETLIK</t>
  </si>
  <si>
    <t>PAPIS</t>
  </si>
  <si>
    <t>GORZKOWSKI</t>
  </si>
  <si>
    <t>LEWOSZ</t>
  </si>
  <si>
    <t>3M</t>
  </si>
  <si>
    <t>PASZKOWSKI</t>
  </si>
  <si>
    <t>WARZEWSKI</t>
  </si>
  <si>
    <t>Podróżna</t>
  </si>
  <si>
    <t>ANDRZEJ</t>
  </si>
  <si>
    <t>MAKOWIEC</t>
  </si>
  <si>
    <t>TISZBEIN</t>
  </si>
  <si>
    <t>NIKONOWICZ</t>
  </si>
  <si>
    <t>ADRIAN</t>
  </si>
  <si>
    <t>Małe Gacno</t>
  </si>
  <si>
    <t>SZAMREJ</t>
  </si>
  <si>
    <t>GAŁAGUZ</t>
  </si>
  <si>
    <t>GOŁEMBIEWSKI</t>
  </si>
  <si>
    <t>DZIAMARA</t>
  </si>
  <si>
    <t>FRIEDE</t>
  </si>
  <si>
    <t>DANIEL</t>
  </si>
  <si>
    <t>ADAM</t>
  </si>
  <si>
    <t>WALEŃCZAK</t>
  </si>
  <si>
    <t>OLSZAŃSKI</t>
  </si>
  <si>
    <t>Harpagan/GR3miasto</t>
  </si>
  <si>
    <t>LESZEK</t>
  </si>
  <si>
    <t>POPCZYK</t>
  </si>
  <si>
    <t>TADEUSZ</t>
  </si>
  <si>
    <t>Ilość PW</t>
  </si>
  <si>
    <t>nkl</t>
  </si>
  <si>
    <t>TRUSZKOWSKA</t>
  </si>
  <si>
    <t>KAMILA</t>
  </si>
  <si>
    <t>NOWACKA</t>
  </si>
  <si>
    <t>ELŻBIETA</t>
  </si>
  <si>
    <t xml:space="preserve">Nietoperze Koszalin, KSR Roweria </t>
  </si>
  <si>
    <t>KOSZALIN</t>
  </si>
  <si>
    <t>JAKUSIEWICZ</t>
  </si>
  <si>
    <t>PAULINA</t>
  </si>
  <si>
    <t>DUDI</t>
  </si>
  <si>
    <t>TOMASZCZYK-TISZBEIN</t>
  </si>
  <si>
    <t>ALICJA</t>
  </si>
  <si>
    <t>BARNIK</t>
  </si>
  <si>
    <t>No to kawusia</t>
  </si>
  <si>
    <t xml:space="preserve">Kołobrzeg </t>
  </si>
  <si>
    <t>ALEKSANDRA</t>
  </si>
  <si>
    <t>CHMARA</t>
  </si>
  <si>
    <t>MAGDALENA</t>
  </si>
  <si>
    <t>Nowa Karczma</t>
  </si>
  <si>
    <t>EDYTA</t>
  </si>
  <si>
    <t>Kosicki</t>
  </si>
  <si>
    <t>Gorzkowski</t>
  </si>
  <si>
    <t>Warzewski</t>
  </si>
  <si>
    <t>Gołembiewski</t>
  </si>
  <si>
    <t>Jakusiewicz</t>
  </si>
  <si>
    <t>Chmara</t>
  </si>
  <si>
    <t>Babiki</t>
  </si>
  <si>
    <t>WhatTheFrog</t>
  </si>
  <si>
    <t>Jankowo Gdańskie</t>
  </si>
  <si>
    <t>R3NO</t>
  </si>
  <si>
    <t>TRANS</t>
  </si>
  <si>
    <t>Harpagan/ GR3miasto</t>
  </si>
  <si>
    <t>Poszukiwacze Zaginionych Prezentów</t>
  </si>
  <si>
    <t>LICZBA PK</t>
  </si>
  <si>
    <t>TEAM</t>
  </si>
  <si>
    <t>MIEJSCOWOŚĆ</t>
  </si>
  <si>
    <t>MIEJSCE</t>
  </si>
  <si>
    <t>L.P.</t>
  </si>
  <si>
    <t>XIX RAJD Z KOMPASEM- TRASA FIOLETOWA- TR100- WYNIKI</t>
  </si>
  <si>
    <t>Grupa Rowerowa Lipka 2</t>
  </si>
  <si>
    <t>boryteam</t>
  </si>
  <si>
    <t>Zaginiony w akcji</t>
  </si>
  <si>
    <t>Trans</t>
  </si>
  <si>
    <t>X</t>
  </si>
  <si>
    <t>Polskie Kolarstwo Przygodowe</t>
  </si>
  <si>
    <t>Błotogrzmoty</t>
  </si>
  <si>
    <t>Sylwek</t>
  </si>
  <si>
    <t xml:space="preserve">Hylmet pompy z Tucholi </t>
  </si>
  <si>
    <t>Szago 21</t>
  </si>
  <si>
    <t>zkompasem W</t>
  </si>
  <si>
    <t>XXI Szago</t>
  </si>
  <si>
    <t>XIX zKompasem</t>
  </si>
  <si>
    <t>Orientakcja 15</t>
  </si>
  <si>
    <t>Orientakcja 14</t>
  </si>
  <si>
    <t>XXII Szago</t>
  </si>
  <si>
    <t>XX zKompasem</t>
  </si>
  <si>
    <t>Harpagan 60 200km</t>
  </si>
  <si>
    <t>Harpagan 60 100km</t>
  </si>
  <si>
    <t>Kaczwska Wyrypa</t>
  </si>
  <si>
    <t>rok</t>
  </si>
  <si>
    <t>Pakuła</t>
  </si>
  <si>
    <t>Roztocki</t>
  </si>
  <si>
    <t>Łakomy</t>
  </si>
  <si>
    <t>Wiciński</t>
  </si>
  <si>
    <t>Tkaczyk</t>
  </si>
  <si>
    <t>Chęć</t>
  </si>
  <si>
    <t>Roztoczńska 13</t>
  </si>
  <si>
    <t>Rower to jest świat</t>
  </si>
  <si>
    <t>STANISŁAWÓW PIERWSZY</t>
  </si>
  <si>
    <t>CISOWIANKA</t>
  </si>
  <si>
    <t>Kułakowski</t>
  </si>
  <si>
    <t>Legionowo</t>
  </si>
  <si>
    <t>MAŁE GACNO</t>
  </si>
  <si>
    <t>Wójtowo</t>
  </si>
  <si>
    <t>Nordea Bicycle Team</t>
  </si>
  <si>
    <t>Skład Pomysłów</t>
  </si>
  <si>
    <t>Entropia</t>
  </si>
  <si>
    <t>Mława</t>
  </si>
  <si>
    <t>Lipka</t>
  </si>
  <si>
    <t>Kwirynów</t>
  </si>
  <si>
    <t>Warszawaw</t>
  </si>
  <si>
    <t>Polak</t>
  </si>
  <si>
    <t>TarilTeam.pl</t>
  </si>
  <si>
    <t>warszawa</t>
  </si>
  <si>
    <t>team</t>
  </si>
  <si>
    <t>b</t>
  </si>
  <si>
    <t>a</t>
  </si>
  <si>
    <t>miejscowość</t>
  </si>
  <si>
    <t>PK wynik</t>
  </si>
  <si>
    <t>Pawłowska</t>
  </si>
  <si>
    <t>Marlena</t>
  </si>
  <si>
    <t>TrailTeam.pl</t>
  </si>
  <si>
    <t>Gliwice</t>
  </si>
  <si>
    <t>Skała</t>
  </si>
  <si>
    <t>Kobylnica</t>
  </si>
  <si>
    <t>DiMEN</t>
  </si>
  <si>
    <t>Oleśnica</t>
  </si>
  <si>
    <t>iCamper</t>
  </si>
  <si>
    <t>Dybek</t>
  </si>
  <si>
    <t>Salomon Suunto Team</t>
  </si>
  <si>
    <t>MIELEC</t>
  </si>
  <si>
    <t>Szakale Bałuty Łódż</t>
  </si>
  <si>
    <t>Lekki</t>
  </si>
  <si>
    <t>rajdbeskidy.pl</t>
  </si>
  <si>
    <t>Bielsko-Biała</t>
  </si>
  <si>
    <t>Walotek</t>
  </si>
  <si>
    <t>Wola Jachowa</t>
  </si>
  <si>
    <t>Maharadża i jego giermek</t>
  </si>
  <si>
    <t>Kargul</t>
  </si>
  <si>
    <t>Reszta Świata</t>
  </si>
  <si>
    <t>Ciecierzyca</t>
  </si>
  <si>
    <t>Mamihlapinatapai</t>
  </si>
  <si>
    <t>OMEGA_MIECHÓW</t>
  </si>
  <si>
    <t>Mirowice</t>
  </si>
  <si>
    <t>Chodzież</t>
  </si>
  <si>
    <t>Uczeń Kaszubskiego Szamana kontratakuje</t>
  </si>
  <si>
    <t>Józefosław</t>
  </si>
  <si>
    <t>CHŁOPAKI Z JEDNEJ PAKI</t>
  </si>
  <si>
    <t>PK25</t>
  </si>
  <si>
    <t>PK26</t>
  </si>
  <si>
    <t>PK27</t>
  </si>
  <si>
    <t>T6</t>
  </si>
  <si>
    <t>OS-1</t>
  </si>
  <si>
    <t>OS-2</t>
  </si>
  <si>
    <t>OS-3</t>
  </si>
  <si>
    <t>OS-4</t>
  </si>
  <si>
    <t>OS-5</t>
  </si>
  <si>
    <t>OS-6</t>
  </si>
  <si>
    <t>OS-7</t>
  </si>
  <si>
    <t>OS-8</t>
  </si>
  <si>
    <t>OS-9</t>
  </si>
  <si>
    <t>OS-10</t>
  </si>
  <si>
    <t>OS-11</t>
  </si>
  <si>
    <t>OS-12</t>
  </si>
  <si>
    <t>OS-13</t>
  </si>
  <si>
    <t>OS-14</t>
  </si>
  <si>
    <t>OS-15</t>
  </si>
  <si>
    <t>OS-16</t>
  </si>
  <si>
    <t>OS-17</t>
  </si>
  <si>
    <t>T20</t>
  </si>
  <si>
    <t>Frączek-Bogacka</t>
  </si>
  <si>
    <t>patałachy</t>
  </si>
  <si>
    <t>Czepiel-Rak</t>
  </si>
  <si>
    <t>Jasielskie Stowarzyszenie Cyklistów</t>
  </si>
  <si>
    <t>Stefańczyk</t>
  </si>
  <si>
    <t>Les femmes courant dans les forets</t>
  </si>
  <si>
    <t>Zaryczny</t>
  </si>
  <si>
    <t>Kluchy MTB</t>
  </si>
  <si>
    <t>21</t>
  </si>
  <si>
    <t>23</t>
  </si>
  <si>
    <t>31</t>
  </si>
  <si>
    <t>33</t>
  </si>
  <si>
    <t>34</t>
  </si>
  <si>
    <t>35</t>
  </si>
  <si>
    <t>44</t>
  </si>
  <si>
    <t>45</t>
  </si>
  <si>
    <t>46</t>
  </si>
  <si>
    <t>62</t>
  </si>
  <si>
    <t>63</t>
  </si>
  <si>
    <t>64</t>
  </si>
  <si>
    <t>71</t>
  </si>
  <si>
    <t>72</t>
  </si>
  <si>
    <t>73</t>
  </si>
  <si>
    <t>81</t>
  </si>
  <si>
    <t>91</t>
  </si>
  <si>
    <t>92</t>
  </si>
  <si>
    <t>PK31</t>
  </si>
  <si>
    <t>PK33</t>
  </si>
  <si>
    <t>PK34</t>
  </si>
  <si>
    <t>PK35</t>
  </si>
  <si>
    <t>PK44</t>
  </si>
  <si>
    <t>PK45</t>
  </si>
  <si>
    <t>PK46</t>
  </si>
  <si>
    <t>PK62</t>
  </si>
  <si>
    <t>PK63</t>
  </si>
  <si>
    <t>PK64</t>
  </si>
  <si>
    <t>PK71</t>
  </si>
  <si>
    <t>PK72</t>
  </si>
  <si>
    <t>PK73</t>
  </si>
  <si>
    <t>PK81</t>
  </si>
  <si>
    <t>PK91</t>
  </si>
  <si>
    <t>PK92</t>
  </si>
  <si>
    <t>UltrAR</t>
  </si>
  <si>
    <t>Bułka</t>
  </si>
  <si>
    <t>Improdex Team</t>
  </si>
  <si>
    <t>Samborowski</t>
  </si>
  <si>
    <t>Dietetykapodos.pl</t>
  </si>
  <si>
    <t>Rak</t>
  </si>
  <si>
    <t>bikeholicy</t>
  </si>
  <si>
    <t>Palka</t>
  </si>
  <si>
    <t>Motorola Bike Team; engrami.com</t>
  </si>
  <si>
    <t>Chachaj</t>
  </si>
  <si>
    <t>Szuter Master</t>
  </si>
  <si>
    <t>Batory</t>
  </si>
  <si>
    <t>Batory Bau</t>
  </si>
  <si>
    <t>.:-:.</t>
  </si>
  <si>
    <t>Zwonek</t>
  </si>
  <si>
    <t>eXrowerowanie.pl Kraków</t>
  </si>
  <si>
    <t>Bubniak</t>
  </si>
  <si>
    <t>Grupetto Gorlice</t>
  </si>
  <si>
    <t>Neporozhnii</t>
  </si>
  <si>
    <t>Duśko</t>
  </si>
  <si>
    <t>Formacja Śląsk</t>
  </si>
  <si>
    <t>GŁOWNO</t>
  </si>
  <si>
    <t>Wagner</t>
  </si>
  <si>
    <t>dietetykapodos.pl</t>
  </si>
  <si>
    <t>ultrasudetygravelrace.com</t>
  </si>
  <si>
    <t>Rowerowe Pabianice</t>
  </si>
  <si>
    <t>Kąty Wrocławskie</t>
  </si>
  <si>
    <t>Brwinów</t>
  </si>
  <si>
    <t>Trzcinka</t>
  </si>
  <si>
    <t>KS Ultra Team Łódź</t>
  </si>
  <si>
    <t>SAnFi</t>
  </si>
  <si>
    <t>SŁOWIK</t>
  </si>
  <si>
    <t>OA 14</t>
  </si>
  <si>
    <t>16.</t>
  </si>
  <si>
    <t>20.</t>
  </si>
  <si>
    <t>4.</t>
  </si>
  <si>
    <t>19.</t>
  </si>
  <si>
    <t>3.</t>
  </si>
  <si>
    <t>18.</t>
  </si>
  <si>
    <t>15.</t>
  </si>
  <si>
    <t>17.</t>
  </si>
  <si>
    <t>14.</t>
  </si>
  <si>
    <t>2.</t>
  </si>
  <si>
    <t>13.</t>
  </si>
  <si>
    <t>12.</t>
  </si>
  <si>
    <t>1.</t>
  </si>
  <si>
    <t>9.</t>
  </si>
  <si>
    <t>8.</t>
  </si>
  <si>
    <t>7.</t>
  </si>
  <si>
    <t>6.</t>
  </si>
  <si>
    <t>Amanowicz</t>
  </si>
  <si>
    <t>5.</t>
  </si>
  <si>
    <t>rok urodzenia</t>
  </si>
  <si>
    <t xml:space="preserve">punkty </t>
  </si>
  <si>
    <t>czas na mecie</t>
  </si>
  <si>
    <t>start</t>
  </si>
  <si>
    <t>miejsce płeć</t>
  </si>
  <si>
    <t>miejsce open</t>
  </si>
  <si>
    <t>Połaniec, 7.08.2021</t>
  </si>
  <si>
    <t>ŚWIĘTOKRZYSKA JATKA 2021</t>
  </si>
  <si>
    <t>Jatka</t>
  </si>
  <si>
    <t>CZECZOTT</t>
  </si>
  <si>
    <t>WÓJCIK</t>
  </si>
  <si>
    <t>Baberki na Szosach</t>
  </si>
  <si>
    <t>MOLKA</t>
  </si>
  <si>
    <t>Team50</t>
  </si>
  <si>
    <t>DOBOSZ</t>
  </si>
  <si>
    <t>BANASZKIEWICZ</t>
  </si>
  <si>
    <t>ZAWADZKI</t>
  </si>
  <si>
    <t>Mopi.Team</t>
  </si>
  <si>
    <t>KOWALSKI</t>
  </si>
  <si>
    <t>WIECZOREK</t>
  </si>
  <si>
    <t>HELBIK</t>
  </si>
  <si>
    <t>Ruda Pabianice</t>
  </si>
  <si>
    <t>Błażej Kielak 1 procent</t>
  </si>
  <si>
    <t>ŻEGOTA</t>
  </si>
  <si>
    <t>Klub Miłośników Lasu i Produktów Zbożowych</t>
  </si>
  <si>
    <t>GŁOWACKI</t>
  </si>
  <si>
    <t>SMOLIŃSKI</t>
  </si>
  <si>
    <t>AZWLT</t>
  </si>
  <si>
    <t>PIEKARSKI</t>
  </si>
  <si>
    <t>Molka</t>
  </si>
  <si>
    <t>Żegota</t>
  </si>
  <si>
    <t>Głowacki</t>
  </si>
  <si>
    <t>Smoliński</t>
  </si>
  <si>
    <t>Zmienne</t>
  </si>
  <si>
    <t>Wartość</t>
  </si>
  <si>
    <t xml:space="preserve">Miejsce K </t>
  </si>
  <si>
    <t xml:space="preserve">Miejsce M </t>
  </si>
  <si>
    <t>Miesce X</t>
  </si>
  <si>
    <t>Position</t>
  </si>
  <si>
    <t>imie</t>
  </si>
  <si>
    <t>Plec</t>
  </si>
  <si>
    <t>Druzyna</t>
  </si>
  <si>
    <t>czas_final_wyliczany</t>
  </si>
  <si>
    <t>PK final</t>
  </si>
  <si>
    <t>10x</t>
  </si>
  <si>
    <t>20 x</t>
  </si>
  <si>
    <t xml:space="preserve">30 x </t>
  </si>
  <si>
    <t>40 x</t>
  </si>
  <si>
    <t>50 x</t>
  </si>
  <si>
    <t xml:space="preserve">60 x </t>
  </si>
  <si>
    <t>70 x</t>
  </si>
  <si>
    <t>80 x</t>
  </si>
  <si>
    <t>90 x</t>
  </si>
  <si>
    <t>czas_wpisac</t>
  </si>
  <si>
    <t>minuty</t>
  </si>
  <si>
    <t>minuty kara I</t>
  </si>
  <si>
    <t>minuty kara II</t>
  </si>
  <si>
    <t>PK kara I</t>
  </si>
  <si>
    <t>PK kara II</t>
  </si>
  <si>
    <t>Limit Czasu min</t>
  </si>
  <si>
    <t>Limit NKL min</t>
  </si>
  <si>
    <t>Kara1 za Min</t>
  </si>
  <si>
    <t>Limit kara2</t>
  </si>
  <si>
    <t>Kara2 za Min</t>
  </si>
  <si>
    <t>Żero</t>
  </si>
  <si>
    <t>Litwa</t>
  </si>
  <si>
    <t>Mazurskie Tropy, Suwalskie Tropy</t>
  </si>
  <si>
    <t>Strzelczyk</t>
  </si>
  <si>
    <t>Błażej Kielak 1procent</t>
  </si>
  <si>
    <t>Hołownia</t>
  </si>
  <si>
    <t>Catapult</t>
  </si>
  <si>
    <t>Grodzisk Mazowiecki</t>
  </si>
  <si>
    <t>Przerwa</t>
  </si>
  <si>
    <t>Rawa Mazowiecka</t>
  </si>
  <si>
    <t>Bors</t>
  </si>
  <si>
    <t>Harężlak</t>
  </si>
  <si>
    <t>ORIENTakcja</t>
  </si>
  <si>
    <t>OA15</t>
  </si>
  <si>
    <t>Gostkiewicz</t>
  </si>
  <si>
    <t xml:space="preserve">Smejda </t>
  </si>
  <si>
    <t>Huzior</t>
  </si>
  <si>
    <t>Szago 22</t>
  </si>
  <si>
    <t>XX RAJD Z KOMPASEM- WYNIKI- TRASA FIOLETOWA TR100</t>
  </si>
  <si>
    <t>Zaremski</t>
  </si>
  <si>
    <t>Dołasiński</t>
  </si>
  <si>
    <t>Lipki</t>
  </si>
  <si>
    <t>Lepszy Gdańsk Jolanty Banach</t>
  </si>
  <si>
    <t>Kohorta Kutasa Wielgusa</t>
  </si>
  <si>
    <t>MMS</t>
  </si>
  <si>
    <t>Gdansk</t>
  </si>
  <si>
    <t>Finteł</t>
  </si>
  <si>
    <t>Dołasińska</t>
  </si>
  <si>
    <t>Kompas20</t>
  </si>
  <si>
    <t>Kompas21</t>
  </si>
  <si>
    <t>Kompas22</t>
  </si>
  <si>
    <t>Kompas23</t>
  </si>
  <si>
    <t>Kompas24</t>
  </si>
  <si>
    <t>Kompas25</t>
  </si>
  <si>
    <t>Kompas26</t>
  </si>
  <si>
    <t>Kompas27</t>
  </si>
  <si>
    <t>Kompas28</t>
  </si>
  <si>
    <t>Kompas29</t>
  </si>
  <si>
    <r>
      <t>HARPAGAN-60</t>
    </r>
    <r>
      <rPr>
        <sz val="16"/>
        <color theme="1"/>
        <rFont val="Britannic T OT"/>
        <family val="3"/>
      </rPr>
      <t xml:space="preserve"> OCYPEL 17-19.10.2021</t>
    </r>
  </si>
  <si>
    <t>pkt.</t>
  </si>
  <si>
    <t>PK99</t>
  </si>
  <si>
    <t>K. R. S ROWERIA /Nietoperze</t>
  </si>
  <si>
    <t>Konstantynów Ł.</t>
  </si>
  <si>
    <t>Żygiewicz</t>
  </si>
  <si>
    <t>zawsze pod wiatr</t>
  </si>
  <si>
    <t>KWIDZYN</t>
  </si>
  <si>
    <t>Jeppesen Poland</t>
  </si>
  <si>
    <t>STOLC</t>
  </si>
  <si>
    <t>Koleczkowo</t>
  </si>
  <si>
    <t>Majbike TEAM</t>
  </si>
  <si>
    <t>SŁUPSK</t>
  </si>
  <si>
    <t>biegamyrazem Gdynia</t>
  </si>
  <si>
    <t>Żukowo</t>
  </si>
  <si>
    <t>SiZSMT</t>
  </si>
  <si>
    <t>SKURCZE &amp; ZAKWASY STRASZYN MTB TEAM</t>
  </si>
  <si>
    <t>Pastusiak</t>
  </si>
  <si>
    <t>ROCEK Team</t>
  </si>
  <si>
    <t>Tripaka przechlewo</t>
  </si>
  <si>
    <t>KK CYKLON WARSZAWA</t>
  </si>
  <si>
    <t>Osielsko</t>
  </si>
  <si>
    <t>Krutak</t>
  </si>
  <si>
    <t>Choczewo</t>
  </si>
  <si>
    <t>HOBET</t>
  </si>
  <si>
    <t>Czapelki</t>
  </si>
  <si>
    <t>Łódzkie</t>
  </si>
  <si>
    <t>Dobra</t>
  </si>
  <si>
    <t>Pinczyn</t>
  </si>
  <si>
    <t>WIR</t>
  </si>
  <si>
    <t>Kurzaj</t>
  </si>
  <si>
    <t>Marek Andrzej</t>
  </si>
  <si>
    <t>WiR</t>
  </si>
  <si>
    <t>Seta i Galareta</t>
  </si>
  <si>
    <t>Gdynie</t>
  </si>
  <si>
    <t>Lewy Team</t>
  </si>
  <si>
    <t>Juszkowo</t>
  </si>
  <si>
    <t>Władysławowo</t>
  </si>
  <si>
    <t>Szczep Harcerski Nomada</t>
  </si>
  <si>
    <t>Dopiewiec</t>
  </si>
  <si>
    <t>Venezia MTB</t>
  </si>
  <si>
    <t>Grudziądz</t>
  </si>
  <si>
    <t>Surdy</t>
  </si>
  <si>
    <t>#NaOliwiony</t>
  </si>
  <si>
    <t>Pszczółki</t>
  </si>
  <si>
    <t>Bejger</t>
  </si>
  <si>
    <t>how you doin</t>
  </si>
  <si>
    <t>Gulczyński</t>
  </si>
  <si>
    <t>Michał Paweł</t>
  </si>
  <si>
    <t>Fiedorczuk</t>
  </si>
  <si>
    <t>Szymons</t>
  </si>
  <si>
    <t>Torn Meniscus</t>
  </si>
  <si>
    <t>Księstwo</t>
  </si>
  <si>
    <t>Szulim</t>
  </si>
  <si>
    <t>DNF</t>
  </si>
  <si>
    <t>Rudniki</t>
  </si>
  <si>
    <t>tripaka przechlewo</t>
  </si>
  <si>
    <t>Brak mety</t>
  </si>
  <si>
    <t>M-ce kat.M</t>
  </si>
  <si>
    <t>Trolino</t>
  </si>
  <si>
    <t>Kwiatkowska-Sioch</t>
  </si>
  <si>
    <t>Łapalice</t>
  </si>
  <si>
    <t>pożeracze ciaskuff</t>
  </si>
  <si>
    <t>Korniaho</t>
  </si>
  <si>
    <t>Bysewo Kolor</t>
  </si>
  <si>
    <t>Michałek</t>
  </si>
  <si>
    <t>Skowrońska</t>
  </si>
  <si>
    <t>Cichy</t>
  </si>
  <si>
    <t>Media Team</t>
  </si>
  <si>
    <t>Na Skrzydłach</t>
  </si>
  <si>
    <t>Zamojski</t>
  </si>
  <si>
    <t>Kruszewski</t>
  </si>
  <si>
    <t>Morąg</t>
  </si>
  <si>
    <t>Inowrocław</t>
  </si>
  <si>
    <t>Jank</t>
  </si>
  <si>
    <t>ZKOMPASEM.PL</t>
  </si>
  <si>
    <t>Radkiewicz</t>
  </si>
  <si>
    <t>Kainos</t>
  </si>
  <si>
    <t>Luzino</t>
  </si>
  <si>
    <t>Turystyka na Co dzień</t>
  </si>
  <si>
    <t>Warmia Aktywnie</t>
  </si>
  <si>
    <t>Pięty szalonego gnoma i spółka</t>
  </si>
  <si>
    <t>Kowalik</t>
  </si>
  <si>
    <t>Czersk</t>
  </si>
  <si>
    <t>Turze</t>
  </si>
  <si>
    <t>Magic</t>
  </si>
  <si>
    <t>Tysar</t>
  </si>
  <si>
    <t>Lublewo Gdańskie</t>
  </si>
  <si>
    <t>TYSAR</t>
  </si>
  <si>
    <t>GAWKOWSKI</t>
  </si>
  <si>
    <t>Dax Rowery Legionowo</t>
  </si>
  <si>
    <t>UKS Orientuś Łódź</t>
  </si>
  <si>
    <t>LTEC Team</t>
  </si>
  <si>
    <t>Otwock</t>
  </si>
  <si>
    <t>ziemianieznana.net</t>
  </si>
  <si>
    <t>BORKOWSKI</t>
  </si>
  <si>
    <t>STRZELINO</t>
  </si>
  <si>
    <t>Głobino</t>
  </si>
  <si>
    <t>Szmaglinski</t>
  </si>
  <si>
    <t>Dziki Północy</t>
  </si>
  <si>
    <t>Przytarski</t>
  </si>
  <si>
    <t>Lubań</t>
  </si>
  <si>
    <t>Nocni Łowcy</t>
  </si>
  <si>
    <t>Bruniecki</t>
  </si>
  <si>
    <t>SIELSKI</t>
  </si>
  <si>
    <t>KAROL</t>
  </si>
  <si>
    <t>Skowron</t>
  </si>
  <si>
    <t>wataha</t>
  </si>
  <si>
    <t>Orle</t>
  </si>
  <si>
    <t>ZŁOTOPOLE</t>
  </si>
  <si>
    <t>Morscy Szwoleżerowie</t>
  </si>
  <si>
    <t>Wereszka</t>
  </si>
  <si>
    <t>Morscy Swoleżerowie</t>
  </si>
  <si>
    <t>Barczyk</t>
  </si>
  <si>
    <t>pożeracze ciastkuff</t>
  </si>
  <si>
    <t>Gr3miasto</t>
  </si>
  <si>
    <t>Łyse charty</t>
  </si>
  <si>
    <t>MARKOS Sport Team</t>
  </si>
  <si>
    <t>KS Korona Zakrzewo</t>
  </si>
  <si>
    <t>KOROPECKI</t>
  </si>
  <si>
    <t>JULIUSZ</t>
  </si>
  <si>
    <t>Kołakowski</t>
  </si>
  <si>
    <t>Chabierski</t>
  </si>
  <si>
    <t>Erni i tata zdrowo wymiata</t>
  </si>
  <si>
    <t>Bytonia</t>
  </si>
  <si>
    <t>na krzywy ryj</t>
  </si>
  <si>
    <t>Marek Zbigniew</t>
  </si>
  <si>
    <t>Karaśkiewicz</t>
  </si>
  <si>
    <t>Michałówek</t>
  </si>
  <si>
    <t>widnokrąg</t>
  </si>
  <si>
    <t>KOŁAKOWSKI</t>
  </si>
  <si>
    <t>Łazarewicz</t>
  </si>
  <si>
    <t>Pępowo</t>
  </si>
  <si>
    <t>Meryk</t>
  </si>
  <si>
    <t>Gościszewo</t>
  </si>
  <si>
    <t>WEJHEROWO</t>
  </si>
  <si>
    <t>Niemiałkowski</t>
  </si>
  <si>
    <t>Lubicz Górny</t>
  </si>
  <si>
    <t>Wykrosmki TSA</t>
  </si>
  <si>
    <t>Bekier</t>
  </si>
  <si>
    <t>Dobrzewino</t>
  </si>
  <si>
    <t>Kunicki</t>
  </si>
  <si>
    <t>Drewnica</t>
  </si>
  <si>
    <t>Świerczyński</t>
  </si>
  <si>
    <t>Witczak</t>
  </si>
  <si>
    <t>Kowale</t>
  </si>
  <si>
    <t>Witrowski</t>
  </si>
  <si>
    <t>Budrejko</t>
  </si>
  <si>
    <t>NEPTUN</t>
  </si>
  <si>
    <t>Cieplewo</t>
  </si>
  <si>
    <t>Miecznikowski</t>
  </si>
  <si>
    <t>Kamieński</t>
  </si>
  <si>
    <t>Galant</t>
  </si>
  <si>
    <t>Kadulski</t>
  </si>
  <si>
    <t>Rozenberg</t>
  </si>
  <si>
    <t>SportRebel Gdańsk</t>
  </si>
  <si>
    <t>Kurcze</t>
  </si>
  <si>
    <t>Szamotuły</t>
  </si>
  <si>
    <t>MIKOŁAJCZYK</t>
  </si>
  <si>
    <t>PRZEMYSŁAW</t>
  </si>
  <si>
    <t>MALBORK</t>
  </si>
  <si>
    <t>Pilipczuk</t>
  </si>
  <si>
    <t>Pierszczewko</t>
  </si>
  <si>
    <t>H60 200</t>
  </si>
  <si>
    <t>H60 100</t>
  </si>
  <si>
    <t>Borkowski</t>
  </si>
  <si>
    <t>Gawkowski</t>
  </si>
  <si>
    <t>PK84</t>
  </si>
  <si>
    <t>PK83</t>
  </si>
  <si>
    <t>PK82</t>
  </si>
  <si>
    <t>PK77</t>
  </si>
  <si>
    <t>PK76</t>
  </si>
  <si>
    <t>PK75</t>
  </si>
  <si>
    <t>PK74</t>
  </si>
  <si>
    <t>PK69</t>
  </si>
  <si>
    <t>PK68</t>
  </si>
  <si>
    <t>PK67</t>
  </si>
  <si>
    <t>PK66</t>
  </si>
  <si>
    <t>PK65</t>
  </si>
  <si>
    <t>PK60</t>
  </si>
  <si>
    <t>PK59</t>
  </si>
  <si>
    <t>PK58</t>
  </si>
  <si>
    <t>PK57</t>
  </si>
  <si>
    <t>PK56</t>
  </si>
  <si>
    <t>PK54</t>
  </si>
  <si>
    <t>PK50</t>
  </si>
  <si>
    <t>PK49</t>
  </si>
  <si>
    <t>PK48</t>
  </si>
  <si>
    <t>PK47</t>
  </si>
  <si>
    <t>PK43</t>
  </si>
  <si>
    <t>PK40</t>
  </si>
  <si>
    <t>PK39</t>
  </si>
  <si>
    <t>PK38</t>
  </si>
  <si>
    <t>PK37</t>
  </si>
  <si>
    <t>PK36</t>
  </si>
  <si>
    <t>PK32</t>
  </si>
  <si>
    <t xml:space="preserve">Lp. </t>
  </si>
  <si>
    <t>Trasa: 2021TR150</t>
  </si>
  <si>
    <t>#83</t>
  </si>
  <si>
    <t>#208</t>
  </si>
  <si>
    <t>#36</t>
  </si>
  <si>
    <t>#43</t>
  </si>
  <si>
    <t>#50</t>
  </si>
  <si>
    <t>#29</t>
  </si>
  <si>
    <t>#32</t>
  </si>
  <si>
    <t>#54</t>
  </si>
  <si>
    <t>#53</t>
  </si>
  <si>
    <t>#37</t>
  </si>
  <si>
    <t>#76</t>
  </si>
  <si>
    <t>#52</t>
  </si>
  <si>
    <t>Szołtysik</t>
  </si>
  <si>
    <t>#204</t>
  </si>
  <si>
    <t>#141</t>
  </si>
  <si>
    <t>#44</t>
  </si>
  <si>
    <t>#211</t>
  </si>
  <si>
    <t>#203</t>
  </si>
  <si>
    <t>#140</t>
  </si>
  <si>
    <t>#137</t>
  </si>
  <si>
    <t>#56</t>
  </si>
  <si>
    <t>#63</t>
  </si>
  <si>
    <t>#39</t>
  </si>
  <si>
    <t>#49</t>
  </si>
  <si>
    <t>#207</t>
  </si>
  <si>
    <t>#4</t>
  </si>
  <si>
    <t>#110</t>
  </si>
  <si>
    <t>#210</t>
  </si>
  <si>
    <t>#85</t>
  </si>
  <si>
    <t>#38</t>
  </si>
  <si>
    <t>Mikler</t>
  </si>
  <si>
    <t>#130</t>
  </si>
  <si>
    <t>#46</t>
  </si>
  <si>
    <t>#72</t>
  </si>
  <si>
    <t>#153</t>
  </si>
  <si>
    <t>#138</t>
  </si>
  <si>
    <t>#42</t>
  </si>
  <si>
    <t>#23</t>
  </si>
  <si>
    <t>#109</t>
  </si>
  <si>
    <r>
      <rPr>
        <b/>
        <sz val="6.5"/>
        <rFont val="Calibri"/>
        <family val="2"/>
      </rPr>
      <t>DSQ</t>
    </r>
  </si>
  <si>
    <r>
      <rPr>
        <sz val="6.5"/>
        <rFont val="Calibri"/>
        <family val="2"/>
      </rPr>
      <t>08:00</t>
    </r>
  </si>
  <si>
    <r>
      <rPr>
        <sz val="6.5"/>
        <rFont val="Calibri"/>
        <family val="2"/>
      </rPr>
      <t>M</t>
    </r>
  </si>
  <si>
    <r>
      <rPr>
        <sz val="6.5"/>
        <rFont val="Calibri"/>
        <family val="2"/>
      </rPr>
      <t>TR150</t>
    </r>
  </si>
  <si>
    <r>
      <rPr>
        <sz val="6.5"/>
        <rFont val="Calibri"/>
        <family val="2"/>
      </rPr>
      <t>Bielsko-Biała</t>
    </r>
  </si>
  <si>
    <r>
      <rPr>
        <sz val="6.5"/>
        <rFont val="Calibri"/>
        <family val="2"/>
      </rPr>
      <t>Jerzy</t>
    </r>
  </si>
  <si>
    <r>
      <rPr>
        <sz val="6.5"/>
        <rFont val="Calibri"/>
        <family val="2"/>
      </rPr>
      <t>Lekki</t>
    </r>
  </si>
  <si>
    <r>
      <rPr>
        <sz val="6.5"/>
        <rFont val="Calibri"/>
        <family val="2"/>
      </rPr>
      <t>-----</t>
    </r>
  </si>
  <si>
    <r>
      <rPr>
        <sz val="6.5"/>
        <rFont val="Calibri"/>
        <family val="2"/>
      </rPr>
      <t>X</t>
    </r>
  </si>
  <si>
    <r>
      <rPr>
        <sz val="6.5"/>
        <rFont val="Calibri"/>
        <family val="2"/>
      </rPr>
      <t>25:42:00</t>
    </r>
  </si>
  <si>
    <r>
      <rPr>
        <sz val="6.5"/>
        <rFont val="Calibri"/>
        <family val="2"/>
      </rPr>
      <t>Szkoła Fechtunku ARAMIS</t>
    </r>
  </si>
  <si>
    <r>
      <rPr>
        <sz val="6.5"/>
        <rFont val="Calibri"/>
        <family val="2"/>
      </rPr>
      <t>Kraków</t>
    </r>
  </si>
  <si>
    <r>
      <rPr>
        <sz val="6.5"/>
        <rFont val="Calibri"/>
        <family val="2"/>
      </rPr>
      <t>Grzegorz</t>
    </r>
  </si>
  <si>
    <r>
      <rPr>
        <sz val="6.5"/>
        <rFont val="Calibri"/>
        <family val="2"/>
      </rPr>
      <t>Czarny</t>
    </r>
  </si>
  <si>
    <r>
      <rPr>
        <sz val="6.5"/>
        <rFont val="Calibri"/>
        <family val="2"/>
      </rPr>
      <t>K</t>
    </r>
  </si>
  <si>
    <r>
      <rPr>
        <sz val="6.5"/>
        <rFont val="Calibri"/>
        <family val="2"/>
      </rPr>
      <t>25:51:00</t>
    </r>
  </si>
  <si>
    <r>
      <rPr>
        <sz val="6.5"/>
        <rFont val="Calibri"/>
        <family val="2"/>
      </rPr>
      <t>RKS Fiedorek</t>
    </r>
  </si>
  <si>
    <r>
      <rPr>
        <sz val="6.5"/>
        <rFont val="Calibri"/>
        <family val="2"/>
      </rPr>
      <t>Lubin</t>
    </r>
  </si>
  <si>
    <r>
      <rPr>
        <sz val="6.5"/>
        <rFont val="Calibri"/>
        <family val="2"/>
      </rPr>
      <t>Tomasz</t>
    </r>
  </si>
  <si>
    <r>
      <rPr>
        <sz val="6.5"/>
        <rFont val="Calibri"/>
        <family val="2"/>
      </rPr>
      <t>Sójka</t>
    </r>
  </si>
  <si>
    <r>
      <rPr>
        <sz val="6.5"/>
        <rFont val="Calibri"/>
        <family val="2"/>
      </rPr>
      <t>24:45:00</t>
    </r>
  </si>
  <si>
    <r>
      <rPr>
        <sz val="6.5"/>
        <rFont val="Calibri"/>
        <family val="2"/>
      </rPr>
      <t>bss wrocław</t>
    </r>
  </si>
  <si>
    <r>
      <rPr>
        <sz val="6.5"/>
        <rFont val="Calibri"/>
        <family val="2"/>
      </rPr>
      <t>Wrocław</t>
    </r>
  </si>
  <si>
    <r>
      <rPr>
        <sz val="6.5"/>
        <rFont val="Calibri"/>
        <family val="2"/>
      </rPr>
      <t>Bartosz</t>
    </r>
  </si>
  <si>
    <r>
      <rPr>
        <sz val="6.5"/>
        <rFont val="Calibri"/>
        <family val="2"/>
      </rPr>
      <t>Świderski</t>
    </r>
  </si>
  <si>
    <r>
      <rPr>
        <sz val="6.5"/>
        <rFont val="Calibri"/>
        <family val="2"/>
      </rPr>
      <t>Wołów</t>
    </r>
  </si>
  <si>
    <r>
      <rPr>
        <sz val="6.5"/>
        <rFont val="Calibri"/>
        <family val="2"/>
      </rPr>
      <t>Krzysztof</t>
    </r>
  </si>
  <si>
    <r>
      <rPr>
        <sz val="6.5"/>
        <rFont val="Calibri"/>
        <family val="2"/>
      </rPr>
      <t>Kowalski</t>
    </r>
  </si>
  <si>
    <r>
      <rPr>
        <sz val="6.5"/>
        <rFont val="Calibri"/>
        <family val="2"/>
      </rPr>
      <t>25:54:00</t>
    </r>
  </si>
  <si>
    <r>
      <rPr>
        <sz val="6.5"/>
        <color rgb="FF3B3D38"/>
        <rFont val="Calibri"/>
        <family val="2"/>
      </rPr>
      <t>ASSECO ACTIVE TEAM</t>
    </r>
  </si>
  <si>
    <r>
      <rPr>
        <sz val="6.5"/>
        <rFont val="Calibri"/>
        <family val="2"/>
      </rPr>
      <t>Mariusz</t>
    </r>
  </si>
  <si>
    <r>
      <rPr>
        <sz val="6.5"/>
        <rFont val="Calibri"/>
        <family val="2"/>
      </rPr>
      <t>Rudnicki</t>
    </r>
  </si>
  <si>
    <r>
      <rPr>
        <sz val="6.5"/>
        <rFont val="Calibri"/>
        <family val="2"/>
      </rPr>
      <t>Tarnów Opolski</t>
    </r>
  </si>
  <si>
    <r>
      <rPr>
        <sz val="6.5"/>
        <rFont val="Calibri"/>
        <family val="2"/>
      </rPr>
      <t>Patryk</t>
    </r>
  </si>
  <si>
    <r>
      <rPr>
        <sz val="6.5"/>
        <rFont val="Calibri"/>
        <family val="2"/>
      </rPr>
      <t>Dobosz</t>
    </r>
  </si>
  <si>
    <r>
      <rPr>
        <sz val="6.5"/>
        <rFont val="Calibri"/>
        <family val="2"/>
      </rPr>
      <t>BaBiKi</t>
    </r>
  </si>
  <si>
    <r>
      <rPr>
        <sz val="6.5"/>
        <rFont val="Calibri"/>
        <family val="2"/>
      </rPr>
      <t>Warszawa</t>
    </r>
  </si>
  <si>
    <r>
      <rPr>
        <sz val="6.5"/>
        <rFont val="Calibri"/>
        <family val="2"/>
      </rPr>
      <t>Paweł</t>
    </r>
  </si>
  <si>
    <r>
      <rPr>
        <sz val="6.5"/>
        <rFont val="Calibri"/>
        <family val="2"/>
      </rPr>
      <t>Brudło</t>
    </r>
  </si>
  <si>
    <r>
      <rPr>
        <sz val="6.5"/>
        <rFont val="Calibri"/>
        <family val="2"/>
      </rPr>
      <t>25:53:00</t>
    </r>
  </si>
  <si>
    <r>
      <rPr>
        <sz val="6.5"/>
        <rFont val="Calibri"/>
        <family val="2"/>
      </rPr>
      <t>Wojciech</t>
    </r>
  </si>
  <si>
    <r>
      <rPr>
        <sz val="6.5"/>
        <rFont val="Calibri"/>
        <family val="2"/>
      </rPr>
      <t>Hołdakowski</t>
    </r>
  </si>
  <si>
    <r>
      <rPr>
        <sz val="6.5"/>
        <rFont val="Calibri"/>
        <family val="2"/>
      </rPr>
      <t>Cobra Rajd Team</t>
    </r>
  </si>
  <si>
    <r>
      <rPr>
        <sz val="6.5"/>
        <rFont val="Calibri"/>
        <family val="2"/>
      </rPr>
      <t>Grzybowo</t>
    </r>
  </si>
  <si>
    <r>
      <rPr>
        <sz val="6.5"/>
        <rFont val="Calibri"/>
        <family val="2"/>
      </rPr>
      <t>Stefan</t>
    </r>
  </si>
  <si>
    <r>
      <rPr>
        <sz val="6.5"/>
        <rFont val="Calibri"/>
        <family val="2"/>
      </rPr>
      <t>Wesołowski</t>
    </r>
  </si>
  <si>
    <r>
      <rPr>
        <sz val="6.5"/>
        <rFont val="Calibri"/>
        <family val="2"/>
      </rPr>
      <t>OS</t>
    </r>
  </si>
  <si>
    <r>
      <rPr>
        <sz val="6.5"/>
        <rFont val="Calibri"/>
        <family val="2"/>
      </rPr>
      <t>S10</t>
    </r>
  </si>
  <si>
    <r>
      <rPr>
        <sz val="6.5"/>
        <rFont val="Calibri"/>
        <family val="2"/>
      </rPr>
      <t>S9</t>
    </r>
  </si>
  <si>
    <r>
      <rPr>
        <sz val="6.5"/>
        <rFont val="Calibri"/>
        <family val="2"/>
      </rPr>
      <t>S8</t>
    </r>
  </si>
  <si>
    <r>
      <rPr>
        <sz val="6.5"/>
        <rFont val="Calibri"/>
        <family val="2"/>
      </rPr>
      <t>S7</t>
    </r>
  </si>
  <si>
    <r>
      <rPr>
        <sz val="6.5"/>
        <rFont val="Calibri"/>
        <family val="2"/>
      </rPr>
      <t>S6</t>
    </r>
  </si>
  <si>
    <r>
      <rPr>
        <sz val="6.5"/>
        <rFont val="Calibri"/>
        <family val="2"/>
      </rPr>
      <t>S5</t>
    </r>
  </si>
  <si>
    <r>
      <rPr>
        <sz val="6.5"/>
        <rFont val="Calibri"/>
        <family val="2"/>
      </rPr>
      <t>S4</t>
    </r>
  </si>
  <si>
    <r>
      <rPr>
        <sz val="6.5"/>
        <rFont val="Calibri"/>
        <family val="2"/>
      </rPr>
      <t>S3</t>
    </r>
  </si>
  <si>
    <r>
      <rPr>
        <sz val="6.5"/>
        <rFont val="Calibri"/>
        <family val="2"/>
      </rPr>
      <t>S2</t>
    </r>
  </si>
  <si>
    <r>
      <rPr>
        <sz val="6.5"/>
        <rFont val="Calibri"/>
        <family val="2"/>
      </rPr>
      <t>S1</t>
    </r>
  </si>
  <si>
    <r>
      <rPr>
        <sz val="6.5"/>
        <rFont val="Calibri"/>
        <family val="2"/>
      </rPr>
      <t>I</t>
    </r>
  </si>
  <si>
    <r>
      <rPr>
        <sz val="6.5"/>
        <rFont val="Calibri"/>
        <family val="2"/>
      </rPr>
      <t>M2</t>
    </r>
  </si>
  <si>
    <r>
      <rPr>
        <sz val="6.5"/>
        <rFont val="Calibri"/>
        <family val="2"/>
      </rPr>
      <t>M1</t>
    </r>
  </si>
  <si>
    <r>
      <rPr>
        <sz val="6.5"/>
        <rFont val="Calibri"/>
        <family val="2"/>
      </rPr>
      <t>L4</t>
    </r>
  </si>
  <si>
    <r>
      <rPr>
        <sz val="6.5"/>
        <rFont val="Calibri"/>
        <family val="2"/>
      </rPr>
      <t>L1</t>
    </r>
  </si>
  <si>
    <r>
      <rPr>
        <sz val="6.5"/>
        <rFont val="Calibri"/>
        <family val="2"/>
      </rPr>
      <t>J6</t>
    </r>
  </si>
  <si>
    <r>
      <rPr>
        <sz val="6.5"/>
        <rFont val="Calibri"/>
        <family val="2"/>
      </rPr>
      <t>J5</t>
    </r>
  </si>
  <si>
    <r>
      <rPr>
        <sz val="6.5"/>
        <rFont val="Calibri"/>
        <family val="2"/>
      </rPr>
      <t>J4</t>
    </r>
  </si>
  <si>
    <r>
      <rPr>
        <sz val="6.5"/>
        <rFont val="Calibri"/>
        <family val="2"/>
      </rPr>
      <t>J2</t>
    </r>
  </si>
  <si>
    <r>
      <rPr>
        <sz val="6.5"/>
        <rFont val="Calibri"/>
        <family val="2"/>
      </rPr>
      <t>J1</t>
    </r>
  </si>
  <si>
    <r>
      <rPr>
        <sz val="6.5"/>
        <rFont val="Calibri"/>
        <family val="2"/>
      </rPr>
      <t>F6</t>
    </r>
  </si>
  <si>
    <r>
      <rPr>
        <sz val="6.5"/>
        <rFont val="Calibri"/>
        <family val="2"/>
      </rPr>
      <t>F3</t>
    </r>
  </si>
  <si>
    <r>
      <rPr>
        <sz val="6.5"/>
        <rFont val="Calibri"/>
        <family val="2"/>
      </rPr>
      <t>F1</t>
    </r>
  </si>
  <si>
    <r>
      <rPr>
        <sz val="6.5"/>
        <rFont val="Calibri"/>
        <family val="2"/>
      </rPr>
      <t>E8</t>
    </r>
  </si>
  <si>
    <r>
      <rPr>
        <sz val="6.5"/>
        <rFont val="Calibri"/>
        <family val="2"/>
      </rPr>
      <t>E6</t>
    </r>
  </si>
  <si>
    <r>
      <rPr>
        <sz val="6.5"/>
        <rFont val="Calibri"/>
        <family val="2"/>
      </rPr>
      <t>E5</t>
    </r>
  </si>
  <si>
    <r>
      <rPr>
        <sz val="6.5"/>
        <rFont val="Calibri"/>
        <family val="2"/>
      </rPr>
      <t>E3</t>
    </r>
  </si>
  <si>
    <r>
      <rPr>
        <sz val="6.5"/>
        <rFont val="Calibri"/>
        <family val="2"/>
      </rPr>
      <t>E1</t>
    </r>
  </si>
  <si>
    <r>
      <rPr>
        <sz val="6.5"/>
        <rFont val="Calibri"/>
        <family val="2"/>
      </rPr>
      <t>D8</t>
    </r>
  </si>
  <si>
    <r>
      <rPr>
        <sz val="6.5"/>
        <rFont val="Calibri"/>
        <family val="2"/>
      </rPr>
      <t>D6</t>
    </r>
  </si>
  <si>
    <r>
      <rPr>
        <sz val="6.5"/>
        <rFont val="Calibri"/>
        <family val="2"/>
      </rPr>
      <t>D5</t>
    </r>
  </si>
  <si>
    <r>
      <rPr>
        <sz val="6.5"/>
        <rFont val="Calibri"/>
        <family val="2"/>
      </rPr>
      <t>D4</t>
    </r>
  </si>
  <si>
    <r>
      <rPr>
        <sz val="6.5"/>
        <rFont val="Calibri"/>
        <family val="2"/>
      </rPr>
      <t>II</t>
    </r>
  </si>
  <si>
    <r>
      <rPr>
        <sz val="6.5"/>
        <rFont val="Calibri"/>
        <family val="2"/>
      </rPr>
      <t>N4</t>
    </r>
  </si>
  <si>
    <r>
      <rPr>
        <sz val="6.5"/>
        <rFont val="Calibri"/>
        <family val="2"/>
      </rPr>
      <t>N3</t>
    </r>
  </si>
  <si>
    <r>
      <rPr>
        <sz val="6.5"/>
        <rFont val="Calibri"/>
        <family val="2"/>
      </rPr>
      <t>H8</t>
    </r>
  </si>
  <si>
    <r>
      <rPr>
        <sz val="6.5"/>
        <rFont val="Calibri"/>
        <family val="2"/>
      </rPr>
      <t>H7</t>
    </r>
  </si>
  <si>
    <r>
      <rPr>
        <sz val="6.5"/>
        <rFont val="Calibri"/>
        <family val="2"/>
      </rPr>
      <t>H6</t>
    </r>
  </si>
  <si>
    <r>
      <rPr>
        <sz val="6.5"/>
        <rFont val="Calibri"/>
        <family val="2"/>
      </rPr>
      <t>H5</t>
    </r>
  </si>
  <si>
    <r>
      <rPr>
        <sz val="6.5"/>
        <rFont val="Calibri"/>
        <family val="2"/>
      </rPr>
      <t>H4</t>
    </r>
  </si>
  <si>
    <r>
      <rPr>
        <sz val="6.5"/>
        <rFont val="Calibri"/>
        <family val="2"/>
      </rPr>
      <t>H2</t>
    </r>
  </si>
  <si>
    <r>
      <rPr>
        <sz val="6.5"/>
        <rFont val="Calibri"/>
        <family val="2"/>
      </rPr>
      <t>H1</t>
    </r>
  </si>
  <si>
    <r>
      <rPr>
        <sz val="6.5"/>
        <rFont val="Calibri"/>
        <family val="2"/>
      </rPr>
      <t>C5</t>
    </r>
  </si>
  <si>
    <r>
      <rPr>
        <sz val="6.5"/>
        <rFont val="Calibri"/>
        <family val="2"/>
      </rPr>
      <t>C3</t>
    </r>
  </si>
  <si>
    <r>
      <rPr>
        <sz val="6.5"/>
        <rFont val="Calibri"/>
        <family val="2"/>
      </rPr>
      <t>B6</t>
    </r>
  </si>
  <si>
    <r>
      <rPr>
        <sz val="6.5"/>
        <rFont val="Calibri"/>
        <family val="2"/>
      </rPr>
      <t>B3</t>
    </r>
  </si>
  <si>
    <r>
      <rPr>
        <sz val="6.5"/>
        <rFont val="Calibri"/>
        <family val="2"/>
      </rPr>
      <t>B2</t>
    </r>
  </si>
  <si>
    <r>
      <rPr>
        <sz val="6.5"/>
        <rFont val="Calibri"/>
        <family val="2"/>
      </rPr>
      <t>B1</t>
    </r>
  </si>
  <si>
    <r>
      <rPr>
        <sz val="6.5"/>
        <rFont val="Calibri"/>
        <family val="2"/>
      </rPr>
      <t>A9</t>
    </r>
  </si>
  <si>
    <r>
      <rPr>
        <sz val="6.5"/>
        <rFont val="Calibri"/>
        <family val="2"/>
      </rPr>
      <t>A8</t>
    </r>
  </si>
  <si>
    <r>
      <rPr>
        <sz val="6.5"/>
        <rFont val="Calibri"/>
        <family val="2"/>
      </rPr>
      <t>A6</t>
    </r>
  </si>
  <si>
    <r>
      <rPr>
        <sz val="6.5"/>
        <rFont val="Calibri"/>
        <family val="2"/>
      </rPr>
      <t>A5</t>
    </r>
  </si>
  <si>
    <r>
      <rPr>
        <sz val="6.5"/>
        <rFont val="Calibri"/>
        <family val="2"/>
      </rPr>
      <t>A2</t>
    </r>
  </si>
  <si>
    <r>
      <rPr>
        <sz val="6.5"/>
        <rFont val="Calibri"/>
        <family val="2"/>
      </rPr>
      <t>A1</t>
    </r>
  </si>
  <si>
    <r>
      <rPr>
        <sz val="6.5"/>
        <rFont val="Calibri"/>
        <family val="2"/>
      </rPr>
      <t>ilość PK</t>
    </r>
  </si>
  <si>
    <r>
      <rPr>
        <sz val="6.5"/>
        <rFont val="Calibri"/>
        <family val="2"/>
      </rPr>
      <t>czas</t>
    </r>
  </si>
  <si>
    <r>
      <rPr>
        <sz val="6.5"/>
        <rFont val="Calibri"/>
        <family val="2"/>
      </rPr>
      <t>meta</t>
    </r>
  </si>
  <si>
    <r>
      <rPr>
        <sz val="6.5"/>
        <rFont val="Calibri"/>
        <family val="2"/>
      </rPr>
      <t>start</t>
    </r>
  </si>
  <si>
    <r>
      <rPr>
        <sz val="6.5"/>
        <rFont val="Calibri"/>
        <family val="2"/>
      </rPr>
      <t>Team</t>
    </r>
  </si>
  <si>
    <r>
      <rPr>
        <sz val="6.5"/>
        <rFont val="Calibri"/>
        <family val="2"/>
      </rPr>
      <t>Kategoria</t>
    </r>
  </si>
  <si>
    <r>
      <rPr>
        <sz val="6.5"/>
        <rFont val="Calibri"/>
        <family val="2"/>
      </rPr>
      <t>Trasa</t>
    </r>
  </si>
  <si>
    <r>
      <rPr>
        <sz val="6.5"/>
        <rFont val="Calibri"/>
        <family val="2"/>
      </rPr>
      <t>Miasto</t>
    </r>
  </si>
  <si>
    <r>
      <rPr>
        <sz val="6.5"/>
        <rFont val="Calibri"/>
        <family val="2"/>
      </rPr>
      <t>Imię</t>
    </r>
  </si>
  <si>
    <r>
      <rPr>
        <sz val="6.5"/>
        <rFont val="Calibri"/>
        <family val="2"/>
      </rPr>
      <t>Nazwisko</t>
    </r>
  </si>
  <si>
    <r>
      <rPr>
        <sz val="6.5"/>
        <rFont val="Calibri"/>
        <family val="2"/>
      </rPr>
      <t>Lp</t>
    </r>
  </si>
  <si>
    <r>
      <rPr>
        <sz val="6.5"/>
        <rFont val="Calibri"/>
        <family val="2"/>
      </rPr>
      <t>M-ce</t>
    </r>
  </si>
  <si>
    <t>martombike.pl AR Team</t>
  </si>
  <si>
    <t>Snowdog TrailTeam.pl</t>
  </si>
  <si>
    <t>GUTO Adventure Team</t>
  </si>
  <si>
    <t>Guto Adventure Team</t>
  </si>
  <si>
    <t>SNOB / BRUBECK Team</t>
  </si>
  <si>
    <t>SNOB / Brubeck Team</t>
  </si>
  <si>
    <t>Kletek</t>
  </si>
  <si>
    <t>Najderek</t>
  </si>
  <si>
    <t>Guto adventure team</t>
  </si>
  <si>
    <t>JQ</t>
  </si>
  <si>
    <t>Na skrzydłach</t>
  </si>
  <si>
    <t>Klub/drużyna</t>
  </si>
  <si>
    <t>Roweria</t>
  </si>
  <si>
    <t>#227</t>
  </si>
  <si>
    <t>#218</t>
  </si>
  <si>
    <t>Leszko</t>
  </si>
  <si>
    <t>#226</t>
  </si>
  <si>
    <t>#217</t>
  </si>
  <si>
    <t>#228</t>
  </si>
  <si>
    <t>#229</t>
  </si>
  <si>
    <t>#205</t>
  </si>
  <si>
    <t>#221</t>
  </si>
  <si>
    <t>#230</t>
  </si>
  <si>
    <t>#232</t>
  </si>
  <si>
    <t>#219</t>
  </si>
  <si>
    <t>#225</t>
  </si>
  <si>
    <t>#222</t>
  </si>
  <si>
    <t>#209</t>
  </si>
  <si>
    <t>#216</t>
  </si>
  <si>
    <t>#224</t>
  </si>
  <si>
    <t>#108</t>
  </si>
  <si>
    <t>#111</t>
  </si>
  <si>
    <t>#213</t>
  </si>
  <si>
    <t>#212</t>
  </si>
  <si>
    <t>#202</t>
  </si>
  <si>
    <t>#231</t>
  </si>
  <si>
    <t>#223</t>
  </si>
  <si>
    <t>#206</t>
  </si>
  <si>
    <t>Paizert</t>
  </si>
  <si>
    <t>#201</t>
  </si>
  <si>
    <t>#220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</si>
</sst>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0\ [$zł-415];[Red]\-#,##0.00\ [$zł-415]"/>
    <numFmt numFmtId="165" formatCode="\ #,##0.00&quot; zł &quot;;\-#,##0.00&quot; zł &quot;;&quot; -&quot;#&quot; zł &quot;;@\ "/>
    <numFmt numFmtId="166" formatCode="[$-F400]h:mm:ss\ AM/PM"/>
    <numFmt numFmtId="167" formatCode="#,##0_);\-#,##0"/>
    <numFmt numFmtId="168" formatCode="0.0"/>
    <numFmt numFmtId="169" formatCode="[$-415]General"/>
    <numFmt numFmtId="170" formatCode="hh&quot;:&quot;mm&quot;:&quot;ss"/>
    <numFmt numFmtId="171" formatCode="#,##0.00&quot; &quot;[$zł-415];[Red]&quot;-&quot;#,##0.00&quot; &quot;[$zł-415]"/>
    <numFmt numFmtId="172" formatCode="h:mm;@"/>
    <numFmt numFmtId="173" formatCode="0000"/>
    <numFmt numFmtId="174" formatCode="yyyy\-mm\-dd\ hh:mm:ss"/>
    <numFmt numFmtId="175" formatCode="h:mm:ss;@"/>
  </numFmts>
  <fonts count="17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10"/>
      <name val="Arial CE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</font>
    <font>
      <sz val="11"/>
      <color indexed="20"/>
      <name val="Czcionka tekstu podstawowego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sz val="11"/>
      <color indexed="62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 CE"/>
      <charset val="238"/>
    </font>
    <font>
      <sz val="11"/>
      <color indexed="8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sz val="12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zcionka tekstu podstawowego"/>
      <family val="2"/>
      <charset val="238"/>
    </font>
    <font>
      <sz val="11"/>
      <color indexed="8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b/>
      <i/>
      <sz val="16"/>
      <color indexed="8"/>
      <name val="Arial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i/>
      <u/>
      <sz val="11"/>
      <color indexed="8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name val="Times New Roman"/>
      <family val="1"/>
      <charset val="204"/>
    </font>
    <font>
      <sz val="10"/>
      <name val="Arial CE"/>
      <family val="2"/>
      <charset val="238"/>
    </font>
    <font>
      <sz val="10"/>
      <color indexed="17"/>
      <name val="Calibri"/>
      <family val="2"/>
      <charset val="238"/>
    </font>
    <font>
      <sz val="10"/>
      <name val="Mangal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20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1"/>
    </font>
    <font>
      <b/>
      <u/>
      <sz val="10"/>
      <name val="Arial CE"/>
      <charset val="238"/>
    </font>
    <font>
      <sz val="10"/>
      <color theme="0"/>
      <name val="Arial CE"/>
      <charset val="238"/>
    </font>
    <font>
      <b/>
      <sz val="10"/>
      <color theme="4" tint="0.79998168889431442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Czcionka tekstu podstawowego"/>
      <charset val="238"/>
    </font>
    <font>
      <sz val="10"/>
      <color rgb="FF000000"/>
      <name val="Times New Roman"/>
      <family val="1"/>
      <charset val="238"/>
    </font>
    <font>
      <u/>
      <sz val="11"/>
      <color theme="10"/>
      <name val="Czcionka tekstu podstawowego"/>
      <family val="2"/>
      <charset val="238"/>
    </font>
    <font>
      <sz val="11"/>
      <color rgb="FF000000"/>
      <name val="Czcionka tekstu podstawowego"/>
    </font>
    <font>
      <sz val="10"/>
      <name val="Microsoft YaHei"/>
      <family val="2"/>
      <charset val="238"/>
    </font>
    <font>
      <sz val="10"/>
      <color indexed="8"/>
      <name val="Microsoft YaHei"/>
      <family val="2"/>
      <charset val="238"/>
    </font>
    <font>
      <sz val="10"/>
      <color indexed="9"/>
      <name val="Microsoft YaHei"/>
      <family val="2"/>
      <charset val="238"/>
    </font>
    <font>
      <sz val="10"/>
      <color indexed="23"/>
      <name val="Microsoft YaHei"/>
      <family val="2"/>
      <charset val="238"/>
    </font>
    <font>
      <sz val="10"/>
      <color indexed="10"/>
      <name val="Microsoft YaHei"/>
      <family val="2"/>
      <charset val="238"/>
    </font>
    <font>
      <sz val="10"/>
      <color theme="0" tint="-0.499984740745262"/>
      <name val="Arial CE"/>
      <charset val="238"/>
    </font>
    <font>
      <u/>
      <sz val="11"/>
      <color indexed="30"/>
      <name val="Calibri"/>
      <family val="2"/>
      <charset val="238"/>
    </font>
    <font>
      <sz val="10"/>
      <color theme="1"/>
      <name val="Czcionka tekstu podstawowego"/>
      <family val="2"/>
      <charset val="238"/>
    </font>
    <font>
      <b/>
      <sz val="10"/>
      <color theme="1"/>
      <name val="Czcionka tekstu podstawowego"/>
      <charset val="238"/>
    </font>
    <font>
      <b/>
      <sz val="9"/>
      <color rgb="FFFF0000"/>
      <name val="Czcionka tekstu podstawowego"/>
      <family val="2"/>
      <charset val="238"/>
    </font>
    <font>
      <b/>
      <sz val="8"/>
      <color rgb="FFFF0000"/>
      <name val="Czcionka tekstu podstawowego"/>
      <charset val="238"/>
    </font>
    <font>
      <b/>
      <sz val="10"/>
      <color theme="1"/>
      <name val="Arial"/>
      <family val="2"/>
      <charset val="238"/>
    </font>
    <font>
      <b/>
      <sz val="10"/>
      <color theme="1"/>
      <name val="Czcionka tekstu podstawowego"/>
      <family val="2"/>
      <charset val="238"/>
    </font>
    <font>
      <b/>
      <sz val="10"/>
      <color theme="1"/>
      <name val="Symbol"/>
      <family val="1"/>
      <charset val="2"/>
    </font>
    <font>
      <sz val="8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9"/>
      <color theme="1"/>
      <name val="Czcionka tekstu podstawowego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color rgb="FF111111"/>
      <name val="Consolas"/>
      <family val="3"/>
      <charset val="238"/>
    </font>
    <font>
      <sz val="10"/>
      <color rgb="FF00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7.5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3.5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u/>
      <sz val="11"/>
      <color rgb="FF666666"/>
      <name val="Calibri"/>
      <family val="2"/>
      <charset val="238"/>
      <scheme val="minor"/>
    </font>
    <font>
      <b/>
      <sz val="10"/>
      <name val="Arimo"/>
    </font>
    <font>
      <sz val="11"/>
      <color rgb="FF000000"/>
      <name val="Arial"/>
      <family val="2"/>
    </font>
    <font>
      <sz val="10"/>
      <color rgb="FF000000"/>
      <name val="Verdana"/>
      <family val="2"/>
    </font>
    <font>
      <sz val="10"/>
      <color indexed="8"/>
      <name val="Arial"/>
      <family val="2"/>
      <charset val="238"/>
    </font>
    <font>
      <b/>
      <sz val="11"/>
      <color theme="1"/>
      <name val="Georgia"/>
      <family val="1"/>
      <charset val="238"/>
    </font>
    <font>
      <sz val="11"/>
      <color theme="1"/>
      <name val="Georgia"/>
      <family val="1"/>
      <charset val="238"/>
    </font>
    <font>
      <b/>
      <sz val="11"/>
      <name val="Georgia"/>
      <family val="1"/>
      <charset val="238"/>
    </font>
    <font>
      <sz val="11"/>
      <color rgb="FFFF0000"/>
      <name val="Georgia"/>
      <family val="1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0"/>
      <color rgb="FF000000"/>
      <name val="Arimo"/>
    </font>
    <font>
      <sz val="10"/>
      <name val="Arimo"/>
    </font>
    <font>
      <b/>
      <i/>
      <sz val="16"/>
      <color theme="1"/>
      <name val="Arial"/>
      <family val="2"/>
      <charset val="238"/>
    </font>
    <font>
      <b/>
      <i/>
      <u/>
      <sz val="11"/>
      <color theme="1"/>
      <name val="Arial"/>
      <family val="2"/>
      <charset val="238"/>
    </font>
    <font>
      <sz val="10"/>
      <color rgb="FF000000"/>
      <name val="Segoe UI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Czcionka tekstu podstawowego"/>
      <charset val="238"/>
    </font>
    <font>
      <u/>
      <sz val="10"/>
      <color rgb="FF0000FF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u/>
      <sz val="10"/>
      <color theme="10"/>
      <name val="Arial CE"/>
      <charset val="238"/>
    </font>
    <font>
      <b/>
      <sz val="10"/>
      <color rgb="FF000000"/>
      <name val="Arimo"/>
    </font>
    <font>
      <b/>
      <sz val="1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9"/>
      <color rgb="FF000000"/>
      <name val="Arimo"/>
    </font>
    <font>
      <sz val="9"/>
      <name val="Arimo"/>
    </font>
    <font>
      <b/>
      <sz val="9"/>
      <name val="Arimo"/>
    </font>
    <font>
      <sz val="11"/>
      <color rgb="FF000000"/>
      <name val="Arial"/>
      <family val="2"/>
      <charset val="238"/>
    </font>
    <font>
      <u/>
      <sz val="10"/>
      <color rgb="FF000000"/>
      <name val="Arial"/>
      <family val="2"/>
      <charset val="238"/>
    </font>
    <font>
      <sz val="11"/>
      <name val="Georgia"/>
      <family val="1"/>
      <charset val="238"/>
    </font>
    <font>
      <b/>
      <sz val="22"/>
      <color theme="1"/>
      <name val="Calibri"/>
      <family val="2"/>
      <charset val="238"/>
      <scheme val="minor"/>
    </font>
    <font>
      <sz val="36"/>
      <color theme="1"/>
      <name val="PL Stamp"/>
      <family val="2"/>
    </font>
    <font>
      <sz val="16"/>
      <color theme="1"/>
      <name val="Britannic T OT"/>
      <family val="3"/>
    </font>
    <font>
      <sz val="24"/>
      <color theme="1"/>
      <name val="Britannic T OT"/>
      <family val="3"/>
    </font>
    <font>
      <sz val="20"/>
      <color theme="1"/>
      <name val="Britannic T OT"/>
      <family val="3"/>
    </font>
    <font>
      <sz val="22"/>
      <color theme="1"/>
      <name val="Britannic T OT"/>
      <family val="3"/>
    </font>
    <font>
      <sz val="10"/>
      <color rgb="FFFF0000"/>
      <name val="Arial CE"/>
      <charset val="238"/>
    </font>
    <font>
      <sz val="10"/>
      <name val="Times New Roman"/>
      <family val="1"/>
      <charset val="238"/>
    </font>
    <font>
      <i/>
      <sz val="7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color rgb="FF0000FF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6.5"/>
      <color rgb="FF000000"/>
      <name val="Calibri"/>
      <family val="2"/>
    </font>
    <font>
      <b/>
      <sz val="6.5"/>
      <name val="Calibri"/>
      <family val="2"/>
      <charset val="238"/>
    </font>
    <font>
      <b/>
      <sz val="6.5"/>
      <name val="Calibri"/>
      <family val="2"/>
    </font>
    <font>
      <sz val="6.5"/>
      <name val="Calibri"/>
      <family val="2"/>
      <charset val="238"/>
    </font>
    <font>
      <sz val="6.5"/>
      <name val="Calibri"/>
      <family val="2"/>
    </font>
    <font>
      <sz val="6.5"/>
      <color rgb="FF3B3D38"/>
      <name val="Calibri"/>
      <family val="2"/>
    </font>
  </fonts>
  <fills count="107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rgb="FFFFCC00"/>
        <bgColor rgb="FFFFCC00"/>
      </patternFill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22"/>
      </patternFill>
    </fill>
    <fill>
      <patternFill patternType="solid">
        <fgColor indexed="10"/>
        <bgColor indexed="16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B6D7A8"/>
        <bgColor rgb="FFB6D7A8"/>
      </patternFill>
    </fill>
    <fill>
      <patternFill patternType="solid">
        <fgColor rgb="FFFFFFFF"/>
        <bgColor rgb="FFFFFFFF"/>
      </patternFill>
    </fill>
    <fill>
      <patternFill patternType="solid">
        <fgColor rgb="FF999999"/>
        <bgColor rgb="FF999999"/>
      </patternFill>
    </fill>
    <fill>
      <patternFill patternType="solid">
        <fgColor rgb="FFDA752A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1C232"/>
        <bgColor indexed="64"/>
      </patternFill>
    </fill>
    <fill>
      <patternFill patternType="solid">
        <fgColor rgb="FFD9EAD3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4CCCC"/>
        <bgColor indexed="64"/>
      </patternFill>
    </fill>
    <fill>
      <patternFill patternType="solid">
        <fgColor rgb="FF00FF00"/>
        <bgColor rgb="FF00FF00"/>
      </patternFill>
    </fill>
    <fill>
      <patternFill patternType="solid">
        <fgColor rgb="FFB7E1CD"/>
        <bgColor rgb="FFB7E1CD"/>
      </patternFill>
    </fill>
    <fill>
      <patternFill patternType="solid">
        <fgColor rgb="FFCCFFFF"/>
        <bgColor rgb="FFCCFFFF"/>
      </patternFill>
    </fill>
    <fill>
      <patternFill patternType="solid">
        <fgColor rgb="FFC8BCC8"/>
        <bgColor indexed="64"/>
      </patternFill>
    </fill>
    <fill>
      <patternFill patternType="solid">
        <fgColor rgb="FFD3550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D7C31"/>
      </patternFill>
    </fill>
    <fill>
      <patternFill patternType="solid">
        <fgColor rgb="FF91CF50"/>
      </patternFill>
    </fill>
    <fill>
      <patternFill patternType="solid">
        <fgColor rgb="FFFFFF00"/>
      </patternFill>
    </fill>
    <fill>
      <patternFill patternType="solid">
        <fgColor rgb="FFFF0000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21">
    <xf numFmtId="0" fontId="0" fillId="0" borderId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5" borderId="0" applyNumberFormat="0" applyBorder="0" applyAlignment="0" applyProtection="0"/>
    <xf numFmtId="0" fontId="22" fillId="9" borderId="0" applyNumberFormat="0" applyBorder="0" applyAlignment="0" applyProtection="0"/>
    <xf numFmtId="0" fontId="23" fillId="3" borderId="1" applyNumberFormat="0" applyAlignment="0" applyProtection="0"/>
    <xf numFmtId="0" fontId="25" fillId="10" borderId="0" applyNumberFormat="0" applyBorder="0" applyAlignment="0" applyProtection="0"/>
    <xf numFmtId="0" fontId="39" fillId="11" borderId="2"/>
    <xf numFmtId="0" fontId="26" fillId="0" borderId="3" applyNumberFormat="0" applyFill="0" applyAlignment="0" applyProtection="0"/>
    <xf numFmtId="0" fontId="27" fillId="12" borderId="4" applyNumberFormat="0" applyAlignment="0" applyProtection="0"/>
    <xf numFmtId="0" fontId="28" fillId="0" borderId="5" applyNumberFormat="0" applyFill="0" applyAlignment="0" applyProtection="0"/>
    <xf numFmtId="0" fontId="29" fillId="0" borderId="6" applyNumberFormat="0" applyFill="0" applyAlignment="0" applyProtection="0"/>
    <xf numFmtId="0" fontId="30" fillId="0" borderId="7" applyNumberFormat="0" applyFill="0" applyAlignment="0" applyProtection="0"/>
    <xf numFmtId="0" fontId="30" fillId="0" borderId="0" applyNumberFormat="0" applyFill="0" applyBorder="0" applyAlignment="0" applyProtection="0"/>
    <xf numFmtId="0" fontId="31" fillId="4" borderId="0" applyNumberFormat="0" applyBorder="0" applyAlignment="0" applyProtection="0"/>
    <xf numFmtId="0" fontId="38" fillId="0" borderId="0"/>
    <xf numFmtId="0" fontId="21" fillId="0" borderId="0"/>
    <xf numFmtId="0" fontId="20" fillId="0" borderId="0"/>
    <xf numFmtId="0" fontId="41" fillId="0" borderId="0"/>
    <xf numFmtId="0" fontId="32" fillId="2" borderId="1" applyNumberFormat="0" applyAlignment="0" applyProtection="0"/>
    <xf numFmtId="0" fontId="24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13" borderId="0" applyNumberFormat="0" applyBorder="0" applyAlignment="0" applyProtection="0"/>
    <xf numFmtId="0" fontId="43" fillId="0" borderId="0"/>
    <xf numFmtId="0" fontId="44" fillId="0" borderId="0"/>
    <xf numFmtId="0" fontId="45" fillId="0" borderId="0"/>
    <xf numFmtId="0" fontId="46" fillId="0" borderId="0"/>
    <xf numFmtId="0" fontId="47" fillId="0" borderId="0"/>
    <xf numFmtId="0" fontId="48" fillId="0" borderId="0"/>
    <xf numFmtId="0" fontId="49" fillId="0" borderId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50" fillId="18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11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50" fillId="21" borderId="0" applyNumberFormat="0" applyBorder="0" applyAlignment="0" applyProtection="0"/>
    <xf numFmtId="0" fontId="50" fillId="26" borderId="0" applyNumberFormat="0" applyBorder="0" applyAlignment="0" applyProtection="0"/>
    <xf numFmtId="0" fontId="50" fillId="28" borderId="0" applyNumberFormat="0" applyBorder="0" applyAlignment="0" applyProtection="0"/>
    <xf numFmtId="0" fontId="50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29" borderId="0" applyNumberFormat="0" applyBorder="0" applyAlignment="0" applyProtection="0"/>
    <xf numFmtId="0" fontId="22" fillId="21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8" borderId="0" applyNumberFormat="0" applyBorder="0" applyAlignment="0" applyProtection="0"/>
    <xf numFmtId="0" fontId="23" fillId="11" borderId="1" applyNumberFormat="0" applyAlignment="0" applyProtection="0"/>
    <xf numFmtId="0" fontId="24" fillId="22" borderId="11" applyNumberFormat="0" applyAlignment="0" applyProtection="0"/>
    <xf numFmtId="0" fontId="25" fillId="18" borderId="0" applyNumberFormat="0" applyBorder="0" applyAlignment="0" applyProtection="0"/>
    <xf numFmtId="0" fontId="51" fillId="0" borderId="0">
      <alignment horizontal="center"/>
    </xf>
    <xf numFmtId="0" fontId="51" fillId="0" borderId="0">
      <alignment horizontal="center" textRotation="90"/>
    </xf>
    <xf numFmtId="0" fontId="26" fillId="0" borderId="3" applyNumberFormat="0" applyFill="0" applyAlignment="0" applyProtection="0"/>
    <xf numFmtId="0" fontId="27" fillId="39" borderId="4" applyNumberFormat="0" applyAlignment="0" applyProtection="0"/>
    <xf numFmtId="0" fontId="52" fillId="0" borderId="12" applyNumberFormat="0" applyFill="0" applyAlignment="0" applyProtection="0"/>
    <xf numFmtId="0" fontId="53" fillId="0" borderId="6" applyNumberFormat="0" applyFill="0" applyAlignment="0" applyProtection="0"/>
    <xf numFmtId="0" fontId="54" fillId="0" borderId="13" applyNumberFormat="0" applyFill="0" applyAlignment="0" applyProtection="0"/>
    <xf numFmtId="0" fontId="54" fillId="0" borderId="0" applyNumberFormat="0" applyFill="0" applyBorder="0" applyAlignment="0" applyProtection="0"/>
    <xf numFmtId="0" fontId="31" fillId="40" borderId="0" applyNumberFormat="0" applyBorder="0" applyAlignment="0" applyProtection="0"/>
    <xf numFmtId="0" fontId="32" fillId="22" borderId="1" applyNumberFormat="0" applyAlignment="0" applyProtection="0"/>
    <xf numFmtId="0" fontId="55" fillId="0" borderId="0"/>
    <xf numFmtId="164" fontId="55" fillId="0" borderId="0"/>
    <xf numFmtId="0" fontId="56" fillId="0" borderId="14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23" borderId="10" applyNumberFormat="0" applyAlignment="0" applyProtection="0"/>
    <xf numFmtId="165" fontId="47" fillId="0" borderId="0" applyFill="0" applyBorder="0" applyAlignment="0" applyProtection="0"/>
    <xf numFmtId="0" fontId="36" fillId="25" borderId="0" applyNumberFormat="0" applyBorder="0" applyAlignment="0" applyProtection="0"/>
    <xf numFmtId="0" fontId="19" fillId="0" borderId="0"/>
    <xf numFmtId="0" fontId="18" fillId="0" borderId="0"/>
    <xf numFmtId="0" fontId="47" fillId="0" borderId="0"/>
    <xf numFmtId="0" fontId="43" fillId="0" borderId="0"/>
    <xf numFmtId="0" fontId="51" fillId="0" borderId="0">
      <alignment horizontal="center" textRotation="90"/>
    </xf>
    <xf numFmtId="0" fontId="55" fillId="0" borderId="0"/>
    <xf numFmtId="164" fontId="55" fillId="0" borderId="0"/>
    <xf numFmtId="0" fontId="17" fillId="0" borderId="0"/>
    <xf numFmtId="0" fontId="58" fillId="0" borderId="0" applyNumberFormat="0" applyFill="0" applyBorder="0" applyProtection="0">
      <alignment vertical="top" wrapText="1"/>
    </xf>
    <xf numFmtId="0" fontId="59" fillId="0" borderId="0"/>
    <xf numFmtId="0" fontId="60" fillId="18" borderId="0" applyNumberFormat="0" applyBorder="0" applyAlignment="0" applyProtection="0"/>
    <xf numFmtId="0" fontId="49" fillId="0" borderId="0"/>
    <xf numFmtId="0" fontId="61" fillId="0" borderId="0" applyNumberFormat="0" applyFill="0" applyBorder="0" applyProtection="0">
      <alignment horizontal="left"/>
    </xf>
    <xf numFmtId="0" fontId="61" fillId="34" borderId="0" applyNumberFormat="0" applyBorder="0" applyAlignment="0" applyProtection="0"/>
    <xf numFmtId="0" fontId="43" fillId="0" borderId="0"/>
    <xf numFmtId="0" fontId="59" fillId="0" borderId="0"/>
    <xf numFmtId="0" fontId="43" fillId="27" borderId="0" applyNumberFormat="0" applyBorder="0" applyAlignment="0" applyProtection="0"/>
    <xf numFmtId="0" fontId="43" fillId="11" borderId="0" applyNumberFormat="0" applyBorder="0" applyAlignment="0" applyProtection="0"/>
    <xf numFmtId="0" fontId="43" fillId="41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18" borderId="0" applyNumberFormat="0" applyBorder="0" applyAlignment="0" applyProtection="0"/>
    <xf numFmtId="0" fontId="43" fillId="28" borderId="0" applyNumberFormat="0" applyBorder="0" applyAlignment="0" applyProtection="0"/>
    <xf numFmtId="0" fontId="43" fillId="11" borderId="0" applyNumberFormat="0" applyBorder="0" applyAlignment="0" applyProtection="0"/>
    <xf numFmtId="0" fontId="43" fillId="22" borderId="0" applyNumberFormat="0" applyBorder="0" applyAlignment="0" applyProtection="0"/>
    <xf numFmtId="0" fontId="43" fillId="40" borderId="0" applyNumberFormat="0" applyBorder="0" applyAlignment="0" applyProtection="0"/>
    <xf numFmtId="0" fontId="43" fillId="28" borderId="0" applyNumberFormat="0" applyBorder="0" applyAlignment="0" applyProtection="0"/>
    <xf numFmtId="0" fontId="43" fillId="40" borderId="0" applyNumberFormat="0" applyBorder="0" applyAlignment="0" applyProtection="0"/>
    <xf numFmtId="0" fontId="62" fillId="28" borderId="0" applyNumberFormat="0" applyBorder="0" applyAlignment="0" applyProtection="0"/>
    <xf numFmtId="0" fontId="62" fillId="11" borderId="0" applyNumberFormat="0" applyBorder="0" applyAlignment="0" applyProtection="0"/>
    <xf numFmtId="0" fontId="62" fillId="22" borderId="0" applyNumberFormat="0" applyBorder="0" applyAlignment="0" applyProtection="0"/>
    <xf numFmtId="0" fontId="62" fillId="40" borderId="0" applyNumberFormat="0" applyBorder="0" applyAlignment="0" applyProtection="0"/>
    <xf numFmtId="0" fontId="62" fillId="33" borderId="0" applyNumberFormat="0" applyBorder="0" applyAlignment="0" applyProtection="0"/>
    <xf numFmtId="0" fontId="62" fillId="37" borderId="0" applyNumberFormat="0" applyBorder="0" applyAlignment="0" applyProtection="0"/>
    <xf numFmtId="0" fontId="63" fillId="18" borderId="0" applyNumberFormat="0" applyBorder="0" applyAlignment="0" applyProtection="0"/>
    <xf numFmtId="0" fontId="64" fillId="40" borderId="0" applyNumberFormat="0" applyBorder="0" applyAlignment="0" applyProtection="0"/>
    <xf numFmtId="0" fontId="65" fillId="25" borderId="0" applyNumberFormat="0" applyBorder="0" applyAlignment="0" applyProtection="0"/>
    <xf numFmtId="0" fontId="16" fillId="0" borderId="0"/>
    <xf numFmtId="0" fontId="66" fillId="0" borderId="0" applyNumberFormat="0" applyFill="0" applyBorder="0" applyAlignment="0" applyProtection="0"/>
    <xf numFmtId="0" fontId="43" fillId="0" borderId="0"/>
    <xf numFmtId="0" fontId="16" fillId="0" borderId="0"/>
    <xf numFmtId="0" fontId="47" fillId="0" borderId="0"/>
    <xf numFmtId="0" fontId="15" fillId="0" borderId="0"/>
    <xf numFmtId="0" fontId="14" fillId="0" borderId="0"/>
    <xf numFmtId="0" fontId="66" fillId="0" borderId="0" applyNumberFormat="0" applyFill="0" applyBorder="0" applyAlignment="0" applyProtection="0"/>
    <xf numFmtId="0" fontId="59" fillId="0" borderId="0"/>
    <xf numFmtId="0" fontId="67" fillId="0" borderId="0"/>
    <xf numFmtId="0" fontId="13" fillId="0" borderId="0"/>
    <xf numFmtId="0" fontId="43" fillId="0" borderId="0" applyFill="0" applyProtection="0"/>
    <xf numFmtId="0" fontId="41" fillId="0" borderId="0"/>
    <xf numFmtId="165" fontId="43" fillId="0" borderId="0"/>
    <xf numFmtId="0" fontId="15" fillId="0" borderId="0"/>
    <xf numFmtId="0" fontId="71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50" fillId="0" borderId="0"/>
    <xf numFmtId="169" fontId="73" fillId="0" borderId="0"/>
    <xf numFmtId="0" fontId="74" fillId="0" borderId="0"/>
    <xf numFmtId="169" fontId="75" fillId="0" borderId="0"/>
    <xf numFmtId="169" fontId="76" fillId="0" borderId="0"/>
    <xf numFmtId="0" fontId="78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1" fillId="0" borderId="0"/>
    <xf numFmtId="0" fontId="74" fillId="42" borderId="0"/>
    <xf numFmtId="0" fontId="79" fillId="0" borderId="0"/>
    <xf numFmtId="0" fontId="77" fillId="0" borderId="0"/>
    <xf numFmtId="0" fontId="80" fillId="0" borderId="0"/>
    <xf numFmtId="0" fontId="81" fillId="0" borderId="0" applyNumberFormat="0" applyFill="0" applyBorder="0" applyAlignment="0" applyProtection="0"/>
    <xf numFmtId="0" fontId="82" fillId="43" borderId="0" applyNumberFormat="0" applyBorder="0" applyAlignment="0" applyProtection="0"/>
    <xf numFmtId="0" fontId="82" fillId="44" borderId="0" applyNumberFormat="0" applyBorder="0" applyAlignment="0" applyProtection="0"/>
    <xf numFmtId="0" fontId="81" fillId="45" borderId="0" applyNumberFormat="0" applyBorder="0" applyAlignment="0" applyProtection="0"/>
    <xf numFmtId="0" fontId="82" fillId="46" borderId="0" applyNumberFormat="0" applyBorder="0" applyAlignment="0" applyProtection="0"/>
    <xf numFmtId="0" fontId="8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0" fillId="0" borderId="0"/>
    <xf numFmtId="0" fontId="73" fillId="0" borderId="0"/>
    <xf numFmtId="0" fontId="9" fillId="0" borderId="0"/>
    <xf numFmtId="0" fontId="75" fillId="0" borderId="0"/>
    <xf numFmtId="0" fontId="8" fillId="0" borderId="0"/>
    <xf numFmtId="0" fontId="7" fillId="0" borderId="0"/>
    <xf numFmtId="0" fontId="6" fillId="0" borderId="0"/>
    <xf numFmtId="0" fontId="107" fillId="0" borderId="0" applyNumberFormat="0" applyFill="0" applyBorder="0" applyAlignment="0" applyProtection="0"/>
    <xf numFmtId="0" fontId="5" fillId="0" borderId="0"/>
    <xf numFmtId="0" fontId="100" fillId="0" borderId="0"/>
    <xf numFmtId="0" fontId="4" fillId="0" borderId="0"/>
    <xf numFmtId="0" fontId="109" fillId="0" borderId="0"/>
    <xf numFmtId="0" fontId="3" fillId="0" borderId="0"/>
    <xf numFmtId="0" fontId="2" fillId="0" borderId="0"/>
    <xf numFmtId="0" fontId="111" fillId="0" borderId="0" applyNumberFormat="0" applyFill="0" applyProtection="0"/>
    <xf numFmtId="0" fontId="1" fillId="0" borderId="0"/>
    <xf numFmtId="0" fontId="116" fillId="0" borderId="0" applyNumberFormat="0" applyFill="0" applyBorder="0" applyAlignment="0" applyProtection="0"/>
    <xf numFmtId="0" fontId="117" fillId="0" borderId="32" applyNumberFormat="0" applyFill="0" applyAlignment="0" applyProtection="0"/>
    <xf numFmtId="0" fontId="118" fillId="0" borderId="33" applyNumberFormat="0" applyFill="0" applyAlignment="0" applyProtection="0"/>
    <xf numFmtId="0" fontId="119" fillId="0" borderId="34" applyNumberFormat="0" applyFill="0" applyAlignment="0" applyProtection="0"/>
    <xf numFmtId="0" fontId="119" fillId="0" borderId="0" applyNumberFormat="0" applyFill="0" applyBorder="0" applyAlignment="0" applyProtection="0"/>
    <xf numFmtId="0" fontId="120" fillId="74" borderId="0" applyNumberFormat="0" applyBorder="0" applyAlignment="0" applyProtection="0"/>
    <xf numFmtId="0" fontId="121" fillId="75" borderId="0" applyNumberFormat="0" applyBorder="0" applyAlignment="0" applyProtection="0"/>
    <xf numFmtId="0" fontId="122" fillId="76" borderId="0" applyNumberFormat="0" applyBorder="0" applyAlignment="0" applyProtection="0"/>
    <xf numFmtId="0" fontId="123" fillId="77" borderId="35" applyNumberFormat="0" applyAlignment="0" applyProtection="0"/>
    <xf numFmtId="0" fontId="124" fillId="53" borderId="30" applyNumberFormat="0" applyAlignment="0" applyProtection="0"/>
    <xf numFmtId="0" fontId="125" fillId="53" borderId="35" applyNumberFormat="0" applyAlignment="0" applyProtection="0"/>
    <xf numFmtId="0" fontId="126" fillId="0" borderId="36" applyNumberFormat="0" applyFill="0" applyAlignment="0" applyProtection="0"/>
    <xf numFmtId="0" fontId="127" fillId="78" borderId="37" applyNumberFormat="0" applyAlignment="0" applyProtection="0"/>
    <xf numFmtId="0" fontId="128" fillId="0" borderId="0" applyNumberFormat="0" applyFill="0" applyBorder="0" applyAlignment="0" applyProtection="0"/>
    <xf numFmtId="0" fontId="15" fillId="54" borderId="31" applyNumberFormat="0" applyFont="0" applyAlignment="0" applyProtection="0"/>
    <xf numFmtId="0" fontId="129" fillId="0" borderId="0" applyNumberFormat="0" applyFill="0" applyBorder="0" applyAlignment="0" applyProtection="0"/>
    <xf numFmtId="0" fontId="130" fillId="0" borderId="38" applyNumberFormat="0" applyFill="0" applyAlignment="0" applyProtection="0"/>
    <xf numFmtId="0" fontId="131" fillId="7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31" fillId="57" borderId="0" applyNumberFormat="0" applyBorder="0" applyAlignment="0" applyProtection="0"/>
    <xf numFmtId="0" fontId="131" fillId="80" borderId="0" applyNumberFormat="0" applyBorder="0" applyAlignment="0" applyProtection="0"/>
    <xf numFmtId="0" fontId="15" fillId="58" borderId="0" applyNumberFormat="0" applyBorder="0" applyAlignment="0" applyProtection="0"/>
    <xf numFmtId="0" fontId="15" fillId="59" borderId="0" applyNumberFormat="0" applyBorder="0" applyAlignment="0" applyProtection="0"/>
    <xf numFmtId="0" fontId="131" fillId="60" borderId="0" applyNumberFormat="0" applyBorder="0" applyAlignment="0" applyProtection="0"/>
    <xf numFmtId="0" fontId="131" fillId="81" borderId="0" applyNumberFormat="0" applyBorder="0" applyAlignment="0" applyProtection="0"/>
    <xf numFmtId="0" fontId="15" fillId="61" borderId="0" applyNumberFormat="0" applyBorder="0" applyAlignment="0" applyProtection="0"/>
    <xf numFmtId="0" fontId="15" fillId="62" borderId="0" applyNumberFormat="0" applyBorder="0" applyAlignment="0" applyProtection="0"/>
    <xf numFmtId="0" fontId="131" fillId="63" borderId="0" applyNumberFormat="0" applyBorder="0" applyAlignment="0" applyProtection="0"/>
    <xf numFmtId="0" fontId="131" fillId="82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31" fillId="66" borderId="0" applyNumberFormat="0" applyBorder="0" applyAlignment="0" applyProtection="0"/>
    <xf numFmtId="0" fontId="131" fillId="83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31" fillId="69" borderId="0" applyNumberFormat="0" applyBorder="0" applyAlignment="0" applyProtection="0"/>
    <xf numFmtId="0" fontId="131" fillId="84" borderId="0" applyNumberFormat="0" applyBorder="0" applyAlignment="0" applyProtection="0"/>
    <xf numFmtId="0" fontId="15" fillId="70" borderId="0" applyNumberFormat="0" applyBorder="0" applyAlignment="0" applyProtection="0"/>
    <xf numFmtId="0" fontId="15" fillId="71" borderId="0" applyNumberFormat="0" applyBorder="0" applyAlignment="0" applyProtection="0"/>
    <xf numFmtId="0" fontId="131" fillId="72" borderId="0" applyNumberFormat="0" applyBorder="0" applyAlignment="0" applyProtection="0"/>
    <xf numFmtId="0" fontId="132" fillId="0" borderId="0"/>
    <xf numFmtId="0" fontId="74" fillId="0" borderId="0"/>
    <xf numFmtId="0" fontId="134" fillId="0" borderId="0">
      <alignment horizontal="center"/>
    </xf>
    <xf numFmtId="0" fontId="134" fillId="0" borderId="0">
      <alignment horizontal="center" textRotation="90"/>
    </xf>
    <xf numFmtId="0" fontId="135" fillId="0" borderId="0"/>
    <xf numFmtId="171" fontId="135" fillId="0" borderId="0"/>
    <xf numFmtId="0" fontId="143" fillId="0" borderId="0" applyNumberFormat="0" applyFill="0" applyBorder="0" applyAlignment="0" applyProtection="0"/>
    <xf numFmtId="0" fontId="167" fillId="0" borderId="0"/>
  </cellStyleXfs>
  <cellXfs count="356">
    <xf numFmtId="0" fontId="0" fillId="0" borderId="0" xfId="0"/>
    <xf numFmtId="49" fontId="0" fillId="0" borderId="0" xfId="0" applyNumberFormat="1" applyAlignment="1">
      <alignment textRotation="90" wrapText="1"/>
    </xf>
    <xf numFmtId="0" fontId="37" fillId="14" borderId="9" xfId="0" applyFont="1" applyFill="1" applyBorder="1"/>
    <xf numFmtId="49" fontId="0" fillId="15" borderId="9" xfId="0" applyNumberFormat="1" applyFill="1" applyBorder="1" applyAlignment="1">
      <alignment wrapText="1"/>
    </xf>
    <xf numFmtId="49" fontId="0" fillId="16" borderId="9" xfId="0" applyNumberFormat="1" applyFill="1" applyBorder="1" applyAlignment="1">
      <alignment textRotation="90" wrapText="1"/>
    </xf>
    <xf numFmtId="49" fontId="42" fillId="15" borderId="9" xfId="0" applyNumberFormat="1" applyFont="1" applyFill="1" applyBorder="1" applyAlignment="1">
      <alignment horizontal="center" wrapText="1"/>
    </xf>
    <xf numFmtId="0" fontId="40" fillId="18" borderId="9" xfId="0" applyNumberFormat="1" applyFont="1" applyFill="1" applyBorder="1" applyAlignment="1">
      <alignment horizontal="center" vertical="center" wrapText="1"/>
    </xf>
    <xf numFmtId="0" fontId="21" fillId="19" borderId="9" xfId="0" applyNumberFormat="1" applyFont="1" applyFill="1" applyBorder="1" applyAlignment="1">
      <alignment textRotation="90" wrapText="1"/>
    </xf>
    <xf numFmtId="0" fontId="0" fillId="0" borderId="0" xfId="0" applyNumberFormat="1"/>
    <xf numFmtId="0" fontId="41" fillId="0" borderId="0" xfId="20"/>
    <xf numFmtId="2" fontId="37" fillId="20" borderId="9" xfId="0" applyNumberFormat="1" applyFont="1" applyFill="1" applyBorder="1"/>
    <xf numFmtId="2" fontId="0" fillId="0" borderId="9" xfId="0" applyNumberFormat="1" applyFill="1" applyBorder="1"/>
    <xf numFmtId="0" fontId="0" fillId="0" borderId="0" xfId="0" applyFill="1"/>
    <xf numFmtId="0" fontId="47" fillId="0" borderId="0" xfId="20" applyFont="1" applyBorder="1" applyAlignment="1">
      <alignment horizontal="center"/>
    </xf>
    <xf numFmtId="167" fontId="41" fillId="0" borderId="0" xfId="20" applyNumberFormat="1"/>
    <xf numFmtId="0" fontId="40" fillId="18" borderId="15" xfId="0" applyNumberFormat="1" applyFont="1" applyFill="1" applyBorder="1" applyAlignment="1">
      <alignment horizontal="center" vertical="center" wrapText="1"/>
    </xf>
    <xf numFmtId="49" fontId="0" fillId="17" borderId="15" xfId="0" applyNumberFormat="1" applyFill="1" applyBorder="1" applyAlignment="1">
      <alignment horizontal="center" textRotation="90" wrapText="1"/>
    </xf>
    <xf numFmtId="49" fontId="0" fillId="17" borderId="9" xfId="0" applyNumberFormat="1" applyFill="1" applyBorder="1" applyAlignment="1">
      <alignment horizontal="center" textRotation="90" wrapText="1"/>
    </xf>
    <xf numFmtId="0" fontId="0" fillId="0" borderId="15" xfId="0" applyFont="1" applyBorder="1"/>
    <xf numFmtId="0" fontId="47" fillId="0" borderId="0" xfId="121"/>
    <xf numFmtId="0" fontId="69" fillId="0" borderId="0" xfId="0" applyFont="1"/>
    <xf numFmtId="168" fontId="0" fillId="0" borderId="0" xfId="0" applyNumberFormat="1" applyFont="1" applyFill="1"/>
    <xf numFmtId="168" fontId="69" fillId="0" borderId="0" xfId="0" applyNumberFormat="1" applyFont="1" applyAlignment="1">
      <alignment textRotation="90" wrapText="1"/>
    </xf>
    <xf numFmtId="168" fontId="0" fillId="0" borderId="0" xfId="0" applyNumberFormat="1" applyFont="1" applyAlignment="1">
      <alignment textRotation="90" wrapText="1"/>
    </xf>
    <xf numFmtId="0" fontId="0" fillId="0" borderId="0" xfId="0" applyNumberFormat="1" applyFill="1"/>
    <xf numFmtId="3" fontId="0" fillId="0" borderId="0" xfId="0" applyNumberFormat="1" applyFill="1"/>
    <xf numFmtId="0" fontId="70" fillId="18" borderId="9" xfId="0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right"/>
    </xf>
    <xf numFmtId="20" fontId="47" fillId="0" borderId="15" xfId="121" applyNumberFormat="1" applyBorder="1"/>
    <xf numFmtId="0" fontId="47" fillId="0" borderId="15" xfId="121" applyBorder="1"/>
    <xf numFmtId="0" fontId="47" fillId="0" borderId="15" xfId="121" applyFont="1" applyBorder="1" applyAlignment="1">
      <alignment wrapText="1"/>
    </xf>
    <xf numFmtId="0" fontId="47" fillId="0" borderId="15" xfId="121" applyFont="1" applyBorder="1" applyAlignment="1">
      <alignment horizontal="right" wrapText="1"/>
    </xf>
    <xf numFmtId="0" fontId="47" fillId="0" borderId="17" xfId="121" applyFont="1" applyBorder="1" applyAlignment="1">
      <alignment wrapText="1"/>
    </xf>
    <xf numFmtId="0" fontId="47" fillId="0" borderId="16" xfId="121" applyBorder="1"/>
    <xf numFmtId="0" fontId="47" fillId="0" borderId="15" xfId="121" applyNumberFormat="1" applyBorder="1"/>
    <xf numFmtId="0" fontId="47" fillId="0" borderId="15" xfId="121" applyFont="1" applyFill="1" applyBorder="1" applyAlignment="1">
      <alignment horizontal="center" wrapText="1"/>
    </xf>
    <xf numFmtId="166" fontId="47" fillId="0" borderId="15" xfId="121" applyNumberFormat="1" applyFont="1" applyFill="1" applyBorder="1" applyAlignment="1">
      <alignment horizontal="center" wrapText="1"/>
    </xf>
    <xf numFmtId="0" fontId="47" fillId="0" borderId="15" xfId="121" applyFont="1" applyBorder="1" applyAlignment="1">
      <alignment horizontal="center" wrapText="1"/>
    </xf>
    <xf numFmtId="0" fontId="68" fillId="0" borderId="0" xfId="0" applyFont="1" applyFill="1"/>
    <xf numFmtId="0" fontId="0" fillId="0" borderId="0" xfId="0" applyNumberFormat="1" applyFill="1" applyAlignment="1">
      <alignment horizontal="right"/>
    </xf>
    <xf numFmtId="49" fontId="0" fillId="0" borderId="0" xfId="0" applyNumberFormat="1" applyFill="1" applyAlignment="1">
      <alignment horizontal="right"/>
    </xf>
    <xf numFmtId="0" fontId="0" fillId="0" borderId="0" xfId="0" applyNumberFormat="1" applyFill="1" applyAlignment="1">
      <alignment horizontal="center"/>
    </xf>
    <xf numFmtId="49" fontId="0" fillId="17" borderId="18" xfId="0" applyNumberFormat="1" applyFill="1" applyBorder="1" applyAlignment="1">
      <alignment horizontal="center" textRotation="90" wrapText="1"/>
    </xf>
    <xf numFmtId="0" fontId="40" fillId="18" borderId="18" xfId="0" applyNumberFormat="1" applyFont="1" applyFill="1" applyBorder="1" applyAlignment="1">
      <alignment horizontal="center" vertical="center" wrapText="1"/>
    </xf>
    <xf numFmtId="0" fontId="47" fillId="0" borderId="18" xfId="0" applyFont="1" applyBorder="1" applyAlignment="1">
      <alignment wrapText="1"/>
    </xf>
    <xf numFmtId="0" fontId="85" fillId="0" borderId="0" xfId="0" applyFont="1"/>
    <xf numFmtId="166" fontId="85" fillId="0" borderId="0" xfId="0" applyNumberFormat="1" applyFont="1" applyAlignment="1">
      <alignment horizontal="right"/>
    </xf>
    <xf numFmtId="0" fontId="74" fillId="0" borderId="0" xfId="136"/>
    <xf numFmtId="0" fontId="87" fillId="0" borderId="0" xfId="0" applyFont="1"/>
    <xf numFmtId="0" fontId="88" fillId="0" borderId="0" xfId="0" applyFont="1" applyBorder="1" applyAlignment="1">
      <alignment horizontal="center" vertical="center"/>
    </xf>
    <xf numFmtId="0" fontId="87" fillId="0" borderId="0" xfId="0" applyFont="1" applyBorder="1"/>
    <xf numFmtId="0" fontId="87" fillId="0" borderId="0" xfId="0" applyFont="1" applyFill="1" applyBorder="1"/>
    <xf numFmtId="0" fontId="87" fillId="0" borderId="0" xfId="0" applyFont="1" applyBorder="1" applyAlignment="1">
      <alignment horizontal="center" vertical="center"/>
    </xf>
    <xf numFmtId="0" fontId="91" fillId="0" borderId="0" xfId="0" applyFont="1" applyFill="1" applyBorder="1" applyAlignment="1">
      <alignment horizontal="center" vertical="center"/>
    </xf>
    <xf numFmtId="0" fontId="87" fillId="0" borderId="24" xfId="0" applyFont="1" applyBorder="1" applyAlignment="1">
      <alignment horizontal="center" vertical="center" wrapText="1"/>
    </xf>
    <xf numFmtId="0" fontId="92" fillId="48" borderId="25" xfId="0" applyFont="1" applyFill="1" applyBorder="1" applyAlignment="1">
      <alignment horizontal="center" vertical="center"/>
    </xf>
    <xf numFmtId="0" fontId="88" fillId="0" borderId="0" xfId="0" applyFont="1" applyBorder="1" applyAlignment="1">
      <alignment horizontal="center"/>
    </xf>
    <xf numFmtId="0" fontId="94" fillId="0" borderId="0" xfId="0" applyFont="1"/>
    <xf numFmtId="0" fontId="95" fillId="0" borderId="0" xfId="0" applyFont="1" applyBorder="1"/>
    <xf numFmtId="0" fontId="98" fillId="0" borderId="0" xfId="0" applyFont="1" applyBorder="1" applyAlignment="1">
      <alignment horizontal="center" vertical="center" wrapText="1"/>
    </xf>
    <xf numFmtId="166" fontId="87" fillId="0" borderId="0" xfId="0" applyNumberFormat="1" applyFont="1" applyAlignment="1">
      <alignment horizontal="center" vertical="center"/>
    </xf>
    <xf numFmtId="0" fontId="87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99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/>
    <xf numFmtId="0" fontId="0" fillId="0" borderId="0" xfId="0" applyAlignment="1">
      <alignment wrapText="1"/>
    </xf>
    <xf numFmtId="0" fontId="97" fillId="0" borderId="0" xfId="0" applyFont="1"/>
    <xf numFmtId="0" fontId="97" fillId="0" borderId="28" xfId="0" applyFont="1" applyBorder="1" applyAlignment="1">
      <alignment horizontal="center" vertical="center"/>
    </xf>
    <xf numFmtId="0" fontId="10" fillId="0" borderId="0" xfId="156"/>
    <xf numFmtId="20" fontId="41" fillId="0" borderId="0" xfId="20" applyNumberFormat="1"/>
    <xf numFmtId="20" fontId="0" fillId="0" borderId="0" xfId="0" applyNumberFormat="1"/>
    <xf numFmtId="0" fontId="95" fillId="0" borderId="0" xfId="136" applyFont="1" applyAlignment="1">
      <alignment shrinkToFit="1"/>
    </xf>
    <xf numFmtId="0" fontId="6" fillId="0" borderId="0" xfId="162"/>
    <xf numFmtId="0" fontId="6" fillId="0" borderId="0" xfId="162" applyAlignment="1">
      <alignment horizontal="center"/>
    </xf>
    <xf numFmtId="0" fontId="109" fillId="0" borderId="0" xfId="167"/>
    <xf numFmtId="0" fontId="110" fillId="0" borderId="0" xfId="167" applyFont="1"/>
    <xf numFmtId="0" fontId="110" fillId="0" borderId="0" xfId="167" applyFont="1" applyAlignment="1">
      <alignment horizontal="left" wrapText="1"/>
    </xf>
    <xf numFmtId="20" fontId="110" fillId="0" borderId="0" xfId="167" applyNumberFormat="1" applyFont="1" applyAlignment="1">
      <alignment horizontal="left" wrapText="1"/>
    </xf>
    <xf numFmtId="0" fontId="110" fillId="0" borderId="0" xfId="167" applyFont="1" applyAlignment="1">
      <alignment horizontal="center" wrapText="1"/>
    </xf>
    <xf numFmtId="20" fontId="110" fillId="0" borderId="0" xfId="167" applyNumberFormat="1" applyFont="1" applyAlignment="1">
      <alignment horizontal="center" wrapText="1"/>
    </xf>
    <xf numFmtId="0" fontId="0" fillId="50" borderId="0" xfId="0" applyNumberFormat="1" applyFill="1"/>
    <xf numFmtId="21" fontId="0" fillId="0" borderId="0" xfId="0" applyNumberFormat="1"/>
    <xf numFmtId="0" fontId="71" fillId="0" borderId="0" xfId="132"/>
    <xf numFmtId="0" fontId="71" fillId="0" borderId="9" xfId="132" applyBorder="1"/>
    <xf numFmtId="0" fontId="71" fillId="0" borderId="9" xfId="132" applyBorder="1" applyAlignment="1">
      <alignment wrapText="1"/>
    </xf>
    <xf numFmtId="0" fontId="2" fillId="0" borderId="0" xfId="169"/>
    <xf numFmtId="0" fontId="2" fillId="0" borderId="0" xfId="169" applyAlignment="1">
      <alignment horizontal="center"/>
    </xf>
    <xf numFmtId="0" fontId="2" fillId="0" borderId="0" xfId="169" applyFill="1" applyAlignment="1">
      <alignment horizontal="center"/>
    </xf>
    <xf numFmtId="1" fontId="2" fillId="0" borderId="0" xfId="169" applyNumberFormat="1" applyAlignment="1">
      <alignment horizontal="center"/>
    </xf>
    <xf numFmtId="0" fontId="101" fillId="0" borderId="0" xfId="169" applyFont="1" applyAlignment="1">
      <alignment horizontal="center"/>
    </xf>
    <xf numFmtId="0" fontId="2" fillId="0" borderId="0" xfId="169" applyFill="1"/>
    <xf numFmtId="0" fontId="47" fillId="0" borderId="0" xfId="20" applyFont="1" applyFill="1" applyBorder="1" applyAlignment="1">
      <alignment horizontal="center"/>
    </xf>
    <xf numFmtId="0" fontId="47" fillId="0" borderId="0" xfId="20" applyFont="1" applyFill="1"/>
    <xf numFmtId="0" fontId="47" fillId="0" borderId="0" xfId="121" applyFont="1" applyFill="1"/>
    <xf numFmtId="0" fontId="1" fillId="0" borderId="0" xfId="171"/>
    <xf numFmtId="0" fontId="105" fillId="0" borderId="0" xfId="171" applyFont="1" applyAlignment="1">
      <alignment vertical="center"/>
    </xf>
    <xf numFmtId="0" fontId="106" fillId="0" borderId="0" xfId="171" applyFont="1" applyAlignment="1">
      <alignment vertical="center"/>
    </xf>
    <xf numFmtId="0" fontId="90" fillId="0" borderId="22" xfId="0" applyFont="1" applyBorder="1" applyAlignment="1">
      <alignment horizontal="center" vertical="center" wrapText="1"/>
    </xf>
    <xf numFmtId="0" fontId="112" fillId="49" borderId="9" xfId="0" applyFont="1" applyFill="1" applyBorder="1" applyAlignment="1">
      <alignment wrapText="1"/>
    </xf>
    <xf numFmtId="0" fontId="112" fillId="50" borderId="9" xfId="0" applyFont="1" applyFill="1" applyBorder="1" applyAlignment="1">
      <alignment wrapText="1"/>
    </xf>
    <xf numFmtId="0" fontId="113" fillId="0" borderId="9" xfId="0" applyFont="1" applyBorder="1" applyAlignment="1">
      <alignment wrapText="1"/>
    </xf>
    <xf numFmtId="0" fontId="114" fillId="49" borderId="9" xfId="0" applyFont="1" applyFill="1" applyBorder="1" applyAlignment="1">
      <alignment wrapText="1"/>
    </xf>
    <xf numFmtId="0" fontId="114" fillId="50" borderId="9" xfId="0" applyFont="1" applyFill="1" applyBorder="1" applyAlignment="1">
      <alignment wrapText="1"/>
    </xf>
    <xf numFmtId="0" fontId="114" fillId="73" borderId="9" xfId="0" applyFont="1" applyFill="1" applyBorder="1" applyAlignment="1">
      <alignment wrapText="1"/>
    </xf>
    <xf numFmtId="0" fontId="115" fillId="0" borderId="9" xfId="0" applyFont="1" applyBorder="1" applyAlignment="1">
      <alignment wrapText="1"/>
    </xf>
    <xf numFmtId="0" fontId="100" fillId="0" borderId="0" xfId="165" applyFont="1" applyAlignment="1"/>
    <xf numFmtId="0" fontId="41" fillId="0" borderId="0" xfId="20" applyNumberFormat="1"/>
    <xf numFmtId="0" fontId="0" fillId="47" borderId="0" xfId="0" applyFill="1"/>
    <xf numFmtId="0" fontId="133" fillId="0" borderId="0" xfId="213" applyFont="1" applyAlignment="1">
      <alignment vertical="center"/>
    </xf>
    <xf numFmtId="0" fontId="133" fillId="0" borderId="42" xfId="213" applyFont="1" applyBorder="1" applyAlignment="1">
      <alignment vertical="center"/>
    </xf>
    <xf numFmtId="0" fontId="133" fillId="0" borderId="42" xfId="213" applyFont="1" applyBorder="1" applyAlignment="1">
      <alignment horizontal="center" vertical="center"/>
    </xf>
    <xf numFmtId="0" fontId="136" fillId="0" borderId="0" xfId="0" applyFont="1" applyAlignment="1">
      <alignment horizontal="left" vertical="center" wrapText="1"/>
    </xf>
    <xf numFmtId="0" fontId="136" fillId="0" borderId="0" xfId="0" applyFont="1" applyAlignment="1">
      <alignment horizontal="right" vertical="center" wrapText="1"/>
    </xf>
    <xf numFmtId="20" fontId="136" fillId="0" borderId="0" xfId="0" applyNumberFormat="1" applyFont="1" applyAlignment="1">
      <alignment horizontal="right" vertical="center" wrapText="1"/>
    </xf>
    <xf numFmtId="0" fontId="71" fillId="0" borderId="43" xfId="132" applyBorder="1" applyAlignment="1">
      <alignment wrapText="1"/>
    </xf>
    <xf numFmtId="0" fontId="0" fillId="49" borderId="43" xfId="0" applyFill="1" applyBorder="1"/>
    <xf numFmtId="21" fontId="0" fillId="49" borderId="43" xfId="0" applyNumberFormat="1" applyFill="1" applyBorder="1"/>
    <xf numFmtId="0" fontId="0" fillId="52" borderId="43" xfId="0" applyFill="1" applyBorder="1"/>
    <xf numFmtId="21" fontId="0" fillId="52" borderId="43" xfId="0" applyNumberFormat="1" applyFill="1" applyBorder="1"/>
    <xf numFmtId="0" fontId="0" fillId="0" borderId="43" xfId="0" applyBorder="1"/>
    <xf numFmtId="21" fontId="0" fillId="0" borderId="43" xfId="0" applyNumberFormat="1" applyBorder="1"/>
    <xf numFmtId="0" fontId="71" fillId="0" borderId="27" xfId="132" applyBorder="1" applyAlignment="1"/>
    <xf numFmtId="0" fontId="0" fillId="0" borderId="16" xfId="0" applyFill="1" applyBorder="1"/>
    <xf numFmtId="0" fontId="1" fillId="0" borderId="0" xfId="171"/>
    <xf numFmtId="0" fontId="0" fillId="0" borderId="0" xfId="0" quotePrefix="1"/>
    <xf numFmtId="166" fontId="0" fillId="0" borderId="0" xfId="0" applyNumberFormat="1"/>
    <xf numFmtId="0" fontId="106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101" fillId="0" borderId="43" xfId="0" applyFont="1" applyBorder="1" applyAlignment="1">
      <alignment horizontal="center" vertical="center" wrapText="1"/>
    </xf>
    <xf numFmtId="0" fontId="73" fillId="0" borderId="43" xfId="0" applyFont="1" applyBorder="1" applyAlignment="1"/>
    <xf numFmtId="0" fontId="10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1" fillId="0" borderId="0" xfId="0" applyFont="1" applyAlignment="1">
      <alignment vertical="center" wrapText="1"/>
    </xf>
    <xf numFmtId="20" fontId="103" fillId="0" borderId="0" xfId="0" applyNumberFormat="1" applyFont="1" applyAlignment="1">
      <alignment vertical="center" wrapText="1"/>
    </xf>
    <xf numFmtId="0" fontId="104" fillId="0" borderId="0" xfId="0" applyFont="1" applyAlignment="1">
      <alignment vertical="center" wrapText="1"/>
    </xf>
    <xf numFmtId="21" fontId="103" fillId="0" borderId="0" xfId="0" applyNumberFormat="1" applyFont="1" applyAlignment="1">
      <alignment vertical="center" wrapText="1"/>
    </xf>
    <xf numFmtId="0" fontId="108" fillId="0" borderId="40" xfId="213" applyFont="1" applyBorder="1" applyAlignment="1">
      <alignment horizontal="center" vertical="center" wrapText="1"/>
    </xf>
    <xf numFmtId="0" fontId="108" fillId="0" borderId="29" xfId="213" applyFont="1" applyBorder="1" applyAlignment="1">
      <alignment horizontal="center" vertical="center" wrapText="1"/>
    </xf>
    <xf numFmtId="0" fontId="108" fillId="0" borderId="39" xfId="213" applyFont="1" applyBorder="1" applyAlignment="1">
      <alignment horizontal="center" vertical="center" wrapText="1"/>
    </xf>
    <xf numFmtId="0" fontId="40" fillId="0" borderId="0" xfId="0" applyFont="1" applyAlignment="1">
      <alignment wrapText="1"/>
    </xf>
    <xf numFmtId="20" fontId="40" fillId="0" borderId="0" xfId="0" applyNumberFormat="1" applyFont="1" applyAlignment="1">
      <alignment wrapText="1"/>
    </xf>
    <xf numFmtId="0" fontId="40" fillId="87" borderId="0" xfId="0" applyFont="1" applyFill="1" applyAlignment="1">
      <alignment wrapText="1"/>
    </xf>
    <xf numFmtId="20" fontId="40" fillId="87" borderId="0" xfId="0" applyNumberFormat="1" applyFont="1" applyFill="1" applyAlignment="1">
      <alignment wrapText="1"/>
    </xf>
    <xf numFmtId="0" fontId="40" fillId="85" borderId="0" xfId="0" applyFont="1" applyFill="1" applyAlignment="1">
      <alignment wrapText="1"/>
    </xf>
    <xf numFmtId="0" fontId="0" fillId="0" borderId="0" xfId="0" applyFont="1" applyAlignment="1"/>
    <xf numFmtId="0" fontId="40" fillId="85" borderId="0" xfId="0" applyFont="1" applyFill="1" applyAlignment="1">
      <alignment vertical="top" wrapText="1"/>
    </xf>
    <xf numFmtId="0" fontId="137" fillId="0" borderId="44" xfId="0" applyFont="1" applyBorder="1" applyAlignment="1">
      <alignment horizontal="center"/>
    </xf>
    <xf numFmtId="20" fontId="138" fillId="0" borderId="44" xfId="0" applyNumberFormat="1" applyFont="1" applyBorder="1" applyAlignment="1">
      <alignment horizontal="center"/>
    </xf>
    <xf numFmtId="21" fontId="138" fillId="0" borderId="44" xfId="0" applyNumberFormat="1" applyFont="1" applyBorder="1" applyAlignment="1">
      <alignment horizontal="center"/>
    </xf>
    <xf numFmtId="0" fontId="138" fillId="0" borderId="44" xfId="0" applyFont="1" applyBorder="1" applyAlignment="1">
      <alignment horizontal="center"/>
    </xf>
    <xf numFmtId="21" fontId="139" fillId="0" borderId="44" xfId="0" applyNumberFormat="1" applyFont="1" applyBorder="1" applyAlignment="1">
      <alignment horizontal="center"/>
    </xf>
    <xf numFmtId="1" fontId="101" fillId="0" borderId="43" xfId="0" applyNumberFormat="1" applyFont="1" applyBorder="1" applyAlignment="1">
      <alignment horizontal="center" vertical="center" wrapText="1"/>
    </xf>
    <xf numFmtId="0" fontId="101" fillId="0" borderId="43" xfId="0" applyFont="1" applyBorder="1" applyAlignment="1">
      <alignment horizontal="center" vertical="center"/>
    </xf>
    <xf numFmtId="0" fontId="1" fillId="0" borderId="43" xfId="171" applyBorder="1"/>
    <xf numFmtId="21" fontId="1" fillId="0" borderId="43" xfId="171" applyNumberFormat="1" applyBorder="1"/>
    <xf numFmtId="21" fontId="102" fillId="0" borderId="43" xfId="171" applyNumberFormat="1" applyFont="1" applyBorder="1"/>
    <xf numFmtId="0" fontId="102" fillId="0" borderId="43" xfId="171" applyFont="1" applyBorder="1"/>
    <xf numFmtId="0" fontId="106" fillId="0" borderId="43" xfId="171" applyFont="1" applyBorder="1" applyAlignment="1"/>
    <xf numFmtId="0" fontId="96" fillId="49" borderId="43" xfId="0" applyFont="1" applyFill="1" applyBorder="1"/>
    <xf numFmtId="0" fontId="96" fillId="88" borderId="43" xfId="0" applyFont="1" applyFill="1" applyBorder="1" applyAlignment="1">
      <alignment wrapText="1"/>
    </xf>
    <xf numFmtId="0" fontId="96" fillId="88" borderId="43" xfId="0" applyFont="1" applyFill="1" applyBorder="1"/>
    <xf numFmtId="0" fontId="96" fillId="0" borderId="43" xfId="0" applyFont="1" applyBorder="1"/>
    <xf numFmtId="166" fontId="96" fillId="49" borderId="43" xfId="0" applyNumberFormat="1" applyFont="1" applyFill="1" applyBorder="1"/>
    <xf numFmtId="166" fontId="96" fillId="88" borderId="43" xfId="0" applyNumberFormat="1" applyFont="1" applyFill="1" applyBorder="1"/>
    <xf numFmtId="166" fontId="96" fillId="0" borderId="43" xfId="0" applyNumberFormat="1" applyFont="1" applyBorder="1"/>
    <xf numFmtId="0" fontId="96" fillId="49" borderId="0" xfId="0" applyFont="1" applyFill="1"/>
    <xf numFmtId="0" fontId="96" fillId="88" borderId="0" xfId="0" applyFont="1" applyFill="1"/>
    <xf numFmtId="0" fontId="96" fillId="0" borderId="0" xfId="0" applyFont="1"/>
    <xf numFmtId="0" fontId="96" fillId="89" borderId="43" xfId="0" applyFont="1" applyFill="1" applyBorder="1"/>
    <xf numFmtId="0" fontId="96" fillId="89" borderId="0" xfId="0" applyFont="1" applyFill="1"/>
    <xf numFmtId="0" fontId="96" fillId="50" borderId="43" xfId="0" applyFont="1" applyFill="1" applyBorder="1"/>
    <xf numFmtId="0" fontId="96" fillId="50" borderId="0" xfId="0" applyFont="1" applyFill="1"/>
    <xf numFmtId="166" fontId="96" fillId="89" borderId="43" xfId="0" applyNumberFormat="1" applyFont="1" applyFill="1" applyBorder="1"/>
    <xf numFmtId="166" fontId="96" fillId="50" borderId="43" xfId="0" applyNumberFormat="1" applyFont="1" applyFill="1" applyBorder="1"/>
    <xf numFmtId="0" fontId="140" fillId="90" borderId="43" xfId="0" applyFont="1" applyFill="1" applyBorder="1" applyAlignment="1">
      <alignment horizontal="center"/>
    </xf>
    <xf numFmtId="49" fontId="0" fillId="17" borderId="43" xfId="0" applyNumberFormat="1" applyFill="1" applyBorder="1" applyAlignment="1">
      <alignment horizontal="center" textRotation="90" wrapText="1"/>
    </xf>
    <xf numFmtId="2" fontId="0" fillId="0" borderId="43" xfId="0" applyNumberFormat="1" applyFill="1" applyBorder="1"/>
    <xf numFmtId="21" fontId="1" fillId="0" borderId="0" xfId="171" applyNumberFormat="1"/>
    <xf numFmtId="0" fontId="1" fillId="0" borderId="0" xfId="171" applyNumberFormat="1"/>
    <xf numFmtId="170" fontId="0" fillId="0" borderId="0" xfId="0" applyNumberFormat="1"/>
    <xf numFmtId="0" fontId="101" fillId="0" borderId="0" xfId="0" applyNumberFormat="1" applyFont="1" applyAlignment="1">
      <alignment horizontal="center" vertical="center" wrapText="1"/>
    </xf>
    <xf numFmtId="0" fontId="47" fillId="0" borderId="0" xfId="0" applyFont="1" applyAlignment="1"/>
    <xf numFmtId="0" fontId="47" fillId="0" borderId="0" xfId="0" applyFont="1" applyAlignment="1">
      <alignment horizontal="right"/>
    </xf>
    <xf numFmtId="20" fontId="47" fillId="51" borderId="0" xfId="0" applyNumberFormat="1" applyFont="1" applyFill="1" applyAlignment="1"/>
    <xf numFmtId="20" fontId="47" fillId="0" borderId="0" xfId="0" applyNumberFormat="1" applyFont="1"/>
    <xf numFmtId="0" fontId="47" fillId="86" borderId="0" xfId="0" applyFont="1" applyFill="1" applyAlignment="1"/>
    <xf numFmtId="0" fontId="47" fillId="85" borderId="0" xfId="0" applyFont="1" applyFill="1"/>
    <xf numFmtId="0" fontId="47" fillId="0" borderId="41" xfId="0" applyFont="1" applyBorder="1"/>
    <xf numFmtId="0" fontId="47" fillId="0" borderId="41" xfId="0" applyFont="1" applyBorder="1" applyAlignment="1">
      <alignment horizontal="right"/>
    </xf>
    <xf numFmtId="0" fontId="47" fillId="0" borderId="42" xfId="0" applyFont="1" applyBorder="1"/>
    <xf numFmtId="0" fontId="47" fillId="0" borderId="0" xfId="0" applyFont="1"/>
    <xf numFmtId="0" fontId="47" fillId="51" borderId="0" xfId="0" applyFont="1" applyFill="1"/>
    <xf numFmtId="0" fontId="47" fillId="0" borderId="42" xfId="0" applyFont="1" applyBorder="1" applyAlignment="1">
      <alignment horizontal="right"/>
    </xf>
    <xf numFmtId="0" fontId="47" fillId="0" borderId="41" xfId="0" applyFont="1" applyBorder="1" applyAlignment="1"/>
    <xf numFmtId="0" fontId="47" fillId="0" borderId="42" xfId="0" applyFont="1" applyBorder="1" applyAlignment="1"/>
    <xf numFmtId="0" fontId="141" fillId="0" borderId="0" xfId="0" applyFont="1" applyAlignment="1"/>
    <xf numFmtId="0" fontId="100" fillId="0" borderId="0" xfId="0" applyFont="1" applyAlignment="1"/>
    <xf numFmtId="0" fontId="100" fillId="86" borderId="0" xfId="0" applyFont="1" applyFill="1" applyAlignment="1"/>
    <xf numFmtId="20" fontId="1" fillId="0" borderId="0" xfId="171" applyNumberFormat="1"/>
    <xf numFmtId="0" fontId="102" fillId="0" borderId="0" xfId="171" applyFont="1"/>
    <xf numFmtId="0" fontId="1" fillId="0" borderId="0" xfId="171" applyAlignment="1">
      <alignment wrapText="1"/>
    </xf>
    <xf numFmtId="0" fontId="142" fillId="0" borderId="0" xfId="171" applyFont="1" applyAlignment="1">
      <alignment wrapText="1"/>
    </xf>
    <xf numFmtId="0" fontId="101" fillId="0" borderId="0" xfId="171" applyFont="1" applyAlignment="1">
      <alignment wrapText="1"/>
    </xf>
    <xf numFmtId="0" fontId="144" fillId="91" borderId="45" xfId="0" applyFont="1" applyFill="1" applyBorder="1" applyAlignment="1">
      <alignment horizontal="right" wrapText="1"/>
    </xf>
    <xf numFmtId="0" fontId="0" fillId="91" borderId="46" xfId="0" applyFont="1" applyFill="1" applyBorder="1" applyAlignment="1">
      <alignment wrapText="1"/>
    </xf>
    <xf numFmtId="0" fontId="0" fillId="92" borderId="45" xfId="0" applyFont="1" applyFill="1" applyBorder="1" applyAlignment="1">
      <alignment horizontal="right" wrapText="1"/>
    </xf>
    <xf numFmtId="0" fontId="0" fillId="92" borderId="45" xfId="0" applyFont="1" applyFill="1" applyBorder="1" applyAlignment="1">
      <alignment wrapText="1"/>
    </xf>
    <xf numFmtId="0" fontId="0" fillId="92" borderId="47" xfId="0" applyFont="1" applyFill="1" applyBorder="1" applyAlignment="1">
      <alignment horizontal="center" wrapText="1"/>
    </xf>
    <xf numFmtId="0" fontId="0" fillId="92" borderId="46" xfId="0" applyFont="1" applyFill="1" applyBorder="1" applyAlignment="1">
      <alignment wrapText="1"/>
    </xf>
    <xf numFmtId="21" fontId="0" fillId="93" borderId="45" xfId="0" applyNumberFormat="1" applyFont="1" applyFill="1" applyBorder="1" applyAlignment="1">
      <alignment horizontal="center" wrapText="1"/>
    </xf>
    <xf numFmtId="21" fontId="144" fillId="93" borderId="46" xfId="0" applyNumberFormat="1" applyFont="1" applyFill="1" applyBorder="1" applyAlignment="1">
      <alignment horizontal="center" wrapText="1"/>
    </xf>
    <xf numFmtId="0" fontId="0" fillId="93" borderId="45" xfId="0" applyFont="1" applyFill="1" applyBorder="1" applyAlignment="1">
      <alignment horizontal="center" wrapText="1"/>
    </xf>
    <xf numFmtId="0" fontId="0" fillId="94" borderId="45" xfId="0" applyFont="1" applyFill="1" applyBorder="1" applyAlignment="1">
      <alignment horizontal="center" wrapText="1"/>
    </xf>
    <xf numFmtId="0" fontId="144" fillId="93" borderId="46" xfId="0" applyFont="1" applyFill="1" applyBorder="1" applyAlignment="1">
      <alignment horizontal="center" wrapText="1"/>
    </xf>
    <xf numFmtId="0" fontId="143" fillId="92" borderId="46" xfId="219" applyFill="1" applyBorder="1" applyAlignment="1">
      <alignment wrapText="1"/>
    </xf>
    <xf numFmtId="0" fontId="0" fillId="91" borderId="45" xfId="0" applyFont="1" applyFill="1" applyBorder="1" applyAlignment="1">
      <alignment wrapText="1"/>
    </xf>
    <xf numFmtId="0" fontId="144" fillId="91" borderId="46" xfId="0" applyFont="1" applyFill="1" applyBorder="1" applyAlignment="1">
      <alignment horizontal="right" wrapText="1"/>
    </xf>
    <xf numFmtId="0" fontId="0" fillId="92" borderId="46" xfId="0" applyFont="1" applyFill="1" applyBorder="1" applyAlignment="1"/>
    <xf numFmtId="0" fontId="145" fillId="95" borderId="44" xfId="0" applyFont="1" applyFill="1" applyBorder="1" applyAlignment="1"/>
    <xf numFmtId="0" fontId="145" fillId="51" borderId="44" xfId="0" applyFont="1" applyFill="1" applyBorder="1" applyAlignment="1"/>
    <xf numFmtId="0" fontId="145" fillId="0" borderId="44" xfId="0" applyFont="1" applyBorder="1" applyAlignment="1"/>
    <xf numFmtId="0" fontId="145" fillId="86" borderId="44" xfId="0" applyFont="1" applyFill="1" applyBorder="1" applyAlignment="1"/>
    <xf numFmtId="0" fontId="145" fillId="0" borderId="41" xfId="0" applyFont="1" applyBorder="1" applyAlignment="1"/>
    <xf numFmtId="0" fontId="146" fillId="0" borderId="0" xfId="0" applyFont="1" applyAlignment="1"/>
    <xf numFmtId="0" fontId="147" fillId="95" borderId="44" xfId="0" applyFont="1" applyFill="1" applyBorder="1" applyAlignment="1"/>
    <xf numFmtId="0" fontId="147" fillId="95" borderId="44" xfId="0" applyFont="1" applyFill="1" applyBorder="1"/>
    <xf numFmtId="0" fontId="147" fillId="51" borderId="44" xfId="0" applyFont="1" applyFill="1" applyBorder="1" applyAlignment="1"/>
    <xf numFmtId="0" fontId="133" fillId="51" borderId="44" xfId="0" applyFont="1" applyFill="1" applyBorder="1" applyAlignment="1">
      <alignment horizontal="right"/>
    </xf>
    <xf numFmtId="0" fontId="133" fillId="51" borderId="44" xfId="0" applyFont="1" applyFill="1" applyBorder="1" applyAlignment="1"/>
    <xf numFmtId="0" fontId="148" fillId="0" borderId="44" xfId="0" applyFont="1" applyBorder="1" applyAlignment="1">
      <alignment horizontal="right"/>
    </xf>
    <xf numFmtId="0" fontId="148" fillId="0" borderId="44" xfId="0" applyFont="1" applyBorder="1" applyAlignment="1">
      <alignment horizontal="left"/>
    </xf>
    <xf numFmtId="21" fontId="149" fillId="86" borderId="44" xfId="0" applyNumberFormat="1" applyFont="1" applyFill="1" applyBorder="1" applyAlignment="1"/>
    <xf numFmtId="173" fontId="150" fillId="96" borderId="44" xfId="0" applyNumberFormat="1" applyFont="1" applyFill="1" applyBorder="1" applyAlignment="1"/>
    <xf numFmtId="1" fontId="150" fillId="97" borderId="44" xfId="0" applyNumberFormat="1" applyFont="1" applyFill="1" applyBorder="1" applyAlignment="1"/>
    <xf numFmtId="1" fontId="151" fillId="97" borderId="44" xfId="0" applyNumberFormat="1" applyFont="1" applyFill="1" applyBorder="1" applyAlignment="1"/>
    <xf numFmtId="0" fontId="147" fillId="86" borderId="44" xfId="0" applyFont="1" applyFill="1" applyBorder="1"/>
    <xf numFmtId="0" fontId="147" fillId="86" borderId="44" xfId="0" applyFont="1" applyFill="1" applyBorder="1" applyAlignment="1"/>
    <xf numFmtId="21" fontId="147" fillId="51" borderId="44" xfId="0" applyNumberFormat="1" applyFont="1" applyFill="1" applyBorder="1" applyAlignment="1"/>
    <xf numFmtId="0" fontId="147" fillId="0" borderId="44" xfId="0" applyFont="1" applyBorder="1"/>
    <xf numFmtId="0" fontId="148" fillId="0" borderId="0" xfId="0" applyFont="1"/>
    <xf numFmtId="0" fontId="152" fillId="0" borderId="0" xfId="0" applyFont="1"/>
    <xf numFmtId="0" fontId="147" fillId="0" borderId="44" xfId="0" applyFont="1" applyBorder="1" applyAlignment="1">
      <alignment horizontal="left"/>
    </xf>
    <xf numFmtId="0" fontId="147" fillId="86" borderId="44" xfId="0" applyFont="1" applyFill="1" applyBorder="1" applyAlignment="1">
      <alignment horizontal="center"/>
    </xf>
    <xf numFmtId="20" fontId="147" fillId="95" borderId="44" xfId="0" applyNumberFormat="1" applyFont="1" applyFill="1" applyBorder="1" applyAlignment="1"/>
    <xf numFmtId="21" fontId="150" fillId="51" borderId="44" xfId="0" applyNumberFormat="1" applyFont="1" applyFill="1" applyBorder="1" applyAlignment="1"/>
    <xf numFmtId="0" fontId="153" fillId="0" borderId="44" xfId="0" applyFont="1" applyBorder="1" applyAlignment="1">
      <alignment horizontal="left"/>
    </xf>
    <xf numFmtId="0" fontId="112" fillId="49" borderId="43" xfId="0" applyFont="1" applyFill="1" applyBorder="1" applyAlignment="1">
      <alignment wrapText="1"/>
    </xf>
    <xf numFmtId="0" fontId="112" fillId="98" borderId="43" xfId="0" applyFont="1" applyFill="1" applyBorder="1" applyAlignment="1">
      <alignment wrapText="1"/>
    </xf>
    <xf numFmtId="0" fontId="112" fillId="99" borderId="43" xfId="0" applyFont="1" applyFill="1" applyBorder="1" applyAlignment="1">
      <alignment wrapText="1"/>
    </xf>
    <xf numFmtId="0" fontId="113" fillId="0" borderId="43" xfId="0" applyFont="1" applyBorder="1" applyAlignment="1">
      <alignment wrapText="1"/>
    </xf>
    <xf numFmtId="0" fontId="113" fillId="0" borderId="43" xfId="0" applyFont="1" applyFill="1" applyBorder="1" applyAlignment="1">
      <alignment wrapText="1"/>
    </xf>
    <xf numFmtId="0" fontId="112" fillId="0" borderId="43" xfId="0" applyFont="1" applyFill="1" applyBorder="1" applyAlignment="1">
      <alignment wrapText="1"/>
    </xf>
    <xf numFmtId="0" fontId="154" fillId="0" borderId="43" xfId="0" applyFont="1" applyFill="1" applyBorder="1" applyAlignment="1">
      <alignment wrapText="1"/>
    </xf>
    <xf numFmtId="0" fontId="113" fillId="0" borderId="18" xfId="0" applyFont="1" applyFill="1" applyBorder="1" applyAlignment="1">
      <alignment wrapText="1"/>
    </xf>
    <xf numFmtId="0" fontId="112" fillId="49" borderId="18" xfId="0" applyFont="1" applyFill="1" applyBorder="1" applyAlignment="1">
      <alignment wrapText="1"/>
    </xf>
    <xf numFmtId="0" fontId="113" fillId="0" borderId="16" xfId="0" applyFont="1" applyFill="1" applyBorder="1" applyAlignment="1">
      <alignment wrapText="1"/>
    </xf>
    <xf numFmtId="0" fontId="155" fillId="0" borderId="18" xfId="0" applyFont="1" applyBorder="1" applyAlignment="1"/>
    <xf numFmtId="0" fontId="158" fillId="0" borderId="50" xfId="0" applyFont="1" applyBorder="1" applyAlignment="1">
      <alignment horizontal="center" vertical="center"/>
    </xf>
    <xf numFmtId="0" fontId="0" fillId="0" borderId="50" xfId="0" applyBorder="1"/>
    <xf numFmtId="0" fontId="0" fillId="0" borderId="50" xfId="0" applyFont="1" applyBorder="1"/>
    <xf numFmtId="0" fontId="159" fillId="0" borderId="51" xfId="0" applyFont="1" applyBorder="1" applyAlignment="1">
      <alignment horizontal="center" vertical="center"/>
    </xf>
    <xf numFmtId="0" fontId="101" fillId="100" borderId="52" xfId="0" applyFont="1" applyFill="1" applyBorder="1" applyAlignment="1">
      <alignment horizontal="center"/>
    </xf>
    <xf numFmtId="0" fontId="101" fillId="100" borderId="53" xfId="0" applyFont="1" applyFill="1" applyBorder="1" applyAlignment="1">
      <alignment horizontal="center"/>
    </xf>
    <xf numFmtId="0" fontId="101" fillId="100" borderId="53" xfId="0" applyFont="1" applyFill="1" applyBorder="1" applyAlignment="1">
      <alignment horizontal="left"/>
    </xf>
    <xf numFmtId="1" fontId="101" fillId="100" borderId="53" xfId="0" applyNumberFormat="1" applyFont="1" applyFill="1" applyBorder="1" applyAlignment="1">
      <alignment horizontal="center"/>
    </xf>
    <xf numFmtId="166" fontId="101" fillId="100" borderId="53" xfId="0" applyNumberFormat="1" applyFont="1" applyFill="1" applyBorder="1" applyAlignment="1">
      <alignment horizontal="center"/>
    </xf>
    <xf numFmtId="172" fontId="101" fillId="100" borderId="53" xfId="0" applyNumberFormat="1" applyFont="1" applyFill="1" applyBorder="1" applyAlignment="1">
      <alignment horizontal="center"/>
    </xf>
    <xf numFmtId="0" fontId="101" fillId="100" borderId="54" xfId="0" applyFont="1" applyFill="1" applyBorder="1" applyAlignment="1">
      <alignment horizontal="center"/>
    </xf>
    <xf numFmtId="0" fontId="0" fillId="101" borderId="55" xfId="0" applyFill="1" applyBorder="1" applyAlignment="1">
      <alignment horizontal="center"/>
    </xf>
    <xf numFmtId="0" fontId="0" fillId="101" borderId="43" xfId="0" applyFill="1" applyBorder="1" applyAlignment="1">
      <alignment horizontal="center"/>
    </xf>
    <xf numFmtId="0" fontId="0" fillId="101" borderId="43" xfId="0" applyFill="1" applyBorder="1" applyAlignment="1">
      <alignment horizontal="left"/>
    </xf>
    <xf numFmtId="166" fontId="0" fillId="101" borderId="43" xfId="0" applyNumberFormat="1" applyFill="1" applyBorder="1" applyAlignment="1">
      <alignment horizontal="center"/>
    </xf>
    <xf numFmtId="172" fontId="0" fillId="101" borderId="43" xfId="0" applyNumberFormat="1" applyFill="1" applyBorder="1" applyAlignment="1">
      <alignment horizontal="center"/>
    </xf>
    <xf numFmtId="166" fontId="0" fillId="101" borderId="43" xfId="0" applyNumberFormat="1" applyFont="1" applyFill="1" applyBorder="1" applyAlignment="1">
      <alignment horizontal="center"/>
    </xf>
    <xf numFmtId="166" fontId="101" fillId="101" borderId="43" xfId="0" applyNumberFormat="1" applyFont="1" applyFill="1" applyBorder="1" applyAlignment="1">
      <alignment horizontal="center"/>
    </xf>
    <xf numFmtId="0" fontId="0" fillId="101" borderId="56" xfId="0" applyFill="1" applyBorder="1" applyAlignment="1">
      <alignment horizontal="center"/>
    </xf>
    <xf numFmtId="0" fontId="0" fillId="102" borderId="55" xfId="0" applyFill="1" applyBorder="1" applyAlignment="1">
      <alignment horizontal="center"/>
    </xf>
    <xf numFmtId="0" fontId="0" fillId="102" borderId="43" xfId="0" applyFill="1" applyBorder="1" applyAlignment="1">
      <alignment horizontal="center"/>
    </xf>
    <xf numFmtId="0" fontId="0" fillId="102" borderId="43" xfId="0" applyFill="1" applyBorder="1" applyAlignment="1">
      <alignment horizontal="left"/>
    </xf>
    <xf numFmtId="166" fontId="0" fillId="102" borderId="43" xfId="0" applyNumberFormat="1" applyFill="1" applyBorder="1" applyAlignment="1">
      <alignment horizontal="center"/>
    </xf>
    <xf numFmtId="172" fontId="0" fillId="102" borderId="43" xfId="0" applyNumberFormat="1" applyFill="1" applyBorder="1" applyAlignment="1">
      <alignment horizontal="center"/>
    </xf>
    <xf numFmtId="166" fontId="0" fillId="102" borderId="43" xfId="0" applyNumberFormat="1" applyFont="1" applyFill="1" applyBorder="1" applyAlignment="1">
      <alignment horizontal="center"/>
    </xf>
    <xf numFmtId="166" fontId="101" fillId="102" borderId="43" xfId="0" applyNumberFormat="1" applyFont="1" applyFill="1" applyBorder="1" applyAlignment="1">
      <alignment horizontal="center"/>
    </xf>
    <xf numFmtId="0" fontId="0" fillId="102" borderId="56" xfId="0" applyFill="1" applyBorder="1" applyAlignment="1">
      <alignment horizontal="center"/>
    </xf>
    <xf numFmtId="172" fontId="101" fillId="101" borderId="43" xfId="0" applyNumberFormat="1" applyFont="1" applyFill="1" applyBorder="1" applyAlignment="1">
      <alignment horizontal="center"/>
    </xf>
    <xf numFmtId="172" fontId="101" fillId="102" borderId="43" xfId="0" applyNumberFormat="1" applyFont="1" applyFill="1" applyBorder="1" applyAlignment="1">
      <alignment horizontal="center"/>
    </xf>
    <xf numFmtId="172" fontId="0" fillId="0" borderId="50" xfId="0" applyNumberFormat="1" applyFont="1" applyBorder="1"/>
    <xf numFmtId="172" fontId="0" fillId="101" borderId="43" xfId="0" applyNumberFormat="1" applyFont="1" applyFill="1" applyBorder="1" applyAlignment="1">
      <alignment horizontal="center"/>
    </xf>
    <xf numFmtId="172" fontId="0" fillId="102" borderId="43" xfId="0" applyNumberFormat="1" applyFont="1" applyFill="1" applyBorder="1" applyAlignment="1">
      <alignment horizontal="center"/>
    </xf>
    <xf numFmtId="172" fontId="2" fillId="0" borderId="0" xfId="169" applyNumberFormat="1" applyAlignment="1">
      <alignment horizontal="center"/>
    </xf>
    <xf numFmtId="0" fontId="0" fillId="0" borderId="49" xfId="0" applyBorder="1" applyAlignment="1">
      <alignment horizontal="center"/>
    </xf>
    <xf numFmtId="0" fontId="156" fillId="0" borderId="48" xfId="0" applyFont="1" applyBorder="1" applyAlignment="1">
      <alignment horizontal="left"/>
    </xf>
    <xf numFmtId="0" fontId="0" fillId="0" borderId="49" xfId="0" applyBorder="1" applyAlignment="1">
      <alignment horizontal="left"/>
    </xf>
    <xf numFmtId="0" fontId="160" fillId="0" borderId="57" xfId="0" applyFont="1" applyBorder="1" applyAlignment="1">
      <alignment horizontal="center" vertical="center"/>
    </xf>
    <xf numFmtId="0" fontId="101" fillId="100" borderId="58" xfId="0" applyFont="1" applyFill="1" applyBorder="1" applyAlignment="1">
      <alignment horizontal="center"/>
    </xf>
    <xf numFmtId="0" fontId="101" fillId="100" borderId="59" xfId="0" applyFont="1" applyFill="1" applyBorder="1" applyAlignment="1">
      <alignment horizontal="center"/>
    </xf>
    <xf numFmtId="0" fontId="101" fillId="100" borderId="59" xfId="0" applyFont="1" applyFill="1" applyBorder="1"/>
    <xf numFmtId="0" fontId="101" fillId="100" borderId="60" xfId="0" applyFont="1" applyFill="1" applyBorder="1" applyAlignment="1">
      <alignment horizontal="center"/>
    </xf>
    <xf numFmtId="0" fontId="0" fillId="102" borderId="43" xfId="0" applyFill="1" applyBorder="1"/>
    <xf numFmtId="21" fontId="0" fillId="102" borderId="43" xfId="0" applyNumberFormat="1" applyFill="1" applyBorder="1" applyAlignment="1">
      <alignment horizontal="center"/>
    </xf>
    <xf numFmtId="20" fontId="0" fillId="102" borderId="43" xfId="0" applyNumberFormat="1" applyFill="1" applyBorder="1" applyAlignment="1">
      <alignment horizontal="center"/>
    </xf>
    <xf numFmtId="20" fontId="101" fillId="102" borderId="56" xfId="0" applyNumberFormat="1" applyFont="1" applyFill="1" applyBorder="1" applyAlignment="1">
      <alignment horizontal="center"/>
    </xf>
    <xf numFmtId="20" fontId="0" fillId="102" borderId="56" xfId="0" applyNumberFormat="1" applyFill="1" applyBorder="1" applyAlignment="1">
      <alignment horizontal="center"/>
    </xf>
    <xf numFmtId="0" fontId="0" fillId="101" borderId="43" xfId="0" applyFill="1" applyBorder="1"/>
    <xf numFmtId="21" fontId="0" fillId="101" borderId="43" xfId="0" applyNumberFormat="1" applyFill="1" applyBorder="1" applyAlignment="1">
      <alignment horizontal="center"/>
    </xf>
    <xf numFmtId="20" fontId="0" fillId="101" borderId="43" xfId="0" applyNumberFormat="1" applyFill="1" applyBorder="1" applyAlignment="1">
      <alignment horizontal="center"/>
    </xf>
    <xf numFmtId="20" fontId="101" fillId="101" borderId="56" xfId="0" applyNumberFormat="1" applyFont="1" applyFill="1" applyBorder="1" applyAlignment="1">
      <alignment horizontal="center"/>
    </xf>
    <xf numFmtId="20" fontId="0" fillId="101" borderId="56" xfId="0" applyNumberFormat="1" applyFill="1" applyBorder="1" applyAlignment="1">
      <alignment horizontal="center"/>
    </xf>
    <xf numFmtId="0" fontId="161" fillId="47" borderId="43" xfId="0" applyFont="1" applyFill="1" applyBorder="1" applyAlignment="1">
      <alignment horizontal="center"/>
    </xf>
    <xf numFmtId="0" fontId="162" fillId="0" borderId="0" xfId="121" applyFont="1"/>
    <xf numFmtId="21" fontId="163" fillId="0" borderId="0" xfId="121" applyNumberFormat="1" applyFont="1" applyAlignment="1">
      <alignment wrapText="1"/>
    </xf>
    <xf numFmtId="0" fontId="164" fillId="0" borderId="0" xfId="121" applyFont="1" applyAlignment="1">
      <alignment wrapText="1"/>
    </xf>
    <xf numFmtId="0" fontId="165" fillId="0" borderId="0" xfId="121" applyFont="1" applyAlignment="1">
      <alignment wrapText="1"/>
    </xf>
    <xf numFmtId="174" fontId="162" fillId="0" borderId="0" xfId="121" applyNumberFormat="1" applyFont="1" applyAlignment="1">
      <alignment wrapText="1"/>
    </xf>
    <xf numFmtId="0" fontId="162" fillId="0" borderId="0" xfId="121" applyFont="1" applyAlignment="1">
      <alignment wrapText="1"/>
    </xf>
    <xf numFmtId="0" fontId="164" fillId="0" borderId="0" xfId="121" applyFont="1" applyAlignment="1">
      <alignment horizontal="center" wrapText="1"/>
    </xf>
    <xf numFmtId="0" fontId="166" fillId="0" borderId="0" xfId="121" applyFont="1" applyAlignment="1"/>
    <xf numFmtId="0" fontId="167" fillId="0" borderId="0" xfId="220" applyFill="1" applyBorder="1" applyAlignment="1">
      <alignment horizontal="left" vertical="top"/>
    </xf>
    <xf numFmtId="1" fontId="168" fillId="0" borderId="44" xfId="220" applyNumberFormat="1" applyFont="1" applyFill="1" applyBorder="1" applyAlignment="1">
      <alignment horizontal="right" vertical="top" shrinkToFit="1"/>
    </xf>
    <xf numFmtId="0" fontId="167" fillId="0" borderId="44" xfId="220" applyFill="1" applyBorder="1" applyAlignment="1">
      <alignment horizontal="left" wrapText="1"/>
    </xf>
    <xf numFmtId="1" fontId="168" fillId="0" borderId="44" xfId="220" applyNumberFormat="1" applyFont="1" applyFill="1" applyBorder="1" applyAlignment="1">
      <alignment horizontal="left" vertical="top" indent="1" shrinkToFit="1"/>
    </xf>
    <xf numFmtId="0" fontId="169" fillId="0" borderId="44" xfId="220" applyFont="1" applyFill="1" applyBorder="1" applyAlignment="1">
      <alignment horizontal="center" vertical="top" wrapText="1"/>
    </xf>
    <xf numFmtId="0" fontId="171" fillId="0" borderId="44" xfId="220" applyFont="1" applyFill="1" applyBorder="1" applyAlignment="1">
      <alignment horizontal="right" vertical="top" wrapText="1"/>
    </xf>
    <xf numFmtId="0" fontId="171" fillId="0" borderId="44" xfId="220" applyFont="1" applyFill="1" applyBorder="1" applyAlignment="1">
      <alignment horizontal="left" vertical="top" wrapText="1"/>
    </xf>
    <xf numFmtId="1" fontId="168" fillId="103" borderId="44" xfId="220" applyNumberFormat="1" applyFont="1" applyFill="1" applyBorder="1" applyAlignment="1">
      <alignment horizontal="left" vertical="top" shrinkToFit="1"/>
    </xf>
    <xf numFmtId="175" fontId="168" fillId="0" borderId="44" xfId="220" applyNumberFormat="1" applyFont="1" applyFill="1" applyBorder="1" applyAlignment="1">
      <alignment horizontal="center" vertical="top" shrinkToFit="1"/>
    </xf>
    <xf numFmtId="0" fontId="171" fillId="0" borderId="44" xfId="220" applyFont="1" applyFill="1" applyBorder="1" applyAlignment="1">
      <alignment horizontal="center" vertical="top" wrapText="1"/>
    </xf>
    <xf numFmtId="0" fontId="171" fillId="104" borderId="44" xfId="220" applyFont="1" applyFill="1" applyBorder="1" applyAlignment="1">
      <alignment horizontal="left" vertical="top" wrapText="1"/>
    </xf>
    <xf numFmtId="1" fontId="168" fillId="0" borderId="44" xfId="220" applyNumberFormat="1" applyFont="1" applyFill="1" applyBorder="1" applyAlignment="1">
      <alignment horizontal="left" vertical="top" shrinkToFit="1"/>
    </xf>
    <xf numFmtId="0" fontId="171" fillId="105" borderId="44" xfId="220" applyFont="1" applyFill="1" applyBorder="1" applyAlignment="1">
      <alignment horizontal="left" vertical="top" wrapText="1"/>
    </xf>
    <xf numFmtId="0" fontId="171" fillId="106" borderId="44" xfId="220" applyFont="1" applyFill="1" applyBorder="1" applyAlignment="1">
      <alignment horizontal="right" vertical="top" wrapText="1"/>
    </xf>
    <xf numFmtId="0" fontId="171" fillId="106" borderId="44" xfId="220" applyFont="1" applyFill="1" applyBorder="1" applyAlignment="1">
      <alignment horizontal="center" vertical="top" wrapText="1"/>
    </xf>
    <xf numFmtId="0" fontId="171" fillId="106" borderId="44" xfId="220" applyFont="1" applyFill="1" applyBorder="1" applyAlignment="1">
      <alignment horizontal="left" vertical="top" wrapText="1"/>
    </xf>
    <xf numFmtId="0" fontId="171" fillId="105" borderId="44" xfId="220" applyFont="1" applyFill="1" applyBorder="1" applyAlignment="1">
      <alignment horizontal="center" vertical="top" wrapText="1"/>
    </xf>
    <xf numFmtId="0" fontId="171" fillId="105" borderId="44" xfId="220" applyFont="1" applyFill="1" applyBorder="1" applyAlignment="1">
      <alignment horizontal="left" vertical="top" wrapText="1" indent="1"/>
    </xf>
    <xf numFmtId="0" fontId="171" fillId="103" borderId="44" xfId="220" applyFont="1" applyFill="1" applyBorder="1" applyAlignment="1">
      <alignment horizontal="left" vertical="top" wrapText="1"/>
    </xf>
    <xf numFmtId="0" fontId="171" fillId="105" borderId="44" xfId="220" applyFont="1" applyFill="1" applyBorder="1" applyAlignment="1">
      <alignment horizontal="right" vertical="top" wrapText="1"/>
    </xf>
    <xf numFmtId="0" fontId="172" fillId="0" borderId="44" xfId="220" applyFont="1" applyFill="1" applyBorder="1" applyAlignment="1">
      <alignment horizontal="left" vertical="top" wrapText="1"/>
    </xf>
    <xf numFmtId="0" fontId="88" fillId="0" borderId="21" xfId="0" applyFont="1" applyBorder="1" applyAlignment="1">
      <alignment horizontal="center" vertical="center"/>
    </xf>
    <xf numFmtId="0" fontId="88" fillId="0" borderId="24" xfId="0" applyFont="1" applyBorder="1" applyAlignment="1">
      <alignment horizontal="center" vertical="center"/>
    </xf>
    <xf numFmtId="0" fontId="87" fillId="0" borderId="0" xfId="0" applyFont="1" applyBorder="1" applyAlignment="1">
      <alignment horizontal="center" vertical="center"/>
    </xf>
    <xf numFmtId="0" fontId="88" fillId="0" borderId="19" xfId="0" applyFont="1" applyBorder="1" applyAlignment="1">
      <alignment horizontal="center" vertical="center" wrapText="1"/>
    </xf>
    <xf numFmtId="0" fontId="88" fillId="0" borderId="20" xfId="0" applyFont="1" applyBorder="1" applyAlignment="1">
      <alignment horizontal="center" vertical="center" wrapText="1"/>
    </xf>
    <xf numFmtId="0" fontId="89" fillId="47" borderId="21" xfId="0" applyFont="1" applyFill="1" applyBorder="1" applyAlignment="1">
      <alignment horizontal="center" vertical="center"/>
    </xf>
    <xf numFmtId="0" fontId="89" fillId="47" borderId="24" xfId="0" applyFont="1" applyFill="1" applyBorder="1" applyAlignment="1">
      <alignment horizontal="center" vertical="center"/>
    </xf>
    <xf numFmtId="0" fontId="88" fillId="0" borderId="23" xfId="0" applyFont="1" applyBorder="1" applyAlignment="1">
      <alignment horizontal="center" vertical="center"/>
    </xf>
    <xf numFmtId="0" fontId="88" fillId="0" borderId="26" xfId="0" applyFont="1" applyBorder="1" applyAlignment="1">
      <alignment horizontal="center" vertical="center"/>
    </xf>
    <xf numFmtId="0" fontId="108" fillId="0" borderId="0" xfId="213" applyFont="1" applyAlignment="1">
      <alignment horizontal="center" vertical="center" wrapText="1"/>
    </xf>
    <xf numFmtId="0" fontId="132" fillId="0" borderId="0" xfId="213" applyFont="1" applyAlignment="1"/>
    <xf numFmtId="0" fontId="133" fillId="0" borderId="42" xfId="213" applyFont="1" applyBorder="1"/>
    <xf numFmtId="0" fontId="101" fillId="0" borderId="0" xfId="171" applyFont="1" applyAlignment="1">
      <alignment horizontal="center"/>
    </xf>
    <xf numFmtId="0" fontId="1" fillId="0" borderId="0" xfId="171" applyAlignment="1">
      <alignment horizontal="center"/>
    </xf>
    <xf numFmtId="0" fontId="71" fillId="0" borderId="27" xfId="132" applyBorder="1" applyAlignment="1">
      <alignment horizontal="center"/>
    </xf>
    <xf numFmtId="0" fontId="156" fillId="0" borderId="48" xfId="0" applyFont="1" applyBorder="1" applyAlignment="1">
      <alignment horizontal="left"/>
    </xf>
    <xf numFmtId="0" fontId="0" fillId="0" borderId="49" xfId="0" applyBorder="1" applyAlignment="1">
      <alignment horizontal="left"/>
    </xf>
  </cellXfs>
  <cellStyles count="221">
    <cellStyle name="20% - Accent1 2" xfId="190"/>
    <cellStyle name="20% - Accent2 2" xfId="194"/>
    <cellStyle name="20% - Accent3 2" xfId="198"/>
    <cellStyle name="20% - Accent4 2" xfId="202"/>
    <cellStyle name="20% - Accent5 2" xfId="206"/>
    <cellStyle name="20% - Accent6 2" xfId="210"/>
    <cellStyle name="20% - akcent 1 2" xfId="34"/>
    <cellStyle name="20% — akcent 1 2" xfId="96"/>
    <cellStyle name="20% - akcent 2 2" xfId="35"/>
    <cellStyle name="20% — akcent 2 2" xfId="97"/>
    <cellStyle name="20% - akcent 3 2" xfId="36"/>
    <cellStyle name="20% — akcent 3 2" xfId="98"/>
    <cellStyle name="20% - akcent 4 2" xfId="37"/>
    <cellStyle name="20% — akcent 4 2" xfId="99"/>
    <cellStyle name="20% - akcent 5 2" xfId="38"/>
    <cellStyle name="20% — akcent 5 2" xfId="100"/>
    <cellStyle name="20% - akcent 6 2" xfId="39"/>
    <cellStyle name="20% — akcent 6 2" xfId="101"/>
    <cellStyle name="40% - Accent1 2" xfId="191"/>
    <cellStyle name="40% - Accent2 2" xfId="195"/>
    <cellStyle name="40% - Accent3 2" xfId="199"/>
    <cellStyle name="40% - Accent4 2" xfId="203"/>
    <cellStyle name="40% - Accent5 2" xfId="207"/>
    <cellStyle name="40% - Accent6 2" xfId="211"/>
    <cellStyle name="40% - akcent 1 2" xfId="40"/>
    <cellStyle name="40% — akcent 1 2" xfId="102"/>
    <cellStyle name="40% - akcent 2 2" xfId="41"/>
    <cellStyle name="40% — akcent 2 2" xfId="103"/>
    <cellStyle name="40% - akcent 3 2" xfId="42"/>
    <cellStyle name="40% — akcent 3 2" xfId="104"/>
    <cellStyle name="40% - akcent 4 2" xfId="43"/>
    <cellStyle name="40% — akcent 4 2" xfId="105"/>
    <cellStyle name="40% - akcent 5 2" xfId="44"/>
    <cellStyle name="40% — akcent 5 2" xfId="106"/>
    <cellStyle name="40% - akcent 6 2" xfId="45"/>
    <cellStyle name="40% — akcent 6 2" xfId="107"/>
    <cellStyle name="60% - Accent1 2" xfId="192"/>
    <cellStyle name="60% - Accent2 2" xfId="196"/>
    <cellStyle name="60% - Accent3 2" xfId="200"/>
    <cellStyle name="60% - Accent4 2" xfId="204"/>
    <cellStyle name="60% - Accent5 2" xfId="208"/>
    <cellStyle name="60% - Accent6 2" xfId="212"/>
    <cellStyle name="60% - akcent 1 2" xfId="46"/>
    <cellStyle name="60% — akcent 1 2" xfId="108"/>
    <cellStyle name="60% - akcent 2 2" xfId="47"/>
    <cellStyle name="60% — akcent 2 2" xfId="109"/>
    <cellStyle name="60% - akcent 3 2" xfId="48"/>
    <cellStyle name="60% — akcent 3 2" xfId="110"/>
    <cellStyle name="60% - akcent 4 2" xfId="49"/>
    <cellStyle name="60% — akcent 4 2" xfId="111"/>
    <cellStyle name="60% - akcent 5 2" xfId="50"/>
    <cellStyle name="60% — akcent 5 2" xfId="112"/>
    <cellStyle name="60% - akcent 6 2" xfId="51"/>
    <cellStyle name="60% — akcent 6 2" xfId="113"/>
    <cellStyle name="Accent" xfId="146"/>
    <cellStyle name="Accent 1" xfId="147"/>
    <cellStyle name="Accent 2" xfId="148"/>
    <cellStyle name="Accent 3" xfId="149"/>
    <cellStyle name="Accent1" xfId="1" builtinId="29" customBuiltin="1"/>
    <cellStyle name="Accent1 2" xfId="189"/>
    <cellStyle name="Accent2" xfId="2" builtinId="33" customBuiltin="1"/>
    <cellStyle name="Accent2 2" xfId="193"/>
    <cellStyle name="Accent3" xfId="3" builtinId="37" customBuiltin="1"/>
    <cellStyle name="Accent3 2" xfId="197"/>
    <cellStyle name="Accent4" xfId="4" builtinId="41" customBuiltin="1"/>
    <cellStyle name="Accent4 2" xfId="201"/>
    <cellStyle name="Accent5" xfId="5" builtinId="45" customBuiltin="1"/>
    <cellStyle name="Accent5 2" xfId="205"/>
    <cellStyle name="Accent6" xfId="6" builtinId="49" customBuiltin="1"/>
    <cellStyle name="Accent6 2" xfId="209"/>
    <cellStyle name="Akcent 1 2" xfId="52"/>
    <cellStyle name="Akcent 2 2" xfId="53"/>
    <cellStyle name="Akcent 3 2" xfId="54"/>
    <cellStyle name="Akcent 4 2" xfId="55"/>
    <cellStyle name="Akcent 5 2" xfId="56"/>
    <cellStyle name="Akcent 6 2" xfId="57"/>
    <cellStyle name="Bad" xfId="26" builtinId="27" customBuiltin="1"/>
    <cellStyle name="Bad 2" xfId="178"/>
    <cellStyle name="Bez tytułu1" xfId="93"/>
    <cellStyle name="Calculation" xfId="21" builtinId="22" customBuiltin="1"/>
    <cellStyle name="Calculation 2" xfId="182"/>
    <cellStyle name="Check Cell" xfId="11" builtinId="23" customBuiltin="1"/>
    <cellStyle name="Check Cell 2" xfId="184"/>
    <cellStyle name="ConditionalStyle_1" xfId="142"/>
    <cellStyle name="Dane wejściowe 2" xfId="58"/>
    <cellStyle name="Dane wyjściowe 2" xfId="59"/>
    <cellStyle name="Dobre 2" xfId="60"/>
    <cellStyle name="Dobry 2" xfId="114"/>
    <cellStyle name="Error" xfId="150"/>
    <cellStyle name="Excel Built-in Currency" xfId="130"/>
    <cellStyle name="Excel Built-in Input" xfId="9"/>
    <cellStyle name="Excel Built-in Normal" xfId="27"/>
    <cellStyle name="Excel Built-in Normal 1" xfId="83"/>
    <cellStyle name="Excel Built-in Normal 2" xfId="137"/>
    <cellStyle name="Excel_BuiltIn_Dobry" xfId="90"/>
    <cellStyle name="Explanatory Text" xfId="23" builtinId="53" customBuiltin="1"/>
    <cellStyle name="Explanatory Text 2" xfId="187"/>
    <cellStyle name="Footnote" xfId="151"/>
    <cellStyle name="Good" xfId="8" builtinId="26" customBuiltin="1"/>
    <cellStyle name="Good 2" xfId="177"/>
    <cellStyle name="Heading" xfId="61"/>
    <cellStyle name="Heading 1" xfId="12"/>
    <cellStyle name="Heading 1 2" xfId="173"/>
    <cellStyle name="Heading 2" xfId="13" builtinId="17" customBuiltin="1"/>
    <cellStyle name="Heading 2 2" xfId="174"/>
    <cellStyle name="Heading 3" xfId="14" builtinId="18" customBuiltin="1"/>
    <cellStyle name="Heading 3 2" xfId="175"/>
    <cellStyle name="Heading 4" xfId="15" builtinId="19" customBuiltin="1"/>
    <cellStyle name="Heading 4 2" xfId="176"/>
    <cellStyle name="Heading 5" xfId="215"/>
    <cellStyle name="Heading1" xfId="62"/>
    <cellStyle name="Heading1 1" xfId="84"/>
    <cellStyle name="Heading1 2" xfId="216"/>
    <cellStyle name="Hiperłącze 2" xfId="118"/>
    <cellStyle name="Hyperlink" xfId="219" builtinId="8"/>
    <cellStyle name="Hyperlink 2" xfId="124"/>
    <cellStyle name="Hyperlink 3" xfId="133"/>
    <cellStyle name="Hyperlink 4" xfId="139"/>
    <cellStyle name="Hyperlink 5" xfId="155"/>
    <cellStyle name="Hyperlink 6" xfId="163"/>
    <cellStyle name="Input" xfId="7" builtinId="20" customBuiltin="1"/>
    <cellStyle name="Input 2" xfId="180"/>
    <cellStyle name="Kategoria tabeli przestawnej" xfId="92"/>
    <cellStyle name="Komórka połączona 2" xfId="63"/>
    <cellStyle name="Komórka zaznaczona 2" xfId="64"/>
    <cellStyle name="Linked Cell" xfId="10" builtinId="24" customBuiltin="1"/>
    <cellStyle name="Linked Cell 2" xfId="183"/>
    <cellStyle name="Nagłówek 1 2" xfId="65"/>
    <cellStyle name="Nagłówek 2 2" xfId="66"/>
    <cellStyle name="Nagłówek 3 2" xfId="67"/>
    <cellStyle name="Nagłówek 4 2" xfId="68"/>
    <cellStyle name="Neutral" xfId="16" builtinId="28" customBuiltin="1"/>
    <cellStyle name="Neutral 2" xfId="179"/>
    <cellStyle name="Neutralne 2" xfId="69"/>
    <cellStyle name="Neutralny 2" xfId="115"/>
    <cellStyle name="Normal" xfId="0" builtinId="0"/>
    <cellStyle name="Normal 10" xfId="131"/>
    <cellStyle name="Normal 11" xfId="132"/>
    <cellStyle name="Normal 12" xfId="134"/>
    <cellStyle name="Normal 13" xfId="136"/>
    <cellStyle name="Normal 14" xfId="140"/>
    <cellStyle name="Normal 15" xfId="141"/>
    <cellStyle name="Normal 16" xfId="143"/>
    <cellStyle name="Normal 17" xfId="144"/>
    <cellStyle name="Normal 18" xfId="145"/>
    <cellStyle name="Normal 19" xfId="156"/>
    <cellStyle name="Normal 2" xfId="119"/>
    <cellStyle name="Normal 20" xfId="157"/>
    <cellStyle name="Normal 21" xfId="158"/>
    <cellStyle name="Normal 22" xfId="159"/>
    <cellStyle name="Normal 23" xfId="161"/>
    <cellStyle name="Normal 24" xfId="162"/>
    <cellStyle name="Normal 25" xfId="164"/>
    <cellStyle name="Normal 26" xfId="165"/>
    <cellStyle name="Normal 27" xfId="166"/>
    <cellStyle name="Normal 28" xfId="167"/>
    <cellStyle name="Normal 29" xfId="168"/>
    <cellStyle name="Normal 3" xfId="120"/>
    <cellStyle name="Normal 30" xfId="169"/>
    <cellStyle name="Normal 31" xfId="170"/>
    <cellStyle name="Normal 32" xfId="171"/>
    <cellStyle name="Normal 33" xfId="213"/>
    <cellStyle name="Normal 34" xfId="220"/>
    <cellStyle name="Normal 4" xfId="121"/>
    <cellStyle name="Normal 5" xfId="123"/>
    <cellStyle name="Normal 6" xfId="126"/>
    <cellStyle name="Normal 7" xfId="127"/>
    <cellStyle name="Normal 8" xfId="128"/>
    <cellStyle name="Normal 9" xfId="129"/>
    <cellStyle name="Normalny 10" xfId="80"/>
    <cellStyle name="Normalny 11" xfId="81"/>
    <cellStyle name="Normalny 12" xfId="87"/>
    <cellStyle name="Normalny 13" xfId="88"/>
    <cellStyle name="Normalny 14" xfId="89"/>
    <cellStyle name="Normalny 15" xfId="94"/>
    <cellStyle name="Normalny 16" xfId="117"/>
    <cellStyle name="Normalny 17" xfId="122"/>
    <cellStyle name="Normalny 2" xfId="17"/>
    <cellStyle name="Normalny 2 2" xfId="18"/>
    <cellStyle name="Normalny 2 3" xfId="82"/>
    <cellStyle name="Normalny 2 4" xfId="91"/>
    <cellStyle name="Normalny 2 5" xfId="125"/>
    <cellStyle name="Normalny 2 6" xfId="138"/>
    <cellStyle name="Normalny 2 7" xfId="160"/>
    <cellStyle name="Normalny 2 8" xfId="214"/>
    <cellStyle name="Normalny 2_PPM K" xfId="19"/>
    <cellStyle name="Normalny 3" xfId="20"/>
    <cellStyle name="Normalny 3 2" xfId="95"/>
    <cellStyle name="Normalny 3 3" xfId="135"/>
    <cellStyle name="Normalny 4" xfId="28"/>
    <cellStyle name="Normalny 5" xfId="29"/>
    <cellStyle name="Normalny 6" xfId="30"/>
    <cellStyle name="Normalny 7" xfId="31"/>
    <cellStyle name="Normalny 8" xfId="32"/>
    <cellStyle name="Normalny 9" xfId="33"/>
    <cellStyle name="Note 2" xfId="186"/>
    <cellStyle name="Obliczenia 2" xfId="70"/>
    <cellStyle name="Output 2" xfId="181"/>
    <cellStyle name="Result" xfId="71"/>
    <cellStyle name="Result 1" xfId="85"/>
    <cellStyle name="Result 2" xfId="217"/>
    <cellStyle name="Result2" xfId="72"/>
    <cellStyle name="Result2 1" xfId="86"/>
    <cellStyle name="Result2 2" xfId="218"/>
    <cellStyle name="Status" xfId="152"/>
    <cellStyle name="Suma 2" xfId="73"/>
    <cellStyle name="Tekst objaśnienia 2" xfId="74"/>
    <cellStyle name="Tekst ostrzeżenia 2" xfId="75"/>
    <cellStyle name="Text" xfId="153"/>
    <cellStyle name="Title" xfId="25" builtinId="15" customBuiltin="1"/>
    <cellStyle name="Title 2" xfId="172"/>
    <cellStyle name="Total" xfId="22" builtinId="25" customBuiltin="1"/>
    <cellStyle name="Total 2" xfId="188"/>
    <cellStyle name="Tytuł 2" xfId="76"/>
    <cellStyle name="Uwaga 2" xfId="77"/>
    <cellStyle name="Walutowy 2" xfId="78"/>
    <cellStyle name="Warning" xfId="154"/>
    <cellStyle name="Warning Text" xfId="24" builtinId="11" customBuiltin="1"/>
    <cellStyle name="Warning Text 2" xfId="185"/>
    <cellStyle name="Złe 2" xfId="79"/>
    <cellStyle name="Zły 2" xfId="116"/>
  </cellStyles>
  <dxfs count="3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results_tr1301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results_tr130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sporttrack.pl/grassor2019/tabela/map.php/?task=coordinates&amp;param=408&amp;group=TR222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://dietetykapodos.pl/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hyperlink" Target="http://jmdekoratornia.pl/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://sporttrack.pl/liszkor/tabela/map.php/?task=coordinates&amp;param=2211&amp;group=2021TR150" TargetMode="External"/><Relationship Id="rId2" Type="http://schemas.openxmlformats.org/officeDocument/2006/relationships/hyperlink" Target="http://sporttrack.pl/liszkor/tabela/map.php/?task=coordinates&amp;param=2141&amp;group=2021TR150" TargetMode="External"/><Relationship Id="rId1" Type="http://schemas.openxmlformats.org/officeDocument/2006/relationships/hyperlink" Target="http://sporttrack.pl/liszkor/tabela/map.php/?task=coordinates&amp;param=2053&amp;group=2021TR150" TargetMode="External"/><Relationship Id="rId5" Type="http://schemas.openxmlformats.org/officeDocument/2006/relationships/hyperlink" Target="http://sporttrack.pl/liszkor/tabela/map.php/?task=coordinates&amp;param=2072&amp;group=2021TR150" TargetMode="External"/><Relationship Id="rId4" Type="http://schemas.openxmlformats.org/officeDocument/2006/relationships/hyperlink" Target="http://sporttrack.pl/liszkor/tabela/map.php/?task=coordinates&amp;param=2106&amp;group=2021TR150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http://sporttrack.pl/liszkor/tabela/map.php/?task=coordinates&amp;param=2054&amp;group=2021TR150" TargetMode="External"/><Relationship Id="rId13" Type="http://schemas.openxmlformats.org/officeDocument/2006/relationships/hyperlink" Target="http://sporttrack.pl/liszkor/tabela/map.php/?task=coordinates&amp;param=2044&amp;group=2021TR150" TargetMode="External"/><Relationship Id="rId18" Type="http://schemas.openxmlformats.org/officeDocument/2006/relationships/hyperlink" Target="http://sporttrack.pl/liszkor/tabela/map.php/?task=coordinates&amp;param=2063&amp;group=2021TR150" TargetMode="External"/><Relationship Id="rId26" Type="http://schemas.openxmlformats.org/officeDocument/2006/relationships/hyperlink" Target="http://sporttrack.pl/liszkor/tabela/map.php/?task=coordinates&amp;param=2107&amp;group=2021TR150" TargetMode="External"/><Relationship Id="rId3" Type="http://schemas.openxmlformats.org/officeDocument/2006/relationships/hyperlink" Target="http://sporttrack.pl/liszkor/tabela/map.php/?task=coordinates&amp;param=2036&amp;group=2021TR150" TargetMode="External"/><Relationship Id="rId21" Type="http://schemas.openxmlformats.org/officeDocument/2006/relationships/hyperlink" Target="http://sporttrack.pl/liszkor/tabela/map.php/?task=coordinates&amp;param=2049&amp;group=2021TR150" TargetMode="External"/><Relationship Id="rId34" Type="http://schemas.openxmlformats.org/officeDocument/2006/relationships/hyperlink" Target="http://sporttrack.pl/liszkor/tabela/map.php/?task=coordinates&amp;param=2042&amp;group=2021TR150" TargetMode="External"/><Relationship Id="rId7" Type="http://schemas.openxmlformats.org/officeDocument/2006/relationships/hyperlink" Target="http://sporttrack.pl/liszkor/tabela/map.php/?task=coordinates&amp;param=2032&amp;group=2021TR150" TargetMode="External"/><Relationship Id="rId12" Type="http://schemas.openxmlformats.org/officeDocument/2006/relationships/hyperlink" Target="http://sporttrack.pl/liszkor/tabela/map.php/?task=coordinates&amp;param=2204&amp;group=2021TR150" TargetMode="External"/><Relationship Id="rId17" Type="http://schemas.openxmlformats.org/officeDocument/2006/relationships/hyperlink" Target="http://sporttrack.pl/liszkor/tabela/map.php/?task=coordinates&amp;param=2056&amp;group=2021TR150" TargetMode="External"/><Relationship Id="rId25" Type="http://schemas.openxmlformats.org/officeDocument/2006/relationships/hyperlink" Target="http://sporttrack.pl/liszkor/tabela/map.php/?task=coordinates&amp;param=2110&amp;group=2021TR150" TargetMode="External"/><Relationship Id="rId33" Type="http://schemas.openxmlformats.org/officeDocument/2006/relationships/hyperlink" Target="http://sporttrack.pl/liszkor/tabela/map.php/?task=coordinates&amp;param=2138&amp;group=2021TR150" TargetMode="External"/><Relationship Id="rId2" Type="http://schemas.openxmlformats.org/officeDocument/2006/relationships/hyperlink" Target="http://sporttrack.pl/liszkor/tabela/map.php/?task=coordinates&amp;param=2208&amp;group=2021TR150" TargetMode="External"/><Relationship Id="rId16" Type="http://schemas.openxmlformats.org/officeDocument/2006/relationships/hyperlink" Target="http://sporttrack.pl/liszkor/tabela/map.php/?task=coordinates&amp;param=2137&amp;group=2021TR150" TargetMode="External"/><Relationship Id="rId20" Type="http://schemas.openxmlformats.org/officeDocument/2006/relationships/hyperlink" Target="http://sporttrack.pl/liszkor/tabela/map.php/?task=coordinates&amp;param=2039&amp;group=2021TR150" TargetMode="External"/><Relationship Id="rId29" Type="http://schemas.openxmlformats.org/officeDocument/2006/relationships/hyperlink" Target="http://sporttrack.pl/liszkor/tabela/map.php/?task=coordinates&amp;param=2038&amp;group=2021TR150" TargetMode="External"/><Relationship Id="rId1" Type="http://schemas.openxmlformats.org/officeDocument/2006/relationships/hyperlink" Target="http://sporttrack.pl/liszkor/tabela/map.php/?task=coordinates&amp;param=2083&amp;group=2021TR150" TargetMode="External"/><Relationship Id="rId6" Type="http://schemas.openxmlformats.org/officeDocument/2006/relationships/hyperlink" Target="http://sporttrack.pl/liszkor/tabela/map.php/?task=coordinates&amp;param=2029&amp;group=2021TR150" TargetMode="External"/><Relationship Id="rId11" Type="http://schemas.openxmlformats.org/officeDocument/2006/relationships/hyperlink" Target="http://sporttrack.pl/liszkor/tabela/map.php/?task=coordinates&amp;param=2052&amp;group=2021TR150" TargetMode="External"/><Relationship Id="rId24" Type="http://schemas.openxmlformats.org/officeDocument/2006/relationships/hyperlink" Target="http://sporttrack.pl/liszkor/tabela/map.php/?task=coordinates&amp;param=2004&amp;group=2021TR150" TargetMode="External"/><Relationship Id="rId32" Type="http://schemas.openxmlformats.org/officeDocument/2006/relationships/hyperlink" Target="http://sporttrack.pl/liszkor/tabela/map.php/?task=coordinates&amp;param=2153&amp;group=2021TR150" TargetMode="External"/><Relationship Id="rId5" Type="http://schemas.openxmlformats.org/officeDocument/2006/relationships/hyperlink" Target="http://sporttrack.pl/liszkor/tabela/map.php/?task=coordinates&amp;param=2050&amp;group=2021TR150" TargetMode="External"/><Relationship Id="rId15" Type="http://schemas.openxmlformats.org/officeDocument/2006/relationships/hyperlink" Target="http://sporttrack.pl/liszkor/tabela/map.php/?task=coordinates&amp;param=2140&amp;group=2021TR150" TargetMode="External"/><Relationship Id="rId23" Type="http://schemas.openxmlformats.org/officeDocument/2006/relationships/hyperlink" Target="http://sporttrack.pl/liszkor/tabela/map.php/?task=coordinates&amp;param=2207&amp;group=2021TR150" TargetMode="External"/><Relationship Id="rId28" Type="http://schemas.openxmlformats.org/officeDocument/2006/relationships/hyperlink" Target="http://sporttrack.pl/liszkor/tabela/map.php/?task=coordinates&amp;param=2085&amp;group=2021TR150" TargetMode="External"/><Relationship Id="rId36" Type="http://schemas.openxmlformats.org/officeDocument/2006/relationships/hyperlink" Target="http://sporttrack.pl/liszkor/tabela/map.php/?task=coordinates&amp;param=2109&amp;group=2021TR150" TargetMode="External"/><Relationship Id="rId10" Type="http://schemas.openxmlformats.org/officeDocument/2006/relationships/hyperlink" Target="http://sporttrack.pl/liszkor/tabela/map.php/?task=coordinates&amp;param=2076&amp;group=2021TR150" TargetMode="External"/><Relationship Id="rId19" Type="http://schemas.openxmlformats.org/officeDocument/2006/relationships/hyperlink" Target="http://sporttrack.pl/liszkor/tabela/map.php/?task=coordinates&amp;param=2105&amp;group=2021TR150" TargetMode="External"/><Relationship Id="rId31" Type="http://schemas.openxmlformats.org/officeDocument/2006/relationships/hyperlink" Target="http://sporttrack.pl/liszkor/tabela/map.php/?task=coordinates&amp;param=2046&amp;group=2021TR150" TargetMode="External"/><Relationship Id="rId4" Type="http://schemas.openxmlformats.org/officeDocument/2006/relationships/hyperlink" Target="http://sporttrack.pl/liszkor/tabela/map.php/?task=coordinates&amp;param=2043&amp;group=2021TR150" TargetMode="External"/><Relationship Id="rId9" Type="http://schemas.openxmlformats.org/officeDocument/2006/relationships/hyperlink" Target="http://sporttrack.pl/liszkor/tabela/map.php/?task=coordinates&amp;param=2037&amp;group=2021TR150" TargetMode="External"/><Relationship Id="rId14" Type="http://schemas.openxmlformats.org/officeDocument/2006/relationships/hyperlink" Target="http://sporttrack.pl/liszkor/tabela/map.php/?task=coordinates&amp;param=2203&amp;group=2021TR150" TargetMode="External"/><Relationship Id="rId22" Type="http://schemas.openxmlformats.org/officeDocument/2006/relationships/hyperlink" Target="http://sporttrack.pl/liszkor/tabela/map.php/?task=coordinates&amp;param=2104&amp;group=2021TR150" TargetMode="External"/><Relationship Id="rId27" Type="http://schemas.openxmlformats.org/officeDocument/2006/relationships/hyperlink" Target="http://sporttrack.pl/liszkor/tabela/map.php/?task=coordinates&amp;param=2210&amp;group=2021TR150" TargetMode="External"/><Relationship Id="rId30" Type="http://schemas.openxmlformats.org/officeDocument/2006/relationships/hyperlink" Target="http://sporttrack.pl/liszkor/tabela/map.php/?task=coordinates&amp;param=2130&amp;group=2021TR150" TargetMode="External"/><Relationship Id="rId35" Type="http://schemas.openxmlformats.org/officeDocument/2006/relationships/hyperlink" Target="http://sporttrack.pl/liszkor/tabela/map.php/?task=coordinates&amp;param=2023&amp;group=2021TR15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1"/>
  <sheetViews>
    <sheetView workbookViewId="0">
      <selection activeCell="A61" sqref="A61"/>
    </sheetView>
  </sheetViews>
  <sheetFormatPr defaultColWidth="9.140625" defaultRowHeight="12.75"/>
  <cols>
    <col min="1" max="1" width="4" bestFit="1" customWidth="1"/>
    <col min="2" max="2" width="22.140625" bestFit="1" customWidth="1"/>
    <col min="3" max="3" width="19.7109375" bestFit="1" customWidth="1"/>
    <col min="4" max="4" width="4" bestFit="1" customWidth="1"/>
    <col min="5" max="5" width="6.5703125" style="8" bestFit="1" customWidth="1"/>
    <col min="6" max="7" width="6.5703125" bestFit="1" customWidth="1"/>
    <col min="8" max="11" width="6.42578125" customWidth="1"/>
    <col min="12" max="12" width="6.5703125" customWidth="1"/>
    <col min="13" max="15" width="6.5703125" bestFit="1" customWidth="1"/>
    <col min="16" max="16" width="6.5703125" customWidth="1"/>
    <col min="17" max="22" width="6.5703125" bestFit="1" customWidth="1"/>
    <col min="23" max="23" width="5.5703125" customWidth="1"/>
    <col min="24" max="25" width="6.5703125" bestFit="1" customWidth="1"/>
    <col min="26" max="27" width="6.5703125" customWidth="1"/>
    <col min="28" max="28" width="5.7109375" style="20" bestFit="1" customWidth="1"/>
  </cols>
  <sheetData>
    <row r="1" spans="1:28" s="1" customFormat="1" ht="132.6" customHeight="1">
      <c r="A1" s="1" t="s">
        <v>67</v>
      </c>
      <c r="B1" s="3" t="s">
        <v>14</v>
      </c>
      <c r="C1" s="3" t="s">
        <v>11</v>
      </c>
      <c r="D1" s="4" t="s">
        <v>13</v>
      </c>
      <c r="E1" s="7" t="s">
        <v>12</v>
      </c>
      <c r="F1" s="16" t="s">
        <v>111</v>
      </c>
      <c r="G1" s="42" t="s">
        <v>4936</v>
      </c>
      <c r="H1" s="17" t="s">
        <v>4937</v>
      </c>
      <c r="I1" s="176" t="s">
        <v>3334</v>
      </c>
      <c r="J1" s="176" t="s">
        <v>3</v>
      </c>
      <c r="K1" s="17" t="s">
        <v>3335</v>
      </c>
      <c r="L1" s="17" t="s">
        <v>1</v>
      </c>
      <c r="M1" s="17" t="s">
        <v>3438</v>
      </c>
      <c r="N1" s="17" t="s">
        <v>4939</v>
      </c>
      <c r="O1" s="16" t="s">
        <v>1311</v>
      </c>
      <c r="P1" s="176" t="s">
        <v>3337</v>
      </c>
      <c r="Q1" s="42" t="s">
        <v>924</v>
      </c>
      <c r="R1" s="17" t="s">
        <v>5</v>
      </c>
      <c r="S1" s="17" t="s">
        <v>4938</v>
      </c>
      <c r="T1" s="17" t="s">
        <v>4940</v>
      </c>
      <c r="U1" s="17" t="s">
        <v>4941</v>
      </c>
      <c r="V1" s="17" t="s">
        <v>4942</v>
      </c>
      <c r="W1" s="17" t="s">
        <v>4943</v>
      </c>
      <c r="X1" s="17" t="s">
        <v>3449</v>
      </c>
      <c r="Y1" s="17" t="s">
        <v>4944</v>
      </c>
      <c r="Z1" s="42" t="s">
        <v>3342</v>
      </c>
      <c r="AA1" s="17" t="s">
        <v>6</v>
      </c>
      <c r="AB1" s="23" t="s">
        <v>967</v>
      </c>
    </row>
    <row r="2" spans="1:28" s="1" customFormat="1">
      <c r="B2" s="3"/>
      <c r="C2" s="5" t="s">
        <v>30</v>
      </c>
      <c r="D2" s="4"/>
      <c r="E2" s="26" t="s">
        <v>1177</v>
      </c>
      <c r="F2" s="15">
        <v>100</v>
      </c>
      <c r="G2" s="6">
        <v>100</v>
      </c>
      <c r="H2" s="43">
        <v>100</v>
      </c>
      <c r="I2" s="43">
        <v>100</v>
      </c>
      <c r="J2" s="43">
        <v>100</v>
      </c>
      <c r="K2" s="43">
        <v>100</v>
      </c>
      <c r="L2" s="43">
        <v>100</v>
      </c>
      <c r="M2" s="43">
        <v>100</v>
      </c>
      <c r="N2" s="43">
        <v>100</v>
      </c>
      <c r="O2" s="43">
        <v>100</v>
      </c>
      <c r="P2" s="43">
        <v>100</v>
      </c>
      <c r="Q2" s="43">
        <v>100</v>
      </c>
      <c r="R2" s="43">
        <v>100</v>
      </c>
      <c r="S2" s="43">
        <v>100</v>
      </c>
      <c r="T2" s="6">
        <v>100</v>
      </c>
      <c r="U2" s="43">
        <v>100</v>
      </c>
      <c r="V2" s="6">
        <v>100</v>
      </c>
      <c r="W2" s="6">
        <v>90</v>
      </c>
      <c r="X2" s="6">
        <v>100</v>
      </c>
      <c r="Y2" s="6">
        <v>100</v>
      </c>
      <c r="Z2" s="6">
        <v>100</v>
      </c>
      <c r="AA2" s="6">
        <v>100</v>
      </c>
      <c r="AB2" s="22"/>
    </row>
    <row r="3" spans="1:28" s="12" customFormat="1">
      <c r="A3">
        <v>96</v>
      </c>
      <c r="B3" s="18" t="str">
        <f>VLOOKUP($A3,id!$C:$H,6,0)</f>
        <v>Adamczyk Ewa</v>
      </c>
      <c r="C3" s="18">
        <f>VLOOKUP($A3,id!$C:$H,4,0)</f>
        <v>0</v>
      </c>
      <c r="D3" s="2">
        <f t="shared" ref="D3:D34" si="0">IF(E2=E3,D2,ROW(B1))</f>
        <v>1</v>
      </c>
      <c r="E3" s="10">
        <f>LARGE(F3:AA3,1)+IFERROR(LARGE(F3:AA3,2),0)+IFERROR(LARGE(F3:AA3,3),0)+IFERROR(LARGE(F3:AA3,4),0)+IFERROR(LARGE(F3:AA3,5),0)+IFERROR(LARGE(F3:AA3,6),0)</f>
        <v>599.00421537122122</v>
      </c>
      <c r="F3" s="11"/>
      <c r="G3" s="11"/>
      <c r="H3" s="11"/>
      <c r="I3" s="11">
        <f>IFERROR(VLOOKUP($A3,'Roztoczńska 13 K'!$H$2:$N$3,7,0),"")</f>
        <v>89.473684210526315</v>
      </c>
      <c r="J3" s="11">
        <f>IFERROR(VLOOKUP($A3,'Mazurskie Tropy K'!$L$2:$R$13,7,0),"")</f>
        <v>99.959745210864071</v>
      </c>
      <c r="K3" s="11">
        <f>IFERROR(VLOOKUP($A3,'Grassor 300 K'!$BV$6:$CB$7,7,0),"")</f>
        <v>98.86363636363636</v>
      </c>
      <c r="L3" s="11">
        <f>IFERROR(VLOOKUP($A3,'BO K'!$Q$2:$W$10,7,0),"")</f>
        <v>88.736093070537081</v>
      </c>
      <c r="M3" s="11">
        <f>IFERROR(VLOOKUP($A3,'Hawran K'!$AM$2:$AS$11,7,0),"")</f>
        <v>71.653543307086622</v>
      </c>
      <c r="N3" s="11">
        <f>IFERROR(VLOOKUP($A3,'Orientakcja 14 K'!$M$3:$S$6,7,0),"")</f>
        <v>100</v>
      </c>
      <c r="O3" s="11">
        <f>IFERROR(VLOOKUP($A3,'ITOrient K'!$P$3:$V$9,7,0),"")</f>
        <v>100</v>
      </c>
      <c r="P3" s="11" t="str">
        <f>IFERROR(VLOOKUP($A3,'Jatka K'!$K$4:$Q$7,7,0),"")</f>
        <v/>
      </c>
      <c r="Q3" s="11">
        <f>IFERROR(VLOOKUP($A3,'Korno K'!$AG$2:$AM$5,7,0),"")</f>
        <v>100</v>
      </c>
      <c r="R3" s="11" t="str">
        <f>IFERROR(VLOOKUP($A3,'Mordownik K'!$H$3:$N$3,7,0),"")</f>
        <v/>
      </c>
      <c r="S3" s="11">
        <f>IFERROR(VLOOKUP($A3,'Orientakcja 15 K'!$M$3:$S$6,7,0),"")</f>
        <v>99.044470160357108</v>
      </c>
      <c r="T3" s="11" t="str">
        <f>IFERROR(VLOOKUP($A3,'XXII Szago K'!$H$3:$N$6,7,0),"")</f>
        <v/>
      </c>
      <c r="U3" s="11" t="str">
        <f>IFERROR(VLOOKUP($A3,'XX zKompasem K'!$L$3:$R$5,7,0),"")</f>
        <v/>
      </c>
      <c r="V3" s="11">
        <f>IFERROR(VLOOKUP($A3,'H60 TR200 K'!$AS$3:$AY$8,7,0),"")</f>
        <v>86.666666666666657</v>
      </c>
      <c r="W3" s="11" t="str">
        <f>IFERROR(VLOOKUP($A3,'H60 TR100 K'!$AJ$3:$AP$15,7,0),"")</f>
        <v/>
      </c>
      <c r="X3" s="11">
        <f>IFERROR(VLOOKUP($A3,'Liszkor K'!$BR$3:$BX$7,7,0),"")</f>
        <v>100</v>
      </c>
      <c r="Y3" s="11" t="str">
        <f>IFERROR(VLOOKUP($A3,'KW K'!$BQ$2:$BW$2,7,0),"")</f>
        <v/>
      </c>
      <c r="Z3" s="11" t="str">
        <f>IFERROR(VLOOKUP($A3,'Wilga K'!$L$3:$R$4,7,0),"")</f>
        <v/>
      </c>
      <c r="AA3" s="11" t="str">
        <f>IFERROR(VLOOKUP($A3,'NM 200 K'!$M$6:$S$9,7,0),"")</f>
        <v/>
      </c>
      <c r="AB3" s="21">
        <f>MIN(COUNT(F3:AA3)-COUNT(#REF!,W3,#REF!)*0.1,6)</f>
        <v>6</v>
      </c>
    </row>
    <row r="4" spans="1:28" s="12" customFormat="1">
      <c r="A4">
        <v>46</v>
      </c>
      <c r="B4" s="18" t="str">
        <f>VLOOKUP($A4,id!$C:$H,6,0)</f>
        <v>Truszkowska Kamila</v>
      </c>
      <c r="C4" s="18">
        <f>VLOOKUP($A4,id!$C:$H,4,0)</f>
        <v>0</v>
      </c>
      <c r="D4" s="2">
        <f t="shared" si="0"/>
        <v>2</v>
      </c>
      <c r="E4" s="10">
        <f>LARGE(F4:AA4,1)+IFERROR(LARGE(F4:AA4,2),0)+IFERROR(LARGE(F4:AA4,3),0)+IFERROR(LARGE(F4:AA4,4),0)+IFERROR(LARGE(F4:AA4,5),0)+IFERROR(LARGE(F4:AA4,6),0)</f>
        <v>579.40886699507382</v>
      </c>
      <c r="F4" s="11">
        <f>IFERROR(VLOOKUP(A4,'Pazur K'!$K$2:$Q$8,7,0),"")</f>
        <v>100</v>
      </c>
      <c r="G4" s="11">
        <f>IFERROR(VLOOKUP($A4,'XXI Szago K'!$I$2:$O$5,7,0),"")</f>
        <v>100</v>
      </c>
      <c r="H4" s="11">
        <f>IFERROR(VLOOKUP($A4,'XIX zKompasem K'!$L$3:$R$3,7,0),"")</f>
        <v>100</v>
      </c>
      <c r="I4" s="11" t="str">
        <f>IFERROR(VLOOKUP($A4,'Roztoczńska 13 K'!$H$2:$N$3,7,0),"")</f>
        <v/>
      </c>
      <c r="J4" s="11" t="str">
        <f>IFERROR(VLOOKUP($A4,'Mazurskie Tropy K'!$L$2:$R$13,7,0),"")</f>
        <v/>
      </c>
      <c r="K4" s="11" t="str">
        <f>IFERROR(VLOOKUP($A4,'Grassor 300 K'!$BV$6:$CB$7,7,0),"")</f>
        <v/>
      </c>
      <c r="L4" s="11" t="str">
        <f>IFERROR(VLOOKUP($A4,'BO K'!$Q$2:$W$10,7,0),"")</f>
        <v/>
      </c>
      <c r="M4" s="11" t="str">
        <f>IFERROR(VLOOKUP($A4,'Hawran K'!$AM$2:$AS$11,7,0),"")</f>
        <v/>
      </c>
      <c r="N4" s="11" t="str">
        <f>IFERROR(VLOOKUP($A4,'Orientakcja 14 K'!$M$3:$S$6,7,0),"")</f>
        <v/>
      </c>
      <c r="O4" s="11" t="str">
        <f>IFERROR(VLOOKUP($A4,'ITOrient K'!$P$3:$V$9,7,0),"")</f>
        <v/>
      </c>
      <c r="P4" s="11" t="str">
        <f>IFERROR(VLOOKUP($A4,'Jatka K'!$K$4:$Q$7,7,0),"")</f>
        <v/>
      </c>
      <c r="Q4" s="11" t="str">
        <f>IFERROR(VLOOKUP($A4,'Korno K'!$AG$2:$AM$5,7,0),"")</f>
        <v/>
      </c>
      <c r="R4" s="11" t="str">
        <f>IFERROR(VLOOKUP($A4,'Mordownik K'!$H$3:$N$3,7,0),"")</f>
        <v/>
      </c>
      <c r="S4" s="11" t="str">
        <f>IFERROR(VLOOKUP($A4,'Orientakcja 15 K'!$M$3:$S$6,7,0),"")</f>
        <v/>
      </c>
      <c r="T4" s="11" t="str">
        <f>IFERROR(VLOOKUP($A4,'XXII Szago K'!$H$3:$N$6,7,0),"")</f>
        <v/>
      </c>
      <c r="U4" s="11">
        <f>IFERROR(VLOOKUP($A4,'XX zKompasem K'!$L$3:$R$5,7,0),"")</f>
        <v>85.714285714285708</v>
      </c>
      <c r="V4" s="11" t="str">
        <f>IFERROR(VLOOKUP($A4,'H60 TR200 K'!$AS$3:$AY$8,7,0),"")</f>
        <v/>
      </c>
      <c r="W4" s="11" t="str">
        <f>IFERROR(VLOOKUP($A4,'H60 TR100 K'!$AJ$3:$AP$15,7,0),"")</f>
        <v/>
      </c>
      <c r="X4" s="11">
        <f>IFERROR(VLOOKUP($A4,'Liszkor K'!$BR$3:$BX$7,7,0),"")</f>
        <v>93.694581280788171</v>
      </c>
      <c r="Y4" s="11" t="str">
        <f>IFERROR(VLOOKUP($A4,'KW K'!$BQ$2:$BW$2,7,0),"")</f>
        <v/>
      </c>
      <c r="Z4" s="11" t="str">
        <f>IFERROR(VLOOKUP($A4,'Wilga K'!$L$3:$R$4,7,0),"")</f>
        <v/>
      </c>
      <c r="AA4" s="11">
        <f>IFERROR(VLOOKUP($A4,'NM 200 K'!$M$6:$S$9,7,0),"")</f>
        <v>100</v>
      </c>
      <c r="AB4" s="21">
        <f>MIN(COUNT(F4:AA4)-COUNT(#REF!,W4,#REF!)*0.1,6)</f>
        <v>6</v>
      </c>
    </row>
    <row r="5" spans="1:28" s="12" customFormat="1">
      <c r="A5">
        <v>49</v>
      </c>
      <c r="B5" s="18" t="str">
        <f>VLOOKUP($A5,id!$C:$H,6,0)</f>
        <v>Tomaszczyk-Tiszbein Alicja</v>
      </c>
      <c r="C5" s="18" t="str">
        <f>VLOOKUP($A5,id!$C:$H,4,0)</f>
        <v>Ameba Lisiny</v>
      </c>
      <c r="D5" s="2">
        <f t="shared" si="0"/>
        <v>3</v>
      </c>
      <c r="E5" s="10">
        <f>LARGE(F5:AA5,1)+IFERROR(LARGE(F5:AA5,2),0)+IFERROR(LARGE(F5:AA5,3),0)+IFERROR(LARGE(F5:AA5,4),0)+IFERROR(LARGE(F5:AA5,5),0)+IFERROR(LARGE(F5:AA5,6),0)</f>
        <v>459.14653927209866</v>
      </c>
      <c r="F5" s="11">
        <f>IFERROR(VLOOKUP(A5,'Pazur K'!$K$2:$Q$8,7,0),"")</f>
        <v>77.499999999999943</v>
      </c>
      <c r="G5" s="11">
        <f>IFERROR(VLOOKUP(A5,'XXI Szago K'!$I$2:$O$5,7,0),"")</f>
        <v>66.666666666666657</v>
      </c>
      <c r="H5" s="11" t="str">
        <f>IFERROR(VLOOKUP($A5,'XIX zKompasem K'!$L$3:$R$3,7,0),"")</f>
        <v/>
      </c>
      <c r="I5" s="11" t="str">
        <f>IFERROR(VLOOKUP($A5,'Roztoczńska 13 K'!$H$2:$N$3,7,0),"")</f>
        <v/>
      </c>
      <c r="J5" s="11">
        <f>IFERROR(VLOOKUP($A5,'Mazurskie Tropy K'!$L$2:$R$13,7,0),"")</f>
        <v>49.979872605432035</v>
      </c>
      <c r="K5" s="11" t="str">
        <f>IFERROR(VLOOKUP($A5,'Grassor 300 K'!$BV$6:$CB$7,7,0),"")</f>
        <v/>
      </c>
      <c r="L5" s="11" t="str">
        <f>IFERROR(VLOOKUP($A5,'BO K'!$Q$2:$W$10,7,0),"")</f>
        <v/>
      </c>
      <c r="M5" s="11" t="str">
        <f>IFERROR(VLOOKUP($A5,'Hawran K'!$AM$2:$AS$11,7,0),"")</f>
        <v/>
      </c>
      <c r="N5" s="11" t="str">
        <f>IFERROR(VLOOKUP($A5,'Orientakcja 14 K'!$M$3:$S$6,7,0),"")</f>
        <v/>
      </c>
      <c r="O5" s="11" t="str">
        <f>IFERROR(VLOOKUP($A5,'ITOrient K'!$P$3:$V$9,7,0),"")</f>
        <v/>
      </c>
      <c r="P5" s="11" t="str">
        <f>IFERROR(VLOOKUP($A5,'Jatka K'!$K$4:$Q$7,7,0),"")</f>
        <v/>
      </c>
      <c r="Q5" s="11" t="str">
        <f>IFERROR(VLOOKUP($A5,'Korno K'!$AG$2:$AM$5,7,0),"")</f>
        <v/>
      </c>
      <c r="R5" s="11" t="str">
        <f>IFERROR(VLOOKUP($A5,'Mordownik K'!$H$3:$N$3,7,0),"")</f>
        <v/>
      </c>
      <c r="S5" s="11" t="str">
        <f>IFERROR(VLOOKUP($A5,'Orientakcja 15 K'!$M$3:$S$6,7,0),"")</f>
        <v/>
      </c>
      <c r="T5" s="11">
        <f>IFERROR(VLOOKUP($A5,'XXII Szago K'!$H$3:$N$6,7,0),"")</f>
        <v>75.000000000000014</v>
      </c>
      <c r="U5" s="11">
        <f>IFERROR(VLOOKUP($A5,'XX zKompasem K'!$L$3:$R$5,7,0),"")</f>
        <v>100</v>
      </c>
      <c r="V5" s="11" t="str">
        <f>IFERROR(VLOOKUP($A5,'H60 TR200 K'!$AS$3:$AY$8,7,0),"")</f>
        <v/>
      </c>
      <c r="W5" s="11">
        <f>IFERROR(VLOOKUP($A5,'H60 TR100 K'!$AJ$3:$AP$15,7,0),"")</f>
        <v>90</v>
      </c>
      <c r="X5" s="11" t="str">
        <f>IFERROR(VLOOKUP($A5,'Liszkor K'!$BR$3:$BX$7,7,0),"")</f>
        <v/>
      </c>
      <c r="Y5" s="11" t="str">
        <f>IFERROR(VLOOKUP($A5,'KW K'!$BQ$2:$BW$2,7,0),"")</f>
        <v/>
      </c>
      <c r="Z5" s="11" t="str">
        <f>IFERROR(VLOOKUP($A5,'Wilga K'!$L$3:$R$4,7,0),"")</f>
        <v/>
      </c>
      <c r="AA5" s="11" t="str">
        <f>IFERROR(VLOOKUP($A5,'NM 200 K'!$M$6:$S$9,7,0),"")</f>
        <v/>
      </c>
      <c r="AB5" s="21">
        <f>MIN(COUNT(F5:AA5)-COUNT(#REF!,W5,#REF!)*0.1,6)</f>
        <v>5.9</v>
      </c>
    </row>
    <row r="6" spans="1:28" s="12" customFormat="1">
      <c r="A6">
        <v>139</v>
      </c>
      <c r="B6" s="18" t="str">
        <f>VLOOKUP($A6,id!$C:$H,6,0)</f>
        <v>Czarny Barbara</v>
      </c>
      <c r="C6" s="18">
        <f>VLOOKUP($A6,id!$C:$H,4,0)</f>
        <v>0</v>
      </c>
      <c r="D6" s="2">
        <f t="shared" si="0"/>
        <v>4</v>
      </c>
      <c r="E6" s="10">
        <f>LARGE(F6:AA6,1)+IFERROR(LARGE(F6:AA6,2),0)+IFERROR(LARGE(F6:AA6,3),0)+IFERROR(LARGE(F6:AA6,4),0)+IFERROR(LARGE(F6:AA6,5),0)+IFERROR(LARGE(F6:AA6,6),0)</f>
        <v>449.3291945131358</v>
      </c>
      <c r="F6" s="11"/>
      <c r="G6" s="11"/>
      <c r="H6" s="11"/>
      <c r="I6" s="11"/>
      <c r="J6" s="11" t="str">
        <f>IFERROR(VLOOKUP($A6,'Mazurskie Tropy K'!$L$2:$R$13,7,0),"")</f>
        <v/>
      </c>
      <c r="K6" s="11">
        <f>IFERROR(VLOOKUP($A6,'Grassor 300 K'!$BV$6:$CB$7,7,0),"")</f>
        <v>100</v>
      </c>
      <c r="L6" s="11">
        <f>IFERROR(VLOOKUP($A6,'BO K'!$Q$2:$W$10,7,0),"")</f>
        <v>67.439430733608191</v>
      </c>
      <c r="M6" s="11">
        <f>IFERROR(VLOOKUP($A6,'Hawran K'!$AM$2:$AS$11,7,0),"")</f>
        <v>81.88976377952757</v>
      </c>
      <c r="N6" s="11" t="str">
        <f>IFERROR(VLOOKUP($A6,'Orientakcja 14 K'!$M$3:$S$6,7,0),"")</f>
        <v/>
      </c>
      <c r="O6" s="11" t="str">
        <f>IFERROR(VLOOKUP($A6,'ITOrient K'!$P$3:$V$9,7,0),"")</f>
        <v/>
      </c>
      <c r="P6" s="11">
        <f>IFERROR(VLOOKUP($A6,'Jatka K'!$K$4:$Q$7,7,0),"")</f>
        <v>100</v>
      </c>
      <c r="Q6" s="11" t="str">
        <f>IFERROR(VLOOKUP($A6,'Korno K'!$AG$2:$AM$5,7,0),"")</f>
        <v/>
      </c>
      <c r="R6" s="11" t="str">
        <f>IFERROR(VLOOKUP($A6,'Mordownik K'!$H$3:$N$3,7,0),"")</f>
        <v/>
      </c>
      <c r="S6" s="11" t="str">
        <f>IFERROR(VLOOKUP($A6,'Orientakcja 15 K'!$M$3:$S$6,7,0),"")</f>
        <v/>
      </c>
      <c r="T6" s="11" t="str">
        <f>IFERROR(VLOOKUP($A6,'XXII Szago K'!$H$3:$N$6,7,0),"")</f>
        <v/>
      </c>
      <c r="U6" s="11" t="str">
        <f>IFERROR(VLOOKUP($A6,'XX zKompasem K'!$L$3:$R$5,7,0),"")</f>
        <v/>
      </c>
      <c r="V6" s="11" t="str">
        <f>IFERROR(VLOOKUP($A6,'H60 TR200 K'!$AS$3:$AY$8,7,0),"")</f>
        <v/>
      </c>
      <c r="W6" s="11" t="str">
        <f>IFERROR(VLOOKUP($A6,'H60 TR100 K'!$AJ$3:$AP$15,7,0),"")</f>
        <v/>
      </c>
      <c r="X6" s="11" t="str">
        <f>IFERROR(VLOOKUP($A6,'Liszkor K'!$BR$3:$BX$7,7,0),"")</f>
        <v/>
      </c>
      <c r="Y6" s="11">
        <f>IFERROR(VLOOKUP($A6,'KW K'!$BQ$2:$BW$2,7,0),"")</f>
        <v>100</v>
      </c>
      <c r="Z6" s="11" t="str">
        <f>IFERROR(VLOOKUP($A6,'Wilga K'!$L$3:$R$4,7,0),"")</f>
        <v/>
      </c>
      <c r="AA6" s="11" t="str">
        <f>IFERROR(VLOOKUP($A6,'NM 200 K'!$M$6:$S$9,7,0),"")</f>
        <v/>
      </c>
      <c r="AB6" s="21">
        <f>MIN(COUNT(F6:AA6)-COUNT(#REF!,W6,#REF!)*0.1,6)</f>
        <v>5</v>
      </c>
    </row>
    <row r="7" spans="1:28" s="12" customFormat="1">
      <c r="A7" s="12">
        <v>53</v>
      </c>
      <c r="B7" s="18" t="str">
        <f>VLOOKUP($A7,id!$C:$H,6,0)</f>
        <v>Brudło Basia</v>
      </c>
      <c r="C7" s="18" t="str">
        <f>VLOOKUP($A7,id!$C:$H,4,0)</f>
        <v>Babiki</v>
      </c>
      <c r="D7" s="2">
        <f t="shared" si="0"/>
        <v>5</v>
      </c>
      <c r="E7" s="10">
        <f>LARGE(F7:AA7,1)+IFERROR(LARGE(F7:AA7,2),0)+IFERROR(LARGE(F7:AA7,3),0)+IFERROR(LARGE(F7:AA7,4),0)+IFERROR(LARGE(F7:AA7,5),0)+IFERROR(LARGE(F7:AA7,6),0)</f>
        <v>300</v>
      </c>
      <c r="F7" s="11"/>
      <c r="G7" s="11">
        <f>IFERROR(VLOOKUP(A7,'XXI Szago K'!$I$2:$O$5,7,0),"")</f>
        <v>100</v>
      </c>
      <c r="H7" s="11" t="str">
        <f>IFERROR(VLOOKUP($A7,'XIX zKompasem K'!$L$3:$R$3,7,0),"")</f>
        <v/>
      </c>
      <c r="I7" s="11" t="str">
        <f>IFERROR(VLOOKUP($A7,'Roztoczńska 13 K'!$H$2:$N$3,7,0),"")</f>
        <v/>
      </c>
      <c r="J7" s="11" t="str">
        <f>IFERROR(VLOOKUP($A7,'Mazurskie Tropy K'!$L$2:$R$13,7,0),"")</f>
        <v/>
      </c>
      <c r="K7" s="11" t="str">
        <f>IFERROR(VLOOKUP($A7,'Grassor 300 K'!$BV$6:$CB$7,7,0),"")</f>
        <v/>
      </c>
      <c r="L7" s="11" t="str">
        <f>IFERROR(VLOOKUP($A7,'BO K'!$Q$2:$W$10,7,0),"")</f>
        <v/>
      </c>
      <c r="M7" s="11" t="str">
        <f>IFERROR(VLOOKUP($A7,'Hawran K'!$AM$2:$AS$11,7,0),"")</f>
        <v/>
      </c>
      <c r="N7" s="11" t="str">
        <f>IFERROR(VLOOKUP($A7,'Orientakcja 14 K'!$M$3:$S$6,7,0),"")</f>
        <v/>
      </c>
      <c r="O7" s="11" t="str">
        <f>IFERROR(VLOOKUP($A7,'ITOrient K'!$P$3:$V$9,7,0),"")</f>
        <v/>
      </c>
      <c r="P7" s="11" t="str">
        <f>IFERROR(VLOOKUP($A7,'Jatka K'!$K$4:$Q$7,7,0),"")</f>
        <v/>
      </c>
      <c r="Q7" s="11" t="str">
        <f>IFERROR(VLOOKUP($A7,'Korno K'!$AG$2:$AM$5,7,0),"")</f>
        <v/>
      </c>
      <c r="R7" s="11" t="str">
        <f>IFERROR(VLOOKUP($A7,'Mordownik K'!$H$3:$N$3,7,0),"")</f>
        <v/>
      </c>
      <c r="S7" s="11" t="str">
        <f>IFERROR(VLOOKUP($A7,'Orientakcja 15 K'!$M$3:$S$6,7,0),"")</f>
        <v/>
      </c>
      <c r="T7" s="11">
        <f>IFERROR(VLOOKUP($A7,'XXII Szago K'!$H$3:$N$6,7,0),"")</f>
        <v>100</v>
      </c>
      <c r="U7" s="11" t="str">
        <f>IFERROR(VLOOKUP($A7,'XX zKompasem K'!$L$3:$R$5,7,0),"")</f>
        <v/>
      </c>
      <c r="V7" s="11">
        <f>IFERROR(VLOOKUP($A7,'H60 TR200 K'!$AS$3:$AY$8,7,0),"")</f>
        <v>100</v>
      </c>
      <c r="W7" s="11" t="str">
        <f>IFERROR(VLOOKUP($A7,'H60 TR100 K'!$AJ$3:$AP$15,7,0),"")</f>
        <v/>
      </c>
      <c r="X7" s="11" t="str">
        <f>IFERROR(VLOOKUP($A7,'Liszkor K'!$BR$3:$BX$7,7,0),"")</f>
        <v/>
      </c>
      <c r="Y7" s="11" t="str">
        <f>IFERROR(VLOOKUP($A7,'KW K'!$BQ$2:$BW$2,7,0),"")</f>
        <v/>
      </c>
      <c r="Z7" s="11" t="str">
        <f>IFERROR(VLOOKUP($A7,'Wilga K'!$L$3:$R$4,7,0),"")</f>
        <v/>
      </c>
      <c r="AA7" s="11" t="str">
        <f>IFERROR(VLOOKUP($A7,'NM 200 K'!$M$6:$S$9,7,0),"")</f>
        <v/>
      </c>
      <c r="AB7" s="21">
        <f>MIN(COUNT(F7:AA7)-COUNT(#REF!,W7,#REF!)*0.1,6)</f>
        <v>3</v>
      </c>
    </row>
    <row r="8" spans="1:28" s="12" customFormat="1">
      <c r="A8" s="12">
        <v>97</v>
      </c>
      <c r="B8" s="18" t="str">
        <f>VLOOKUP($A8,id!$C:$H,6,0)</f>
        <v>Blank Danuta</v>
      </c>
      <c r="C8" s="18" t="str">
        <f>VLOOKUP($A8,id!$C:$H,4,0)</f>
        <v>TOWANDA</v>
      </c>
      <c r="D8" s="2">
        <f t="shared" si="0"/>
        <v>6</v>
      </c>
      <c r="E8" s="10">
        <f>LARGE(F8:AA8,1)+IFERROR(LARGE(F8:AA8,2),0)+IFERROR(LARGE(F8:AA8,3),0)+IFERROR(LARGE(F8:AA8,4),0)+IFERROR(LARGE(F8:AA8,5),0)+IFERROR(LARGE(F8:AA8,6),0)</f>
        <v>292</v>
      </c>
      <c r="F8" s="11"/>
      <c r="G8" s="11"/>
      <c r="H8" s="11"/>
      <c r="I8" s="11"/>
      <c r="J8" s="11">
        <f>IFERROR(VLOOKUP($A8,'Mazurskie Tropy K'!$L$2:$R$13,7,0),"")</f>
        <v>100</v>
      </c>
      <c r="K8" s="11" t="str">
        <f>IFERROR(VLOOKUP($A8,'Grassor 300 K'!$BV$6:$CB$7,7,0),"")</f>
        <v/>
      </c>
      <c r="L8" s="11" t="str">
        <f>IFERROR(VLOOKUP($A8,'BO K'!$Q$2:$W$10,7,0),"")</f>
        <v/>
      </c>
      <c r="M8" s="11" t="str">
        <f>IFERROR(VLOOKUP($A8,'Hawran K'!$AM$2:$AS$11,7,0),"")</f>
        <v/>
      </c>
      <c r="N8" s="11" t="str">
        <f>IFERROR(VLOOKUP($A8,'Orientakcja 14 K'!$M$3:$S$6,7,0),"")</f>
        <v/>
      </c>
      <c r="O8" s="11">
        <f>IFERROR(VLOOKUP($A8,'ITOrient K'!$P$3:$V$9,7,0),"")</f>
        <v>92</v>
      </c>
      <c r="P8" s="11" t="str">
        <f>IFERROR(VLOOKUP($A8,'Jatka K'!$K$4:$Q$7,7,0),"")</f>
        <v/>
      </c>
      <c r="Q8" s="11" t="str">
        <f>IFERROR(VLOOKUP($A8,'Korno K'!$AG$2:$AM$5,7,0),"")</f>
        <v/>
      </c>
      <c r="R8" s="11" t="str">
        <f>IFERROR(VLOOKUP($A8,'Mordownik K'!$H$3:$N$3,7,0),"")</f>
        <v/>
      </c>
      <c r="S8" s="11">
        <f>IFERROR(VLOOKUP($A8,'Orientakcja 15 K'!$M$3:$S$6,7,0),"")</f>
        <v>100</v>
      </c>
      <c r="T8" s="11" t="str">
        <f>IFERROR(VLOOKUP($A8,'XXII Szago K'!$H$3:$N$6,7,0),"")</f>
        <v/>
      </c>
      <c r="U8" s="11" t="str">
        <f>IFERROR(VLOOKUP($A8,'XX zKompasem K'!$L$3:$R$5,7,0),"")</f>
        <v/>
      </c>
      <c r="V8" s="11" t="str">
        <f>IFERROR(VLOOKUP($A8,'H60 TR200 K'!$AS$3:$AY$8,7,0),"")</f>
        <v/>
      </c>
      <c r="W8" s="11" t="str">
        <f>IFERROR(VLOOKUP($A8,'H60 TR100 K'!$AJ$3:$AP$15,7,0),"")</f>
        <v/>
      </c>
      <c r="X8" s="11" t="str">
        <f>IFERROR(VLOOKUP($A8,'Liszkor K'!$BR$3:$BX$7,7,0),"")</f>
        <v/>
      </c>
      <c r="Y8" s="11" t="str">
        <f>IFERROR(VLOOKUP($A8,'KW K'!$BQ$2:$BW$2,7,0),"")</f>
        <v/>
      </c>
      <c r="Z8" s="11" t="str">
        <f>IFERROR(VLOOKUP($A8,'Wilga K'!$L$3:$R$4,7,0),"")</f>
        <v/>
      </c>
      <c r="AA8" s="11" t="str">
        <f>IFERROR(VLOOKUP($A8,'NM 200 K'!$M$6:$S$9,7,0),"")</f>
        <v/>
      </c>
      <c r="AB8" s="21">
        <f>MIN(COUNT(F8:AA8)-COUNT(#REF!,W8,#REF!)*0.1,6)</f>
        <v>3</v>
      </c>
    </row>
    <row r="9" spans="1:28" s="12" customFormat="1">
      <c r="A9" s="12">
        <v>47</v>
      </c>
      <c r="B9" s="18" t="str">
        <f>VLOOKUP($A9,id!$C:$H,6,0)</f>
        <v>Nowacka Elżbieta</v>
      </c>
      <c r="C9" s="18" t="str">
        <f>VLOOKUP($A9,id!$C:$H,4,0)</f>
        <v xml:space="preserve">Nietoperze Koszalin, KSR Roweria </v>
      </c>
      <c r="D9" s="2">
        <f t="shared" si="0"/>
        <v>7</v>
      </c>
      <c r="E9" s="10">
        <f>LARGE(F9:AA9,1)+IFERROR(LARGE(F9:AA9,2),0)+IFERROR(LARGE(F9:AA9,3),0)+IFERROR(LARGE(F9:AA9,4),0)+IFERROR(LARGE(F9:AA9,5),0)+IFERROR(LARGE(F9:AA9,6),0)</f>
        <v>322.33870967741939</v>
      </c>
      <c r="F9" s="11">
        <f>IFERROR(VLOOKUP(A9,'Pazur K'!$K$2:$Q$8,7,0),"")</f>
        <v>90</v>
      </c>
      <c r="G9" s="11" t="str">
        <f>IFERROR(VLOOKUP(A9,'XXI Szago K'!$I$2:$O$5,7,0),"")</f>
        <v/>
      </c>
      <c r="H9" s="11" t="str">
        <f>IFERROR(VLOOKUP($A9,'XIX zKompasem K'!$L$3:$R$3,7,0),"")</f>
        <v/>
      </c>
      <c r="I9" s="11" t="str">
        <f>IFERROR(VLOOKUP($A9,'Roztoczńska 13 K'!$H$2:$N$3,7,0),"")</f>
        <v/>
      </c>
      <c r="J9" s="11" t="str">
        <f>IFERROR(VLOOKUP($A9,'Mazurskie Tropy K'!$L$2:$R$13,7,0),"")</f>
        <v/>
      </c>
      <c r="K9" s="11" t="str">
        <f>IFERROR(VLOOKUP($A9,'Grassor 300 K'!$BV$6:$CB$7,7,0),"")</f>
        <v/>
      </c>
      <c r="L9" s="11" t="str">
        <f>IFERROR(VLOOKUP($A9,'BO K'!$Q$2:$W$10,7,0),"")</f>
        <v/>
      </c>
      <c r="M9" s="11" t="str">
        <f>IFERROR(VLOOKUP($A9,'Hawran K'!$AM$2:$AS$11,7,0),"")</f>
        <v/>
      </c>
      <c r="N9" s="11" t="str">
        <f>IFERROR(VLOOKUP($A9,'Orientakcja 14 K'!$M$3:$S$6,7,0),"")</f>
        <v/>
      </c>
      <c r="O9" s="11" t="str">
        <f>IFERROR(VLOOKUP($A9,'ITOrient K'!$P$3:$V$9,7,0),"")</f>
        <v/>
      </c>
      <c r="P9" s="11" t="str">
        <f>IFERROR(VLOOKUP($A9,'Jatka K'!$K$4:$Q$7,7,0),"")</f>
        <v/>
      </c>
      <c r="Q9" s="11" t="str">
        <f>IFERROR(VLOOKUP($A9,'Korno K'!$AG$2:$AM$5,7,0),"")</f>
        <v/>
      </c>
      <c r="R9" s="11" t="str">
        <f>IFERROR(VLOOKUP($A9,'Mordownik K'!$H$3:$N$3,7,0),"")</f>
        <v/>
      </c>
      <c r="S9" s="11" t="str">
        <f>IFERROR(VLOOKUP($A9,'Orientakcja 15 K'!$M$3:$S$6,7,0),"")</f>
        <v/>
      </c>
      <c r="T9" s="11" t="str">
        <f>IFERROR(VLOOKUP($A9,'XXII Szago K'!$H$3:$N$6,7,0),"")</f>
        <v/>
      </c>
      <c r="U9" s="11" t="str">
        <f>IFERROR(VLOOKUP($A9,'XX zKompasem K'!$L$3:$R$5,7,0),"")</f>
        <v/>
      </c>
      <c r="V9" s="11">
        <f>IFERROR(VLOOKUP($A9,'H60 TR200 K'!$AS$3:$AY$8,7,0),"")</f>
        <v>90</v>
      </c>
      <c r="W9" s="11" t="str">
        <f>IFERROR(VLOOKUP($A9,'H60 TR100 K'!$AJ$3:$AP$15,7,0),"")</f>
        <v/>
      </c>
      <c r="X9" s="11" t="str">
        <f>IFERROR(VLOOKUP($A9,'Liszkor K'!$BR$3:$BX$7,7,0),"")</f>
        <v/>
      </c>
      <c r="Y9" s="11" t="str">
        <f>IFERROR(VLOOKUP($A9,'KW K'!$BQ$2:$BW$2,7,0),"")</f>
        <v/>
      </c>
      <c r="Z9" s="11">
        <f>IFERROR(VLOOKUP($A9,'Wilga K'!$L$3:$R$4,7,0),"")</f>
        <v>100</v>
      </c>
      <c r="AA9" s="11">
        <f>IFERROR(VLOOKUP($A9,'NM 200 K'!$M$6:$S$9,7,0),"")</f>
        <v>42.338709677419359</v>
      </c>
      <c r="AB9" s="21">
        <f>MIN(COUNT(F9:AA9)-COUNT(#REF!,W9,#REF!)*0.1,6)</f>
        <v>4</v>
      </c>
    </row>
    <row r="10" spans="1:28" s="12" customFormat="1">
      <c r="A10">
        <v>98</v>
      </c>
      <c r="B10" s="18" t="str">
        <f>VLOOKUP($A10,id!$C:$H,6,0)</f>
        <v>Czeczott Małgorzata</v>
      </c>
      <c r="C10" s="18" t="str">
        <f>VLOOKUP($A10,id!$C:$H,4,0)</f>
        <v>TarilTeam.pl</v>
      </c>
      <c r="D10" s="2">
        <f t="shared" si="0"/>
        <v>8</v>
      </c>
      <c r="E10" s="10">
        <f>LARGE(F10:AA10,1)+IFERROR(LARGE(F10:AA10,2),0)+IFERROR(LARGE(F10:AA10,3),0)+IFERROR(LARGE(F10:AA10,4),0)+IFERROR(LARGE(F10:AA10,5),0)+IFERROR(LARGE(F10:AA10,6),0)</f>
        <v>257.4319614519722</v>
      </c>
      <c r="F10" s="11"/>
      <c r="G10" s="11"/>
      <c r="H10" s="11"/>
      <c r="I10" s="11"/>
      <c r="J10" s="11">
        <f>IFERROR(VLOOKUP($A10,'Mazurskie Tropy K'!$L$2:$R$13,7,0),"")</f>
        <v>95.794755827078077</v>
      </c>
      <c r="K10" s="11" t="str">
        <f>IFERROR(VLOOKUP($A10,'Grassor 300 K'!$BV$6:$CB$7,7,0),"")</f>
        <v/>
      </c>
      <c r="L10" s="11">
        <f>IFERROR(VLOOKUP($A10,'BO K'!$Q$2:$W$10,7,0),"")</f>
        <v>81.637205624894122</v>
      </c>
      <c r="M10" s="11" t="str">
        <f>IFERROR(VLOOKUP($A10,'Hawran K'!$AM$2:$AS$11,7,0),"")</f>
        <v/>
      </c>
      <c r="N10" s="11" t="str">
        <f>IFERROR(VLOOKUP($A10,'Orientakcja 14 K'!$M$3:$S$6,7,0),"")</f>
        <v/>
      </c>
      <c r="O10" s="11">
        <f>IFERROR(VLOOKUP($A10,'ITOrient K'!$P$3:$V$9,7,0),"")</f>
        <v>80</v>
      </c>
      <c r="P10" s="11" t="str">
        <f>IFERROR(VLOOKUP($A10,'Jatka K'!$K$4:$Q$7,7,0),"")</f>
        <v/>
      </c>
      <c r="Q10" s="11" t="str">
        <f>IFERROR(VLOOKUP($A10,'Korno K'!$AG$2:$AM$5,7,0),"")</f>
        <v/>
      </c>
      <c r="R10" s="11" t="str">
        <f>IFERROR(VLOOKUP($A10,'Mordownik K'!$H$3:$N$3,7,0),"")</f>
        <v/>
      </c>
      <c r="S10" s="11" t="str">
        <f>IFERROR(VLOOKUP($A10,'Orientakcja 15 K'!$M$3:$S$6,7,0),"")</f>
        <v/>
      </c>
      <c r="T10" s="11" t="str">
        <f>IFERROR(VLOOKUP($A10,'XXII Szago K'!$H$3:$N$6,7,0),"")</f>
        <v/>
      </c>
      <c r="U10" s="11" t="str">
        <f>IFERROR(VLOOKUP($A10,'XX zKompasem K'!$L$3:$R$5,7,0),"")</f>
        <v/>
      </c>
      <c r="V10" s="11" t="str">
        <f>IFERROR(VLOOKUP($A10,'H60 TR200 K'!$AS$3:$AY$8,7,0),"")</f>
        <v/>
      </c>
      <c r="W10" s="11" t="str">
        <f>IFERROR(VLOOKUP($A10,'H60 TR100 K'!$AJ$3:$AP$15,7,0),"")</f>
        <v/>
      </c>
      <c r="X10" s="11" t="str">
        <f>IFERROR(VLOOKUP($A10,'Liszkor K'!$BR$3:$BX$7,7,0),"")</f>
        <v/>
      </c>
      <c r="Y10" s="11" t="str">
        <f>IFERROR(VLOOKUP($A10,'KW K'!$BQ$2:$BW$2,7,0),"")</f>
        <v/>
      </c>
      <c r="Z10" s="11" t="str">
        <f>IFERROR(VLOOKUP($A10,'Wilga K'!$L$3:$R$4,7,0),"")</f>
        <v/>
      </c>
      <c r="AA10" s="11" t="str">
        <f>IFERROR(VLOOKUP($A10,'NM 200 K'!$M$6:$S$9,7,0),"")</f>
        <v/>
      </c>
      <c r="AB10" s="21">
        <f>MIN(COUNT(F10:AA10)-COUNT(#REF!,W10,#REF!)*0.1,6)</f>
        <v>3</v>
      </c>
    </row>
    <row r="11" spans="1:28" s="12" customFormat="1">
      <c r="A11">
        <v>104</v>
      </c>
      <c r="B11" s="18" t="str">
        <f>VLOOKUP($A11,id!$C:$H,6,0)</f>
        <v>Nowińska Renata</v>
      </c>
      <c r="C11" s="18" t="str">
        <f>VLOOKUP($A11,id!$C:$H,4,0)</f>
        <v>OrientAkcja</v>
      </c>
      <c r="D11" s="2">
        <f t="shared" si="0"/>
        <v>9</v>
      </c>
      <c r="E11" s="10">
        <f>LARGE(F11:AA11,1)+IFERROR(LARGE(F11:AA11,2),0)+IFERROR(LARGE(F11:AA11,3),0)+IFERROR(LARGE(F11:AA11,4),0)+IFERROR(LARGE(F11:AA11,5),0)+IFERROR(LARGE(F11:AA11,6),0)</f>
        <v>256.39477967685298</v>
      </c>
      <c r="F11" s="11"/>
      <c r="G11" s="11"/>
      <c r="H11" s="11"/>
      <c r="I11" s="11"/>
      <c r="J11" s="11">
        <f>IFERROR(VLOOKUP($A11,'Mazurskie Tropy K'!$L$2:$R$13,7,0),"")</f>
        <v>54.144861989218036</v>
      </c>
      <c r="K11" s="11" t="str">
        <f>IFERROR(VLOOKUP($A11,'Grassor 300 K'!$BV$6:$CB$7,7,0),"")</f>
        <v/>
      </c>
      <c r="L11" s="11">
        <f>IFERROR(VLOOKUP($A11,'BO K'!$Q$2:$W$10,7,0),"")</f>
        <v>47.690627345416374</v>
      </c>
      <c r="M11" s="11" t="str">
        <f>IFERROR(VLOOKUP($A11,'Hawran K'!$AM$2:$AS$11,7,0),"")</f>
        <v/>
      </c>
      <c r="N11" s="11" t="str">
        <f>IFERROR(VLOOKUP($A11,'Orientakcja 14 K'!$M$3:$S$6,7,0),"")</f>
        <v/>
      </c>
      <c r="O11" s="11" t="str">
        <f>IFERROR(VLOOKUP($A11,'ITOrient K'!$P$3:$V$9,7,0),"")</f>
        <v/>
      </c>
      <c r="P11" s="11">
        <f>IFERROR(VLOOKUP($A11,'Jatka K'!$K$4:$Q$7,7,0),"")</f>
        <v>96.551724137931032</v>
      </c>
      <c r="Q11" s="11">
        <f>IFERROR(VLOOKUP($A11,'Korno K'!$AG$2:$AM$5,7,0),"")</f>
        <v>58.007566204287514</v>
      </c>
      <c r="R11" s="11" t="str">
        <f>IFERROR(VLOOKUP($A11,'Mordownik K'!$H$3:$N$3,7,0),"")</f>
        <v/>
      </c>
      <c r="S11" s="11" t="str">
        <f>IFERROR(VLOOKUP($A11,'Orientakcja 15 K'!$M$3:$S$6,7,0),"")</f>
        <v/>
      </c>
      <c r="T11" s="11" t="str">
        <f>IFERROR(VLOOKUP($A11,'XXII Szago K'!$H$3:$N$6,7,0),"")</f>
        <v/>
      </c>
      <c r="U11" s="11" t="str">
        <f>IFERROR(VLOOKUP($A11,'XX zKompasem K'!$L$3:$R$5,7,0),"")</f>
        <v/>
      </c>
      <c r="V11" s="11" t="str">
        <f>IFERROR(VLOOKUP($A11,'H60 TR200 K'!$AS$3:$AY$8,7,0),"")</f>
        <v/>
      </c>
      <c r="W11" s="11" t="str">
        <f>IFERROR(VLOOKUP($A11,'H60 TR100 K'!$AJ$3:$AP$15,7,0),"")</f>
        <v/>
      </c>
      <c r="X11" s="11" t="str">
        <f>IFERROR(VLOOKUP($A11,'Liszkor K'!$BR$3:$BX$7,7,0),"")</f>
        <v/>
      </c>
      <c r="Y11" s="11" t="str">
        <f>IFERROR(VLOOKUP($A11,'KW K'!$BQ$2:$BW$2,7,0),"")</f>
        <v/>
      </c>
      <c r="Z11" s="11" t="str">
        <f>IFERROR(VLOOKUP($A11,'Wilga K'!$L$3:$R$4,7,0),"")</f>
        <v/>
      </c>
      <c r="AA11" s="11" t="str">
        <f>IFERROR(VLOOKUP($A11,'NM 200 K'!$M$6:$S$9,7,0),"")</f>
        <v/>
      </c>
      <c r="AB11" s="21">
        <f>MIN(COUNT(F11:AA11)-COUNT(#REF!,W11,#REF!)*0.1,6)</f>
        <v>4</v>
      </c>
    </row>
    <row r="12" spans="1:28" s="12" customFormat="1">
      <c r="A12">
        <v>221</v>
      </c>
      <c r="B12" s="18" t="str">
        <f>VLOOKUP($A12,id!$C:$H,6,0)</f>
        <v>Kucza Agnieszka</v>
      </c>
      <c r="C12" s="18" t="str">
        <f>VLOOKUP($A12,id!$C:$H,4,0)</f>
        <v>Pędzące Ślimaki</v>
      </c>
      <c r="D12" s="2">
        <f t="shared" si="0"/>
        <v>10</v>
      </c>
      <c r="E12" s="10">
        <f>LARGE(F12:AA12,1)+IFERROR(LARGE(F12:AA12,2),0)+IFERROR(LARGE(F12:AA12,3),0)+IFERROR(LARGE(F12:AA12,4),0)+IFERROR(LARGE(F12:AA12,5),0)+IFERROR(LARGE(F12:AA12,6),0)</f>
        <v>254.59482758620692</v>
      </c>
      <c r="F12" s="11"/>
      <c r="G12" s="11"/>
      <c r="H12" s="11"/>
      <c r="I12" s="11"/>
      <c r="J12" s="11"/>
      <c r="K12" s="11"/>
      <c r="L12" s="11"/>
      <c r="M12" s="11"/>
      <c r="N12" s="11"/>
      <c r="O12" s="11">
        <f>IFERROR(VLOOKUP($A12,'ITOrient K'!$P$3:$V$9,7,0),"")</f>
        <v>88</v>
      </c>
      <c r="P12" s="11" t="str">
        <f>IFERROR(VLOOKUP($A12,'Jatka K'!$K$4:$Q$7,7,0),"")</f>
        <v/>
      </c>
      <c r="Q12" s="11" t="str">
        <f>IFERROR(VLOOKUP($A12,'Korno K'!$AG$2:$AM$5,7,0),"")</f>
        <v/>
      </c>
      <c r="R12" s="11" t="str">
        <f>IFERROR(VLOOKUP($A12,'Mordownik K'!$H$3:$N$3,7,0),"")</f>
        <v/>
      </c>
      <c r="S12" s="11" t="str">
        <f>IFERROR(VLOOKUP($A12,'Orientakcja 15 K'!$M$3:$S$6,7,0),"")</f>
        <v/>
      </c>
      <c r="T12" s="11" t="str">
        <f>IFERROR(VLOOKUP($A12,'XXII Szago K'!$H$3:$N$6,7,0),"")</f>
        <v/>
      </c>
      <c r="U12" s="11" t="str">
        <f>IFERROR(VLOOKUP($A12,'XX zKompasem K'!$L$3:$R$5,7,0),"")</f>
        <v/>
      </c>
      <c r="V12" s="11" t="str">
        <f>IFERROR(VLOOKUP($A12,'H60 TR200 K'!$AS$3:$AY$8,7,0),"")</f>
        <v/>
      </c>
      <c r="W12" s="11" t="str">
        <f>IFERROR(VLOOKUP($A12,'H60 TR100 K'!$AJ$3:$AP$15,7,0),"")</f>
        <v/>
      </c>
      <c r="X12" s="11">
        <f>IFERROR(VLOOKUP($A12,'Liszkor K'!$BR$3:$BX$7,7,0),"")</f>
        <v>81.77339901477832</v>
      </c>
      <c r="Y12" s="11" t="str">
        <f>IFERROR(VLOOKUP($A12,'KW K'!$BQ$2:$BW$2,7,0),"")</f>
        <v/>
      </c>
      <c r="Z12" s="11">
        <f>IFERROR(VLOOKUP($A12,'Wilga K'!$L$3:$R$4,7,0),"")</f>
        <v>84.821428571428584</v>
      </c>
      <c r="AA12" s="11" t="str">
        <f>IFERROR(VLOOKUP($A12,'NM 200 K'!$M$6:$S$9,7,0),"")</f>
        <v/>
      </c>
      <c r="AB12" s="21">
        <f>MIN(COUNT(F12:AA12)-COUNT(#REF!,W12,#REF!)*0.1,6)</f>
        <v>3</v>
      </c>
    </row>
    <row r="13" spans="1:28" s="12" customFormat="1">
      <c r="A13">
        <v>142</v>
      </c>
      <c r="B13" s="18" t="str">
        <f>VLOOKUP($A13,id!$C:$H,6,0)</f>
        <v>Urbanik-Redo Ewa</v>
      </c>
      <c r="C13" s="18">
        <f>VLOOKUP($A13,id!$C:$H,4,0)</f>
        <v>0</v>
      </c>
      <c r="D13" s="2">
        <f t="shared" si="0"/>
        <v>11</v>
      </c>
      <c r="E13" s="10">
        <f>LARGE(F13:AA13,1)+IFERROR(LARGE(F13:AA13,2),0)+IFERROR(LARGE(F13:AA13,3),0)+IFERROR(LARGE(F13:AA13,4),0)+IFERROR(LARGE(F13:AA13,5),0)+IFERROR(LARGE(F13:AA13,6),0)</f>
        <v>241.41281217813395</v>
      </c>
      <c r="F13" s="11"/>
      <c r="G13" s="11"/>
      <c r="H13" s="11"/>
      <c r="I13" s="11"/>
      <c r="J13" s="11" t="str">
        <f>IFERROR(VLOOKUP($A13,'Mazurskie Tropy K'!$L$2:$R$13,7,0),"")</f>
        <v/>
      </c>
      <c r="K13" s="11" t="str">
        <f>IFERROR(VLOOKUP($A13,'Grassor 300 K'!$BV$6:$CB$7,7,0),"")</f>
        <v/>
      </c>
      <c r="L13" s="11">
        <f>IFERROR(VLOOKUP($A13,'BO K'!$Q$2:$W$10,7,0),"")</f>
        <v>53.24165584232226</v>
      </c>
      <c r="M13" s="11" t="str">
        <f>IFERROR(VLOOKUP($A13,'Hawran K'!$AM$2:$AS$11,7,0),"")</f>
        <v/>
      </c>
      <c r="N13" s="11">
        <f>IFERROR(VLOOKUP($A13,'Orientakcja 14 K'!$M$3:$S$6,7,0),"")</f>
        <v>57.142857142857139</v>
      </c>
      <c r="O13" s="11">
        <f>IFERROR(VLOOKUP($A13,'ITOrient K'!$P$3:$V$9,7,0),"")</f>
        <v>68</v>
      </c>
      <c r="P13" s="11" t="str">
        <f>IFERROR(VLOOKUP($A13,'Jatka K'!$K$4:$Q$7,7,0),"")</f>
        <v/>
      </c>
      <c r="Q13" s="11" t="str">
        <f>IFERROR(VLOOKUP($A13,'Korno K'!$AG$2:$AM$5,7,0),"")</f>
        <v/>
      </c>
      <c r="R13" s="11" t="str">
        <f>IFERROR(VLOOKUP($A13,'Mordownik K'!$H$3:$N$3,7,0),"")</f>
        <v/>
      </c>
      <c r="S13" s="11">
        <f>IFERROR(VLOOKUP($A13,'Orientakcja 15 K'!$M$3:$S$6,7,0),"")</f>
        <v>63.028299192954528</v>
      </c>
      <c r="T13" s="11" t="str">
        <f>IFERROR(VLOOKUP($A13,'XXII Szago K'!$H$3:$N$6,7,0),"")</f>
        <v/>
      </c>
      <c r="U13" s="11" t="str">
        <f>IFERROR(VLOOKUP($A13,'XX zKompasem K'!$L$3:$R$5,7,0),"")</f>
        <v/>
      </c>
      <c r="V13" s="11" t="str">
        <f>IFERROR(VLOOKUP($A13,'H60 TR200 K'!$AS$3:$AY$8,7,0),"")</f>
        <v/>
      </c>
      <c r="W13" s="11" t="str">
        <f>IFERROR(VLOOKUP($A13,'H60 TR100 K'!$AJ$3:$AP$15,7,0),"")</f>
        <v/>
      </c>
      <c r="X13" s="11" t="str">
        <f>IFERROR(VLOOKUP($A13,'Liszkor K'!$BR$3:$BX$7,7,0),"")</f>
        <v/>
      </c>
      <c r="Y13" s="11" t="str">
        <f>IFERROR(VLOOKUP($A13,'KW K'!$BQ$2:$BW$2,7,0),"")</f>
        <v/>
      </c>
      <c r="Z13" s="11" t="str">
        <f>IFERROR(VLOOKUP($A13,'Wilga K'!$L$3:$R$4,7,0),"")</f>
        <v/>
      </c>
      <c r="AA13" s="11" t="str">
        <f>IFERROR(VLOOKUP($A13,'NM 200 K'!$M$6:$S$9,7,0),"")</f>
        <v/>
      </c>
      <c r="AB13" s="21">
        <f>MIN(COUNT(F13:AA13)-COUNT(#REF!,W13,#REF!)*0.1,6)</f>
        <v>4</v>
      </c>
    </row>
    <row r="14" spans="1:28" s="12" customFormat="1">
      <c r="A14">
        <v>207</v>
      </c>
      <c r="B14" s="18" t="str">
        <f>VLOOKUP($A14,id!$C:$H,6,0)</f>
        <v>Janerka Marzka</v>
      </c>
      <c r="C14" s="18" t="str">
        <f>VLOOKUP($A14,id!$C:$H,4,0)</f>
        <v>Dziabnięci</v>
      </c>
      <c r="D14" s="2">
        <f t="shared" si="0"/>
        <v>12</v>
      </c>
      <c r="E14" s="10">
        <f>LARGE(F14:AA14,1)+IFERROR(LARGE(F14:AA14,2),0)+IFERROR(LARGE(F14:AA14,3),0)+IFERROR(LARGE(F14:AA14,4),0)+IFERROR(LARGE(F14:AA14,5),0)+IFERROR(LARGE(F14:AA14,6),0)</f>
        <v>189.21880454598346</v>
      </c>
      <c r="F14" s="11"/>
      <c r="G14" s="11"/>
      <c r="H14" s="11"/>
      <c r="I14" s="177"/>
      <c r="J14" s="11" t="str">
        <f>IFERROR(VLOOKUP($A14,'Mazurskie Tropy K'!$L$2:$R$13,7,0),"")</f>
        <v/>
      </c>
      <c r="K14" s="11" t="str">
        <f>IFERROR(VLOOKUP($A14,'Grassor 300 K'!$BV$6:$CB$7,7,0),"")</f>
        <v/>
      </c>
      <c r="L14" s="11" t="str">
        <f>IFERROR(VLOOKUP($A14,'BO K'!$Q$2:$W$10,7,0),"")</f>
        <v/>
      </c>
      <c r="M14" s="11">
        <f>IFERROR(VLOOKUP($A14,'Hawran K'!$AM$2:$AS$11,7,0),"")</f>
        <v>92.913385826771659</v>
      </c>
      <c r="N14" s="11" t="str">
        <f>IFERROR(VLOOKUP($A14,'Orientakcja 14 K'!$M$3:$S$6,7,0),"")</f>
        <v/>
      </c>
      <c r="O14" s="11" t="str">
        <f>IFERROR(VLOOKUP($A14,'ITOrient K'!$P$3:$V$9,7,0),"")</f>
        <v/>
      </c>
      <c r="P14" s="11" t="str">
        <f>IFERROR(VLOOKUP($A14,'Jatka K'!$K$4:$Q$7,7,0),"")</f>
        <v/>
      </c>
      <c r="Q14" s="11" t="str">
        <f>IFERROR(VLOOKUP($A14,'Korno K'!$AG$2:$AM$5,7,0),"")</f>
        <v/>
      </c>
      <c r="R14" s="11" t="str">
        <f>IFERROR(VLOOKUP($A14,'Mordownik K'!$H$3:$N$3,7,0),"")</f>
        <v/>
      </c>
      <c r="S14" s="11" t="str">
        <f>IFERROR(VLOOKUP($A14,'Orientakcja 15 K'!$M$3:$S$6,7,0),"")</f>
        <v/>
      </c>
      <c r="T14" s="11" t="str">
        <f>IFERROR(VLOOKUP($A14,'XXII Szago K'!$H$3:$N$6,7,0),"")</f>
        <v/>
      </c>
      <c r="U14" s="11" t="str">
        <f>IFERROR(VLOOKUP($A14,'XX zKompasem K'!$L$3:$R$5,7,0),"")</f>
        <v/>
      </c>
      <c r="V14" s="11" t="str">
        <f>IFERROR(VLOOKUP($A14,'H60 TR200 K'!$AS$3:$AY$8,7,0),"")</f>
        <v/>
      </c>
      <c r="W14" s="11" t="str">
        <f>IFERROR(VLOOKUP($A14,'H60 TR100 K'!$AJ$3:$AP$15,7,0),"")</f>
        <v/>
      </c>
      <c r="X14" s="11">
        <f>IFERROR(VLOOKUP($A14,'Liszkor K'!$BR$3:$BX$7,7,0),"")</f>
        <v>96.305418719211815</v>
      </c>
      <c r="Y14" s="11" t="str">
        <f>IFERROR(VLOOKUP($A14,'KW K'!$BQ$2:$BW$2,7,0),"")</f>
        <v/>
      </c>
      <c r="Z14" s="11" t="str">
        <f>IFERROR(VLOOKUP($A14,'Wilga K'!$L$3:$R$4,7,0),"")</f>
        <v/>
      </c>
      <c r="AA14" s="11" t="str">
        <f>IFERROR(VLOOKUP($A14,'NM 200 K'!$M$6:$S$9,7,0),"")</f>
        <v/>
      </c>
      <c r="AB14" s="21">
        <f>MIN(COUNT(F14:AA14)-COUNT(#REF!,W14,#REF!)*0.1,6)</f>
        <v>2</v>
      </c>
    </row>
    <row r="15" spans="1:28" s="12" customFormat="1">
      <c r="A15" s="12">
        <v>105</v>
      </c>
      <c r="B15" s="18" t="str">
        <f>VLOOKUP($A15,id!$C:$H,6,0)</f>
        <v>Rychlik Anna</v>
      </c>
      <c r="C15" s="18" t="str">
        <f>VLOOKUP($A15,id!$C:$H,4,0)</f>
        <v>OrientAkcja</v>
      </c>
      <c r="D15" s="2">
        <f t="shared" si="0"/>
        <v>13</v>
      </c>
      <c r="E15" s="10">
        <f>LARGE(F15:AA15,1)+IFERROR(LARGE(F15:AA15,2),0)+IFERROR(LARGE(F15:AA15,3),0)+IFERROR(LARGE(F15:AA15,4),0)+IFERROR(LARGE(F15:AA15,5),0)+IFERROR(LARGE(F15:AA15,6),0)</f>
        <v>181.54273319556938</v>
      </c>
      <c r="F15" s="11"/>
      <c r="G15" s="11"/>
      <c r="H15" s="11"/>
      <c r="I15" s="177"/>
      <c r="J15" s="11">
        <f>IFERROR(VLOOKUP($A15,'Mazurskie Tropy K'!$L$2:$R$13,7,0),"")</f>
        <v>33.319915070288019</v>
      </c>
      <c r="K15" s="11" t="str">
        <f>IFERROR(VLOOKUP($A15,'Grassor 300 K'!$BV$6:$CB$7,7,0),"")</f>
        <v/>
      </c>
      <c r="L15" s="11" t="str">
        <f>IFERROR(VLOOKUP($A15,'BO K'!$Q$2:$W$10,7,0),"")</f>
        <v/>
      </c>
      <c r="M15" s="11" t="str">
        <f>IFERROR(VLOOKUP($A15,'Hawran K'!$AM$2:$AS$11,7,0),"")</f>
        <v/>
      </c>
      <c r="N15" s="11">
        <f>IFERROR(VLOOKUP($A15,'Orientakcja 14 K'!$M$3:$S$6,7,0),"")</f>
        <v>76.19047619047619</v>
      </c>
      <c r="O15" s="11" t="str">
        <f>IFERROR(VLOOKUP($A15,'ITOrient K'!$P$3:$V$9,7,0),"")</f>
        <v/>
      </c>
      <c r="P15" s="11" t="str">
        <f>IFERROR(VLOOKUP($A15,'Jatka K'!$K$4:$Q$7,7,0),"")</f>
        <v/>
      </c>
      <c r="Q15" s="11" t="str">
        <f>IFERROR(VLOOKUP($A15,'Korno K'!$AG$2:$AM$5,7,0),"")</f>
        <v/>
      </c>
      <c r="R15" s="11" t="str">
        <f>IFERROR(VLOOKUP($A15,'Mordownik K'!$H$3:$N$3,7,0),"")</f>
        <v/>
      </c>
      <c r="S15" s="11">
        <f>IFERROR(VLOOKUP($A15,'Orientakcja 15 K'!$M$3:$S$6,7,0),"")</f>
        <v>72.032341934805174</v>
      </c>
      <c r="T15" s="11" t="str">
        <f>IFERROR(VLOOKUP($A15,'XXII Szago K'!$H$3:$N$6,7,0),"")</f>
        <v/>
      </c>
      <c r="U15" s="11" t="str">
        <f>IFERROR(VLOOKUP($A15,'XX zKompasem K'!$L$3:$R$5,7,0),"")</f>
        <v/>
      </c>
      <c r="V15" s="11" t="str">
        <f>IFERROR(VLOOKUP($A15,'H60 TR200 K'!$AS$3:$AY$8,7,0),"")</f>
        <v/>
      </c>
      <c r="W15" s="11" t="str">
        <f>IFERROR(VLOOKUP($A15,'H60 TR100 K'!$AJ$3:$AP$15,7,0),"")</f>
        <v/>
      </c>
      <c r="X15" s="11" t="str">
        <f>IFERROR(VLOOKUP($A15,'Liszkor K'!$BR$3:$BX$7,7,0),"")</f>
        <v/>
      </c>
      <c r="Y15" s="11" t="str">
        <f>IFERROR(VLOOKUP($A15,'KW K'!$BQ$2:$BW$2,7,0),"")</f>
        <v/>
      </c>
      <c r="Z15" s="11" t="str">
        <f>IFERROR(VLOOKUP($A15,'Wilga K'!$L$3:$R$4,7,0),"")</f>
        <v/>
      </c>
      <c r="AA15" s="11" t="str">
        <f>IFERROR(VLOOKUP($A15,'NM 200 K'!$M$6:$S$9,7,0),"")</f>
        <v/>
      </c>
      <c r="AB15" s="21">
        <f>MIN(COUNT(F15:AA15)-COUNT(#REF!,W15,#REF!)*0.1,6)</f>
        <v>3</v>
      </c>
    </row>
    <row r="16" spans="1:28" s="12" customFormat="1">
      <c r="A16">
        <v>51</v>
      </c>
      <c r="B16" s="18" t="str">
        <f>VLOOKUP($A16,id!$C:$H,6,0)</f>
        <v>Friede Aleksandra</v>
      </c>
      <c r="C16" s="18" t="str">
        <f>VLOOKUP($A16,id!$C:$H,4,0)</f>
        <v>Frytka Dawaj</v>
      </c>
      <c r="D16" s="2">
        <f t="shared" si="0"/>
        <v>14</v>
      </c>
      <c r="E16" s="10">
        <f>LARGE(F16:AA16,1)+IFERROR(LARGE(F16:AA16,2),0)+IFERROR(LARGE(F16:AA16,3),0)+IFERROR(LARGE(F16:AA16,4),0)+IFERROR(LARGE(F16:AA16,5),0)+IFERROR(LARGE(F16:AA16,6),0)</f>
        <v>135.83333333333331</v>
      </c>
      <c r="F16" s="11">
        <f>IFERROR(VLOOKUP(A16,'Pazur K'!$K$2:$Q$8,7,0),"")</f>
        <v>52.499999999999972</v>
      </c>
      <c r="G16" s="11" t="str">
        <f>IFERROR(VLOOKUP(A16,'XXI Szago K'!$I$2:$O$5,7,0),"")</f>
        <v/>
      </c>
      <c r="H16" s="11" t="str">
        <f>IFERROR(VLOOKUP($A16,'XIX zKompasem K'!$L$3:$R$3,7,0),"")</f>
        <v/>
      </c>
      <c r="I16" s="177" t="str">
        <f>IFERROR(VLOOKUP($A16,'Roztoczńska 13 K'!$H$2:$N$3,7,0),"")</f>
        <v/>
      </c>
      <c r="J16" s="11" t="str">
        <f>IFERROR(VLOOKUP($A16,'Mazurskie Tropy K'!$L$2:$R$13,7,0),"")</f>
        <v/>
      </c>
      <c r="K16" s="11" t="str">
        <f>IFERROR(VLOOKUP($A16,'Grassor 300 K'!$BV$6:$CB$7,7,0),"")</f>
        <v/>
      </c>
      <c r="L16" s="11" t="str">
        <f>IFERROR(VLOOKUP($A16,'BO K'!$Q$2:$W$10,7,0),"")</f>
        <v/>
      </c>
      <c r="M16" s="11" t="str">
        <f>IFERROR(VLOOKUP($A16,'Hawran K'!$AM$2:$AS$11,7,0),"")</f>
        <v/>
      </c>
      <c r="N16" s="11" t="str">
        <f>IFERROR(VLOOKUP($A16,'Orientakcja 14 K'!$M$3:$S$6,7,0),"")</f>
        <v/>
      </c>
      <c r="O16" s="11" t="str">
        <f>IFERROR(VLOOKUP($A16,'ITOrient K'!$P$3:$V$9,7,0),"")</f>
        <v/>
      </c>
      <c r="P16" s="11" t="str">
        <f>IFERROR(VLOOKUP($A16,'Jatka K'!$K$4:$Q$7,7,0),"")</f>
        <v/>
      </c>
      <c r="Q16" s="11" t="str">
        <f>IFERROR(VLOOKUP($A16,'Korno K'!$AG$2:$AM$5,7,0),"")</f>
        <v/>
      </c>
      <c r="R16" s="11" t="str">
        <f>IFERROR(VLOOKUP($A16,'Mordownik K'!$H$3:$N$3,7,0),"")</f>
        <v/>
      </c>
      <c r="S16" s="11" t="str">
        <f>IFERROR(VLOOKUP($A16,'Orientakcja 15 K'!$M$3:$S$6,7,0),"")</f>
        <v/>
      </c>
      <c r="T16" s="11">
        <f>IFERROR(VLOOKUP($A16,'XXII Szago K'!$H$3:$N$6,7,0),"")</f>
        <v>83.333333333333343</v>
      </c>
      <c r="U16" s="11" t="str">
        <f>IFERROR(VLOOKUP($A16,'XX zKompasem K'!$L$3:$R$5,7,0),"")</f>
        <v/>
      </c>
      <c r="V16" s="11" t="str">
        <f>IFERROR(VLOOKUP($A16,'H60 TR200 K'!$AS$3:$AY$8,7,0),"")</f>
        <v/>
      </c>
      <c r="W16" s="11" t="str">
        <f>IFERROR(VLOOKUP($A16,'H60 TR100 K'!$AJ$3:$AP$15,7,0),"")</f>
        <v/>
      </c>
      <c r="X16" s="11" t="str">
        <f>IFERROR(VLOOKUP($A16,'Liszkor K'!$BR$3:$BX$7,7,0),"")</f>
        <v/>
      </c>
      <c r="Y16" s="11" t="str">
        <f>IFERROR(VLOOKUP($A16,'KW K'!$BQ$2:$BW$2,7,0),"")</f>
        <v/>
      </c>
      <c r="Z16" s="11" t="str">
        <f>IFERROR(VLOOKUP($A16,'Wilga K'!$L$3:$R$4,7,0),"")</f>
        <v/>
      </c>
      <c r="AA16" s="11" t="str">
        <f>IFERROR(VLOOKUP($A16,'NM 200 K'!$M$6:$S$9,7,0),"")</f>
        <v/>
      </c>
      <c r="AB16" s="21">
        <f>MIN(COUNT(F16:AA16)-COUNT(#REF!,W16,#REF!)*0.1,6)</f>
        <v>2</v>
      </c>
    </row>
    <row r="17" spans="1:28" s="12" customFormat="1">
      <c r="A17" s="12">
        <v>54</v>
      </c>
      <c r="B17" s="18" t="str">
        <f>VLOOKUP($A17,id!$C:$H,6,0)</f>
        <v>Konieczna Krystyna</v>
      </c>
      <c r="C17" s="18" t="str">
        <f>VLOOKUP($A17,id!$C:$H,4,0)</f>
        <v>Grupa Rowerowa Lipka 2</v>
      </c>
      <c r="D17" s="2">
        <f t="shared" si="0"/>
        <v>15</v>
      </c>
      <c r="E17" s="10">
        <f>LARGE(F17:AA17,1)+IFERROR(LARGE(F17:AA17,2),0)+IFERROR(LARGE(F17:AA17,3),0)+IFERROR(LARGE(F17:AA17,4),0)+IFERROR(LARGE(F17:AA17,5),0)+IFERROR(LARGE(F17:AA17,6),0)</f>
        <v>129.42359848597741</v>
      </c>
      <c r="F17" s="11"/>
      <c r="G17" s="11">
        <f>IFERROR(VLOOKUP(A17,'XXI Szago K'!$I$2:$O$5,7,0),"")</f>
        <v>49.999999999999993</v>
      </c>
      <c r="H17" s="11" t="str">
        <f>IFERROR(VLOOKUP($A17,'XIX zKompasem K'!$L$3:$R$3,7,0),"")</f>
        <v/>
      </c>
      <c r="I17" s="177" t="str">
        <f>IFERROR(VLOOKUP($A17,'Roztoczńska 13 K'!$H$2:$N$3,7,0),"")</f>
        <v/>
      </c>
      <c r="J17" s="11" t="str">
        <f>IFERROR(VLOOKUP($A17,'Mazurskie Tropy K'!$L$2:$R$13,7,0),"")</f>
        <v/>
      </c>
      <c r="K17" s="11" t="str">
        <f>IFERROR(VLOOKUP($A17,'Grassor 300 K'!$BV$6:$CB$7,7,0),"")</f>
        <v/>
      </c>
      <c r="L17" s="11" t="str">
        <f>IFERROR(VLOOKUP($A17,'BO K'!$Q$2:$W$10,7,0),"")</f>
        <v/>
      </c>
      <c r="M17" s="11" t="str">
        <f>IFERROR(VLOOKUP($A17,'Hawran K'!$AM$2:$AS$11,7,0),"")</f>
        <v/>
      </c>
      <c r="N17" s="11" t="str">
        <f>IFERROR(VLOOKUP($A17,'Orientakcja 14 K'!$M$3:$S$6,7,0),"")</f>
        <v/>
      </c>
      <c r="O17" s="11" t="str">
        <f>IFERROR(VLOOKUP($A17,'ITOrient K'!$P$3:$V$9,7,0),"")</f>
        <v/>
      </c>
      <c r="P17" s="11" t="str">
        <f>IFERROR(VLOOKUP($A17,'Jatka K'!$K$4:$Q$7,7,0),"")</f>
        <v/>
      </c>
      <c r="Q17" s="11" t="str">
        <f>IFERROR(VLOOKUP($A17,'Korno K'!$AG$2:$AM$5,7,0),"")</f>
        <v/>
      </c>
      <c r="R17" s="11" t="str">
        <f>IFERROR(VLOOKUP($A17,'Mordownik K'!$H$3:$N$3,7,0),"")</f>
        <v/>
      </c>
      <c r="S17" s="11" t="str">
        <f>IFERROR(VLOOKUP($A17,'Orientakcja 15 K'!$M$3:$S$6,7,0),"")</f>
        <v/>
      </c>
      <c r="T17" s="11" t="str">
        <f>IFERROR(VLOOKUP($A17,'XXII Szago K'!$H$3:$N$6,7,0),"")</f>
        <v/>
      </c>
      <c r="U17" s="11" t="str">
        <f>IFERROR(VLOOKUP($A17,'XX zKompasem K'!$L$3:$R$5,7,0),"")</f>
        <v/>
      </c>
      <c r="V17" s="11" t="str">
        <f>IFERROR(VLOOKUP($A17,'H60 TR200 K'!$AS$3:$AY$8,7,0),"")</f>
        <v/>
      </c>
      <c r="W17" s="11">
        <f>IFERROR(VLOOKUP($A17,'H60 TR100 K'!$AJ$3:$AP$15,7,0),"")</f>
        <v>79.423598485977408</v>
      </c>
      <c r="X17" s="11" t="str">
        <f>IFERROR(VLOOKUP($A17,'Liszkor K'!$BR$3:$BX$7,7,0),"")</f>
        <v/>
      </c>
      <c r="Y17" s="11" t="str">
        <f>IFERROR(VLOOKUP($A17,'KW K'!$BQ$2:$BW$2,7,0),"")</f>
        <v/>
      </c>
      <c r="Z17" s="11" t="str">
        <f>IFERROR(VLOOKUP($A17,'Wilga K'!$L$3:$R$4,7,0),"")</f>
        <v/>
      </c>
      <c r="AA17" s="11" t="str">
        <f>IFERROR(VLOOKUP($A17,'NM 200 K'!$M$6:$S$9,7,0),"")</f>
        <v/>
      </c>
      <c r="AB17" s="21">
        <f>MIN(COUNT(F17:AA17)-COUNT(#REF!,W17,#REF!)*0.1,6)</f>
        <v>1.9</v>
      </c>
    </row>
    <row r="18" spans="1:28" s="12" customFormat="1">
      <c r="A18">
        <v>102</v>
      </c>
      <c r="B18" s="18" t="str">
        <f>VLOOKUP($A18,id!$C:$H,6,0)</f>
        <v>Lipińska Katarzyna</v>
      </c>
      <c r="C18" s="18" t="str">
        <f>VLOOKUP($A18,id!$C:$H,4,0)</f>
        <v>Entropia</v>
      </c>
      <c r="D18" s="2">
        <f t="shared" si="0"/>
        <v>16</v>
      </c>
      <c r="E18" s="10">
        <f>LARGE(F18:AA18,1)+IFERROR(LARGE(F18:AA18,2),0)+IFERROR(LARGE(F18:AA18,3),0)+IFERROR(LARGE(F18:AA18,4),0)+IFERROR(LARGE(F18:AA18,5),0)+IFERROR(LARGE(F18:AA18,6),0)</f>
        <v>127.91662417599076</v>
      </c>
      <c r="F18" s="11"/>
      <c r="G18" s="11"/>
      <c r="H18" s="11"/>
      <c r="I18" s="177"/>
      <c r="J18" s="11">
        <f>IFERROR(VLOOKUP($A18,'Mazurskie Tropy K'!$L$2:$R$13,7,0),"")</f>
        <v>66.639830140576038</v>
      </c>
      <c r="K18" s="11" t="str">
        <f>IFERROR(VLOOKUP($A18,'Grassor 300 K'!$BV$6:$CB$7,7,0),"")</f>
        <v/>
      </c>
      <c r="L18" s="11" t="str">
        <f>IFERROR(VLOOKUP($A18,'BO K'!$Q$2:$W$10,7,0),"")</f>
        <v/>
      </c>
      <c r="M18" s="11" t="str">
        <f>IFERROR(VLOOKUP($A18,'Hawran K'!$AM$2:$AS$11,7,0),"")</f>
        <v/>
      </c>
      <c r="N18" s="11" t="str">
        <f>IFERROR(VLOOKUP($A18,'Orientakcja 14 K'!$M$3:$S$6,7,0),"")</f>
        <v/>
      </c>
      <c r="O18" s="11" t="str">
        <f>IFERROR(VLOOKUP($A18,'ITOrient K'!$P$3:$V$9,7,0),"")</f>
        <v/>
      </c>
      <c r="P18" s="11">
        <f>IFERROR(VLOOKUP($A18,'Jatka K'!$K$4:$Q$7,7,0),"")</f>
        <v>61.276794035414724</v>
      </c>
      <c r="Q18" s="11" t="str">
        <f>IFERROR(VLOOKUP($A18,'Korno K'!$AG$2:$AM$5,7,0),"")</f>
        <v/>
      </c>
      <c r="R18" s="11" t="str">
        <f>IFERROR(VLOOKUP($A18,'Mordownik K'!$H$3:$N$3,7,0),"")</f>
        <v/>
      </c>
      <c r="S18" s="11" t="str">
        <f>IFERROR(VLOOKUP($A18,'Orientakcja 15 K'!$M$3:$S$6,7,0),"")</f>
        <v/>
      </c>
      <c r="T18" s="11" t="str">
        <f>IFERROR(VLOOKUP($A18,'XXII Szago K'!$H$3:$N$6,7,0),"")</f>
        <v/>
      </c>
      <c r="U18" s="11" t="str">
        <f>IFERROR(VLOOKUP($A18,'XX zKompasem K'!$L$3:$R$5,7,0),"")</f>
        <v/>
      </c>
      <c r="V18" s="11" t="str">
        <f>IFERROR(VLOOKUP($A18,'H60 TR200 K'!$AS$3:$AY$8,7,0),"")</f>
        <v/>
      </c>
      <c r="W18" s="11" t="str">
        <f>IFERROR(VLOOKUP($A18,'H60 TR100 K'!$AJ$3:$AP$15,7,0),"")</f>
        <v/>
      </c>
      <c r="X18" s="11" t="str">
        <f>IFERROR(VLOOKUP($A18,'Liszkor K'!$BR$3:$BX$7,7,0),"")</f>
        <v/>
      </c>
      <c r="Y18" s="11" t="str">
        <f>IFERROR(VLOOKUP($A18,'KW K'!$BQ$2:$BW$2,7,0),"")</f>
        <v/>
      </c>
      <c r="Z18" s="11" t="str">
        <f>IFERROR(VLOOKUP($A18,'Wilga K'!$L$3:$R$4,7,0),"")</f>
        <v/>
      </c>
      <c r="AA18" s="11" t="str">
        <f>IFERROR(VLOOKUP($A18,'NM 200 K'!$M$6:$S$9,7,0),"")</f>
        <v/>
      </c>
      <c r="AB18" s="21">
        <f>MIN(COUNT(F18:AA18)-COUNT(#REF!,W18,#REF!)*0.1,6)</f>
        <v>2</v>
      </c>
    </row>
    <row r="19" spans="1:28" s="12" customFormat="1">
      <c r="A19">
        <v>95</v>
      </c>
      <c r="B19" s="18" t="str">
        <f>VLOOKUP($A19,id!$C:$H,6,0)</f>
        <v>Motyl-Adamczyk Agata</v>
      </c>
      <c r="C19" s="18">
        <f>VLOOKUP($A19,id!$C:$H,4,0)</f>
        <v>0</v>
      </c>
      <c r="D19" s="2">
        <f t="shared" si="0"/>
        <v>17</v>
      </c>
      <c r="E19" s="10">
        <f>LARGE(F19:AA19,1)+IFERROR(LARGE(F19:AA19,2),0)+IFERROR(LARGE(F19:AA19,3),0)+IFERROR(LARGE(F19:AA19,4),0)+IFERROR(LARGE(F19:AA19,5),0)+IFERROR(LARGE(F19:AA19,6),0)</f>
        <v>100</v>
      </c>
      <c r="F19" s="11"/>
      <c r="G19" s="11"/>
      <c r="H19" s="11"/>
      <c r="I19" s="177">
        <f>IFERROR(VLOOKUP($A19,'Roztoczńska 13 K'!$H$2:$N$3,7,0),"")</f>
        <v>100</v>
      </c>
      <c r="J19" s="11" t="str">
        <f>IFERROR(VLOOKUP($A19,'Mazurskie Tropy K'!$L$2:$R$13,7,0),"")</f>
        <v/>
      </c>
      <c r="K19" s="11" t="str">
        <f>IFERROR(VLOOKUP($A19,'Grassor 300 K'!$BV$6:$CB$7,7,0),"")</f>
        <v/>
      </c>
      <c r="L19" s="11" t="str">
        <f>IFERROR(VLOOKUP($A19,'BO K'!$Q$2:$W$10,7,0),"")</f>
        <v/>
      </c>
      <c r="M19" s="11" t="str">
        <f>IFERROR(VLOOKUP($A19,'Hawran K'!$AM$2:$AS$11,7,0),"")</f>
        <v/>
      </c>
      <c r="N19" s="11" t="str">
        <f>IFERROR(VLOOKUP($A19,'Orientakcja 14 K'!$M$3:$S$6,7,0),"")</f>
        <v/>
      </c>
      <c r="O19" s="11" t="str">
        <f>IFERROR(VLOOKUP($A19,'ITOrient K'!$P$3:$V$9,7,0),"")</f>
        <v/>
      </c>
      <c r="P19" s="11" t="str">
        <f>IFERROR(VLOOKUP($A19,'Jatka K'!$K$4:$Q$7,7,0),"")</f>
        <v/>
      </c>
      <c r="Q19" s="11" t="str">
        <f>IFERROR(VLOOKUP($A19,'Korno K'!$AG$2:$AM$5,7,0),"")</f>
        <v/>
      </c>
      <c r="R19" s="11" t="str">
        <f>IFERROR(VLOOKUP($A19,'Mordownik K'!$H$3:$N$3,7,0),"")</f>
        <v/>
      </c>
      <c r="S19" s="11" t="str">
        <f>IFERROR(VLOOKUP($A19,'Orientakcja 15 K'!$M$3:$S$6,7,0),"")</f>
        <v/>
      </c>
      <c r="T19" s="11" t="str">
        <f>IFERROR(VLOOKUP($A19,'XXII Szago K'!$H$3:$N$6,7,0),"")</f>
        <v/>
      </c>
      <c r="U19" s="11" t="str">
        <f>IFERROR(VLOOKUP($A19,'XX zKompasem K'!$L$3:$R$5,7,0),"")</f>
        <v/>
      </c>
      <c r="V19" s="11" t="str">
        <f>IFERROR(VLOOKUP($A19,'H60 TR200 K'!$AS$3:$AY$8,7,0),"")</f>
        <v/>
      </c>
      <c r="W19" s="11" t="str">
        <f>IFERROR(VLOOKUP($A19,'H60 TR100 K'!$AJ$3:$AP$15,7,0),"")</f>
        <v/>
      </c>
      <c r="X19" s="11" t="str">
        <f>IFERROR(VLOOKUP($A19,'Liszkor K'!$BR$3:$BX$7,7,0),"")</f>
        <v/>
      </c>
      <c r="Y19" s="11" t="str">
        <f>IFERROR(VLOOKUP($A19,'KW K'!$BQ$2:$BW$2,7,0),"")</f>
        <v/>
      </c>
      <c r="Z19" s="11" t="str">
        <f>IFERROR(VLOOKUP($A19,'Wilga K'!$L$3:$R$4,7,0),"")</f>
        <v/>
      </c>
      <c r="AA19" s="11" t="str">
        <f>IFERROR(VLOOKUP($A19,'NM 200 K'!$M$6:$S$9,7,0),"")</f>
        <v/>
      </c>
      <c r="AB19" s="21">
        <f>MIN(COUNT(F19:AA19)-COUNT(#REF!,W19,#REF!)*0.1,6)</f>
        <v>1</v>
      </c>
    </row>
    <row r="20" spans="1:28" s="12" customFormat="1">
      <c r="A20">
        <v>140</v>
      </c>
      <c r="B20" s="18" t="str">
        <f>VLOOKUP($A20,id!$C:$H,6,0)</f>
        <v>Pawłowska Marlena</v>
      </c>
      <c r="C20" s="18" t="str">
        <f>VLOOKUP($A20,id!$C:$H,4,0)</f>
        <v>orienteering.waw.pl</v>
      </c>
      <c r="D20" s="2">
        <f t="shared" si="0"/>
        <v>17</v>
      </c>
      <c r="E20" s="10">
        <f>LARGE(F20:AA20,1)+IFERROR(LARGE(F20:AA20,2),0)+IFERROR(LARGE(F20:AA20,3),0)+IFERROR(LARGE(F20:AA20,4),0)+IFERROR(LARGE(F20:AA20,5),0)+IFERROR(LARGE(F20:AA20,6),0)</f>
        <v>100</v>
      </c>
      <c r="F20" s="11"/>
      <c r="G20" s="11"/>
      <c r="H20" s="11"/>
      <c r="I20" s="177"/>
      <c r="J20" s="11" t="str">
        <f>IFERROR(VLOOKUP($A20,'Mazurskie Tropy K'!$L$2:$R$13,7,0),"")</f>
        <v/>
      </c>
      <c r="K20" s="11" t="str">
        <f>IFERROR(VLOOKUP($A20,'Grassor 300 K'!$BV$6:$CB$7,7,0),"")</f>
        <v/>
      </c>
      <c r="L20" s="11">
        <f>IFERROR(VLOOKUP($A20,'BO K'!$Q$2:$W$10,7,0),"")</f>
        <v>100</v>
      </c>
      <c r="M20" s="11" t="str">
        <f>IFERROR(VLOOKUP($A20,'Hawran K'!$AM$2:$AS$11,7,0),"")</f>
        <v/>
      </c>
      <c r="N20" s="11" t="str">
        <f>IFERROR(VLOOKUP($A20,'Orientakcja 14 K'!$M$3:$S$6,7,0),"")</f>
        <v/>
      </c>
      <c r="O20" s="11" t="str">
        <f>IFERROR(VLOOKUP($A20,'ITOrient K'!$P$3:$V$9,7,0),"")</f>
        <v/>
      </c>
      <c r="P20" s="11" t="str">
        <f>IFERROR(VLOOKUP($A20,'Jatka K'!$K$4:$Q$7,7,0),"")</f>
        <v/>
      </c>
      <c r="Q20" s="11" t="str">
        <f>IFERROR(VLOOKUP($A20,'Korno K'!$AG$2:$AM$5,7,0),"")</f>
        <v/>
      </c>
      <c r="R20" s="11" t="str">
        <f>IFERROR(VLOOKUP($A20,'Mordownik K'!$H$3:$N$3,7,0),"")</f>
        <v/>
      </c>
      <c r="S20" s="11" t="str">
        <f>IFERROR(VLOOKUP($A20,'Orientakcja 15 K'!$M$3:$S$6,7,0),"")</f>
        <v/>
      </c>
      <c r="T20" s="11" t="str">
        <f>IFERROR(VLOOKUP($A20,'XXII Szago K'!$H$3:$N$6,7,0),"")</f>
        <v/>
      </c>
      <c r="U20" s="11" t="str">
        <f>IFERROR(VLOOKUP($A20,'XX zKompasem K'!$L$3:$R$5,7,0),"")</f>
        <v/>
      </c>
      <c r="V20" s="11" t="str">
        <f>IFERROR(VLOOKUP($A20,'H60 TR200 K'!$AS$3:$AY$8,7,0),"")</f>
        <v/>
      </c>
      <c r="W20" s="11" t="str">
        <f>IFERROR(VLOOKUP($A20,'H60 TR100 K'!$AJ$3:$AP$15,7,0),"")</f>
        <v/>
      </c>
      <c r="X20" s="11" t="str">
        <f>IFERROR(VLOOKUP($A20,'Liszkor K'!$BR$3:$BX$7,7,0),"")</f>
        <v/>
      </c>
      <c r="Y20" s="11" t="str">
        <f>IFERROR(VLOOKUP($A20,'KW K'!$BQ$2:$BW$2,7,0),"")</f>
        <v/>
      </c>
      <c r="Z20" s="11" t="str">
        <f>IFERROR(VLOOKUP($A20,'Wilga K'!$L$3:$R$4,7,0),"")</f>
        <v/>
      </c>
      <c r="AA20" s="11" t="str">
        <f>IFERROR(VLOOKUP($A20,'NM 200 K'!$M$6:$S$9,7,0),"")</f>
        <v/>
      </c>
      <c r="AB20" s="21">
        <f>MIN(COUNT(F20:AA20)-COUNT(#REF!,W20,#REF!)*0.1,6)</f>
        <v>1</v>
      </c>
    </row>
    <row r="21" spans="1:28" s="12" customFormat="1">
      <c r="A21">
        <v>206</v>
      </c>
      <c r="B21" s="18" t="str">
        <f>VLOOKUP($A21,id!$C:$H,6,0)</f>
        <v>Frączek-Bogacka Justyna</v>
      </c>
      <c r="C21" s="18" t="str">
        <f>VLOOKUP($A21,id!$C:$H,4,0)</f>
        <v>patałachy</v>
      </c>
      <c r="D21" s="2">
        <f t="shared" si="0"/>
        <v>17</v>
      </c>
      <c r="E21" s="10">
        <f>LARGE(F21:AA21,1)+IFERROR(LARGE(F21:AA21,2),0)+IFERROR(LARGE(F21:AA21,3),0)+IFERROR(LARGE(F21:AA21,4),0)+IFERROR(LARGE(F21:AA21,5),0)+IFERROR(LARGE(F21:AA21,6),0)</f>
        <v>100</v>
      </c>
      <c r="F21" s="11"/>
      <c r="G21" s="11"/>
      <c r="H21" s="11"/>
      <c r="I21" s="177"/>
      <c r="J21" s="11" t="str">
        <f>IFERROR(VLOOKUP($A21,'Mazurskie Tropy K'!$L$2:$R$13,7,0),"")</f>
        <v/>
      </c>
      <c r="K21" s="11" t="str">
        <f>IFERROR(VLOOKUP($A21,'Grassor 300 K'!$BV$6:$CB$7,7,0),"")</f>
        <v/>
      </c>
      <c r="L21" s="11" t="str">
        <f>IFERROR(VLOOKUP($A21,'BO K'!$Q$2:$W$10,7,0),"")</f>
        <v/>
      </c>
      <c r="M21" s="11">
        <f>IFERROR(VLOOKUP($A21,'Hawran K'!$AM$2:$AS$11,7,0),"")</f>
        <v>100</v>
      </c>
      <c r="N21" s="11" t="str">
        <f>IFERROR(VLOOKUP($A21,'Orientakcja 14 K'!$M$3:$S$6,7,0),"")</f>
        <v/>
      </c>
      <c r="O21" s="11" t="str">
        <f>IFERROR(VLOOKUP($A21,'ITOrient K'!$P$3:$V$9,7,0),"")</f>
        <v/>
      </c>
      <c r="P21" s="11" t="str">
        <f>IFERROR(VLOOKUP($A21,'Jatka K'!$K$4:$Q$7,7,0),"")</f>
        <v/>
      </c>
      <c r="Q21" s="11" t="str">
        <f>IFERROR(VLOOKUP($A21,'Korno K'!$AG$2:$AM$5,7,0),"")</f>
        <v/>
      </c>
      <c r="R21" s="11" t="str">
        <f>IFERROR(VLOOKUP($A21,'Mordownik K'!$H$3:$N$3,7,0),"")</f>
        <v/>
      </c>
      <c r="S21" s="11" t="str">
        <f>IFERROR(VLOOKUP($A21,'Orientakcja 15 K'!$M$3:$S$6,7,0),"")</f>
        <v/>
      </c>
      <c r="T21" s="11" t="str">
        <f>IFERROR(VLOOKUP($A21,'XXII Szago K'!$H$3:$N$6,7,0),"")</f>
        <v/>
      </c>
      <c r="U21" s="11" t="str">
        <f>IFERROR(VLOOKUP($A21,'XX zKompasem K'!$L$3:$R$5,7,0),"")</f>
        <v/>
      </c>
      <c r="V21" s="11" t="str">
        <f>IFERROR(VLOOKUP($A21,'H60 TR200 K'!$AS$3:$AY$8,7,0),"")</f>
        <v/>
      </c>
      <c r="W21" s="11" t="str">
        <f>IFERROR(VLOOKUP($A21,'H60 TR100 K'!$AJ$3:$AP$15,7,0),"")</f>
        <v/>
      </c>
      <c r="X21" s="11" t="str">
        <f>IFERROR(VLOOKUP($A21,'Liszkor K'!$BR$3:$BX$7,7,0),"")</f>
        <v/>
      </c>
      <c r="Y21" s="11" t="str">
        <f>IFERROR(VLOOKUP($A21,'KW K'!$BQ$2:$BW$2,7,0),"")</f>
        <v/>
      </c>
      <c r="Z21" s="11" t="str">
        <f>IFERROR(VLOOKUP($A21,'Wilga K'!$L$3:$R$4,7,0),"")</f>
        <v/>
      </c>
      <c r="AA21" s="11" t="str">
        <f>IFERROR(VLOOKUP($A21,'NM 200 K'!$M$6:$S$9,7,0),"")</f>
        <v/>
      </c>
      <c r="AB21" s="21">
        <f>MIN(COUNT(F21:AA21)-COUNT(#REF!,W21,#REF!)*0.1,6)</f>
        <v>1</v>
      </c>
    </row>
    <row r="22" spans="1:28" s="12" customFormat="1">
      <c r="A22">
        <v>255</v>
      </c>
      <c r="B22" s="18" t="str">
        <f>VLOOKUP($A22,id!$C:$H,6,0)</f>
        <v>Marek Joanna</v>
      </c>
      <c r="C22" s="18">
        <f>VLOOKUP($A22,id!$C:$H,4,0)</f>
        <v>0</v>
      </c>
      <c r="D22" s="2">
        <f t="shared" si="0"/>
        <v>17</v>
      </c>
      <c r="E22" s="10">
        <f>LARGE(F22:AA22,1)+IFERROR(LARGE(F22:AA22,2),0)+IFERROR(LARGE(F22:AA22,3),0)+IFERROR(LARGE(F22:AA22,4),0)+IFERROR(LARGE(F22:AA22,5),0)+IFERROR(LARGE(F22:AA22,6),0)</f>
        <v>100</v>
      </c>
      <c r="F22" s="11"/>
      <c r="G22" s="11"/>
      <c r="H22" s="11"/>
      <c r="I22" s="177"/>
      <c r="J22" s="11"/>
      <c r="K22" s="11"/>
      <c r="L22" s="11"/>
      <c r="M22" s="11"/>
      <c r="N22" s="11"/>
      <c r="O22" s="11"/>
      <c r="P22" s="11"/>
      <c r="Q22" s="11"/>
      <c r="R22" s="11">
        <f>IFERROR(VLOOKUP($A22,'Mordownik K'!$H$3:$N$3,7,0),"")</f>
        <v>100</v>
      </c>
      <c r="S22" s="11" t="str">
        <f>IFERROR(VLOOKUP($A22,'Orientakcja 15 K'!$M$3:$S$6,7,0),"")</f>
        <v/>
      </c>
      <c r="T22" s="11" t="str">
        <f>IFERROR(VLOOKUP($A22,'XXII Szago K'!$H$3:$N$6,7,0),"")</f>
        <v/>
      </c>
      <c r="U22" s="11" t="str">
        <f>IFERROR(VLOOKUP($A22,'XX zKompasem K'!$L$3:$R$5,7,0),"")</f>
        <v/>
      </c>
      <c r="V22" s="11" t="str">
        <f>IFERROR(VLOOKUP($A22,'H60 TR200 K'!$AS$3:$AY$8,7,0),"")</f>
        <v/>
      </c>
      <c r="W22" s="11" t="str">
        <f>IFERROR(VLOOKUP($A22,'H60 TR100 K'!$AJ$3:$AP$15,7,0),"")</f>
        <v/>
      </c>
      <c r="X22" s="11" t="str">
        <f>IFERROR(VLOOKUP($A22,'Liszkor K'!$BR$3:$BX$7,7,0),"")</f>
        <v/>
      </c>
      <c r="Y22" s="11" t="str">
        <f>IFERROR(VLOOKUP($A22,'KW K'!$BQ$2:$BW$2,7,0),"")</f>
        <v/>
      </c>
      <c r="Z22" s="11" t="str">
        <f>IFERROR(VLOOKUP($A22,'Wilga K'!$L$3:$R$4,7,0),"")</f>
        <v/>
      </c>
      <c r="AA22" s="11" t="str">
        <f>IFERROR(VLOOKUP($A22,'NM 200 K'!$M$6:$S$9,7,0),"")</f>
        <v/>
      </c>
      <c r="AB22" s="21">
        <f>MIN(COUNT(F22:AA22)-COUNT(#REF!,W22,#REF!)*0.1,6)</f>
        <v>1</v>
      </c>
    </row>
    <row r="23" spans="1:28" s="12" customFormat="1">
      <c r="A23">
        <v>240</v>
      </c>
      <c r="B23" s="18" t="str">
        <f>VLOOKUP($A23,id!$C:$H,6,0)</f>
        <v>Żero Dagmara</v>
      </c>
      <c r="C23" s="18">
        <f>VLOOKUP($A23,id!$C:$H,4,0)</f>
        <v>0</v>
      </c>
      <c r="D23" s="2">
        <f t="shared" si="0"/>
        <v>21</v>
      </c>
      <c r="E23" s="10">
        <f>LARGE(F23:AA23,1)+IFERROR(LARGE(F23:AA23,2),0)+IFERROR(LARGE(F23:AA23,3),0)+IFERROR(LARGE(F23:AA23,4),0)+IFERROR(LARGE(F23:AA23,5),0)+IFERROR(LARGE(F23:AA23,6),0)</f>
        <v>93.001261034047928</v>
      </c>
      <c r="F23" s="11"/>
      <c r="G23" s="11"/>
      <c r="H23" s="11"/>
      <c r="I23" s="177"/>
      <c r="J23" s="11"/>
      <c r="K23" s="11"/>
      <c r="L23" s="11"/>
      <c r="M23" s="11"/>
      <c r="N23" s="11"/>
      <c r="O23" s="11"/>
      <c r="P23" s="11"/>
      <c r="Q23" s="11">
        <f>IFERROR(VLOOKUP($A23,'Korno K'!$AG$2:$AM$5,7,0),"")</f>
        <v>93.001261034047928</v>
      </c>
      <c r="R23" s="11" t="str">
        <f>IFERROR(VLOOKUP($A23,'Mordownik K'!$H$3:$N$3,7,0),"")</f>
        <v/>
      </c>
      <c r="S23" s="11" t="str">
        <f>IFERROR(VLOOKUP($A23,'Orientakcja 15 K'!$M$3:$S$6,7,0),"")</f>
        <v/>
      </c>
      <c r="T23" s="11" t="str">
        <f>IFERROR(VLOOKUP($A23,'XXII Szago K'!$H$3:$N$6,7,0),"")</f>
        <v/>
      </c>
      <c r="U23" s="11" t="str">
        <f>IFERROR(VLOOKUP($A23,'XX zKompasem K'!$L$3:$R$5,7,0),"")</f>
        <v/>
      </c>
      <c r="V23" s="11" t="str">
        <f>IFERROR(VLOOKUP($A23,'H60 TR200 K'!$AS$3:$AY$8,7,0),"")</f>
        <v/>
      </c>
      <c r="W23" s="11" t="str">
        <f>IFERROR(VLOOKUP($A23,'H60 TR100 K'!$AJ$3:$AP$15,7,0),"")</f>
        <v/>
      </c>
      <c r="X23" s="11" t="str">
        <f>IFERROR(VLOOKUP($A23,'Liszkor K'!$BR$3:$BX$7,7,0),"")</f>
        <v/>
      </c>
      <c r="Y23" s="11" t="str">
        <f>IFERROR(VLOOKUP($A23,'KW K'!$BQ$2:$BW$2,7,0),"")</f>
        <v/>
      </c>
      <c r="Z23" s="11" t="str">
        <f>IFERROR(VLOOKUP($A23,'Wilga K'!$L$3:$R$4,7,0),"")</f>
        <v/>
      </c>
      <c r="AA23" s="11" t="str">
        <f>IFERROR(VLOOKUP($A23,'NM 200 K'!$M$6:$S$9,7,0),"")</f>
        <v/>
      </c>
      <c r="AB23" s="21">
        <f>MIN(COUNT(F23:AA23)-COUNT(#REF!,W23,#REF!)*0.1,6)</f>
        <v>1</v>
      </c>
    </row>
    <row r="24" spans="1:28" s="12" customFormat="1">
      <c r="A24" s="12">
        <v>48</v>
      </c>
      <c r="B24" s="18" t="str">
        <f>VLOOKUP($A24,id!$C:$H,6,0)</f>
        <v>Jakusiewicz Paulina</v>
      </c>
      <c r="C24" s="18" t="str">
        <f>VLOOKUP($A24,id!$C:$H,4,0)</f>
        <v>DUDI</v>
      </c>
      <c r="D24" s="2">
        <f t="shared" si="0"/>
        <v>22</v>
      </c>
      <c r="E24" s="10">
        <f>LARGE(F24:AA24,1)+IFERROR(LARGE(F24:AA24,2),0)+IFERROR(LARGE(F24:AA24,3),0)+IFERROR(LARGE(F24:AA24,4),0)+IFERROR(LARGE(F24:AA24,5),0)+IFERROR(LARGE(F24:AA24,6),0)</f>
        <v>89.999999999999929</v>
      </c>
      <c r="F24" s="11">
        <f>IFERROR(VLOOKUP(A24,'Pazur K'!$K$2:$Q$8,7,0),"")</f>
        <v>89.999999999999929</v>
      </c>
      <c r="G24" s="11" t="str">
        <f>IFERROR(VLOOKUP(A24,'XXI Szago K'!$I$2:$O$5,7,0),"")</f>
        <v/>
      </c>
      <c r="H24" s="11" t="str">
        <f>IFERROR(VLOOKUP($A24,'XIX zKompasem K'!$L$3:$R$3,7,0),"")</f>
        <v/>
      </c>
      <c r="I24" s="177" t="str">
        <f>IFERROR(VLOOKUP($A24,'Roztoczńska 13 K'!$H$2:$N$3,7,0),"")</f>
        <v/>
      </c>
      <c r="J24" s="11" t="str">
        <f>IFERROR(VLOOKUP($A24,'Mazurskie Tropy K'!$L$2:$R$13,7,0),"")</f>
        <v/>
      </c>
      <c r="K24" s="11" t="str">
        <f>IFERROR(VLOOKUP($A24,'Grassor 300 K'!$BV$6:$CB$7,7,0),"")</f>
        <v/>
      </c>
      <c r="L24" s="11" t="str">
        <f>IFERROR(VLOOKUP($A24,'BO K'!$Q$2:$W$10,7,0),"")</f>
        <v/>
      </c>
      <c r="M24" s="11" t="str">
        <f>IFERROR(VLOOKUP($A24,'Hawran K'!$AM$2:$AS$11,7,0),"")</f>
        <v/>
      </c>
      <c r="N24" s="11" t="str">
        <f>IFERROR(VLOOKUP($A24,'Orientakcja 14 K'!$M$3:$S$6,7,0),"")</f>
        <v/>
      </c>
      <c r="O24" s="11" t="str">
        <f>IFERROR(VLOOKUP($A24,'ITOrient K'!$P$3:$V$9,7,0),"")</f>
        <v/>
      </c>
      <c r="P24" s="11" t="str">
        <f>IFERROR(VLOOKUP($A24,'Jatka K'!$K$4:$Q$7,7,0),"")</f>
        <v/>
      </c>
      <c r="Q24" s="11" t="str">
        <f>IFERROR(VLOOKUP($A24,'Korno K'!$AG$2:$AM$5,7,0),"")</f>
        <v/>
      </c>
      <c r="R24" s="11" t="str">
        <f>IFERROR(VLOOKUP($A24,'Mordownik K'!$H$3:$N$3,7,0),"")</f>
        <v/>
      </c>
      <c r="S24" s="11" t="str">
        <f>IFERROR(VLOOKUP($A24,'Orientakcja 15 K'!$M$3:$S$6,7,0),"")</f>
        <v/>
      </c>
      <c r="T24" s="11" t="str">
        <f>IFERROR(VLOOKUP($A24,'XXII Szago K'!$H$3:$N$6,7,0),"")</f>
        <v/>
      </c>
      <c r="U24" s="11" t="str">
        <f>IFERROR(VLOOKUP($A24,'XX zKompasem K'!$L$3:$R$5,7,0),"")</f>
        <v/>
      </c>
      <c r="V24" s="11" t="str">
        <f>IFERROR(VLOOKUP($A24,'H60 TR200 K'!$AS$3:$AY$8,7,0),"")</f>
        <v/>
      </c>
      <c r="W24" s="11" t="str">
        <f>IFERROR(VLOOKUP($A24,'H60 TR100 K'!$AJ$3:$AP$15,7,0),"")</f>
        <v/>
      </c>
      <c r="X24" s="11" t="str">
        <f>IFERROR(VLOOKUP($A24,'Liszkor K'!$BR$3:$BX$7,7,0),"")</f>
        <v/>
      </c>
      <c r="Y24" s="11" t="str">
        <f>IFERROR(VLOOKUP($A24,'KW K'!$BQ$2:$BW$2,7,0),"")</f>
        <v/>
      </c>
      <c r="Z24" s="11" t="str">
        <f>IFERROR(VLOOKUP($A24,'Wilga K'!$L$3:$R$4,7,0),"")</f>
        <v/>
      </c>
      <c r="AA24" s="11" t="str">
        <f>IFERROR(VLOOKUP($A24,'NM 200 K'!$M$6:$S$9,7,0),"")</f>
        <v/>
      </c>
      <c r="AB24" s="21">
        <f>MIN(COUNT(F24:AA24)-COUNT(#REF!,W24,#REF!)*0.1,6)</f>
        <v>1</v>
      </c>
    </row>
    <row r="25" spans="1:28" s="12" customFormat="1">
      <c r="A25" s="12">
        <v>279</v>
      </c>
      <c r="B25" s="18" t="str">
        <f>VLOOKUP($A25,id!$C:$H,6,0)</f>
        <v>Gostkiewicz Marzena</v>
      </c>
      <c r="C25" s="18">
        <f>VLOOKUP($A25,id!$C:$H,4,0)</f>
        <v>0</v>
      </c>
      <c r="D25" s="2">
        <f t="shared" si="0"/>
        <v>23</v>
      </c>
      <c r="E25" s="10">
        <f>LARGE(F25:AA25,1)+IFERROR(LARGE(F25:AA25,2),0)+IFERROR(LARGE(F25:AA25,3),0)+IFERROR(LARGE(F25:AA25,4),0)+IFERROR(LARGE(F25:AA25,5),0)+IFERROR(LARGE(F25:AA25,6),0)</f>
        <v>88.035999831015815</v>
      </c>
      <c r="F25" s="11"/>
      <c r="G25" s="11"/>
      <c r="H25" s="11"/>
      <c r="I25" s="177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>
        <f>IFERROR(VLOOKUP($A25,'XXII Szago K'!$H$3:$N$6,7,0),"")</f>
        <v>22.222222222222225</v>
      </c>
      <c r="U25" s="11" t="str">
        <f>IFERROR(VLOOKUP($A25,'XX zKompasem K'!$L$3:$R$5,7,0),"")</f>
        <v/>
      </c>
      <c r="V25" s="11" t="str">
        <f>IFERROR(VLOOKUP($A25,'H60 TR200 K'!$AS$3:$AY$8,7,0),"")</f>
        <v/>
      </c>
      <c r="W25" s="11">
        <f>IFERROR(VLOOKUP($A25,'H60 TR100 K'!$AJ$3:$AP$15,7,0),"")</f>
        <v>65.813777608793586</v>
      </c>
      <c r="X25" s="11" t="str">
        <f>IFERROR(VLOOKUP($A25,'Liszkor K'!$BR$3:$BX$7,7,0),"")</f>
        <v/>
      </c>
      <c r="Y25" s="11" t="str">
        <f>IFERROR(VLOOKUP($A25,'KW K'!$BQ$2:$BW$2,7,0),"")</f>
        <v/>
      </c>
      <c r="Z25" s="11" t="str">
        <f>IFERROR(VLOOKUP($A25,'Wilga K'!$L$3:$R$4,7,0),"")</f>
        <v/>
      </c>
      <c r="AA25" s="11" t="str">
        <f>IFERROR(VLOOKUP($A25,'NM 200 K'!$M$6:$S$9,7,0),"")</f>
        <v/>
      </c>
      <c r="AB25" s="21">
        <f>MIN(COUNT(F25:AA25)-COUNT(#REF!,W25,#REF!)*0.1,6)</f>
        <v>1.9</v>
      </c>
    </row>
    <row r="26" spans="1:28" s="12" customFormat="1">
      <c r="A26">
        <v>99</v>
      </c>
      <c r="B26" s="18" t="str">
        <f>VLOOKUP($A26,id!$C:$H,6,0)</f>
        <v>Polak Katarzyna</v>
      </c>
      <c r="C26" s="18" t="str">
        <f>VLOOKUP($A26,id!$C:$H,4,0)</f>
        <v>Team 360</v>
      </c>
      <c r="D26" s="2">
        <f t="shared" si="0"/>
        <v>24</v>
      </c>
      <c r="E26" s="10">
        <f>LARGE(F26:AA26,1)+IFERROR(LARGE(F26:AA26,2),0)+IFERROR(LARGE(F26:AA26,3),0)+IFERROR(LARGE(F26:AA26,4),0)+IFERROR(LARGE(F26:AA26,5),0)+IFERROR(LARGE(F26:AA26,6),0)</f>
        <v>87.464777059506062</v>
      </c>
      <c r="F26" s="11"/>
      <c r="G26" s="11"/>
      <c r="H26" s="11"/>
      <c r="I26" s="177"/>
      <c r="J26" s="11">
        <f>IFERROR(VLOOKUP($A26,'Mazurskie Tropy K'!$L$2:$R$13,7,0),"")</f>
        <v>87.464777059506062</v>
      </c>
      <c r="K26" s="11" t="str">
        <f>IFERROR(VLOOKUP($A26,'Grassor 300 K'!$BV$6:$CB$7,7,0),"")</f>
        <v/>
      </c>
      <c r="L26" s="11" t="str">
        <f>IFERROR(VLOOKUP($A26,'BO K'!$Q$2:$W$10,7,0),"")</f>
        <v/>
      </c>
      <c r="M26" s="11" t="str">
        <f>IFERROR(VLOOKUP($A26,'Hawran K'!$AM$2:$AS$11,7,0),"")</f>
        <v/>
      </c>
      <c r="N26" s="11" t="str">
        <f>IFERROR(VLOOKUP($A26,'Orientakcja 14 K'!$M$3:$S$6,7,0),"")</f>
        <v/>
      </c>
      <c r="O26" s="11" t="str">
        <f>IFERROR(VLOOKUP($A26,'ITOrient K'!$P$3:$V$9,7,0),"")</f>
        <v/>
      </c>
      <c r="P26" s="11" t="str">
        <f>IFERROR(VLOOKUP($A26,'Jatka K'!$K$4:$Q$7,7,0),"")</f>
        <v/>
      </c>
      <c r="Q26" s="11" t="str">
        <f>IFERROR(VLOOKUP($A26,'Korno K'!$AG$2:$AM$5,7,0),"")</f>
        <v/>
      </c>
      <c r="R26" s="11" t="str">
        <f>IFERROR(VLOOKUP($A26,'Mordownik K'!$H$3:$N$3,7,0),"")</f>
        <v/>
      </c>
      <c r="S26" s="11" t="str">
        <f>IFERROR(VLOOKUP($A26,'Orientakcja 15 K'!$M$3:$S$6,7,0),"")</f>
        <v/>
      </c>
      <c r="T26" s="11" t="str">
        <f>IFERROR(VLOOKUP($A26,'XXII Szago K'!$H$3:$N$6,7,0),"")</f>
        <v/>
      </c>
      <c r="U26" s="11" t="str">
        <f>IFERROR(VLOOKUP($A26,'XX zKompasem K'!$L$3:$R$5,7,0),"")</f>
        <v/>
      </c>
      <c r="V26" s="11" t="str">
        <f>IFERROR(VLOOKUP($A26,'H60 TR200 K'!$AS$3:$AY$8,7,0),"")</f>
        <v/>
      </c>
      <c r="W26" s="11" t="str">
        <f>IFERROR(VLOOKUP($A26,'H60 TR100 K'!$AJ$3:$AP$15,7,0),"")</f>
        <v/>
      </c>
      <c r="X26" s="11" t="str">
        <f>IFERROR(VLOOKUP($A26,'Liszkor K'!$BR$3:$BX$7,7,0),"")</f>
        <v/>
      </c>
      <c r="Y26" s="11" t="str">
        <f>IFERROR(VLOOKUP($A26,'KW K'!$BQ$2:$BW$2,7,0),"")</f>
        <v/>
      </c>
      <c r="Z26" s="11" t="str">
        <f>IFERROR(VLOOKUP($A26,'Wilga K'!$L$3:$R$4,7,0),"")</f>
        <v/>
      </c>
      <c r="AA26" s="11" t="str">
        <f>IFERROR(VLOOKUP($A26,'NM 200 K'!$M$6:$S$9,7,0),"")</f>
        <v/>
      </c>
      <c r="AB26" s="21">
        <f>MIN(COUNT(F26:AA26)-COUNT(#REF!,W26,#REF!)*0.1,6)</f>
        <v>1</v>
      </c>
    </row>
    <row r="27" spans="1:28" s="12" customFormat="1">
      <c r="A27">
        <v>208</v>
      </c>
      <c r="B27" s="18" t="str">
        <f>VLOOKUP($A27,id!$C:$H,6,0)</f>
        <v>Czepiel-Rak Katarzyna</v>
      </c>
      <c r="C27" s="18" t="str">
        <f>VLOOKUP($A27,id!$C:$H,4,0)</f>
        <v>Jasielskie Stowarzyszenie Cyklistów</v>
      </c>
      <c r="D27" s="2">
        <f t="shared" si="0"/>
        <v>25</v>
      </c>
      <c r="E27" s="10">
        <f>LARGE(F27:AA27,1)+IFERROR(LARGE(F27:AA27,2),0)+IFERROR(LARGE(F27:AA27,3),0)+IFERROR(LARGE(F27:AA27,4),0)+IFERROR(LARGE(F27:AA27,5),0)+IFERROR(LARGE(F27:AA27,6),0)</f>
        <v>87.401574803149614</v>
      </c>
      <c r="F27" s="11"/>
      <c r="G27" s="11"/>
      <c r="H27" s="11"/>
      <c r="I27" s="177"/>
      <c r="J27" s="11" t="str">
        <f>IFERROR(VLOOKUP($A27,'Mazurskie Tropy K'!$L$2:$R$13,7,0),"")</f>
        <v/>
      </c>
      <c r="K27" s="11" t="str">
        <f>IFERROR(VLOOKUP($A27,'Grassor 300 K'!$BV$6:$CB$7,7,0),"")</f>
        <v/>
      </c>
      <c r="L27" s="11" t="str">
        <f>IFERROR(VLOOKUP($A27,'BO K'!$Q$2:$W$10,7,0),"")</f>
        <v/>
      </c>
      <c r="M27" s="11">
        <f>IFERROR(VLOOKUP($A27,'Hawran K'!$AM$2:$AS$11,7,0),"")</f>
        <v>87.401574803149614</v>
      </c>
      <c r="N27" s="11" t="str">
        <f>IFERROR(VLOOKUP($A27,'Orientakcja 14 K'!$M$3:$S$6,7,0),"")</f>
        <v/>
      </c>
      <c r="O27" s="11" t="str">
        <f>IFERROR(VLOOKUP($A27,'ITOrient K'!$P$3:$V$9,7,0),"")</f>
        <v/>
      </c>
      <c r="P27" s="11" t="str">
        <f>IFERROR(VLOOKUP($A27,'Jatka K'!$K$4:$Q$7,7,0),"")</f>
        <v/>
      </c>
      <c r="Q27" s="11" t="str">
        <f>IFERROR(VLOOKUP($A27,'Korno K'!$AG$2:$AM$5,7,0),"")</f>
        <v/>
      </c>
      <c r="R27" s="11" t="str">
        <f>IFERROR(VLOOKUP($A27,'Mordownik K'!$H$3:$N$3,7,0),"")</f>
        <v/>
      </c>
      <c r="S27" s="11" t="str">
        <f>IFERROR(VLOOKUP($A27,'Orientakcja 15 K'!$M$3:$S$6,7,0),"")</f>
        <v/>
      </c>
      <c r="T27" s="11" t="str">
        <f>IFERROR(VLOOKUP($A27,'XXII Szago K'!$H$3:$N$6,7,0),"")</f>
        <v/>
      </c>
      <c r="U27" s="11" t="str">
        <f>IFERROR(VLOOKUP($A27,'XX zKompasem K'!$L$3:$R$5,7,0),"")</f>
        <v/>
      </c>
      <c r="V27" s="11" t="str">
        <f>IFERROR(VLOOKUP($A27,'H60 TR200 K'!$AS$3:$AY$8,7,0),"")</f>
        <v/>
      </c>
      <c r="W27" s="11" t="str">
        <f>IFERROR(VLOOKUP($A27,'H60 TR100 K'!$AJ$3:$AP$15,7,0),"")</f>
        <v/>
      </c>
      <c r="X27" s="11" t="str">
        <f>IFERROR(VLOOKUP($A27,'Liszkor K'!$BR$3:$BX$7,7,0),"")</f>
        <v/>
      </c>
      <c r="Y27" s="11" t="str">
        <f>IFERROR(VLOOKUP($A27,'KW K'!$BQ$2:$BW$2,7,0),"")</f>
        <v/>
      </c>
      <c r="Z27" s="11" t="str">
        <f>IFERROR(VLOOKUP($A27,'Wilga K'!$L$3:$R$4,7,0),"")</f>
        <v/>
      </c>
      <c r="AA27" s="11" t="str">
        <f>IFERROR(VLOOKUP($A27,'NM 200 K'!$M$6:$S$9,7,0),"")</f>
        <v/>
      </c>
      <c r="AB27" s="21">
        <f>MIN(COUNT(F27:AA27)-COUNT(#REF!,W27,#REF!)*0.1,6)</f>
        <v>1</v>
      </c>
    </row>
    <row r="28" spans="1:28" s="12" customFormat="1">
      <c r="A28">
        <v>504</v>
      </c>
      <c r="B28" s="18" t="str">
        <f>VLOOKUP($A28,id!$C:$H,6,0)</f>
        <v>Kreft Mirka</v>
      </c>
      <c r="C28" s="18" t="str">
        <f>VLOOKUP($A28,id!$C:$H,4,0)</f>
        <v>RKS MotylaNoga</v>
      </c>
      <c r="D28" s="2">
        <f t="shared" si="0"/>
        <v>26</v>
      </c>
      <c r="E28" s="10">
        <f>LARGE(F28:AA28,1)+IFERROR(LARGE(F28:AA28,2),0)+IFERROR(LARGE(F28:AA28,3),0)+IFERROR(LARGE(F28:AA28,4),0)+IFERROR(LARGE(F28:AA28,5),0)+IFERROR(LARGE(F28:AA28,6),0)</f>
        <v>85.388830145150436</v>
      </c>
      <c r="F28" s="11"/>
      <c r="G28" s="11"/>
      <c r="H28" s="11"/>
      <c r="I28" s="177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 t="str">
        <f>IFERROR(VLOOKUP($A28,'H60 TR200 K'!$AS$3:$AY$8,7,0),"")</f>
        <v/>
      </c>
      <c r="W28" s="11">
        <f>IFERROR(VLOOKUP($A28,'H60 TR100 K'!$AJ$3:$AP$15,7,0),"")</f>
        <v>85.388830145150436</v>
      </c>
      <c r="X28" s="11" t="str">
        <f>IFERROR(VLOOKUP($A28,'Liszkor K'!$BR$3:$BX$7,7,0),"")</f>
        <v/>
      </c>
      <c r="Y28" s="11" t="str">
        <f>IFERROR(VLOOKUP($A28,'KW K'!$BQ$2:$BW$2,7,0),"")</f>
        <v/>
      </c>
      <c r="Z28" s="11" t="str">
        <f>IFERROR(VLOOKUP($A28,'Wilga K'!$L$3:$R$4,7,0),"")</f>
        <v/>
      </c>
      <c r="AA28" s="11" t="str">
        <f>IFERROR(VLOOKUP($A28,'NM 200 K'!$M$6:$S$9,7,0),"")</f>
        <v/>
      </c>
      <c r="AB28" s="21">
        <f>MIN(COUNT(F28:AA28)-COUNT(#REF!,W28,#REF!)*0.1,6)</f>
        <v>0.9</v>
      </c>
    </row>
    <row r="29" spans="1:28" s="12" customFormat="1">
      <c r="A29">
        <v>290</v>
      </c>
      <c r="B29" s="18" t="str">
        <f>VLOOKUP($A29,id!$C:$H,6,0)</f>
        <v>Żygiewicz Małgorzata</v>
      </c>
      <c r="C29" s="18">
        <f>VLOOKUP($A29,id!$C:$H,4,0)</f>
        <v>0</v>
      </c>
      <c r="D29" s="2">
        <f t="shared" si="0"/>
        <v>27</v>
      </c>
      <c r="E29" s="10">
        <f>LARGE(F29:AA29,1)+IFERROR(LARGE(F29:AA29,2),0)+IFERROR(LARGE(F29:AA29,3),0)+IFERROR(LARGE(F29:AA29,4),0)+IFERROR(LARGE(F29:AA29,5),0)+IFERROR(LARGE(F29:AA29,6),0)</f>
        <v>81.666666666666657</v>
      </c>
      <c r="F29" s="11"/>
      <c r="G29" s="11"/>
      <c r="H29" s="11"/>
      <c r="I29" s="177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>
        <f>IFERROR(VLOOKUP($A29,'H60 TR200 K'!$AS$3:$AY$8,7,0),"")</f>
        <v>81.666666666666657</v>
      </c>
      <c r="W29" s="11" t="str">
        <f>IFERROR(VLOOKUP($A29,'H60 TR100 K'!$AJ$3:$AP$15,7,0),"")</f>
        <v/>
      </c>
      <c r="X29" s="11" t="str">
        <f>IFERROR(VLOOKUP($A29,'Liszkor K'!$BR$3:$BX$7,7,0),"")</f>
        <v/>
      </c>
      <c r="Y29" s="11" t="str">
        <f>IFERROR(VLOOKUP($A29,'KW K'!$BQ$2:$BW$2,7,0),"")</f>
        <v/>
      </c>
      <c r="Z29" s="11" t="str">
        <f>IFERROR(VLOOKUP($A29,'Wilga K'!$L$3:$R$4,7,0),"")</f>
        <v/>
      </c>
      <c r="AA29" s="11" t="str">
        <f>IFERROR(VLOOKUP($A29,'NM 200 K'!$M$6:$S$9,7,0),"")</f>
        <v/>
      </c>
      <c r="AB29" s="21">
        <f>MIN(COUNT(F29:AA29)-COUNT(#REF!,W29,#REF!)*0.1,6)</f>
        <v>1</v>
      </c>
    </row>
    <row r="30" spans="1:28" s="12" customFormat="1">
      <c r="A30">
        <v>241</v>
      </c>
      <c r="B30" s="18" t="str">
        <f>VLOOKUP($A30,id!$C:$H,6,0)</f>
        <v>Kwitowska Anna</v>
      </c>
      <c r="C30" s="18" t="str">
        <f>VLOOKUP($A30,id!$C:$H,4,0)</f>
        <v>Mazurskie Tropy, Suwalskie Tropy</v>
      </c>
      <c r="D30" s="2">
        <f t="shared" si="0"/>
        <v>28</v>
      </c>
      <c r="E30" s="10">
        <f>LARGE(F30:AA30,1)+IFERROR(LARGE(F30:AA30,2),0)+IFERROR(LARGE(F30:AA30,3),0)+IFERROR(LARGE(F30:AA30,4),0)+IFERROR(LARGE(F30:AA30,5),0)+IFERROR(LARGE(F30:AA30,6),0)</f>
        <v>79.508196721311478</v>
      </c>
      <c r="F30" s="11"/>
      <c r="G30" s="11"/>
      <c r="H30" s="11"/>
      <c r="I30" s="177"/>
      <c r="J30" s="11"/>
      <c r="K30" s="11"/>
      <c r="L30" s="11"/>
      <c r="M30" s="11"/>
      <c r="N30" s="11"/>
      <c r="O30" s="11"/>
      <c r="P30" s="11"/>
      <c r="Q30" s="11">
        <f>IFERROR(VLOOKUP($A30,'Korno K'!$AG$2:$AM$5,7,0),"")</f>
        <v>79.508196721311478</v>
      </c>
      <c r="R30" s="11" t="str">
        <f>IFERROR(VLOOKUP($A30,'Mordownik K'!$H$3:$N$3,7,0),"")</f>
        <v/>
      </c>
      <c r="S30" s="11" t="str">
        <f>IFERROR(VLOOKUP($A30,'Orientakcja 15 K'!$M$3:$S$6,7,0),"")</f>
        <v/>
      </c>
      <c r="T30" s="11" t="str">
        <f>IFERROR(VLOOKUP($A30,'XXII Szago K'!$H$3:$N$6,7,0),"")</f>
        <v/>
      </c>
      <c r="U30" s="11" t="str">
        <f>IFERROR(VLOOKUP($A30,'XX zKompasem K'!$L$3:$R$5,7,0),"")</f>
        <v/>
      </c>
      <c r="V30" s="11" t="str">
        <f>IFERROR(VLOOKUP($A30,'H60 TR200 K'!$AS$3:$AY$8,7,0),"")</f>
        <v/>
      </c>
      <c r="W30" s="11" t="str">
        <f>IFERROR(VLOOKUP($A30,'H60 TR100 K'!$AJ$3:$AP$15,7,0),"")</f>
        <v/>
      </c>
      <c r="X30" s="11" t="str">
        <f>IFERROR(VLOOKUP($A30,'Liszkor K'!$BR$3:$BX$7,7,0),"")</f>
        <v/>
      </c>
      <c r="Y30" s="11" t="str">
        <f>IFERROR(VLOOKUP($A30,'KW K'!$BQ$2:$BW$2,7,0),"")</f>
        <v/>
      </c>
      <c r="Z30" s="11" t="str">
        <f>IFERROR(VLOOKUP($A30,'Wilga K'!$L$3:$R$4,7,0),"")</f>
        <v/>
      </c>
      <c r="AA30" s="11" t="str">
        <f>IFERROR(VLOOKUP($A30,'NM 200 K'!$M$6:$S$9,7,0),"")</f>
        <v/>
      </c>
      <c r="AB30" s="21">
        <f>MIN(COUNT(F30:AA30)-COUNT(#REF!,W30,#REF!)*0.1,6)</f>
        <v>1</v>
      </c>
    </row>
    <row r="31" spans="1:28" s="12" customFormat="1">
      <c r="A31">
        <v>100</v>
      </c>
      <c r="B31" s="18" t="str">
        <f>VLOOKUP($A31,id!$C:$H,6,0)</f>
        <v>Owczarz Joanna</v>
      </c>
      <c r="C31" s="18" t="str">
        <f>VLOOKUP($A31,id!$C:$H,4,0)</f>
        <v>Włóczymordy</v>
      </c>
      <c r="D31" s="2">
        <f t="shared" si="0"/>
        <v>29</v>
      </c>
      <c r="E31" s="10">
        <f>LARGE(F31:AA31,1)+IFERROR(LARGE(F31:AA31,2),0)+IFERROR(LARGE(F31:AA31,3),0)+IFERROR(LARGE(F31:AA31,4),0)+IFERROR(LARGE(F31:AA31,5),0)+IFERROR(LARGE(F31:AA31,6),0)</f>
        <v>79.134798291934061</v>
      </c>
      <c r="F31" s="11"/>
      <c r="G31" s="11"/>
      <c r="H31" s="11"/>
      <c r="I31" s="177"/>
      <c r="J31" s="11">
        <f>IFERROR(VLOOKUP($A31,'Mazurskie Tropy K'!$L$2:$R$13,7,0),"")</f>
        <v>79.134798291934061</v>
      </c>
      <c r="K31" s="11" t="str">
        <f>IFERROR(VLOOKUP($A31,'Grassor 300 K'!$BV$6:$CB$7,7,0),"")</f>
        <v/>
      </c>
      <c r="L31" s="11" t="str">
        <f>IFERROR(VLOOKUP($A31,'BO K'!$Q$2:$W$10,7,0),"")</f>
        <v/>
      </c>
      <c r="M31" s="11" t="str">
        <f>IFERROR(VLOOKUP($A31,'Hawran K'!$AM$2:$AS$11,7,0),"")</f>
        <v/>
      </c>
      <c r="N31" s="11" t="str">
        <f>IFERROR(VLOOKUP($A31,'Orientakcja 14 K'!$M$3:$S$6,7,0),"")</f>
        <v/>
      </c>
      <c r="O31" s="11" t="str">
        <f>IFERROR(VLOOKUP($A31,'ITOrient K'!$P$3:$V$9,7,0),"")</f>
        <v/>
      </c>
      <c r="P31" s="11" t="str">
        <f>IFERROR(VLOOKUP($A31,'Jatka K'!$K$4:$Q$7,7,0),"")</f>
        <v/>
      </c>
      <c r="Q31" s="11" t="str">
        <f>IFERROR(VLOOKUP($A31,'Korno K'!$AG$2:$AM$5,7,0),"")</f>
        <v/>
      </c>
      <c r="R31" s="11" t="str">
        <f>IFERROR(VLOOKUP($A31,'Mordownik K'!$H$3:$N$3,7,0),"")</f>
        <v/>
      </c>
      <c r="S31" s="11" t="str">
        <f>IFERROR(VLOOKUP($A31,'Orientakcja 15 K'!$M$3:$S$6,7,0),"")</f>
        <v/>
      </c>
      <c r="T31" s="11" t="str">
        <f>IFERROR(VLOOKUP($A31,'XXII Szago K'!$H$3:$N$6,7,0),"")</f>
        <v/>
      </c>
      <c r="U31" s="11" t="str">
        <f>IFERROR(VLOOKUP($A31,'XX zKompasem K'!$L$3:$R$5,7,0),"")</f>
        <v/>
      </c>
      <c r="V31" s="11" t="str">
        <f>IFERROR(VLOOKUP($A31,'H60 TR200 K'!$AS$3:$AY$8,7,0),"")</f>
        <v/>
      </c>
      <c r="W31" s="11" t="str">
        <f>IFERROR(VLOOKUP($A31,'H60 TR100 K'!$AJ$3:$AP$15,7,0),"")</f>
        <v/>
      </c>
      <c r="X31" s="11" t="str">
        <f>IFERROR(VLOOKUP($A31,'Liszkor K'!$BR$3:$BX$7,7,0),"")</f>
        <v/>
      </c>
      <c r="Y31" s="11" t="str">
        <f>IFERROR(VLOOKUP($A31,'KW K'!$BQ$2:$BW$2,7,0),"")</f>
        <v/>
      </c>
      <c r="Z31" s="11" t="str">
        <f>IFERROR(VLOOKUP($A31,'Wilga K'!$L$3:$R$4,7,0),"")</f>
        <v/>
      </c>
      <c r="AA31" s="11" t="str">
        <f>IFERROR(VLOOKUP($A31,'NM 200 K'!$M$6:$S$9,7,0),"")</f>
        <v/>
      </c>
      <c r="AB31" s="21">
        <f>MIN(COUNT(F31:AA31)-COUNT(#REF!,W31,#REF!)*0.1,6)</f>
        <v>1</v>
      </c>
    </row>
    <row r="32" spans="1:28" s="12" customFormat="1">
      <c r="A32">
        <v>505</v>
      </c>
      <c r="B32" s="18" t="str">
        <f>VLOOKUP($A32,id!$C:$H,6,0)</f>
        <v>Ślósarczyk Dominika</v>
      </c>
      <c r="C32" s="18" t="str">
        <f>VLOOKUP($A32,id!$C:$H,4,0)</f>
        <v>Trolino</v>
      </c>
      <c r="D32" s="2">
        <f t="shared" si="0"/>
        <v>30</v>
      </c>
      <c r="E32" s="10">
        <f>LARGE(F32:AA32,1)+IFERROR(LARGE(F32:AA32,2),0)+IFERROR(LARGE(F32:AA32,3),0)+IFERROR(LARGE(F32:AA32,4),0)+IFERROR(LARGE(F32:AA32,5),0)+IFERROR(LARGE(F32:AA32,6),0)</f>
        <v>78.708133971291872</v>
      </c>
      <c r="F32" s="11"/>
      <c r="G32" s="11"/>
      <c r="H32" s="11"/>
      <c r="I32" s="177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 t="str">
        <f>IFERROR(VLOOKUP($A32,'H60 TR200 K'!$AS$3:$AY$8,7,0),"")</f>
        <v/>
      </c>
      <c r="W32" s="11">
        <f>IFERROR(VLOOKUP($A32,'H60 TR100 K'!$AJ$3:$AP$15,7,0),"")</f>
        <v>78.708133971291872</v>
      </c>
      <c r="X32" s="11" t="str">
        <f>IFERROR(VLOOKUP($A32,'Liszkor K'!$BR$3:$BX$7,7,0),"")</f>
        <v/>
      </c>
      <c r="Y32" s="11" t="str">
        <f>IFERROR(VLOOKUP($A32,'KW K'!$BQ$2:$BW$2,7,0),"")</f>
        <v/>
      </c>
      <c r="Z32" s="11" t="str">
        <f>IFERROR(VLOOKUP($A32,'Wilga K'!$L$3:$R$4,7,0),"")</f>
        <v/>
      </c>
      <c r="AA32" s="11" t="str">
        <f>IFERROR(VLOOKUP($A32,'NM 200 K'!$M$6:$S$9,7,0),"")</f>
        <v/>
      </c>
      <c r="AB32" s="21">
        <f>MIN(COUNT(F32:AA32)-COUNT(#REF!,W32,#REF!)*0.1,6)</f>
        <v>0.9</v>
      </c>
    </row>
    <row r="33" spans="1:28">
      <c r="A33" s="12">
        <v>506</v>
      </c>
      <c r="B33" s="18" t="str">
        <f>VLOOKUP($A33,id!$C:$H,6,0)</f>
        <v>Kwiatkowska-Sioch Edyta</v>
      </c>
      <c r="C33" s="18">
        <f>VLOOKUP($A33,id!$C:$H,4,0)</f>
        <v>0</v>
      </c>
      <c r="D33" s="2">
        <f t="shared" si="0"/>
        <v>31</v>
      </c>
      <c r="E33" s="10">
        <f>LARGE(F33:AA33,1)+IFERROR(LARGE(F33:AA33,2),0)+IFERROR(LARGE(F33:AA33,3),0)+IFERROR(LARGE(F33:AA33,4),0)+IFERROR(LARGE(F33:AA33,5),0)+IFERROR(LARGE(F33:AA33,6),0)</f>
        <v>78.37249654442256</v>
      </c>
      <c r="F33" s="11"/>
      <c r="G33" s="11"/>
      <c r="H33" s="11"/>
      <c r="I33" s="177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 t="str">
        <f>IFERROR(VLOOKUP($A33,'H60 TR200 K'!$AS$3:$AY$8,7,0),"")</f>
        <v/>
      </c>
      <c r="W33" s="11">
        <f>IFERROR(VLOOKUP($A33,'H60 TR100 K'!$AJ$3:$AP$15,7,0),"")</f>
        <v>78.37249654442256</v>
      </c>
      <c r="X33" s="11" t="str">
        <f>IFERROR(VLOOKUP($A33,'Liszkor K'!$BR$3:$BX$7,7,0),"")</f>
        <v/>
      </c>
      <c r="Y33" s="11" t="str">
        <f>IFERROR(VLOOKUP($A33,'KW K'!$BQ$2:$BW$2,7,0),"")</f>
        <v/>
      </c>
      <c r="Z33" s="11" t="str">
        <f>IFERROR(VLOOKUP($A33,'Wilga K'!$L$3:$R$4,7,0),"")</f>
        <v/>
      </c>
      <c r="AA33" s="11" t="str">
        <f>IFERROR(VLOOKUP($A33,'NM 200 K'!$M$6:$S$9,7,0),"")</f>
        <v/>
      </c>
      <c r="AB33" s="21">
        <f>MIN(COUNT(F33:AA33)-COUNT(#REF!,W33,#REF!)*0.1,6)</f>
        <v>0.9</v>
      </c>
    </row>
    <row r="34" spans="1:28">
      <c r="A34" s="12">
        <v>141</v>
      </c>
      <c r="B34" s="18" t="str">
        <f>VLOOKUP($A34,id!$C:$H,6,0)</f>
        <v>Dziewior Iwona</v>
      </c>
      <c r="C34" s="18" t="str">
        <f>VLOOKUP($A34,id!$C:$H,4,0)</f>
        <v>Dziewiorki</v>
      </c>
      <c r="D34" s="2">
        <f t="shared" si="0"/>
        <v>32</v>
      </c>
      <c r="E34" s="10">
        <f>LARGE(F34:AA34,1)+IFERROR(LARGE(F34:AA34,2),0)+IFERROR(LARGE(F34:AA34,3),0)+IFERROR(LARGE(F34:AA34,4),0)+IFERROR(LARGE(F34:AA34,5),0)+IFERROR(LARGE(F34:AA34,6),0)</f>
        <v>78.087761902072643</v>
      </c>
      <c r="F34" s="11"/>
      <c r="G34" s="11"/>
      <c r="H34" s="11"/>
      <c r="I34" s="177"/>
      <c r="J34" s="11" t="str">
        <f>IFERROR(VLOOKUP($A34,'Mazurskie Tropy K'!$L$2:$R$13,7,0),"")</f>
        <v/>
      </c>
      <c r="K34" s="11" t="str">
        <f>IFERROR(VLOOKUP($A34,'Grassor 300 K'!$BV$6:$CB$7,7,0),"")</f>
        <v/>
      </c>
      <c r="L34" s="11">
        <f>IFERROR(VLOOKUP($A34,'BO K'!$Q$2:$W$10,7,0),"")</f>
        <v>78.087761902072643</v>
      </c>
      <c r="M34" s="11" t="str">
        <f>IFERROR(VLOOKUP($A34,'Hawran K'!$AM$2:$AS$11,7,0),"")</f>
        <v/>
      </c>
      <c r="N34" s="11" t="str">
        <f>IFERROR(VLOOKUP($A34,'Orientakcja 14 K'!$M$3:$S$6,7,0),"")</f>
        <v/>
      </c>
      <c r="O34" s="11" t="str">
        <f>IFERROR(VLOOKUP($A34,'ITOrient K'!$P$3:$V$9,7,0),"")</f>
        <v/>
      </c>
      <c r="P34" s="11" t="str">
        <f>IFERROR(VLOOKUP($A34,'Jatka K'!$K$4:$Q$7,7,0),"")</f>
        <v/>
      </c>
      <c r="Q34" s="11" t="str">
        <f>IFERROR(VLOOKUP($A34,'Korno K'!$AG$2:$AM$5,7,0),"")</f>
        <v/>
      </c>
      <c r="R34" s="11" t="str">
        <f>IFERROR(VLOOKUP($A34,'Mordownik K'!$H$3:$N$3,7,0),"")</f>
        <v/>
      </c>
      <c r="S34" s="11" t="str">
        <f>IFERROR(VLOOKUP($A34,'Orientakcja 15 K'!$M$3:$S$6,7,0),"")</f>
        <v/>
      </c>
      <c r="T34" s="11" t="str">
        <f>IFERROR(VLOOKUP($A34,'XXII Szago K'!$H$3:$N$6,7,0),"")</f>
        <v/>
      </c>
      <c r="U34" s="11" t="str">
        <f>IFERROR(VLOOKUP($A34,'XX zKompasem K'!$L$3:$R$5,7,0),"")</f>
        <v/>
      </c>
      <c r="V34" s="11" t="str">
        <f>IFERROR(VLOOKUP($A34,'H60 TR200 K'!$AS$3:$AY$8,7,0),"")</f>
        <v/>
      </c>
      <c r="W34" s="11" t="str">
        <f>IFERROR(VLOOKUP($A34,'H60 TR100 K'!$AJ$3:$AP$15,7,0),"")</f>
        <v/>
      </c>
      <c r="X34" s="11" t="str">
        <f>IFERROR(VLOOKUP($A34,'Liszkor K'!$BR$3:$BX$7,7,0),"")</f>
        <v/>
      </c>
      <c r="Y34" s="11" t="str">
        <f>IFERROR(VLOOKUP($A34,'KW K'!$BQ$2:$BW$2,7,0),"")</f>
        <v/>
      </c>
      <c r="Z34" s="11" t="str">
        <f>IFERROR(VLOOKUP($A34,'Wilga K'!$L$3:$R$4,7,0),"")</f>
        <v/>
      </c>
      <c r="AA34" s="11" t="str">
        <f>IFERROR(VLOOKUP($A34,'NM 200 K'!$M$6:$S$9,7,0),"")</f>
        <v/>
      </c>
      <c r="AB34" s="21">
        <f>MIN(COUNT(F34:AA34)-COUNT(#REF!,W34,#REF!)*0.1,6)</f>
        <v>1</v>
      </c>
    </row>
    <row r="35" spans="1:28">
      <c r="A35">
        <v>507</v>
      </c>
      <c r="B35" s="18" t="str">
        <f>VLOOKUP($A35,id!$C:$H,6,0)</f>
        <v>Urban Izabela</v>
      </c>
      <c r="C35" s="18">
        <f>VLOOKUP($A35,id!$C:$H,4,0)</f>
        <v>0</v>
      </c>
      <c r="D35" s="2">
        <f t="shared" ref="D35:D59" si="1">IF(E34=E35,D34,ROW(B33))</f>
        <v>33</v>
      </c>
      <c r="E35" s="10">
        <f>LARGE(F35:AA35,1)+IFERROR(LARGE(F35:AA35,2),0)+IFERROR(LARGE(F35:AA35,3),0)+IFERROR(LARGE(F35:AA35,4),0)+IFERROR(LARGE(F35:AA35,5),0)+IFERROR(LARGE(F35:AA35,6),0)</f>
        <v>77.427973657404209</v>
      </c>
      <c r="F35" s="11"/>
      <c r="G35" s="11"/>
      <c r="H35" s="11"/>
      <c r="I35" s="177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 t="str">
        <f>IFERROR(VLOOKUP($A35,'H60 TR200 K'!$AS$3:$AY$8,7,0),"")</f>
        <v/>
      </c>
      <c r="W35" s="11">
        <f>IFERROR(VLOOKUP($A35,'H60 TR100 K'!$AJ$3:$AP$15,7,0),"")</f>
        <v>77.427973657404209</v>
      </c>
      <c r="X35" s="11" t="str">
        <f>IFERROR(VLOOKUP($A35,'Liszkor K'!$BR$3:$BX$7,7,0),"")</f>
        <v/>
      </c>
      <c r="Y35" s="11" t="str">
        <f>IFERROR(VLOOKUP($A35,'KW K'!$BQ$2:$BW$2,7,0),"")</f>
        <v/>
      </c>
      <c r="Z35" s="11" t="str">
        <f>IFERROR(VLOOKUP($A35,'Wilga K'!$L$3:$R$4,7,0),"")</f>
        <v/>
      </c>
      <c r="AA35" s="11" t="str">
        <f>IFERROR(VLOOKUP($A35,'NM 200 K'!$M$6:$S$9,7,0),"")</f>
        <v/>
      </c>
      <c r="AB35" s="21">
        <f>MIN(COUNT(F35:AA35)-COUNT(#REF!,W35,#REF!)*0.1,6)</f>
        <v>0.9</v>
      </c>
    </row>
    <row r="36" spans="1:28">
      <c r="A36">
        <v>101</v>
      </c>
      <c r="B36" s="18" t="str">
        <f>VLOOKUP($A36,id!$C:$H,6,0)</f>
        <v>Pacek Karolina</v>
      </c>
      <c r="C36" s="18">
        <f>VLOOKUP($A36,id!$C:$H,4,0)</f>
        <v>0</v>
      </c>
      <c r="D36" s="2">
        <f t="shared" si="1"/>
        <v>34</v>
      </c>
      <c r="E36" s="10">
        <f>LARGE(F36:AA36,1)+IFERROR(LARGE(F36:AA36,2),0)+IFERROR(LARGE(F36:AA36,3),0)+IFERROR(LARGE(F36:AA36,4),0)+IFERROR(LARGE(F36:AA36,5),0)+IFERROR(LARGE(F36:AA36,6),0)</f>
        <v>74.969808908148053</v>
      </c>
      <c r="F36" s="11"/>
      <c r="G36" s="11"/>
      <c r="H36" s="11"/>
      <c r="I36" s="177"/>
      <c r="J36" s="11">
        <f>IFERROR(VLOOKUP($A36,'Mazurskie Tropy K'!$L$2:$R$13,7,0),"")</f>
        <v>74.969808908148053</v>
      </c>
      <c r="K36" s="11" t="str">
        <f>IFERROR(VLOOKUP($A36,'Grassor 300 K'!$BV$6:$CB$7,7,0),"")</f>
        <v/>
      </c>
      <c r="L36" s="11" t="str">
        <f>IFERROR(VLOOKUP($A36,'BO K'!$Q$2:$W$10,7,0),"")</f>
        <v/>
      </c>
      <c r="M36" s="11" t="str">
        <f>IFERROR(VLOOKUP($A36,'Hawran K'!$AM$2:$AS$11,7,0),"")</f>
        <v/>
      </c>
      <c r="N36" s="11" t="str">
        <f>IFERROR(VLOOKUP($A36,'Orientakcja 14 K'!$M$3:$S$6,7,0),"")</f>
        <v/>
      </c>
      <c r="O36" s="11" t="str">
        <f>IFERROR(VLOOKUP($A36,'ITOrient K'!$P$3:$V$9,7,0),"")</f>
        <v/>
      </c>
      <c r="P36" s="11" t="str">
        <f>IFERROR(VLOOKUP($A36,'Jatka K'!$K$4:$Q$7,7,0),"")</f>
        <v/>
      </c>
      <c r="Q36" s="11" t="str">
        <f>IFERROR(VLOOKUP($A36,'Korno K'!$AG$2:$AM$5,7,0),"")</f>
        <v/>
      </c>
      <c r="R36" s="11" t="str">
        <f>IFERROR(VLOOKUP($A36,'Mordownik K'!$H$3:$N$3,7,0),"")</f>
        <v/>
      </c>
      <c r="S36" s="11" t="str">
        <f>IFERROR(VLOOKUP($A36,'Orientakcja 15 K'!$M$3:$S$6,7,0),"")</f>
        <v/>
      </c>
      <c r="T36" s="11" t="str">
        <f>IFERROR(VLOOKUP($A36,'XXII Szago K'!$H$3:$N$6,7,0),"")</f>
        <v/>
      </c>
      <c r="U36" s="11" t="str">
        <f>IFERROR(VLOOKUP($A36,'XX zKompasem K'!$L$3:$R$5,7,0),"")</f>
        <v/>
      </c>
      <c r="V36" s="11" t="str">
        <f>IFERROR(VLOOKUP($A36,'H60 TR200 K'!$AS$3:$AY$8,7,0),"")</f>
        <v/>
      </c>
      <c r="W36" s="11" t="str">
        <f>IFERROR(VLOOKUP($A36,'H60 TR100 K'!$AJ$3:$AP$15,7,0),"")</f>
        <v/>
      </c>
      <c r="X36" s="11" t="str">
        <f>IFERROR(VLOOKUP($A36,'Liszkor K'!$BR$3:$BX$7,7,0),"")</f>
        <v/>
      </c>
      <c r="Y36" s="11" t="str">
        <f>IFERROR(VLOOKUP($A36,'KW K'!$BQ$2:$BW$2,7,0),"")</f>
        <v/>
      </c>
      <c r="Z36" s="11" t="str">
        <f>IFERROR(VLOOKUP($A36,'Wilga K'!$L$3:$R$4,7,0),"")</f>
        <v/>
      </c>
      <c r="AA36" s="11" t="str">
        <f>IFERROR(VLOOKUP($A36,'NM 200 K'!$M$6:$S$9,7,0),"")</f>
        <v/>
      </c>
      <c r="AB36" s="21">
        <f>MIN(COUNT(F36:AA36)-COUNT(#REF!,W36,#REF!)*0.1,6)</f>
        <v>1</v>
      </c>
    </row>
    <row r="37" spans="1:28">
      <c r="A37">
        <v>508</v>
      </c>
      <c r="B37" s="18" t="str">
        <f>VLOOKUP($A37,id!$C:$H,6,0)</f>
        <v>Lila Patrycja</v>
      </c>
      <c r="C37" s="18" t="str">
        <f>VLOOKUP($A37,id!$C:$H,4,0)</f>
        <v>pożeracze ciaskuff</v>
      </c>
      <c r="D37" s="2">
        <f t="shared" si="1"/>
        <v>35</v>
      </c>
      <c r="E37" s="10">
        <f>LARGE(F37:AA37,1)+IFERROR(LARGE(F37:AA37,2),0)+IFERROR(LARGE(F37:AA37,3),0)+IFERROR(LARGE(F37:AA37,4),0)+IFERROR(LARGE(F37:AA37,5),0)+IFERROR(LARGE(F37:AA37,6),0)</f>
        <v>69.685176291663794</v>
      </c>
      <c r="F37" s="11"/>
      <c r="G37" s="11"/>
      <c r="H37" s="11"/>
      <c r="I37" s="177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 t="str">
        <f>IFERROR(VLOOKUP($A37,'H60 TR200 K'!$AS$3:$AY$8,7,0),"")</f>
        <v/>
      </c>
      <c r="W37" s="11">
        <f>IFERROR(VLOOKUP($A37,'H60 TR100 K'!$AJ$3:$AP$15,7,0),"")</f>
        <v>69.685176291663794</v>
      </c>
      <c r="X37" s="11" t="str">
        <f>IFERROR(VLOOKUP($A37,'Liszkor K'!$BR$3:$BX$7,7,0),"")</f>
        <v/>
      </c>
      <c r="Y37" s="11" t="str">
        <f>IFERROR(VLOOKUP($A37,'KW K'!$BQ$2:$BW$2,7,0),"")</f>
        <v/>
      </c>
      <c r="Z37" s="11" t="str">
        <f>IFERROR(VLOOKUP($A37,'Wilga K'!$L$3:$R$4,7,0),"")</f>
        <v/>
      </c>
      <c r="AA37" s="11" t="str">
        <f>IFERROR(VLOOKUP($A37,'NM 200 K'!$M$6:$S$9,7,0),"")</f>
        <v/>
      </c>
      <c r="AB37" s="21">
        <f>MIN(COUNT(F37:AA37)-COUNT(#REF!,W37,#REF!)*0.1,6)</f>
        <v>0.9</v>
      </c>
    </row>
    <row r="38" spans="1:28">
      <c r="A38">
        <v>239</v>
      </c>
      <c r="B38" s="18" t="str">
        <f>VLOOKUP($A38,id!$C:$H,6,0)</f>
        <v>Dudek Magdalena</v>
      </c>
      <c r="C38" s="18">
        <f>VLOOKUP($A38,id!$C:$H,4,0)</f>
        <v>0</v>
      </c>
      <c r="D38" s="2">
        <f t="shared" si="1"/>
        <v>36</v>
      </c>
      <c r="E38" s="10">
        <f>LARGE(F38:AA38,1)+IFERROR(LARGE(F38:AA38,2),0)+IFERROR(LARGE(F38:AA38,3),0)+IFERROR(LARGE(F38:AA38,4),0)+IFERROR(LARGE(F38:AA38,5),0)+IFERROR(LARGE(F38:AA38,6),0)</f>
        <v>68.965517241379317</v>
      </c>
      <c r="F38" s="11"/>
      <c r="G38" s="11"/>
      <c r="H38" s="11"/>
      <c r="I38" s="177"/>
      <c r="J38" s="11"/>
      <c r="K38" s="11"/>
      <c r="L38" s="11"/>
      <c r="M38" s="11"/>
      <c r="N38" s="11"/>
      <c r="O38" s="11" t="str">
        <f>IFERROR(VLOOKUP($A38,'ITOrient K'!$P$3:$V$9,7,0),"")</f>
        <v/>
      </c>
      <c r="P38" s="11">
        <f>IFERROR(VLOOKUP($A38,'Jatka K'!$K$4:$Q$7,7,0),"")</f>
        <v>68.965517241379317</v>
      </c>
      <c r="Q38" s="11" t="str">
        <f>IFERROR(VLOOKUP($A38,'Korno K'!$AG$2:$AM$5,7,0),"")</f>
        <v/>
      </c>
      <c r="R38" s="11" t="str">
        <f>IFERROR(VLOOKUP($A38,'Mordownik K'!$H$3:$N$3,7,0),"")</f>
        <v/>
      </c>
      <c r="S38" s="11" t="str">
        <f>IFERROR(VLOOKUP($A38,'Orientakcja 15 K'!$M$3:$S$6,7,0),"")</f>
        <v/>
      </c>
      <c r="T38" s="11" t="str">
        <f>IFERROR(VLOOKUP($A38,'XXII Szago K'!$H$3:$N$6,7,0),"")</f>
        <v/>
      </c>
      <c r="U38" s="11" t="str">
        <f>IFERROR(VLOOKUP($A38,'XX zKompasem K'!$L$3:$R$5,7,0),"")</f>
        <v/>
      </c>
      <c r="V38" s="11" t="str">
        <f>IFERROR(VLOOKUP($A38,'H60 TR200 K'!$AS$3:$AY$8,7,0),"")</f>
        <v/>
      </c>
      <c r="W38" s="11" t="str">
        <f>IFERROR(VLOOKUP($A38,'H60 TR100 K'!$AJ$3:$AP$15,7,0),"")</f>
        <v/>
      </c>
      <c r="X38" s="11" t="str">
        <f>IFERROR(VLOOKUP($A38,'Liszkor K'!$BR$3:$BX$7,7,0),"")</f>
        <v/>
      </c>
      <c r="Y38" s="11" t="str">
        <f>IFERROR(VLOOKUP($A38,'KW K'!$BQ$2:$BW$2,7,0),"")</f>
        <v/>
      </c>
      <c r="Z38" s="11" t="str">
        <f>IFERROR(VLOOKUP($A38,'Wilga K'!$L$3:$R$4,7,0),"")</f>
        <v/>
      </c>
      <c r="AA38" s="11" t="str">
        <f>IFERROR(VLOOKUP($A38,'NM 200 K'!$M$6:$S$9,7,0),"")</f>
        <v/>
      </c>
      <c r="AB38" s="21">
        <f>MIN(COUNT(F38:AA38)-COUNT(#REF!,W38,#REF!)*0.1,6)</f>
        <v>1</v>
      </c>
    </row>
    <row r="39" spans="1:28">
      <c r="A39">
        <v>222</v>
      </c>
      <c r="B39" s="18" t="str">
        <f>VLOOKUP($A39,id!$C:$H,6,0)</f>
        <v>Wójcik Milena</v>
      </c>
      <c r="C39" s="18" t="str">
        <f>VLOOKUP($A39,id!$C:$H,4,0)</f>
        <v>Baberki na Szosach</v>
      </c>
      <c r="D39" s="2">
        <f t="shared" si="1"/>
        <v>37</v>
      </c>
      <c r="E39" s="10">
        <f>LARGE(F39:AA39,1)+IFERROR(LARGE(F39:AA39,2),0)+IFERROR(LARGE(F39:AA39,3),0)+IFERROR(LARGE(F39:AA39,4),0)+IFERROR(LARGE(F39:AA39,5),0)+IFERROR(LARGE(F39:AA39,6),0)</f>
        <v>66.050204810419075</v>
      </c>
      <c r="F39" s="11"/>
      <c r="G39" s="11"/>
      <c r="H39" s="11"/>
      <c r="I39" s="177"/>
      <c r="J39" s="11"/>
      <c r="K39" s="11"/>
      <c r="L39" s="11"/>
      <c r="M39" s="11"/>
      <c r="N39" s="11"/>
      <c r="O39" s="11">
        <f>IFERROR(VLOOKUP($A39,'ITOrient K'!$P$3:$V$9,7,0),"")</f>
        <v>66.050204810419075</v>
      </c>
      <c r="P39" s="11" t="str">
        <f>IFERROR(VLOOKUP($A39,'Jatka K'!$K$4:$Q$7,7,0),"")</f>
        <v/>
      </c>
      <c r="Q39" s="11" t="str">
        <f>IFERROR(VLOOKUP($A39,'Korno K'!$AG$2:$AM$5,7,0),"")</f>
        <v/>
      </c>
      <c r="R39" s="11" t="str">
        <f>IFERROR(VLOOKUP($A39,'Mordownik K'!$H$3:$N$3,7,0),"")</f>
        <v/>
      </c>
      <c r="S39" s="11" t="str">
        <f>IFERROR(VLOOKUP($A39,'Orientakcja 15 K'!$M$3:$S$6,7,0),"")</f>
        <v/>
      </c>
      <c r="T39" s="11" t="str">
        <f>IFERROR(VLOOKUP($A39,'XXII Szago K'!$H$3:$N$6,7,0),"")</f>
        <v/>
      </c>
      <c r="U39" s="11" t="str">
        <f>IFERROR(VLOOKUP($A39,'XX zKompasem K'!$L$3:$R$5,7,0),"")</f>
        <v/>
      </c>
      <c r="V39" s="11" t="str">
        <f>IFERROR(VLOOKUP($A39,'H60 TR200 K'!$AS$3:$AY$8,7,0),"")</f>
        <v/>
      </c>
      <c r="W39" s="11" t="str">
        <f>IFERROR(VLOOKUP($A39,'H60 TR100 K'!$AJ$3:$AP$15,7,0),"")</f>
        <v/>
      </c>
      <c r="X39" s="11" t="str">
        <f>IFERROR(VLOOKUP($A39,'Liszkor K'!$BR$3:$BX$7,7,0),"")</f>
        <v/>
      </c>
      <c r="Y39" s="11" t="str">
        <f>IFERROR(VLOOKUP($A39,'KW K'!$BQ$2:$BW$2,7,0),"")</f>
        <v/>
      </c>
      <c r="Z39" s="11" t="str">
        <f>IFERROR(VLOOKUP($A39,'Wilga K'!$L$3:$R$4,7,0),"")</f>
        <v/>
      </c>
      <c r="AA39" s="11" t="str">
        <f>IFERROR(VLOOKUP($A39,'NM 200 K'!$M$6:$S$9,7,0),"")</f>
        <v/>
      </c>
      <c r="AB39" s="21">
        <f>MIN(COUNT(F39:AA39)-COUNT(#REF!,W39,#REF!)*0.1,6)</f>
        <v>1</v>
      </c>
    </row>
    <row r="40" spans="1:28">
      <c r="A40">
        <v>280</v>
      </c>
      <c r="B40" s="18" t="str">
        <f>VLOOKUP($A40,id!$C:$H,6,0)</f>
        <v>Dołasińska Dagmara</v>
      </c>
      <c r="C40" s="18" t="str">
        <f>VLOOKUP($A40,id!$C:$H,4,0)</f>
        <v>Finteł</v>
      </c>
      <c r="D40" s="2">
        <f t="shared" si="1"/>
        <v>38</v>
      </c>
      <c r="E40" s="10">
        <f>LARGE(F40:AA40,1)+IFERROR(LARGE(F40:AA40,2),0)+IFERROR(LARGE(F40:AA40,3),0)+IFERROR(LARGE(F40:AA40,4),0)+IFERROR(LARGE(F40:AA40,5),0)+IFERROR(LARGE(F40:AA40,6),0)</f>
        <v>64.285714285714278</v>
      </c>
      <c r="F40" s="11"/>
      <c r="G40" s="11"/>
      <c r="H40" s="11"/>
      <c r="I40" s="177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 t="str">
        <f>IFERROR(VLOOKUP($A40,'XXII Szago K'!$H$3:$N$6,7,0),"")</f>
        <v/>
      </c>
      <c r="U40" s="11">
        <f>IFERROR(VLOOKUP($A40,'XX zKompasem K'!$L$3:$R$5,7,0),"")</f>
        <v>64.285714285714278</v>
      </c>
      <c r="V40" s="11" t="str">
        <f>IFERROR(VLOOKUP($A40,'H60 TR200 K'!$AS$3:$AY$8,7,0),"")</f>
        <v/>
      </c>
      <c r="W40" s="11" t="str">
        <f>IFERROR(VLOOKUP($A40,'H60 TR100 K'!$AJ$3:$AP$15,7,0),"")</f>
        <v/>
      </c>
      <c r="X40" s="11" t="str">
        <f>IFERROR(VLOOKUP($A40,'Liszkor K'!$BR$3:$BX$7,7,0),"")</f>
        <v/>
      </c>
      <c r="Y40" s="11" t="str">
        <f>IFERROR(VLOOKUP($A40,'KW K'!$BQ$2:$BW$2,7,0),"")</f>
        <v/>
      </c>
      <c r="Z40" s="11" t="str">
        <f>IFERROR(VLOOKUP($A40,'Wilga K'!$L$3:$R$4,7,0),"")</f>
        <v/>
      </c>
      <c r="AA40" s="11" t="str">
        <f>IFERROR(VLOOKUP($A40,'NM 200 K'!$M$6:$S$9,7,0),"")</f>
        <v/>
      </c>
      <c r="AB40" s="21">
        <f>MIN(COUNT(F40:AA40)-COUNT(#REF!,W40,#REF!)*0.1,6)</f>
        <v>1</v>
      </c>
    </row>
    <row r="41" spans="1:28">
      <c r="A41">
        <v>103</v>
      </c>
      <c r="B41" s="18" t="str">
        <f>VLOOKUP($A41,id!$C:$H,6,0)</f>
        <v>Szwaracka Małgorzata</v>
      </c>
      <c r="C41" s="18" t="str">
        <f>VLOOKUP($A41,id!$C:$H,4,0)</f>
        <v>Morenka Team</v>
      </c>
      <c r="D41" s="2">
        <f t="shared" si="1"/>
        <v>39</v>
      </c>
      <c r="E41" s="10">
        <f>LARGE(F41:AA41,1)+IFERROR(LARGE(F41:AA41,2),0)+IFERROR(LARGE(F41:AA41,3),0)+IFERROR(LARGE(F41:AA41,4),0)+IFERROR(LARGE(F41:AA41,5),0)+IFERROR(LARGE(F41:AA41,6),0)</f>
        <v>62.474840756790037</v>
      </c>
      <c r="F41" s="11"/>
      <c r="G41" s="11"/>
      <c r="H41" s="11"/>
      <c r="I41" s="177"/>
      <c r="J41" s="11">
        <f>IFERROR(VLOOKUP($A41,'Mazurskie Tropy K'!$L$2:$R$13,7,0),"")</f>
        <v>62.474840756790037</v>
      </c>
      <c r="K41" s="11" t="str">
        <f>IFERROR(VLOOKUP($A41,'Grassor 300 K'!$BV$6:$CB$7,7,0),"")</f>
        <v/>
      </c>
      <c r="L41" s="11" t="str">
        <f>IFERROR(VLOOKUP($A41,'BO K'!$Q$2:$W$10,7,0),"")</f>
        <v/>
      </c>
      <c r="M41" s="11" t="str">
        <f>IFERROR(VLOOKUP($A41,'Hawran K'!$AM$2:$AS$11,7,0),"")</f>
        <v/>
      </c>
      <c r="N41" s="11" t="str">
        <f>IFERROR(VLOOKUP($A41,'Orientakcja 14 K'!$M$3:$S$6,7,0),"")</f>
        <v/>
      </c>
      <c r="O41" s="11" t="str">
        <f>IFERROR(VLOOKUP($A41,'ITOrient K'!$P$3:$V$9,7,0),"")</f>
        <v/>
      </c>
      <c r="P41" s="11" t="str">
        <f>IFERROR(VLOOKUP($A41,'Jatka K'!$K$4:$Q$7,7,0),"")</f>
        <v/>
      </c>
      <c r="Q41" s="11" t="str">
        <f>IFERROR(VLOOKUP($A41,'Korno K'!$AG$2:$AM$5,7,0),"")</f>
        <v/>
      </c>
      <c r="R41" s="11" t="str">
        <f>IFERROR(VLOOKUP($A41,'Mordownik K'!$H$3:$N$3,7,0),"")</f>
        <v/>
      </c>
      <c r="S41" s="11" t="str">
        <f>IFERROR(VLOOKUP($A41,'Orientakcja 15 K'!$M$3:$S$6,7,0),"")</f>
        <v/>
      </c>
      <c r="T41" s="11" t="str">
        <f>IFERROR(VLOOKUP($A41,'XXII Szago K'!$H$3:$N$6,7,0),"")</f>
        <v/>
      </c>
      <c r="U41" s="11" t="str">
        <f>IFERROR(VLOOKUP($A41,'XX zKompasem K'!$L$3:$R$5,7,0),"")</f>
        <v/>
      </c>
      <c r="V41" s="11" t="str">
        <f>IFERROR(VLOOKUP($A41,'H60 TR200 K'!$AS$3:$AY$8,7,0),"")</f>
        <v/>
      </c>
      <c r="W41" s="11" t="str">
        <f>IFERROR(VLOOKUP($A41,'H60 TR100 K'!$AJ$3:$AP$15,7,0),"")</f>
        <v/>
      </c>
      <c r="X41" s="11" t="str">
        <f>IFERROR(VLOOKUP($A41,'Liszkor K'!$BR$3:$BX$7,7,0),"")</f>
        <v/>
      </c>
      <c r="Y41" s="11" t="str">
        <f>IFERROR(VLOOKUP($A41,'KW K'!$BQ$2:$BW$2,7,0),"")</f>
        <v/>
      </c>
      <c r="Z41" s="11" t="str">
        <f>IFERROR(VLOOKUP($A41,'Wilga K'!$L$3:$R$4,7,0),"")</f>
        <v/>
      </c>
      <c r="AA41" s="11" t="str">
        <f>IFERROR(VLOOKUP($A41,'NM 200 K'!$M$6:$S$9,7,0),"")</f>
        <v/>
      </c>
      <c r="AB41" s="21">
        <f>MIN(COUNT(F41:AA41)-COUNT(#REF!,W41,#REF!)*0.1,6)</f>
        <v>1</v>
      </c>
    </row>
    <row r="42" spans="1:28">
      <c r="A42">
        <v>223</v>
      </c>
      <c r="B42" s="18" t="str">
        <f>VLOOKUP($A42,id!$C:$H,6,0)</f>
        <v>Molka Małgorzata</v>
      </c>
      <c r="C42" s="18" t="str">
        <f>VLOOKUP($A42,id!$C:$H,4,0)</f>
        <v>Team50</v>
      </c>
      <c r="D42" s="2">
        <f t="shared" si="1"/>
        <v>40</v>
      </c>
      <c r="E42" s="10">
        <f>LARGE(F42:AA42,1)+IFERROR(LARGE(F42:AA42,2),0)+IFERROR(LARGE(F42:AA42,3),0)+IFERROR(LARGE(F42:AA42,4),0)+IFERROR(LARGE(F42:AA42,5),0)+IFERROR(LARGE(F42:AA42,6),0)</f>
        <v>62.164898645100308</v>
      </c>
      <c r="F42" s="11"/>
      <c r="G42" s="11"/>
      <c r="H42" s="11"/>
      <c r="I42" s="177"/>
      <c r="J42" s="11"/>
      <c r="K42" s="11"/>
      <c r="L42" s="11"/>
      <c r="M42" s="11"/>
      <c r="N42" s="11"/>
      <c r="O42" s="11">
        <f>IFERROR(VLOOKUP($A42,'ITOrient K'!$P$3:$V$9,7,0),"")</f>
        <v>62.164898645100308</v>
      </c>
      <c r="P42" s="11" t="str">
        <f>IFERROR(VLOOKUP($A42,'Jatka K'!$K$4:$Q$7,7,0),"")</f>
        <v/>
      </c>
      <c r="Q42" s="11" t="str">
        <f>IFERROR(VLOOKUP($A42,'Korno K'!$AG$2:$AM$5,7,0),"")</f>
        <v/>
      </c>
      <c r="R42" s="11" t="str">
        <f>IFERROR(VLOOKUP($A42,'Mordownik K'!$H$3:$N$3,7,0),"")</f>
        <v/>
      </c>
      <c r="S42" s="11" t="str">
        <f>IFERROR(VLOOKUP($A42,'Orientakcja 15 K'!$M$3:$S$6,7,0),"")</f>
        <v/>
      </c>
      <c r="T42" s="11" t="str">
        <f>IFERROR(VLOOKUP($A42,'XXII Szago K'!$H$3:$N$6,7,0),"")</f>
        <v/>
      </c>
      <c r="U42" s="11" t="str">
        <f>IFERROR(VLOOKUP($A42,'XX zKompasem K'!$L$3:$R$5,7,0),"")</f>
        <v/>
      </c>
      <c r="V42" s="11" t="str">
        <f>IFERROR(VLOOKUP($A42,'H60 TR200 K'!$AS$3:$AY$8,7,0),"")</f>
        <v/>
      </c>
      <c r="W42" s="11" t="str">
        <f>IFERROR(VLOOKUP($A42,'H60 TR100 K'!$AJ$3:$AP$15,7,0),"")</f>
        <v/>
      </c>
      <c r="X42" s="11" t="str">
        <f>IFERROR(VLOOKUP($A42,'Liszkor K'!$BR$3:$BX$7,7,0),"")</f>
        <v/>
      </c>
      <c r="Y42" s="11" t="str">
        <f>IFERROR(VLOOKUP($A42,'KW K'!$BQ$2:$BW$2,7,0),"")</f>
        <v/>
      </c>
      <c r="Z42" s="11" t="str">
        <f>IFERROR(VLOOKUP($A42,'Wilga K'!$L$3:$R$4,7,0),"")</f>
        <v/>
      </c>
      <c r="AA42" s="11" t="str">
        <f>IFERROR(VLOOKUP($A42,'NM 200 K'!$M$6:$S$9,7,0),"")</f>
        <v/>
      </c>
      <c r="AB42" s="21">
        <f>MIN(COUNT(F42:AA42)-COUNT(#REF!,W42,#REF!)*0.1,6)</f>
        <v>1</v>
      </c>
    </row>
    <row r="43" spans="1:28">
      <c r="A43">
        <v>509</v>
      </c>
      <c r="B43" s="18" t="str">
        <f>VLOOKUP($A43,id!$C:$H,6,0)</f>
        <v>Lewandowska Agata</v>
      </c>
      <c r="C43" s="18" t="str">
        <f>VLOOKUP($A43,id!$C:$H,4,0)</f>
        <v>Pędzące Żółwie</v>
      </c>
      <c r="D43" s="2">
        <f t="shared" si="1"/>
        <v>41</v>
      </c>
      <c r="E43" s="10">
        <f>LARGE(F43:AA43,1)+IFERROR(LARGE(F43:AA43,2),0)+IFERROR(LARGE(F43:AA43,3),0)+IFERROR(LARGE(F43:AA43,4),0)+IFERROR(LARGE(F43:AA43,5),0)+IFERROR(LARGE(F43:AA43,6),0)</f>
        <v>58.070980243053164</v>
      </c>
      <c r="F43" s="11"/>
      <c r="G43" s="11"/>
      <c r="H43" s="11"/>
      <c r="I43" s="177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 t="str">
        <f>IFERROR(VLOOKUP($A43,'H60 TR200 K'!$AS$3:$AY$8,7,0),"")</f>
        <v/>
      </c>
      <c r="W43" s="11">
        <f>IFERROR(VLOOKUP($A43,'H60 TR100 K'!$AJ$3:$AP$15,7,0),"")</f>
        <v>58.070980243053164</v>
      </c>
      <c r="X43" s="11" t="str">
        <f>IFERROR(VLOOKUP($A43,'Liszkor K'!$BR$3:$BX$7,7,0),"")</f>
        <v/>
      </c>
      <c r="Y43" s="11" t="str">
        <f>IFERROR(VLOOKUP($A43,'KW K'!$BQ$2:$BW$2,7,0),"")</f>
        <v/>
      </c>
      <c r="Z43" s="11" t="str">
        <f>IFERROR(VLOOKUP($A43,'Wilga K'!$L$3:$R$4,7,0),"")</f>
        <v/>
      </c>
      <c r="AA43" s="11" t="str">
        <f>IFERROR(VLOOKUP($A43,'NM 200 K'!$M$6:$S$9,7,0),"")</f>
        <v/>
      </c>
      <c r="AB43" s="21">
        <f>MIN(COUNT(F43:AA43)-COUNT(#REF!,W43,#REF!)*0.1,6)</f>
        <v>0.9</v>
      </c>
    </row>
    <row r="44" spans="1:28">
      <c r="A44">
        <v>209</v>
      </c>
      <c r="B44" s="18" t="str">
        <f>VLOOKUP($A44,id!$C:$H,6,0)</f>
        <v>Stefańczyk Monika</v>
      </c>
      <c r="C44" s="18" t="str">
        <f>VLOOKUP($A44,id!$C:$H,4,0)</f>
        <v>Les femmes courant dans les forets</v>
      </c>
      <c r="D44" s="2">
        <f t="shared" si="1"/>
        <v>42</v>
      </c>
      <c r="E44" s="10">
        <f>LARGE(F44:AA44,1)+IFERROR(LARGE(F44:AA44,2),0)+IFERROR(LARGE(F44:AA44,3),0)+IFERROR(LARGE(F44:AA44,4),0)+IFERROR(LARGE(F44:AA44,5),0)+IFERROR(LARGE(F44:AA44,6),0)</f>
        <v>55.905511811023629</v>
      </c>
      <c r="F44" s="11"/>
      <c r="G44" s="11"/>
      <c r="H44" s="11"/>
      <c r="I44" s="177"/>
      <c r="J44" s="11" t="str">
        <f>IFERROR(VLOOKUP($A44,'Mazurskie Tropy K'!$L$2:$R$13,7,0),"")</f>
        <v/>
      </c>
      <c r="K44" s="11" t="str">
        <f>IFERROR(VLOOKUP($A44,'Grassor 300 K'!$BV$6:$CB$7,7,0),"")</f>
        <v/>
      </c>
      <c r="L44" s="11" t="str">
        <f>IFERROR(VLOOKUP($A44,'BO K'!$Q$2:$W$10,7,0),"")</f>
        <v/>
      </c>
      <c r="M44" s="11">
        <f>IFERROR(VLOOKUP($A44,'Hawran K'!$AM$2:$AS$11,7,0),"")</f>
        <v>55.905511811023629</v>
      </c>
      <c r="N44" s="11" t="str">
        <f>IFERROR(VLOOKUP($A44,'Orientakcja 14 K'!$M$3:$S$6,7,0),"")</f>
        <v/>
      </c>
      <c r="O44" s="11" t="str">
        <f>IFERROR(VLOOKUP($A44,'ITOrient K'!$P$3:$V$9,7,0),"")</f>
        <v/>
      </c>
      <c r="P44" s="11" t="str">
        <f>IFERROR(VLOOKUP($A44,'Jatka K'!$K$4:$Q$7,7,0),"")</f>
        <v/>
      </c>
      <c r="Q44" s="11" t="str">
        <f>IFERROR(VLOOKUP($A44,'Korno K'!$AG$2:$AM$5,7,0),"")</f>
        <v/>
      </c>
      <c r="R44" s="11" t="str">
        <f>IFERROR(VLOOKUP($A44,'Mordownik K'!$H$3:$N$3,7,0),"")</f>
        <v/>
      </c>
      <c r="S44" s="11" t="str">
        <f>IFERROR(VLOOKUP($A44,'Orientakcja 15 K'!$M$3:$S$6,7,0),"")</f>
        <v/>
      </c>
      <c r="T44" s="11" t="str">
        <f>IFERROR(VLOOKUP($A44,'XXII Szago K'!$H$3:$N$6,7,0),"")</f>
        <v/>
      </c>
      <c r="U44" s="11" t="str">
        <f>IFERROR(VLOOKUP($A44,'XX zKompasem K'!$L$3:$R$5,7,0),"")</f>
        <v/>
      </c>
      <c r="V44" s="11" t="str">
        <f>IFERROR(VLOOKUP($A44,'H60 TR200 K'!$AS$3:$AY$8,7,0),"")</f>
        <v/>
      </c>
      <c r="W44" s="11" t="str">
        <f>IFERROR(VLOOKUP($A44,'H60 TR100 K'!$AJ$3:$AP$15,7,0),"")</f>
        <v/>
      </c>
      <c r="X44" s="11" t="str">
        <f>IFERROR(VLOOKUP($A44,'Liszkor K'!$BR$3:$BX$7,7,0),"")</f>
        <v/>
      </c>
      <c r="Y44" s="11" t="str">
        <f>IFERROR(VLOOKUP($A44,'KW K'!$BQ$2:$BW$2,7,0),"")</f>
        <v/>
      </c>
      <c r="Z44" s="11" t="str">
        <f>IFERROR(VLOOKUP($A44,'Wilga K'!$L$3:$R$4,7,0),"")</f>
        <v/>
      </c>
      <c r="AA44" s="11" t="str">
        <f>IFERROR(VLOOKUP($A44,'NM 200 K'!$M$6:$S$9,7,0),"")</f>
        <v/>
      </c>
      <c r="AB44" s="21">
        <f>MIN(COUNT(F44:AA44)-COUNT(#REF!,W44,#REF!)*0.1,6)</f>
        <v>1</v>
      </c>
    </row>
    <row r="45" spans="1:28">
      <c r="A45" s="12">
        <v>50</v>
      </c>
      <c r="B45" s="18" t="str">
        <f>VLOOKUP($A45,id!$C:$H,6,0)</f>
        <v>Barnik Edyta</v>
      </c>
      <c r="C45" s="18" t="str">
        <f>VLOOKUP($A45,id!$C:$H,4,0)</f>
        <v>No to kawusia</v>
      </c>
      <c r="D45" s="2">
        <f t="shared" si="1"/>
        <v>43</v>
      </c>
      <c r="E45" s="10">
        <f>LARGE(F45:AA45,1)+IFERROR(LARGE(F45:AA45,2),0)+IFERROR(LARGE(F45:AA45,3),0)+IFERROR(LARGE(F45:AA45,4),0)+IFERROR(LARGE(F45:AA45,5),0)+IFERROR(LARGE(F45:AA45,6),0)</f>
        <v>54.999999999999964</v>
      </c>
      <c r="F45" s="11">
        <f>IFERROR(VLOOKUP(A45,'Pazur K'!$K$2:$Q$8,7,0),"")</f>
        <v>54.999999999999964</v>
      </c>
      <c r="G45" s="11" t="str">
        <f>IFERROR(VLOOKUP(A45,'XXI Szago K'!$I$2:$O$5,7,0),"")</f>
        <v/>
      </c>
      <c r="H45" s="11" t="str">
        <f>IFERROR(VLOOKUP($A45,'XIX zKompasem K'!$L$3:$R$3,7,0),"")</f>
        <v/>
      </c>
      <c r="I45" s="177" t="str">
        <f>IFERROR(VLOOKUP($A45,'Roztoczńska 13 K'!$H$2:$N$3,7,0),"")</f>
        <v/>
      </c>
      <c r="J45" s="11" t="str">
        <f>IFERROR(VLOOKUP($A45,'Mazurskie Tropy K'!$L$2:$R$13,7,0),"")</f>
        <v/>
      </c>
      <c r="K45" s="11" t="str">
        <f>IFERROR(VLOOKUP($A45,'Grassor 300 K'!$BV$6:$CB$7,7,0),"")</f>
        <v/>
      </c>
      <c r="L45" s="11" t="str">
        <f>IFERROR(VLOOKUP($A45,'BO K'!$Q$2:$W$10,7,0),"")</f>
        <v/>
      </c>
      <c r="M45" s="11" t="str">
        <f>IFERROR(VLOOKUP($A45,'Hawran K'!$AM$2:$AS$11,7,0),"")</f>
        <v/>
      </c>
      <c r="N45" s="11" t="str">
        <f>IFERROR(VLOOKUP($A45,'Orientakcja 14 K'!$M$3:$S$6,7,0),"")</f>
        <v/>
      </c>
      <c r="O45" s="11" t="str">
        <f>IFERROR(VLOOKUP($A45,'ITOrient K'!$P$3:$V$9,7,0),"")</f>
        <v/>
      </c>
      <c r="P45" s="11" t="str">
        <f>IFERROR(VLOOKUP($A45,'Jatka K'!$K$4:$Q$7,7,0),"")</f>
        <v/>
      </c>
      <c r="Q45" s="11" t="str">
        <f>IFERROR(VLOOKUP($A45,'Korno K'!$AG$2:$AM$5,7,0),"")</f>
        <v/>
      </c>
      <c r="R45" s="11" t="str">
        <f>IFERROR(VLOOKUP($A45,'Mordownik K'!$H$3:$N$3,7,0),"")</f>
        <v/>
      </c>
      <c r="S45" s="11" t="str">
        <f>IFERROR(VLOOKUP($A45,'Orientakcja 15 K'!$M$3:$S$6,7,0),"")</f>
        <v/>
      </c>
      <c r="T45" s="11" t="str">
        <f>IFERROR(VLOOKUP($A45,'XXII Szago K'!$H$3:$N$6,7,0),"")</f>
        <v/>
      </c>
      <c r="U45" s="11" t="str">
        <f>IFERROR(VLOOKUP($A45,'XX zKompasem K'!$L$3:$R$5,7,0),"")</f>
        <v/>
      </c>
      <c r="V45" s="11" t="str">
        <f>IFERROR(VLOOKUP($A45,'H60 TR200 K'!$AS$3:$AY$8,7,0),"")</f>
        <v/>
      </c>
      <c r="W45" s="11" t="str">
        <f>IFERROR(VLOOKUP($A45,'H60 TR100 K'!$AJ$3:$AP$15,7,0),"")</f>
        <v/>
      </c>
      <c r="X45" s="11" t="str">
        <f>IFERROR(VLOOKUP($A45,'Liszkor K'!$BR$3:$BX$7,7,0),"")</f>
        <v/>
      </c>
      <c r="Y45" s="11" t="str">
        <f>IFERROR(VLOOKUP($A45,'KW K'!$BQ$2:$BW$2,7,0),"")</f>
        <v/>
      </c>
      <c r="Z45" s="11" t="str">
        <f>IFERROR(VLOOKUP($A45,'Wilga K'!$L$3:$R$4,7,0),"")</f>
        <v/>
      </c>
      <c r="AA45" s="11" t="str">
        <f>IFERROR(VLOOKUP($A45,'NM 200 K'!$M$6:$S$9,7,0),"")</f>
        <v/>
      </c>
      <c r="AB45" s="21">
        <f>MIN(COUNT(F45:AA45)-COUNT(#REF!,W45,#REF!)*0.1,6)</f>
        <v>1</v>
      </c>
    </row>
    <row r="46" spans="1:28">
      <c r="A46">
        <v>291</v>
      </c>
      <c r="B46" s="18" t="str">
        <f>VLOOKUP($A46,id!$C:$H,6,0)</f>
        <v>Romanik Aneta</v>
      </c>
      <c r="C46" s="18">
        <f>VLOOKUP($A46,id!$C:$H,4,0)</f>
        <v>0</v>
      </c>
      <c r="D46" s="2">
        <f t="shared" si="1"/>
        <v>44</v>
      </c>
      <c r="E46" s="10">
        <f>LARGE(F46:AA46,1)+IFERROR(LARGE(F46:AA46,2),0)+IFERROR(LARGE(F46:AA46,3),0)+IFERROR(LARGE(F46:AA46,4),0)+IFERROR(LARGE(F46:AA46,5),0)+IFERROR(LARGE(F46:AA46,6),0)</f>
        <v>53.333333333333321</v>
      </c>
      <c r="F46" s="11"/>
      <c r="G46" s="11"/>
      <c r="H46" s="11"/>
      <c r="I46" s="177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>
        <f>IFERROR(VLOOKUP($A46,'H60 TR200 K'!$AS$3:$AY$8,7,0),"")</f>
        <v>53.333333333333321</v>
      </c>
      <c r="W46" s="11" t="str">
        <f>IFERROR(VLOOKUP($A46,'H60 TR100 K'!$AJ$3:$AP$15,7,0),"")</f>
        <v/>
      </c>
      <c r="X46" s="11" t="str">
        <f>IFERROR(VLOOKUP($A46,'Liszkor K'!$BR$3:$BX$7,7,0),"")</f>
        <v/>
      </c>
      <c r="Y46" s="11" t="str">
        <f>IFERROR(VLOOKUP($A46,'KW K'!$BQ$2:$BW$2,7,0),"")</f>
        <v/>
      </c>
      <c r="Z46" s="11" t="str">
        <f>IFERROR(VLOOKUP($A46,'Wilga K'!$L$3:$R$4,7,0),"")</f>
        <v/>
      </c>
      <c r="AA46" s="11" t="str">
        <f>IFERROR(VLOOKUP($A46,'NM 200 K'!$M$6:$S$9,7,0),"")</f>
        <v/>
      </c>
      <c r="AB46" s="21">
        <f>MIN(COUNT(F46:AA46)-COUNT(#REF!,W46,#REF!)*0.1,6)</f>
        <v>1</v>
      </c>
    </row>
    <row r="47" spans="1:28">
      <c r="A47">
        <v>143</v>
      </c>
      <c r="B47" s="18" t="str">
        <f>VLOOKUP($A47,id!$C:$H,6,0)</f>
        <v>Koźbiał Katarzyna</v>
      </c>
      <c r="C47" s="18">
        <f>VLOOKUP($A47,id!$C:$H,4,0)</f>
        <v>0</v>
      </c>
      <c r="D47" s="2">
        <f t="shared" si="1"/>
        <v>45</v>
      </c>
      <c r="E47" s="10">
        <f>LARGE(F47:AA47,1)+IFERROR(LARGE(F47:AA47,2),0)+IFERROR(LARGE(F47:AA47,3),0)+IFERROR(LARGE(F47:AA47,4),0)+IFERROR(LARGE(F47:AA47,5),0)+IFERROR(LARGE(F47:AA47,6),0)</f>
        <v>49.17037132858573</v>
      </c>
      <c r="F47" s="11"/>
      <c r="G47" s="11"/>
      <c r="H47" s="11"/>
      <c r="I47" s="177"/>
      <c r="J47" s="11" t="str">
        <f>IFERROR(VLOOKUP($A47,'Mazurskie Tropy K'!$L$2:$R$13,7,0),"")</f>
        <v/>
      </c>
      <c r="K47" s="11" t="str">
        <f>IFERROR(VLOOKUP($A47,'Grassor 300 K'!$BV$6:$CB$7,7,0),"")</f>
        <v/>
      </c>
      <c r="L47" s="11">
        <f>IFERROR(VLOOKUP($A47,'BO K'!$Q$2:$W$10,7,0),"")</f>
        <v>49.17037132858573</v>
      </c>
      <c r="M47" s="11" t="str">
        <f>IFERROR(VLOOKUP($A47,'Hawran K'!$AM$2:$AS$11,7,0),"")</f>
        <v/>
      </c>
      <c r="N47" s="11" t="str">
        <f>IFERROR(VLOOKUP($A47,'Orientakcja 14 K'!$M$3:$S$6,7,0),"")</f>
        <v/>
      </c>
      <c r="O47" s="11" t="str">
        <f>IFERROR(VLOOKUP($A47,'ITOrient K'!$P$3:$V$9,7,0),"")</f>
        <v/>
      </c>
      <c r="P47" s="11" t="str">
        <f>IFERROR(VLOOKUP($A47,'Jatka K'!$K$4:$Q$7,7,0),"")</f>
        <v/>
      </c>
      <c r="Q47" s="11" t="str">
        <f>IFERROR(VLOOKUP($A47,'Korno K'!$AG$2:$AM$5,7,0),"")</f>
        <v/>
      </c>
      <c r="R47" s="11" t="str">
        <f>IFERROR(VLOOKUP($A47,'Mordownik K'!$H$3:$N$3,7,0),"")</f>
        <v/>
      </c>
      <c r="S47" s="11" t="str">
        <f>IFERROR(VLOOKUP($A47,'Orientakcja 15 K'!$M$3:$S$6,7,0),"")</f>
        <v/>
      </c>
      <c r="T47" s="11" t="str">
        <f>IFERROR(VLOOKUP($A47,'XXII Szago K'!$H$3:$N$6,7,0),"")</f>
        <v/>
      </c>
      <c r="U47" s="11" t="str">
        <f>IFERROR(VLOOKUP($A47,'XX zKompasem K'!$L$3:$R$5,7,0),"")</f>
        <v/>
      </c>
      <c r="V47" s="11" t="str">
        <f>IFERROR(VLOOKUP($A47,'H60 TR200 K'!$AS$3:$AY$8,7,0),"")</f>
        <v/>
      </c>
      <c r="W47" s="11" t="str">
        <f>IFERROR(VLOOKUP($A47,'H60 TR100 K'!$AJ$3:$AP$15,7,0),"")</f>
        <v/>
      </c>
      <c r="X47" s="11" t="str">
        <f>IFERROR(VLOOKUP($A47,'Liszkor K'!$BR$3:$BX$7,7,0),"")</f>
        <v/>
      </c>
      <c r="Y47" s="11" t="str">
        <f>IFERROR(VLOOKUP($A47,'KW K'!$BQ$2:$BW$2,7,0),"")</f>
        <v/>
      </c>
      <c r="Z47" s="11" t="str">
        <f>IFERROR(VLOOKUP($A47,'Wilga K'!$L$3:$R$4,7,0),"")</f>
        <v/>
      </c>
      <c r="AA47" s="11" t="str">
        <f>IFERROR(VLOOKUP($A47,'NM 200 K'!$M$6:$S$9,7,0),"")</f>
        <v/>
      </c>
      <c r="AB47" s="21">
        <f>MIN(COUNT(F47:AA47)-COUNT(#REF!,W47,#REF!)*0.1,6)</f>
        <v>1</v>
      </c>
    </row>
    <row r="48" spans="1:28">
      <c r="A48" s="12">
        <v>144</v>
      </c>
      <c r="B48" s="18" t="str">
        <f>VLOOKUP($A48,id!$C:$H,6,0)</f>
        <v>Rogała Klaudia</v>
      </c>
      <c r="C48" s="18">
        <f>VLOOKUP($A48,id!$C:$H,4,0)</f>
        <v>0</v>
      </c>
      <c r="D48" s="2">
        <f t="shared" si="1"/>
        <v>45</v>
      </c>
      <c r="E48" s="10">
        <f>LARGE(F48:AA48,1)+IFERROR(LARGE(F48:AA48,2),0)+IFERROR(LARGE(F48:AA48,3),0)+IFERROR(LARGE(F48:AA48,4),0)+IFERROR(LARGE(F48:AA48,5),0)+IFERROR(LARGE(F48:AA48,6),0)</f>
        <v>49.17037132858573</v>
      </c>
      <c r="F48" s="11"/>
      <c r="G48" s="11"/>
      <c r="H48" s="11"/>
      <c r="I48" s="177"/>
      <c r="J48" s="11" t="str">
        <f>IFERROR(VLOOKUP($A48,'Mazurskie Tropy K'!$L$2:$R$13,7,0),"")</f>
        <v/>
      </c>
      <c r="K48" s="11" t="str">
        <f>IFERROR(VLOOKUP($A48,'Grassor 300 K'!$BV$6:$CB$7,7,0),"")</f>
        <v/>
      </c>
      <c r="L48" s="11">
        <f>IFERROR(VLOOKUP($A48,'BO K'!$Q$2:$W$10,7,0),"")</f>
        <v>49.17037132858573</v>
      </c>
      <c r="M48" s="11" t="str">
        <f>IFERROR(VLOOKUP($A48,'Hawran K'!$AM$2:$AS$11,7,0),"")</f>
        <v/>
      </c>
      <c r="N48" s="11" t="str">
        <f>IFERROR(VLOOKUP($A48,'Orientakcja 14 K'!$M$3:$S$6,7,0),"")</f>
        <v/>
      </c>
      <c r="O48" s="11" t="str">
        <f>IFERROR(VLOOKUP($A48,'ITOrient K'!$P$3:$V$9,7,0),"")</f>
        <v/>
      </c>
      <c r="P48" s="11" t="str">
        <f>IFERROR(VLOOKUP($A48,'Jatka K'!$K$4:$Q$7,7,0),"")</f>
        <v/>
      </c>
      <c r="Q48" s="11" t="str">
        <f>IFERROR(VLOOKUP($A48,'Korno K'!$AG$2:$AM$5,7,0),"")</f>
        <v/>
      </c>
      <c r="R48" s="11" t="str">
        <f>IFERROR(VLOOKUP($A48,'Mordownik K'!$H$3:$N$3,7,0),"")</f>
        <v/>
      </c>
      <c r="S48" s="11" t="str">
        <f>IFERROR(VLOOKUP($A48,'Orientakcja 15 K'!$M$3:$S$6,7,0),"")</f>
        <v/>
      </c>
      <c r="T48" s="11" t="str">
        <f>IFERROR(VLOOKUP($A48,'XXII Szago K'!$H$3:$N$6,7,0),"")</f>
        <v/>
      </c>
      <c r="U48" s="11" t="str">
        <f>IFERROR(VLOOKUP($A48,'XX zKompasem K'!$L$3:$R$5,7,0),"")</f>
        <v/>
      </c>
      <c r="V48" s="11" t="str">
        <f>IFERROR(VLOOKUP($A48,'H60 TR200 K'!$AS$3:$AY$8,7,0),"")</f>
        <v/>
      </c>
      <c r="W48" s="11" t="str">
        <f>IFERROR(VLOOKUP($A48,'H60 TR100 K'!$AJ$3:$AP$15,7,0),"")</f>
        <v/>
      </c>
      <c r="X48" s="11" t="str">
        <f>IFERROR(VLOOKUP($A48,'Liszkor K'!$BR$3:$BX$7,7,0),"")</f>
        <v/>
      </c>
      <c r="Y48" s="11" t="str">
        <f>IFERROR(VLOOKUP($A48,'KW K'!$BQ$2:$BW$2,7,0),"")</f>
        <v/>
      </c>
      <c r="Z48" s="11" t="str">
        <f>IFERROR(VLOOKUP($A48,'Wilga K'!$L$3:$R$4,7,0),"")</f>
        <v/>
      </c>
      <c r="AA48" s="11" t="str">
        <f>IFERROR(VLOOKUP($A48,'NM 200 K'!$M$6:$S$9,7,0),"")</f>
        <v/>
      </c>
      <c r="AB48" s="21">
        <f>MIN(COUNT(F48:AA48)-COUNT(#REF!,W48,#REF!)*0.1,6)</f>
        <v>1</v>
      </c>
    </row>
    <row r="49" spans="1:28">
      <c r="A49">
        <v>212</v>
      </c>
      <c r="B49" s="18" t="str">
        <f>VLOOKUP($A49,id!$C:$H,6,0)</f>
        <v>Wagner Monika</v>
      </c>
      <c r="C49" s="18">
        <f>VLOOKUP($A49,id!$C:$H,4,0)</f>
        <v>0</v>
      </c>
      <c r="D49" s="2">
        <f t="shared" si="1"/>
        <v>47</v>
      </c>
      <c r="E49" s="10">
        <f>LARGE(F49:AA49,1)+IFERROR(LARGE(F49:AA49,2),0)+IFERROR(LARGE(F49:AA49,3),0)+IFERROR(LARGE(F49:AA49,4),0)+IFERROR(LARGE(F49:AA49,5),0)+IFERROR(LARGE(F49:AA49,6),0)</f>
        <v>47.61904761904762</v>
      </c>
      <c r="F49" s="11"/>
      <c r="G49" s="11"/>
      <c r="H49" s="11"/>
      <c r="I49" s="177"/>
      <c r="J49" s="11"/>
      <c r="K49" s="11"/>
      <c r="L49" s="11"/>
      <c r="M49" s="11"/>
      <c r="N49" s="11">
        <f>IFERROR(VLOOKUP($A49,'Orientakcja 14 K'!$M$3:$S$6,7,0),"")</f>
        <v>47.61904761904762</v>
      </c>
      <c r="O49" s="11" t="str">
        <f>IFERROR(VLOOKUP($A49,'ITOrient K'!$P$3:$V$9,7,0),"")</f>
        <v/>
      </c>
      <c r="P49" s="11" t="str">
        <f>IFERROR(VLOOKUP($A49,'Jatka K'!$K$4:$Q$7,7,0),"")</f>
        <v/>
      </c>
      <c r="Q49" s="11" t="str">
        <f>IFERROR(VLOOKUP($A49,'Korno K'!$AG$2:$AM$5,7,0),"")</f>
        <v/>
      </c>
      <c r="R49" s="11" t="str">
        <f>IFERROR(VLOOKUP($A49,'Mordownik K'!$H$3:$N$3,7,0),"")</f>
        <v/>
      </c>
      <c r="S49" s="11" t="str">
        <f>IFERROR(VLOOKUP($A49,'Orientakcja 15 K'!$M$3:$S$6,7,0),"")</f>
        <v/>
      </c>
      <c r="T49" s="11" t="str">
        <f>IFERROR(VLOOKUP($A49,'XXII Szago K'!$H$3:$N$6,7,0),"")</f>
        <v/>
      </c>
      <c r="U49" s="11" t="str">
        <f>IFERROR(VLOOKUP($A49,'XX zKompasem K'!$L$3:$R$5,7,0),"")</f>
        <v/>
      </c>
      <c r="V49" s="11" t="str">
        <f>IFERROR(VLOOKUP($A49,'H60 TR200 K'!$AS$3:$AY$8,7,0),"")</f>
        <v/>
      </c>
      <c r="W49" s="11" t="str">
        <f>IFERROR(VLOOKUP($A49,'H60 TR100 K'!$AJ$3:$AP$15,7,0),"")</f>
        <v/>
      </c>
      <c r="X49" s="11" t="str">
        <f>IFERROR(VLOOKUP($A49,'Liszkor K'!$BR$3:$BX$7,7,0),"")</f>
        <v/>
      </c>
      <c r="Y49" s="11" t="str">
        <f>IFERROR(VLOOKUP($A49,'KW K'!$BQ$2:$BW$2,7,0),"")</f>
        <v/>
      </c>
      <c r="Z49" s="11" t="str">
        <f>IFERROR(VLOOKUP($A49,'Wilga K'!$L$3:$R$4,7,0),"")</f>
        <v/>
      </c>
      <c r="AA49" s="11" t="str">
        <f>IFERROR(VLOOKUP($A49,'NM 200 K'!$M$6:$S$9,7,0),"")</f>
        <v/>
      </c>
      <c r="AB49" s="21">
        <f>MIN(COUNT(F49:AA49)-COUNT(#REF!,W49,#REF!)*0.1,6)</f>
        <v>1</v>
      </c>
    </row>
    <row r="50" spans="1:28">
      <c r="A50">
        <v>510</v>
      </c>
      <c r="B50" s="18" t="str">
        <f>VLOOKUP($A50,id!$C:$H,6,0)</f>
        <v>Korniaho Katarzyna</v>
      </c>
      <c r="C50" s="18" t="str">
        <f>VLOOKUP($A50,id!$C:$H,4,0)</f>
        <v>Bysewo Kolor</v>
      </c>
      <c r="D50" s="2">
        <f t="shared" si="1"/>
        <v>48</v>
      </c>
      <c r="E50" s="10">
        <f>LARGE(F50:AA50,1)+IFERROR(LARGE(F50:AA50,2),0)+IFERROR(LARGE(F50:AA50,3),0)+IFERROR(LARGE(F50:AA50,4),0)+IFERROR(LARGE(F50:AA50,5),0)+IFERROR(LARGE(F50:AA50,6),0)</f>
        <v>46.456784194442534</v>
      </c>
      <c r="F50" s="11"/>
      <c r="G50" s="11"/>
      <c r="H50" s="11"/>
      <c r="I50" s="177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 t="str">
        <f>IFERROR(VLOOKUP($A50,'H60 TR200 K'!$AS$3:$AY$8,7,0),"")</f>
        <v/>
      </c>
      <c r="W50" s="11">
        <f>IFERROR(VLOOKUP($A50,'H60 TR100 K'!$AJ$3:$AP$15,7,0),"")</f>
        <v>46.456784194442534</v>
      </c>
      <c r="X50" s="11" t="str">
        <f>IFERROR(VLOOKUP($A50,'Liszkor K'!$BR$3:$BX$7,7,0),"")</f>
        <v/>
      </c>
      <c r="Y50" s="11" t="str">
        <f>IFERROR(VLOOKUP($A50,'KW K'!$BQ$2:$BW$2,7,0),"")</f>
        <v/>
      </c>
      <c r="Z50" s="11" t="str">
        <f>IFERROR(VLOOKUP($A50,'Wilga K'!$L$3:$R$4,7,0),"")</f>
        <v/>
      </c>
      <c r="AA50" s="11" t="str">
        <f>IFERROR(VLOOKUP($A50,'NM 200 K'!$M$6:$S$9,7,0),"")</f>
        <v/>
      </c>
      <c r="AB50" s="21">
        <f>MIN(COUNT(F50:AA50)-COUNT(#REF!,W50,#REF!)*0.1,6)</f>
        <v>0.9</v>
      </c>
    </row>
    <row r="51" spans="1:28">
      <c r="A51">
        <v>511</v>
      </c>
      <c r="B51" s="18" t="str">
        <f>VLOOKUP($A51,id!$C:$H,6,0)</f>
        <v>Michałek Ewelina</v>
      </c>
      <c r="C51" s="18" t="str">
        <f>VLOOKUP($A51,id!$C:$H,4,0)</f>
        <v>Bysewo Kolor</v>
      </c>
      <c r="D51" s="2">
        <f t="shared" si="1"/>
        <v>49</v>
      </c>
      <c r="E51" s="10">
        <f>LARGE(F51:AA51,1)+IFERROR(LARGE(F51:AA51,2),0)+IFERROR(LARGE(F51:AA51,3),0)+IFERROR(LARGE(F51:AA51,4),0)+IFERROR(LARGE(F51:AA51,5),0)+IFERROR(LARGE(F51:AA51,6),0)</f>
        <v>46.414650836435811</v>
      </c>
      <c r="F51" s="11"/>
      <c r="G51" s="11"/>
      <c r="H51" s="11"/>
      <c r="I51" s="177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 t="str">
        <f>IFERROR(VLOOKUP($A51,'H60 TR200 K'!$AS$3:$AY$8,7,0),"")</f>
        <v/>
      </c>
      <c r="W51" s="11">
        <f>IFERROR(VLOOKUP($A51,'H60 TR100 K'!$AJ$3:$AP$15,7,0),"")</f>
        <v>46.414650836435811</v>
      </c>
      <c r="X51" s="11" t="str">
        <f>IFERROR(VLOOKUP($A51,'Liszkor K'!$BR$3:$BX$7,7,0),"")</f>
        <v/>
      </c>
      <c r="Y51" s="11" t="str">
        <f>IFERROR(VLOOKUP($A51,'KW K'!$BQ$2:$BW$2,7,0),"")</f>
        <v/>
      </c>
      <c r="Z51" s="11" t="str">
        <f>IFERROR(VLOOKUP($A51,'Wilga K'!$L$3:$R$4,7,0),"")</f>
        <v/>
      </c>
      <c r="AA51" s="11" t="str">
        <f>IFERROR(VLOOKUP($A51,'NM 200 K'!$M$6:$S$9,7,0),"")</f>
        <v/>
      </c>
      <c r="AB51" s="21">
        <f>MIN(COUNT(F51:AA51)-COUNT(#REF!,W51,#REF!)*0.1,6)</f>
        <v>0.9</v>
      </c>
    </row>
    <row r="52" spans="1:28">
      <c r="A52">
        <v>512</v>
      </c>
      <c r="B52" s="18" t="str">
        <f>VLOOKUP($A52,id!$C:$H,6,0)</f>
        <v>Skowrońska Beata</v>
      </c>
      <c r="C52" s="18">
        <f>VLOOKUP($A52,id!$C:$H,4,0)</f>
        <v>0</v>
      </c>
      <c r="D52" s="2">
        <f t="shared" si="1"/>
        <v>50</v>
      </c>
      <c r="E52" s="10">
        <f>LARGE(F52:AA52,1)+IFERROR(LARGE(F52:AA52,2),0)+IFERROR(LARGE(F52:AA52,3),0)+IFERROR(LARGE(F52:AA52,4),0)+IFERROR(LARGE(F52:AA52,5),0)+IFERROR(LARGE(F52:AA52,6),0)</f>
        <v>45.98148509521527</v>
      </c>
      <c r="F52" s="11"/>
      <c r="G52" s="11"/>
      <c r="H52" s="11"/>
      <c r="I52" s="177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 t="str">
        <f>IFERROR(VLOOKUP($A52,'H60 TR200 K'!$AS$3:$AY$8,7,0),"")</f>
        <v/>
      </c>
      <c r="W52" s="11">
        <f>IFERROR(VLOOKUP($A52,'H60 TR100 K'!$AJ$3:$AP$15,7,0),"")</f>
        <v>45.98148509521527</v>
      </c>
      <c r="X52" s="11" t="str">
        <f>IFERROR(VLOOKUP($A52,'Liszkor K'!$BR$3:$BX$7,7,0),"")</f>
        <v/>
      </c>
      <c r="Y52" s="11" t="str">
        <f>IFERROR(VLOOKUP($A52,'KW K'!$BQ$2:$BW$2,7,0),"")</f>
        <v/>
      </c>
      <c r="Z52" s="11" t="str">
        <f>IFERROR(VLOOKUP($A52,'Wilga K'!$L$3:$R$4,7,0),"")</f>
        <v/>
      </c>
      <c r="AA52" s="11" t="str">
        <f>IFERROR(VLOOKUP($A52,'NM 200 K'!$M$6:$S$9,7,0),"")</f>
        <v/>
      </c>
      <c r="AB52" s="21">
        <f>MIN(COUNT(F52:AA52)-COUNT(#REF!,W52,#REF!)*0.1,6)</f>
        <v>0.9</v>
      </c>
    </row>
    <row r="53" spans="1:28">
      <c r="A53">
        <v>513</v>
      </c>
      <c r="B53" s="18" t="str">
        <f>VLOOKUP($A53,id!$C:$H,6,0)</f>
        <v>Cichy Dominika</v>
      </c>
      <c r="C53" s="18" t="str">
        <f>VLOOKUP($A53,id!$C:$H,4,0)</f>
        <v>Media Team</v>
      </c>
      <c r="D53" s="2">
        <f t="shared" si="1"/>
        <v>51</v>
      </c>
      <c r="E53" s="10">
        <f>LARGE(F53:AA53,1)+IFERROR(LARGE(F53:AA53,2),0)+IFERROR(LARGE(F53:AA53,3),0)+IFERROR(LARGE(F53:AA53,4),0)+IFERROR(LARGE(F53:AA53,5),0)+IFERROR(LARGE(F53:AA53,6),0)</f>
        <v>45.976154990008183</v>
      </c>
      <c r="F53" s="11"/>
      <c r="G53" s="11"/>
      <c r="H53" s="11"/>
      <c r="I53" s="177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 t="str">
        <f>IFERROR(VLOOKUP($A53,'H60 TR200 K'!$AS$3:$AY$8,7,0),"")</f>
        <v/>
      </c>
      <c r="W53" s="11">
        <f>IFERROR(VLOOKUP($A53,'H60 TR100 K'!$AJ$3:$AP$15,7,0),"")</f>
        <v>45.976154990008183</v>
      </c>
      <c r="X53" s="11" t="str">
        <f>IFERROR(VLOOKUP($A53,'Liszkor K'!$BR$3:$BX$7,7,0),"")</f>
        <v/>
      </c>
      <c r="Y53" s="11" t="str">
        <f>IFERROR(VLOOKUP($A53,'KW K'!$BQ$2:$BW$2,7,0),"")</f>
        <v/>
      </c>
      <c r="Z53" s="11" t="str">
        <f>IFERROR(VLOOKUP($A53,'Wilga K'!$L$3:$R$4,7,0),"")</f>
        <v/>
      </c>
      <c r="AA53" s="11" t="str">
        <f>IFERROR(VLOOKUP($A53,'NM 200 K'!$M$6:$S$9,7,0),"")</f>
        <v/>
      </c>
      <c r="AB53" s="21">
        <f>MIN(COUNT(F53:AA53)-COUNT(#REF!,W53,#REF!)*0.1,6)</f>
        <v>0.9</v>
      </c>
    </row>
    <row r="54" spans="1:28">
      <c r="A54">
        <v>292</v>
      </c>
      <c r="B54" s="18" t="str">
        <f>VLOOKUP($A54,id!$C:$H,6,0)</f>
        <v>Dunowska Ilona</v>
      </c>
      <c r="C54" s="18" t="str">
        <f>VLOOKUP($A54,id!$C:$H,4,0)</f>
        <v>MTB4FUN</v>
      </c>
      <c r="D54" s="2">
        <f t="shared" si="1"/>
        <v>52</v>
      </c>
      <c r="E54" s="10">
        <f>LARGE(F54:AA54,1)+IFERROR(LARGE(F54:AA54,2),0)+IFERROR(LARGE(F54:AA54,3),0)+IFERROR(LARGE(F54:AA54,4),0)+IFERROR(LARGE(F54:AA54,5),0)+IFERROR(LARGE(F54:AA54,6),0)</f>
        <v>44.999999999999993</v>
      </c>
      <c r="F54" s="11"/>
      <c r="G54" s="11"/>
      <c r="H54" s="11"/>
      <c r="I54" s="177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>
        <f>IFERROR(VLOOKUP($A54,'H60 TR200 K'!$AS$3:$AY$8,7,0),"")</f>
        <v>44.999999999999993</v>
      </c>
      <c r="W54" s="11" t="str">
        <f>IFERROR(VLOOKUP($A54,'H60 TR100 K'!$AJ$3:$AP$15,7,0),"")</f>
        <v/>
      </c>
      <c r="X54" s="11" t="str">
        <f>IFERROR(VLOOKUP($A54,'Liszkor K'!$BR$3:$BX$7,7,0),"")</f>
        <v/>
      </c>
      <c r="Y54" s="11" t="str">
        <f>IFERROR(VLOOKUP($A54,'KW K'!$BQ$2:$BW$2,7,0),"")</f>
        <v/>
      </c>
      <c r="Z54" s="11" t="str">
        <f>IFERROR(VLOOKUP($A54,'Wilga K'!$L$3:$R$4,7,0),"")</f>
        <v/>
      </c>
      <c r="AA54" s="11" t="str">
        <f>IFERROR(VLOOKUP($A54,'NM 200 K'!$M$6:$S$9,7,0),"")</f>
        <v/>
      </c>
      <c r="AB54" s="21">
        <f>MIN(COUNT(F54:AA54)-COUNT(#REF!,W54,#REF!)*0.1,6)</f>
        <v>1</v>
      </c>
    </row>
    <row r="55" spans="1:28">
      <c r="A55" s="12">
        <v>52</v>
      </c>
      <c r="B55" s="18" t="str">
        <f>VLOOKUP($A55,id!$C:$H,6,0)</f>
        <v>Chmara Magdalena</v>
      </c>
      <c r="C55" s="18">
        <f>VLOOKUP($A55,id!$C:$H,4,0)</f>
        <v>0</v>
      </c>
      <c r="D55" s="2">
        <f t="shared" si="1"/>
        <v>52</v>
      </c>
      <c r="E55" s="10">
        <f>LARGE(F55:AA55,1)+IFERROR(LARGE(F55:AA55,2),0)+IFERROR(LARGE(F55:AA55,3),0)+IFERROR(LARGE(F55:AA55,4),0)+IFERROR(LARGE(F55:AA55,5),0)+IFERROR(LARGE(F55:AA55,6),0)</f>
        <v>44.999999999999972</v>
      </c>
      <c r="F55" s="11">
        <f>IFERROR(VLOOKUP(A55,'Pazur K'!$K$2:$Q$8,7,0),"")</f>
        <v>44.999999999999972</v>
      </c>
      <c r="G55" s="11" t="str">
        <f>IFERROR(VLOOKUP(A55,'XXI Szago K'!$I$2:$O$5,7,0),"")</f>
        <v/>
      </c>
      <c r="H55" s="11" t="str">
        <f>IFERROR(VLOOKUP($A55,'XIX zKompasem K'!$L$3:$R$3,7,0),"")</f>
        <v/>
      </c>
      <c r="I55" s="177" t="str">
        <f>IFERROR(VLOOKUP($A55,'Roztoczńska 13 K'!$H$2:$N$3,7,0),"")</f>
        <v/>
      </c>
      <c r="J55" s="11" t="str">
        <f>IFERROR(VLOOKUP($A55,'Mazurskie Tropy K'!$L$2:$R$13,7,0),"")</f>
        <v/>
      </c>
      <c r="K55" s="11" t="str">
        <f>IFERROR(VLOOKUP($A55,'Grassor 300 K'!$BV$6:$CB$7,7,0),"")</f>
        <v/>
      </c>
      <c r="L55" s="11" t="str">
        <f>IFERROR(VLOOKUP($A55,'BO K'!$Q$2:$W$10,7,0),"")</f>
        <v/>
      </c>
      <c r="M55" s="11" t="str">
        <f>IFERROR(VLOOKUP($A55,'Hawran K'!$AM$2:$AS$11,7,0),"")</f>
        <v/>
      </c>
      <c r="N55" s="11" t="str">
        <f>IFERROR(VLOOKUP($A55,'Orientakcja 14 K'!$M$3:$S$6,7,0),"")</f>
        <v/>
      </c>
      <c r="O55" s="11" t="str">
        <f>IFERROR(VLOOKUP($A55,'ITOrient K'!$P$3:$V$9,7,0),"")</f>
        <v/>
      </c>
      <c r="P55" s="11" t="str">
        <f>IFERROR(VLOOKUP($A55,'Jatka K'!$K$4:$Q$7,7,0),"")</f>
        <v/>
      </c>
      <c r="Q55" s="11" t="str">
        <f>IFERROR(VLOOKUP($A55,'Korno K'!$AG$2:$AM$5,7,0),"")</f>
        <v/>
      </c>
      <c r="R55" s="11" t="str">
        <f>IFERROR(VLOOKUP($A55,'Mordownik K'!$H$3:$N$3,7,0),"")</f>
        <v/>
      </c>
      <c r="S55" s="11" t="str">
        <f>IFERROR(VLOOKUP($A55,'Orientakcja 15 K'!$M$3:$S$6,7,0),"")</f>
        <v/>
      </c>
      <c r="T55" s="11" t="str">
        <f>IFERROR(VLOOKUP($A55,'XXII Szago K'!$H$3:$N$6,7,0),"")</f>
        <v/>
      </c>
      <c r="U55" s="11" t="str">
        <f>IFERROR(VLOOKUP($A55,'XX zKompasem K'!$L$3:$R$5,7,0),"")</f>
        <v/>
      </c>
      <c r="V55" s="11" t="str">
        <f>IFERROR(VLOOKUP($A55,'H60 TR200 K'!$AS$3:$AY$8,7,0),"")</f>
        <v/>
      </c>
      <c r="W55" s="11" t="str">
        <f>IFERROR(VLOOKUP($A55,'H60 TR100 K'!$AJ$3:$AP$15,7,0),"")</f>
        <v/>
      </c>
      <c r="X55" s="11" t="str">
        <f>IFERROR(VLOOKUP($A55,'Liszkor K'!$BR$3:$BX$7,7,0),"")</f>
        <v/>
      </c>
      <c r="Y55" s="11" t="str">
        <f>IFERROR(VLOOKUP($A55,'KW K'!$BQ$2:$BW$2,7,0),"")</f>
        <v/>
      </c>
      <c r="Z55" s="11" t="str">
        <f>IFERROR(VLOOKUP($A55,'Wilga K'!$L$3:$R$4,7,0),"")</f>
        <v/>
      </c>
      <c r="AA55" s="11" t="str">
        <f>IFERROR(VLOOKUP($A55,'NM 200 K'!$M$6:$S$9,7,0),"")</f>
        <v/>
      </c>
      <c r="AB55" s="21">
        <f>MIN(COUNT(F55:AA55)-COUNT(#REF!,W55,#REF!)*0.1,6)</f>
        <v>1</v>
      </c>
    </row>
    <row r="56" spans="1:28">
      <c r="A56" s="12">
        <v>210</v>
      </c>
      <c r="B56" s="18" t="str">
        <f>VLOOKUP($A56,id!$C:$H,6,0)</f>
        <v>Zaryczny Joanna</v>
      </c>
      <c r="C56" s="18" t="str">
        <f>VLOOKUP($A56,id!$C:$H,4,0)</f>
        <v>Kluchy MTB</v>
      </c>
      <c r="D56" s="2">
        <f t="shared" si="1"/>
        <v>54</v>
      </c>
      <c r="E56" s="10">
        <f>LARGE(F56:AA56,1)+IFERROR(LARGE(F56:AA56,2),0)+IFERROR(LARGE(F56:AA56,3),0)+IFERROR(LARGE(F56:AA56,4),0)+IFERROR(LARGE(F56:AA56,5),0)+IFERROR(LARGE(F56:AA56,6),0)</f>
        <v>41.732283464566933</v>
      </c>
      <c r="F56" s="11"/>
      <c r="G56" s="11"/>
      <c r="H56" s="11"/>
      <c r="I56" s="177"/>
      <c r="J56" s="11" t="str">
        <f>IFERROR(VLOOKUP($A56,'Mazurskie Tropy K'!$L$2:$R$13,7,0),"")</f>
        <v/>
      </c>
      <c r="K56" s="11" t="str">
        <f>IFERROR(VLOOKUP($A56,'Grassor 300 K'!$BV$6:$CB$7,7,0),"")</f>
        <v/>
      </c>
      <c r="L56" s="11" t="str">
        <f>IFERROR(VLOOKUP($A56,'BO K'!$Q$2:$W$10,7,0),"")</f>
        <v/>
      </c>
      <c r="M56" s="11">
        <f>IFERROR(VLOOKUP($A56,'Hawran K'!$AM$2:$AS$11,7,0),"")</f>
        <v>41.732283464566933</v>
      </c>
      <c r="N56" s="11" t="str">
        <f>IFERROR(VLOOKUP($A56,'Orientakcja 14 K'!$M$3:$S$6,7,0),"")</f>
        <v/>
      </c>
      <c r="O56" s="11" t="str">
        <f>IFERROR(VLOOKUP($A56,'ITOrient K'!$P$3:$V$9,7,0),"")</f>
        <v/>
      </c>
      <c r="P56" s="11" t="str">
        <f>IFERROR(VLOOKUP($A56,'Jatka K'!$K$4:$Q$7,7,0),"")</f>
        <v/>
      </c>
      <c r="Q56" s="11" t="str">
        <f>IFERROR(VLOOKUP($A56,'Korno K'!$AG$2:$AM$5,7,0),"")</f>
        <v/>
      </c>
      <c r="R56" s="11" t="str">
        <f>IFERROR(VLOOKUP($A56,'Mordownik K'!$H$3:$N$3,7,0),"")</f>
        <v/>
      </c>
      <c r="S56" s="11" t="str">
        <f>IFERROR(VLOOKUP($A56,'Orientakcja 15 K'!$M$3:$S$6,7,0),"")</f>
        <v/>
      </c>
      <c r="T56" s="11" t="str">
        <f>IFERROR(VLOOKUP($A56,'XXII Szago K'!$H$3:$N$6,7,0),"")</f>
        <v/>
      </c>
      <c r="U56" s="11" t="str">
        <f>IFERROR(VLOOKUP($A56,'XX zKompasem K'!$L$3:$R$5,7,0),"")</f>
        <v/>
      </c>
      <c r="V56" s="11" t="str">
        <f>IFERROR(VLOOKUP($A56,'H60 TR200 K'!$AS$3:$AY$8,7,0),"")</f>
        <v/>
      </c>
      <c r="W56" s="11" t="str">
        <f>IFERROR(VLOOKUP($A56,'H60 TR100 K'!$AJ$3:$AP$15,7,0),"")</f>
        <v/>
      </c>
      <c r="X56" s="11" t="str">
        <f>IFERROR(VLOOKUP($A56,'Liszkor K'!$BR$3:$BX$7,7,0),"")</f>
        <v/>
      </c>
      <c r="Y56" s="11" t="str">
        <f>IFERROR(VLOOKUP($A56,'KW K'!$BQ$2:$BW$2,7,0),"")</f>
        <v/>
      </c>
      <c r="Z56" s="11" t="str">
        <f>IFERROR(VLOOKUP($A56,'Wilga K'!$L$3:$R$4,7,0),"")</f>
        <v/>
      </c>
      <c r="AA56" s="11" t="str">
        <f>IFERROR(VLOOKUP($A56,'NM 200 K'!$M$6:$S$9,7,0),"")</f>
        <v/>
      </c>
      <c r="AB56" s="21">
        <f>MIN(COUNT(F56:AA56)-COUNT(#REF!,W56,#REF!)*0.1,6)</f>
        <v>1</v>
      </c>
    </row>
    <row r="57" spans="1:28">
      <c r="A57">
        <v>211</v>
      </c>
      <c r="B57" s="18" t="str">
        <f>VLOOKUP($A57,id!$C:$H,6,0)</f>
        <v>Dudek Joanna</v>
      </c>
      <c r="C57" s="18" t="str">
        <f>VLOOKUP($A57,id!$C:$H,4,0)</f>
        <v>Kluchy MTB</v>
      </c>
      <c r="D57" s="2">
        <f t="shared" si="1"/>
        <v>54</v>
      </c>
      <c r="E57" s="10">
        <f>LARGE(F57:AA57,1)+IFERROR(LARGE(F57:AA57,2),0)+IFERROR(LARGE(F57:AA57,3),0)+IFERROR(LARGE(F57:AA57,4),0)+IFERROR(LARGE(F57:AA57,5),0)+IFERROR(LARGE(F57:AA57,6),0)</f>
        <v>41.732283464566933</v>
      </c>
      <c r="F57" s="11"/>
      <c r="G57" s="11"/>
      <c r="H57" s="11"/>
      <c r="I57" s="177"/>
      <c r="J57" s="11" t="str">
        <f>IFERROR(VLOOKUP($A57,'Mazurskie Tropy K'!$L$2:$R$13,7,0),"")</f>
        <v/>
      </c>
      <c r="K57" s="11" t="str">
        <f>IFERROR(VLOOKUP($A57,'Grassor 300 K'!$BV$6:$CB$7,7,0),"")</f>
        <v/>
      </c>
      <c r="L57" s="11" t="str">
        <f>IFERROR(VLOOKUP($A57,'BO K'!$Q$2:$W$10,7,0),"")</f>
        <v/>
      </c>
      <c r="M57" s="11">
        <f>IFERROR(VLOOKUP($A57,'Hawran K'!$AM$2:$AS$11,7,0),"")</f>
        <v>41.732283464566933</v>
      </c>
      <c r="N57" s="11" t="str">
        <f>IFERROR(VLOOKUP($A57,'Orientakcja 14 K'!$M$3:$S$6,7,0),"")</f>
        <v/>
      </c>
      <c r="O57" s="11" t="str">
        <f>IFERROR(VLOOKUP($A57,'ITOrient K'!$P$3:$V$9,7,0),"")</f>
        <v/>
      </c>
      <c r="P57" s="11" t="str">
        <f>IFERROR(VLOOKUP($A57,'Jatka K'!$K$4:$Q$7,7,0),"")</f>
        <v/>
      </c>
      <c r="Q57" s="11" t="str">
        <f>IFERROR(VLOOKUP($A57,'Korno K'!$AG$2:$AM$5,7,0),"")</f>
        <v/>
      </c>
      <c r="R57" s="11" t="str">
        <f>IFERROR(VLOOKUP($A57,'Mordownik K'!$H$3:$N$3,7,0),"")</f>
        <v/>
      </c>
      <c r="S57" s="11" t="str">
        <f>IFERROR(VLOOKUP($A57,'Orientakcja 15 K'!$M$3:$S$6,7,0),"")</f>
        <v/>
      </c>
      <c r="T57" s="11" t="str">
        <f>IFERROR(VLOOKUP($A57,'XXII Szago K'!$H$3:$N$6,7,0),"")</f>
        <v/>
      </c>
      <c r="U57" s="11" t="str">
        <f>IFERROR(VLOOKUP($A57,'XX zKompasem K'!$L$3:$R$5,7,0),"")</f>
        <v/>
      </c>
      <c r="V57" s="11" t="str">
        <f>IFERROR(VLOOKUP($A57,'H60 TR200 K'!$AS$3:$AY$8,7,0),"")</f>
        <v/>
      </c>
      <c r="W57" s="11" t="str">
        <f>IFERROR(VLOOKUP($A57,'H60 TR100 K'!$AJ$3:$AP$15,7,0),"")</f>
        <v/>
      </c>
      <c r="X57" s="11" t="str">
        <f>IFERROR(VLOOKUP($A57,'Liszkor K'!$BR$3:$BX$7,7,0),"")</f>
        <v/>
      </c>
      <c r="Y57" s="11" t="str">
        <f>IFERROR(VLOOKUP($A57,'KW K'!$BQ$2:$BW$2,7,0),"")</f>
        <v/>
      </c>
      <c r="Z57" s="11" t="str">
        <f>IFERROR(VLOOKUP($A57,'Wilga K'!$L$3:$R$4,7,0),"")</f>
        <v/>
      </c>
      <c r="AA57" s="11" t="str">
        <f>IFERROR(VLOOKUP($A57,'NM 200 K'!$M$6:$S$9,7,0),"")</f>
        <v/>
      </c>
      <c r="AB57" s="21">
        <f>MIN(COUNT(F57:AA57)-COUNT(#REF!,W57,#REF!)*0.1,6)</f>
        <v>1</v>
      </c>
    </row>
    <row r="58" spans="1:28">
      <c r="A58">
        <v>514</v>
      </c>
      <c r="B58" s="18" t="str">
        <f>VLOOKUP($A58,id!$C:$H,6,0)</f>
        <v>Labut Maria</v>
      </c>
      <c r="C58" s="18">
        <f>VLOOKUP($A58,id!$C:$H,4,0)</f>
        <v>0</v>
      </c>
      <c r="D58" s="2">
        <f t="shared" si="1"/>
        <v>56</v>
      </c>
      <c r="E58" s="10">
        <f>LARGE(F58:AA58,1)+IFERROR(LARGE(F58:AA58,2),0)+IFERROR(LARGE(F58:AA58,3),0)+IFERROR(LARGE(F58:AA58,4),0)+IFERROR(LARGE(F58:AA58,5),0)+IFERROR(LARGE(F58:AA58,6),0)</f>
        <v>38.423645320197046</v>
      </c>
      <c r="F58" s="11"/>
      <c r="G58" s="11"/>
      <c r="H58" s="11"/>
      <c r="I58" s="177"/>
      <c r="J58" s="11" t="str">
        <f>IFERROR(VLOOKUP($A58,'Mazurskie Tropy K'!$L$2:$R$13,7,0),"")</f>
        <v/>
      </c>
      <c r="K58" s="11" t="str">
        <f>IFERROR(VLOOKUP($A58,'Grassor 300 K'!$BV$6:$CB$7,7,0),"")</f>
        <v/>
      </c>
      <c r="L58" s="11" t="str">
        <f>IFERROR(VLOOKUP($A58,'BO K'!$Q$2:$W$10,7,0),"")</f>
        <v/>
      </c>
      <c r="M58" s="11" t="str">
        <f>IFERROR(VLOOKUP($A58,'Hawran K'!$AM$2:$AS$11,7,0),"")</f>
        <v/>
      </c>
      <c r="N58" s="11" t="str">
        <f>IFERROR(VLOOKUP($A58,'Orientakcja 14 K'!$M$3:$S$6,7,0),"")</f>
        <v/>
      </c>
      <c r="O58" s="11" t="str">
        <f>IFERROR(VLOOKUP($A58,'ITOrient K'!$P$3:$V$9,7,0),"")</f>
        <v/>
      </c>
      <c r="P58" s="11" t="str">
        <f>IFERROR(VLOOKUP($A58,'Jatka K'!$K$4:$Q$7,7,0),"")</f>
        <v/>
      </c>
      <c r="Q58" s="11" t="str">
        <f>IFERROR(VLOOKUP($A58,'Korno K'!$AG$2:$AM$5,7,0),"")</f>
        <v/>
      </c>
      <c r="R58" s="11" t="str">
        <f>IFERROR(VLOOKUP($A58,'Mordownik K'!$H$3:$N$3,7,0),"")</f>
        <v/>
      </c>
      <c r="S58" s="11" t="str">
        <f>IFERROR(VLOOKUP($A58,'Orientakcja 15 K'!$M$3:$S$6,7,0),"")</f>
        <v/>
      </c>
      <c r="T58" s="11" t="str">
        <f>IFERROR(VLOOKUP($A58,'XXII Szago K'!$H$3:$N$6,7,0),"")</f>
        <v/>
      </c>
      <c r="U58" s="11" t="str">
        <f>IFERROR(VLOOKUP($A58,'XX zKompasem K'!$L$3:$R$5,7,0),"")</f>
        <v/>
      </c>
      <c r="V58" s="11" t="str">
        <f>IFERROR(VLOOKUP($A58,'H60 TR200 K'!$AS$3:$AY$8,7,0),"")</f>
        <v/>
      </c>
      <c r="W58" s="11" t="str">
        <f>IFERROR(VLOOKUP($A58,'H60 TR100 K'!$AJ$3:$AP$15,7,0),"")</f>
        <v/>
      </c>
      <c r="X58" s="11">
        <f>IFERROR(VLOOKUP($A58,'Liszkor K'!$BR$3:$BX$7,7,0),"")</f>
        <v>38.423645320197046</v>
      </c>
      <c r="Y58" s="11" t="str">
        <f>IFERROR(VLOOKUP($A58,'KW K'!$BQ$2:$BW$2,7,0),"")</f>
        <v/>
      </c>
      <c r="Z58" s="11" t="str">
        <f>IFERROR(VLOOKUP($A58,'Wilga K'!$L$3:$R$4,7,0),"")</f>
        <v/>
      </c>
      <c r="AA58" s="11" t="str">
        <f>IFERROR(VLOOKUP($A58,'NM 200 K'!$M$6:$S$9,7,0),"")</f>
        <v/>
      </c>
      <c r="AB58" s="21">
        <f>MIN(COUNT(F58:AA58)-COUNT(#REF!,W58,#REF!)*0.1,6)</f>
        <v>1</v>
      </c>
    </row>
    <row r="59" spans="1:28">
      <c r="A59">
        <v>106</v>
      </c>
      <c r="B59" s="18" t="str">
        <f>VLOOKUP($A59,id!$C:$H,6,0)</f>
        <v>Olechowska Emilia</v>
      </c>
      <c r="C59" s="18" t="str">
        <f>VLOOKUP($A59,id!$C:$H,4,0)</f>
        <v>Rower to jest świat</v>
      </c>
      <c r="D59" s="2">
        <f t="shared" si="1"/>
        <v>57</v>
      </c>
      <c r="E59" s="10">
        <f>LARGE(F59:AA59,1)+IFERROR(LARGE(F59:AA59,2),0)+IFERROR(LARGE(F59:AA59,3),0)+IFERROR(LARGE(F59:AA59,4),0)+IFERROR(LARGE(F59:AA59,5),0)+IFERROR(LARGE(F59:AA59,6),0)</f>
        <v>20.709959634383349</v>
      </c>
      <c r="F59" s="11"/>
      <c r="G59" s="11"/>
      <c r="H59" s="11"/>
      <c r="I59" s="177"/>
      <c r="J59" s="11">
        <f>IFERROR(VLOOKUP($A59,'Mazurskie Tropy K'!$L$2:$R$13,7,0),"")</f>
        <v>20.709959634383349</v>
      </c>
      <c r="K59" s="11" t="str">
        <f>IFERROR(VLOOKUP($A59,'Grassor 300 K'!$BV$6:$CB$7,7,0),"")</f>
        <v/>
      </c>
      <c r="L59" s="11" t="str">
        <f>IFERROR(VLOOKUP($A59,'BO K'!$Q$2:$W$10,7,0),"")</f>
        <v/>
      </c>
      <c r="M59" s="11" t="str">
        <f>IFERROR(VLOOKUP($A59,'Hawran K'!$AM$2:$AS$11,7,0),"")</f>
        <v/>
      </c>
      <c r="N59" s="11" t="str">
        <f>IFERROR(VLOOKUP($A59,'Orientakcja 14 K'!$M$3:$S$6,7,0),"")</f>
        <v/>
      </c>
      <c r="O59" s="11" t="str">
        <f>IFERROR(VLOOKUP($A59,'ITOrient K'!$P$3:$V$9,7,0),"")</f>
        <v/>
      </c>
      <c r="P59" s="11" t="str">
        <f>IFERROR(VLOOKUP($A59,'Jatka K'!$K$4:$Q$7,7,0),"")</f>
        <v/>
      </c>
      <c r="Q59" s="11" t="str">
        <f>IFERROR(VLOOKUP($A59,'Korno K'!$AG$2:$AM$5,7,0),"")</f>
        <v/>
      </c>
      <c r="R59" s="11" t="str">
        <f>IFERROR(VLOOKUP($A59,'Mordownik K'!$H$3:$N$3,7,0),"")</f>
        <v/>
      </c>
      <c r="S59" s="11" t="str">
        <f>IFERROR(VLOOKUP($A59,'Orientakcja 15 K'!$M$3:$S$6,7,0),"")</f>
        <v/>
      </c>
      <c r="T59" s="11" t="str">
        <f>IFERROR(VLOOKUP($A59,'XXII Szago K'!$H$3:$N$6,7,0),"")</f>
        <v/>
      </c>
      <c r="U59" s="11" t="str">
        <f>IFERROR(VLOOKUP($A59,'XX zKompasem K'!$L$3:$R$5,7,0),"")</f>
        <v/>
      </c>
      <c r="V59" s="11" t="str">
        <f>IFERROR(VLOOKUP($A59,'H60 TR200 K'!$AS$3:$AY$8,7,0),"")</f>
        <v/>
      </c>
      <c r="W59" s="11" t="str">
        <f>IFERROR(VLOOKUP($A59,'H60 TR100 K'!$AJ$3:$AP$15,7,0),"")</f>
        <v/>
      </c>
      <c r="X59" s="11" t="str">
        <f>IFERROR(VLOOKUP($A59,'Liszkor K'!$BR$3:$BX$7,7,0),"")</f>
        <v/>
      </c>
      <c r="Y59" s="11" t="str">
        <f>IFERROR(VLOOKUP($A59,'KW K'!$BQ$2:$BW$2,7,0),"")</f>
        <v/>
      </c>
      <c r="Z59" s="11" t="str">
        <f>IFERROR(VLOOKUP($A59,'Wilga K'!$L$3:$R$4,7,0),"")</f>
        <v/>
      </c>
      <c r="AA59" s="11" t="str">
        <f>IFERROR(VLOOKUP($A59,'NM 200 K'!$M$6:$S$9,7,0),"")</f>
        <v/>
      </c>
      <c r="AB59" s="21">
        <f>MIN(COUNT(F59:AA59)-COUNT(#REF!,W59,#REF!)*0.1,6)</f>
        <v>1</v>
      </c>
    </row>
    <row r="60" spans="1:28">
      <c r="A60">
        <v>536</v>
      </c>
      <c r="B60" s="18" t="str">
        <f>VLOOKUP($A60,id!$C:$H,6,0)</f>
        <v>Kusajda Paulina</v>
      </c>
      <c r="C60" s="18">
        <f>VLOOKUP($A60,id!$C:$H,4,0)</f>
        <v>0</v>
      </c>
      <c r="D60" s="2">
        <f t="shared" ref="D60:D61" si="2">IF(E59=E60,D59,ROW(B58))</f>
        <v>58</v>
      </c>
      <c r="E60" s="10">
        <f t="shared" ref="E60:E61" si="3">LARGE(F60:AA60,1)+IFERROR(LARGE(F60:AA60,2),0)+IFERROR(LARGE(F60:AA60,3),0)+IFERROR(LARGE(F60:AA60,4),0)+IFERROR(LARGE(F60:AA60,5),0)+IFERROR(LARGE(F60:AA60,6),0)</f>
        <v>28.225806451612904</v>
      </c>
      <c r="F60" s="11"/>
      <c r="G60" s="11"/>
      <c r="H60" s="11"/>
      <c r="I60" s="177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>
        <f>IFERROR(VLOOKUP($A60,'NM 200 K'!$M$6:$S$9,7,0),"")</f>
        <v>28.225806451612904</v>
      </c>
      <c r="AB60" s="21">
        <f>MIN(COUNT(F60:AA60)-COUNT(#REF!,W60,#REF!)*0.1,6)</f>
        <v>1</v>
      </c>
    </row>
    <row r="61" spans="1:28">
      <c r="A61">
        <v>537</v>
      </c>
      <c r="B61" s="18" t="str">
        <f>VLOOKUP($A61,id!$C:$H,6,0)</f>
        <v>Leszko Monika</v>
      </c>
      <c r="C61" s="18">
        <f>VLOOKUP($A61,id!$C:$H,4,0)</f>
        <v>0</v>
      </c>
      <c r="D61" s="2">
        <f t="shared" si="2"/>
        <v>59</v>
      </c>
      <c r="E61" s="10">
        <f t="shared" si="3"/>
        <v>28.063355766999305</v>
      </c>
      <c r="F61" s="11"/>
      <c r="G61" s="11"/>
      <c r="H61" s="11"/>
      <c r="I61" s="177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>
        <f>IFERROR(VLOOKUP($A61,'NM 200 K'!$M$6:$S$9,7,0),"")</f>
        <v>28.063355766999305</v>
      </c>
      <c r="AB61" s="21">
        <f>MIN(COUNT(F61:AA61)-COUNT(#REF!,W61,#REF!)*0.1,6)</f>
        <v>1</v>
      </c>
    </row>
  </sheetData>
  <sortState ref="A2:AC59">
    <sortCondition descending="1" ref="E3"/>
  </sortState>
  <pageMargins left="0.75" right="0.75" top="1" bottom="1" header="0.5" footer="0.5"/>
  <pageSetup paperSize="9" scale="69" fitToHeight="3" orientation="portrait" horizontalDpi="300" verticalDpi="300" r:id="rId1"/>
  <headerFooter alignWithMargins="0">
    <oddHeader>&amp;F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H1" sqref="H1:S13"/>
    </sheetView>
  </sheetViews>
  <sheetFormatPr defaultRowHeight="12.75"/>
  <sheetData>
    <row r="1" spans="1:19">
      <c r="B1" t="s">
        <v>157</v>
      </c>
      <c r="C1" t="s">
        <v>156</v>
      </c>
      <c r="D1" t="s">
        <v>3453</v>
      </c>
      <c r="E1" t="s">
        <v>37</v>
      </c>
      <c r="F1" t="s">
        <v>4945</v>
      </c>
      <c r="H1" s="13" t="s">
        <v>67</v>
      </c>
      <c r="I1" s="13" t="s">
        <v>68</v>
      </c>
      <c r="J1" s="9" t="s">
        <v>95</v>
      </c>
      <c r="K1" s="9" t="s">
        <v>96</v>
      </c>
      <c r="L1" s="9" t="s">
        <v>71</v>
      </c>
      <c r="M1" s="9" t="s">
        <v>69</v>
      </c>
      <c r="N1" s="9" t="s">
        <v>40</v>
      </c>
      <c r="O1" s="9"/>
      <c r="P1" s="9" t="s">
        <v>37</v>
      </c>
      <c r="Q1" s="9" t="s">
        <v>38</v>
      </c>
      <c r="R1" s="9" t="s">
        <v>31</v>
      </c>
      <c r="S1" s="9" t="s">
        <v>39</v>
      </c>
    </row>
    <row r="2" spans="1:19">
      <c r="A2">
        <v>1</v>
      </c>
      <c r="B2" t="s">
        <v>378</v>
      </c>
      <c r="C2" t="s">
        <v>1284</v>
      </c>
      <c r="D2">
        <v>27</v>
      </c>
      <c r="E2" s="71">
        <v>0.32291666666666669</v>
      </c>
      <c r="F2">
        <v>1980</v>
      </c>
      <c r="H2" s="13">
        <f>VLOOKUP(I2,id!$A:$C,3,0)</f>
        <v>3</v>
      </c>
      <c r="I2" s="13" t="str">
        <f t="shared" ref="I2:I13" si="0">J2&amp;K2&amp;M2</f>
        <v>ŁosiewiczMariusz1980</v>
      </c>
      <c r="J2" s="9" t="str">
        <f>C2</f>
        <v>Łosiewicz</v>
      </c>
      <c r="K2" s="9" t="str">
        <f>B2</f>
        <v>Mariusz</v>
      </c>
      <c r="L2" s="9"/>
      <c r="M2" s="9">
        <f>F2</f>
        <v>1980</v>
      </c>
      <c r="N2" s="9">
        <v>100</v>
      </c>
      <c r="O2" s="19"/>
      <c r="P2" s="9"/>
      <c r="Q2" s="9"/>
      <c r="R2" s="9"/>
      <c r="S2" s="9"/>
    </row>
    <row r="3" spans="1:19">
      <c r="A3">
        <v>2</v>
      </c>
      <c r="B3" t="s">
        <v>42</v>
      </c>
      <c r="C3" t="s">
        <v>226</v>
      </c>
      <c r="D3">
        <v>19</v>
      </c>
      <c r="E3" s="71">
        <v>0.32569444444444445</v>
      </c>
      <c r="F3">
        <v>1980</v>
      </c>
      <c r="H3" s="13">
        <f>VLOOKUP(I3,id!$A:$C,3,0)</f>
        <v>84</v>
      </c>
      <c r="I3" s="13" t="str">
        <f t="shared" si="0"/>
        <v>AdamczykBartosz1980</v>
      </c>
      <c r="J3" s="9" t="str">
        <f t="shared" ref="J3:J13" si="1">C3</f>
        <v>Adamczyk</v>
      </c>
      <c r="K3" s="9" t="str">
        <f t="shared" ref="K3:K13" si="2">B3</f>
        <v>Bartosz</v>
      </c>
      <c r="L3" s="9"/>
      <c r="M3" s="9">
        <f t="shared" ref="M3:M13" si="3">F3</f>
        <v>1980</v>
      </c>
      <c r="N3" s="9">
        <f>N2*IF(R3&lt;1,R3,IF(S3&lt;1,S3,IF(Q3&lt;1,Q3,IF(P3&lt;1,P3,1))))</f>
        <v>70.370370370370367</v>
      </c>
      <c r="O3" s="19"/>
      <c r="P3" s="9">
        <f>E2/E3</f>
        <v>0.99147121535181237</v>
      </c>
      <c r="Q3" s="9">
        <f>D3/D2</f>
        <v>0.70370370370370372</v>
      </c>
      <c r="R3" s="9">
        <v>1</v>
      </c>
      <c r="S3" s="9">
        <v>1</v>
      </c>
    </row>
    <row r="4" spans="1:19">
      <c r="A4">
        <v>3</v>
      </c>
      <c r="B4" t="s">
        <v>26</v>
      </c>
      <c r="C4" t="s">
        <v>29</v>
      </c>
      <c r="D4">
        <v>19</v>
      </c>
      <c r="E4" s="71">
        <v>0.33194444444444443</v>
      </c>
      <c r="F4">
        <v>1965</v>
      </c>
      <c r="H4" s="13">
        <f>VLOOKUP(I4,id!$A:$C,3,0)</f>
        <v>85</v>
      </c>
      <c r="I4" s="13" t="str">
        <f t="shared" si="0"/>
        <v>SmejdaAndrzej1965</v>
      </c>
      <c r="J4" s="9" t="str">
        <f t="shared" si="1"/>
        <v>Smejda</v>
      </c>
      <c r="K4" s="9" t="str">
        <f t="shared" si="2"/>
        <v>Andrzej</v>
      </c>
      <c r="L4" s="9"/>
      <c r="M4" s="9">
        <f t="shared" si="3"/>
        <v>1965</v>
      </c>
      <c r="N4" s="9">
        <f>N3*IF(R4&lt;1,R4,IF(S4&lt;1,S4,IF(Q4&lt;1,Q4,IF(P4&lt;1,P4,1))))</f>
        <v>69.045405237873865</v>
      </c>
      <c r="O4" s="19"/>
      <c r="P4" s="9">
        <f>E3/E4</f>
        <v>0.9811715481171549</v>
      </c>
      <c r="Q4" s="9">
        <f>D4/D3</f>
        <v>1</v>
      </c>
      <c r="R4" s="9">
        <v>1</v>
      </c>
      <c r="S4" s="9">
        <v>1</v>
      </c>
    </row>
    <row r="5" spans="1:19">
      <c r="A5">
        <v>4</v>
      </c>
      <c r="B5" t="s">
        <v>331</v>
      </c>
      <c r="C5" t="s">
        <v>226</v>
      </c>
      <c r="D5">
        <v>17</v>
      </c>
      <c r="E5" s="71">
        <v>0.33194444444444443</v>
      </c>
      <c r="F5">
        <v>1967</v>
      </c>
      <c r="H5" s="13">
        <f>VLOOKUP(I5,id!$A:$C,3,0)</f>
        <v>86</v>
      </c>
      <c r="I5" s="13" t="str">
        <f t="shared" si="0"/>
        <v>AdamczykJarek1967</v>
      </c>
      <c r="J5" s="9" t="str">
        <f t="shared" si="1"/>
        <v>Adamczyk</v>
      </c>
      <c r="K5" s="9" t="str">
        <f t="shared" si="2"/>
        <v>Jarek</v>
      </c>
      <c r="L5" s="9"/>
      <c r="M5" s="9">
        <f t="shared" si="3"/>
        <v>1967</v>
      </c>
      <c r="N5" s="9">
        <f t="shared" ref="N5:N13" si="4">N4*IF(R5&lt;1,R5,IF(S5&lt;1,S5,IF(Q5&lt;1,Q5,IF(P5&lt;1,P5,1))))</f>
        <v>61.777467844413458</v>
      </c>
      <c r="O5" s="19"/>
      <c r="P5" s="9">
        <f t="shared" ref="P5:P13" si="5">E4/E5</f>
        <v>1</v>
      </c>
      <c r="Q5" s="9">
        <f t="shared" ref="Q5:Q13" si="6">D5/D4</f>
        <v>0.89473684210526316</v>
      </c>
      <c r="R5" s="9">
        <v>1</v>
      </c>
      <c r="S5" s="9">
        <v>1</v>
      </c>
    </row>
    <row r="6" spans="1:19">
      <c r="A6">
        <v>5</v>
      </c>
      <c r="B6" t="s">
        <v>26</v>
      </c>
      <c r="C6" t="s">
        <v>3344</v>
      </c>
      <c r="D6">
        <v>17</v>
      </c>
      <c r="E6" s="71">
        <v>0.33888888888888885</v>
      </c>
      <c r="F6">
        <v>1963</v>
      </c>
      <c r="H6" s="13">
        <f>VLOOKUP(I6,id!$A:$C,3,0)</f>
        <v>87</v>
      </c>
      <c r="I6" s="13" t="str">
        <f t="shared" si="0"/>
        <v>ŻelaskoAndrzej1963</v>
      </c>
      <c r="J6" s="9" t="str">
        <f t="shared" si="1"/>
        <v>Żelasko</v>
      </c>
      <c r="K6" s="9" t="str">
        <f t="shared" si="2"/>
        <v>Andrzej</v>
      </c>
      <c r="L6" s="9"/>
      <c r="M6" s="9">
        <f t="shared" si="3"/>
        <v>1963</v>
      </c>
      <c r="N6" s="9">
        <f t="shared" si="4"/>
        <v>60.511536126290231</v>
      </c>
      <c r="O6" s="19"/>
      <c r="P6" s="9">
        <f t="shared" si="5"/>
        <v>0.97950819672131151</v>
      </c>
      <c r="Q6" s="9">
        <f t="shared" si="6"/>
        <v>1</v>
      </c>
      <c r="R6" s="9">
        <v>1</v>
      </c>
      <c r="S6" s="9">
        <v>1</v>
      </c>
    </row>
    <row r="7" spans="1:19">
      <c r="A7">
        <v>6</v>
      </c>
      <c r="B7" t="s">
        <v>16</v>
      </c>
      <c r="C7" t="s">
        <v>4946</v>
      </c>
      <c r="D7">
        <v>16</v>
      </c>
      <c r="E7" s="71">
        <v>0.33888888888888885</v>
      </c>
      <c r="F7">
        <v>1978</v>
      </c>
      <c r="H7" s="13">
        <f>VLOOKUP(I7,id!$A:$C,3,0)</f>
        <v>88</v>
      </c>
      <c r="I7" s="13" t="str">
        <f t="shared" si="0"/>
        <v>PakułaPaweł1978</v>
      </c>
      <c r="J7" s="9" t="str">
        <f t="shared" si="1"/>
        <v>Pakuła</v>
      </c>
      <c r="K7" s="9" t="str">
        <f t="shared" si="2"/>
        <v>Paweł</v>
      </c>
      <c r="L7" s="9"/>
      <c r="M7" s="9">
        <f t="shared" si="3"/>
        <v>1978</v>
      </c>
      <c r="N7" s="9">
        <f t="shared" si="4"/>
        <v>56.952034001214336</v>
      </c>
      <c r="O7" s="19"/>
      <c r="P7" s="9">
        <f t="shared" si="5"/>
        <v>1</v>
      </c>
      <c r="Q7" s="9">
        <f t="shared" si="6"/>
        <v>0.94117647058823528</v>
      </c>
      <c r="R7" s="9">
        <v>1</v>
      </c>
      <c r="S7" s="9">
        <v>1</v>
      </c>
    </row>
    <row r="8" spans="1:19">
      <c r="A8">
        <v>7</v>
      </c>
      <c r="B8" t="s">
        <v>137</v>
      </c>
      <c r="C8" t="s">
        <v>4947</v>
      </c>
      <c r="D8">
        <v>10</v>
      </c>
      <c r="E8" s="71">
        <v>0.2986111111111111</v>
      </c>
      <c r="F8">
        <v>2006</v>
      </c>
      <c r="H8" s="13">
        <f>VLOOKUP(I8,id!$A:$C,3,0)</f>
        <v>89</v>
      </c>
      <c r="I8" s="13" t="str">
        <f t="shared" si="0"/>
        <v>RoztockiJakub2006</v>
      </c>
      <c r="J8" s="9" t="str">
        <f t="shared" si="1"/>
        <v>Roztocki</v>
      </c>
      <c r="K8" s="9" t="str">
        <f t="shared" si="2"/>
        <v>Jakub</v>
      </c>
      <c r="L8" s="9"/>
      <c r="M8" s="9">
        <f t="shared" si="3"/>
        <v>2006</v>
      </c>
      <c r="N8" s="9">
        <f t="shared" si="4"/>
        <v>35.595021250758961</v>
      </c>
      <c r="O8" s="19"/>
      <c r="P8" s="9">
        <f t="shared" si="5"/>
        <v>1.1348837209302325</v>
      </c>
      <c r="Q8" s="9">
        <f t="shared" si="6"/>
        <v>0.625</v>
      </c>
      <c r="R8" s="9">
        <v>1</v>
      </c>
      <c r="S8" s="9">
        <v>1</v>
      </c>
    </row>
    <row r="9" spans="1:19">
      <c r="A9">
        <v>7</v>
      </c>
      <c r="B9" t="s">
        <v>99</v>
      </c>
      <c r="C9" t="s">
        <v>4948</v>
      </c>
      <c r="D9">
        <v>10</v>
      </c>
      <c r="E9" s="71">
        <v>0.2986111111111111</v>
      </c>
      <c r="F9">
        <v>2005</v>
      </c>
      <c r="H9" s="13">
        <f>VLOOKUP(I9,id!$A:$C,3,0)</f>
        <v>90</v>
      </c>
      <c r="I9" s="13" t="str">
        <f t="shared" si="0"/>
        <v>ŁakomyAleksander2005</v>
      </c>
      <c r="J9" s="9" t="str">
        <f t="shared" si="1"/>
        <v>Łakomy</v>
      </c>
      <c r="K9" s="9" t="str">
        <f t="shared" si="2"/>
        <v>Aleksander</v>
      </c>
      <c r="L9" s="9"/>
      <c r="M9" s="9">
        <f t="shared" si="3"/>
        <v>2005</v>
      </c>
      <c r="N9" s="9">
        <f t="shared" si="4"/>
        <v>35.595021250758961</v>
      </c>
      <c r="O9" s="19"/>
      <c r="P9" s="9">
        <f t="shared" si="5"/>
        <v>1</v>
      </c>
      <c r="Q9" s="9">
        <f t="shared" si="6"/>
        <v>1</v>
      </c>
      <c r="R9" s="9">
        <v>1</v>
      </c>
      <c r="S9" s="9">
        <v>1</v>
      </c>
    </row>
    <row r="10" spans="1:19">
      <c r="A10">
        <v>7</v>
      </c>
      <c r="B10" t="s">
        <v>59</v>
      </c>
      <c r="C10" t="s">
        <v>4949</v>
      </c>
      <c r="D10">
        <v>10</v>
      </c>
      <c r="E10" s="71">
        <v>0.2986111111111111</v>
      </c>
      <c r="F10">
        <v>2006</v>
      </c>
      <c r="H10" s="13">
        <f>VLOOKUP(I10,id!$A:$C,3,0)</f>
        <v>91</v>
      </c>
      <c r="I10" s="13" t="str">
        <f t="shared" si="0"/>
        <v>WicińskiŁukasz2006</v>
      </c>
      <c r="J10" s="9" t="str">
        <f t="shared" si="1"/>
        <v>Wiciński</v>
      </c>
      <c r="K10" s="9" t="str">
        <f t="shared" si="2"/>
        <v>Łukasz</v>
      </c>
      <c r="L10" s="9"/>
      <c r="M10" s="9">
        <f t="shared" si="3"/>
        <v>2006</v>
      </c>
      <c r="N10" s="9">
        <f t="shared" si="4"/>
        <v>35.595021250758961</v>
      </c>
      <c r="O10" s="19"/>
      <c r="P10" s="9">
        <f t="shared" si="5"/>
        <v>1</v>
      </c>
      <c r="Q10" s="9">
        <f t="shared" si="6"/>
        <v>1</v>
      </c>
      <c r="R10" s="9">
        <v>1</v>
      </c>
      <c r="S10" s="9">
        <v>1</v>
      </c>
    </row>
    <row r="11" spans="1:19">
      <c r="A11">
        <v>7</v>
      </c>
      <c r="B11" t="s">
        <v>44</v>
      </c>
      <c r="C11" t="s">
        <v>1284</v>
      </c>
      <c r="D11">
        <v>10</v>
      </c>
      <c r="E11" s="71">
        <v>0.2986111111111111</v>
      </c>
      <c r="F11">
        <v>2005</v>
      </c>
      <c r="H11" s="13">
        <f>VLOOKUP(I11,id!$A:$C,3,0)</f>
        <v>92</v>
      </c>
      <c r="I11" s="13" t="str">
        <f t="shared" si="0"/>
        <v>ŁosiewiczTomasz2005</v>
      </c>
      <c r="J11" s="9" t="str">
        <f t="shared" si="1"/>
        <v>Łosiewicz</v>
      </c>
      <c r="K11" s="9" t="str">
        <f t="shared" si="2"/>
        <v>Tomasz</v>
      </c>
      <c r="L11" s="9"/>
      <c r="M11" s="9">
        <f t="shared" si="3"/>
        <v>2005</v>
      </c>
      <c r="N11" s="9">
        <f t="shared" si="4"/>
        <v>35.595021250758961</v>
      </c>
      <c r="O11" s="19"/>
      <c r="P11" s="9">
        <f t="shared" si="5"/>
        <v>1</v>
      </c>
      <c r="Q11" s="9">
        <f t="shared" si="6"/>
        <v>1</v>
      </c>
      <c r="R11" s="9">
        <v>1</v>
      </c>
      <c r="S11" s="9">
        <v>1</v>
      </c>
    </row>
    <row r="12" spans="1:19">
      <c r="A12">
        <v>7</v>
      </c>
      <c r="B12" t="s">
        <v>317</v>
      </c>
      <c r="C12" t="s">
        <v>4950</v>
      </c>
      <c r="D12">
        <v>10</v>
      </c>
      <c r="E12" s="71">
        <v>0.2986111111111111</v>
      </c>
      <c r="F12">
        <v>2005</v>
      </c>
      <c r="H12" s="13">
        <f>VLOOKUP(I12,id!$A:$C,3,0)</f>
        <v>93</v>
      </c>
      <c r="I12" s="13" t="str">
        <f t="shared" si="0"/>
        <v>TkaczykAdrian2005</v>
      </c>
      <c r="J12" s="9" t="str">
        <f t="shared" si="1"/>
        <v>Tkaczyk</v>
      </c>
      <c r="K12" s="9" t="str">
        <f t="shared" si="2"/>
        <v>Adrian</v>
      </c>
      <c r="L12" s="9"/>
      <c r="M12" s="9">
        <f t="shared" si="3"/>
        <v>2005</v>
      </c>
      <c r="N12" s="9">
        <f t="shared" si="4"/>
        <v>35.595021250758961</v>
      </c>
      <c r="O12" s="19"/>
      <c r="P12" s="9">
        <f t="shared" si="5"/>
        <v>1</v>
      </c>
      <c r="Q12" s="9">
        <f t="shared" si="6"/>
        <v>1</v>
      </c>
      <c r="R12" s="9">
        <v>1</v>
      </c>
      <c r="S12" s="9">
        <v>1</v>
      </c>
    </row>
    <row r="13" spans="1:19">
      <c r="A13">
        <v>7</v>
      </c>
      <c r="B13" t="s">
        <v>934</v>
      </c>
      <c r="C13" t="s">
        <v>4951</v>
      </c>
      <c r="D13">
        <v>10</v>
      </c>
      <c r="E13" s="71">
        <v>0.2986111111111111</v>
      </c>
      <c r="F13">
        <v>1972</v>
      </c>
      <c r="H13" s="13">
        <f>VLOOKUP(I13,id!$A:$C,3,0)</f>
        <v>94</v>
      </c>
      <c r="I13" s="13" t="str">
        <f t="shared" si="0"/>
        <v>ChęćCezary1972</v>
      </c>
      <c r="J13" s="9" t="str">
        <f t="shared" si="1"/>
        <v>Chęć</v>
      </c>
      <c r="K13" s="9" t="str">
        <f t="shared" si="2"/>
        <v>Cezary</v>
      </c>
      <c r="L13" s="9"/>
      <c r="M13" s="9">
        <f t="shared" si="3"/>
        <v>1972</v>
      </c>
      <c r="N13" s="9">
        <f t="shared" si="4"/>
        <v>35.595021250758961</v>
      </c>
      <c r="O13" s="19"/>
      <c r="P13" s="9">
        <f t="shared" si="5"/>
        <v>1</v>
      </c>
      <c r="Q13" s="9">
        <f t="shared" si="6"/>
        <v>1</v>
      </c>
      <c r="R13" s="9">
        <v>1</v>
      </c>
      <c r="S13" s="9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workbookViewId="0">
      <selection activeCell="R2" sqref="R2:R13"/>
    </sheetView>
  </sheetViews>
  <sheetFormatPr defaultRowHeight="15"/>
  <cols>
    <col min="1" max="2" width="3" style="124" bestFit="1" customWidth="1"/>
    <col min="3" max="3" width="15" style="124" bestFit="1" customWidth="1"/>
    <col min="4" max="4" width="19.5703125" style="124" bestFit="1" customWidth="1"/>
    <col min="5" max="5" width="24.140625" style="124" bestFit="1" customWidth="1"/>
    <col min="6" max="6" width="21.7109375" style="124" bestFit="1" customWidth="1"/>
    <col min="7" max="7" width="4.85546875" style="124" bestFit="1" customWidth="1"/>
    <col min="8" max="8" width="9" style="124" bestFit="1" customWidth="1"/>
    <col min="9" max="9" width="8.140625" style="124" bestFit="1" customWidth="1"/>
    <col min="10" max="10" width="7.28515625" style="179" bestFit="1" customWidth="1"/>
    <col min="11" max="11" width="9" style="124" customWidth="1"/>
    <col min="12" max="14" width="20.42578125" style="124" customWidth="1"/>
    <col min="15" max="15" width="10.140625" style="124" bestFit="1" customWidth="1"/>
    <col min="16" max="16384" width="9.140625" style="124"/>
  </cols>
  <sheetData>
    <row r="1" spans="1:23">
      <c r="A1" s="124" t="s">
        <v>4972</v>
      </c>
      <c r="B1" s="124" t="s">
        <v>4971</v>
      </c>
      <c r="C1" s="124" t="s">
        <v>157</v>
      </c>
      <c r="D1" s="124" t="s">
        <v>156</v>
      </c>
      <c r="E1" s="124" t="s">
        <v>4973</v>
      </c>
      <c r="F1" s="124" t="s">
        <v>4970</v>
      </c>
      <c r="G1" s="124" t="s">
        <v>3453</v>
      </c>
      <c r="H1" s="124" t="s">
        <v>4974</v>
      </c>
      <c r="I1" s="124" t="s">
        <v>37</v>
      </c>
      <c r="J1" s="179" t="s">
        <v>69</v>
      </c>
      <c r="L1" s="13" t="s">
        <v>67</v>
      </c>
      <c r="M1" s="13" t="s">
        <v>68</v>
      </c>
      <c r="N1" s="9" t="s">
        <v>95</v>
      </c>
      <c r="O1" s="9" t="s">
        <v>96</v>
      </c>
      <c r="P1" s="9" t="s">
        <v>71</v>
      </c>
      <c r="Q1" s="9" t="s">
        <v>69</v>
      </c>
      <c r="R1" s="9" t="s">
        <v>40</v>
      </c>
      <c r="S1" s="9"/>
      <c r="T1" s="9" t="s">
        <v>37</v>
      </c>
      <c r="U1" s="9" t="s">
        <v>38</v>
      </c>
      <c r="V1" s="9" t="s">
        <v>31</v>
      </c>
      <c r="W1" s="9" t="s">
        <v>39</v>
      </c>
    </row>
    <row r="2" spans="1:23">
      <c r="A2" s="124">
        <v>12</v>
      </c>
      <c r="B2" s="124">
        <v>3</v>
      </c>
      <c r="C2" s="124" t="s">
        <v>57</v>
      </c>
      <c r="D2" s="124" t="s">
        <v>56</v>
      </c>
      <c r="E2" s="124" t="s">
        <v>4739</v>
      </c>
      <c r="F2" s="124" t="s">
        <v>4661</v>
      </c>
      <c r="G2" s="124">
        <v>24</v>
      </c>
      <c r="H2" s="124">
        <v>24</v>
      </c>
      <c r="I2" s="178">
        <v>0.48858796296296297</v>
      </c>
      <c r="J2" s="179">
        <v>1981</v>
      </c>
      <c r="L2" s="13">
        <f>VLOOKUP(M2,id!$A:$C,3,0)</f>
        <v>97</v>
      </c>
      <c r="M2" s="13" t="str">
        <f t="shared" ref="M2:M13" si="0">N2&amp;O2&amp;Q2</f>
        <v>BlankDanuta1981</v>
      </c>
      <c r="N2" s="9" t="str">
        <f t="shared" ref="N2:N13" si="1">D2</f>
        <v>Blank</v>
      </c>
      <c r="O2" s="9" t="str">
        <f t="shared" ref="O2:O13" si="2">C2</f>
        <v>Danuta</v>
      </c>
      <c r="P2" s="9" t="str">
        <f t="shared" ref="P2:P13" si="3">F2</f>
        <v>TOWANDA</v>
      </c>
      <c r="Q2" s="9">
        <f t="shared" ref="Q2:Q13" si="4">J2</f>
        <v>1981</v>
      </c>
      <c r="R2" s="9">
        <v>100</v>
      </c>
      <c r="S2" s="19"/>
      <c r="T2" s="9"/>
      <c r="U2" s="9"/>
      <c r="V2" s="9"/>
      <c r="W2" s="9"/>
    </row>
    <row r="3" spans="1:23">
      <c r="A3" s="124">
        <v>13</v>
      </c>
      <c r="B3" s="124">
        <v>1</v>
      </c>
      <c r="C3" s="124" t="s">
        <v>329</v>
      </c>
      <c r="D3" s="124" t="s">
        <v>226</v>
      </c>
      <c r="E3" s="124" t="s">
        <v>1307</v>
      </c>
      <c r="F3" s="124" t="s">
        <v>330</v>
      </c>
      <c r="G3" s="124">
        <v>24</v>
      </c>
      <c r="H3" s="124">
        <v>24</v>
      </c>
      <c r="I3" s="178">
        <v>0.48878472222222219</v>
      </c>
      <c r="J3" s="179">
        <v>1975</v>
      </c>
      <c r="L3" s="13">
        <f>VLOOKUP(M3,id!$A:$C,3,0)</f>
        <v>96</v>
      </c>
      <c r="M3" s="13" t="str">
        <f t="shared" si="0"/>
        <v>AdamczykEwa1975</v>
      </c>
      <c r="N3" s="9" t="str">
        <f t="shared" si="1"/>
        <v>Adamczyk</v>
      </c>
      <c r="O3" s="9" t="str">
        <f t="shared" si="2"/>
        <v>Ewa</v>
      </c>
      <c r="P3" s="9" t="str">
        <f t="shared" si="3"/>
        <v>Zbieranina z Niesięcina</v>
      </c>
      <c r="Q3" s="9">
        <f t="shared" si="4"/>
        <v>1975</v>
      </c>
      <c r="R3" s="9">
        <f t="shared" ref="R3:R13" si="5">R2*IF(V3&lt;1,V3,IF(W3&lt;1,W3,IF(U3&lt;1,U3,IF(T3&lt;1,T3,1))))</f>
        <v>99.959745210864071</v>
      </c>
      <c r="S3" s="19"/>
      <c r="T3" s="9">
        <f t="shared" ref="T3" si="6">I2/I3</f>
        <v>0.9995974521086407</v>
      </c>
      <c r="U3" s="9">
        <f t="shared" ref="U3" si="7">H3/H2</f>
        <v>1</v>
      </c>
      <c r="V3" s="9">
        <v>1</v>
      </c>
      <c r="W3" s="9">
        <v>1</v>
      </c>
    </row>
    <row r="4" spans="1:23">
      <c r="A4" s="124">
        <v>16</v>
      </c>
      <c r="B4" s="124">
        <v>7</v>
      </c>
      <c r="C4" s="124" t="s">
        <v>495</v>
      </c>
      <c r="D4" s="124" t="s">
        <v>1296</v>
      </c>
      <c r="E4" s="124" t="s">
        <v>4969</v>
      </c>
      <c r="F4" s="124" t="s">
        <v>4968</v>
      </c>
      <c r="G4" s="124">
        <v>23</v>
      </c>
      <c r="H4" s="124">
        <v>23</v>
      </c>
      <c r="I4" s="178">
        <v>0.48203703703703704</v>
      </c>
      <c r="J4" s="179">
        <v>1973</v>
      </c>
      <c r="L4" s="13">
        <f>VLOOKUP(M4,id!$A:$C,3,0)</f>
        <v>98</v>
      </c>
      <c r="M4" s="13" t="str">
        <f t="shared" si="0"/>
        <v>CzeczottMałgorzata1973</v>
      </c>
      <c r="N4" s="9" t="str">
        <f t="shared" si="1"/>
        <v>Czeczott</v>
      </c>
      <c r="O4" s="9" t="str">
        <f t="shared" si="2"/>
        <v>Małgorzata</v>
      </c>
      <c r="P4" s="9" t="str">
        <f t="shared" si="3"/>
        <v>TarilTeam.pl</v>
      </c>
      <c r="Q4" s="9">
        <f t="shared" si="4"/>
        <v>1973</v>
      </c>
      <c r="R4" s="9">
        <f t="shared" si="5"/>
        <v>95.794755827078077</v>
      </c>
      <c r="S4" s="19"/>
      <c r="T4" s="9">
        <f t="shared" ref="T4:T13" si="8">I3/I4</f>
        <v>1.0139982712255089</v>
      </c>
      <c r="U4" s="9">
        <f t="shared" ref="U4:U13" si="9">H4/H3</f>
        <v>0.95833333333333337</v>
      </c>
      <c r="V4" s="9">
        <v>1</v>
      </c>
      <c r="W4" s="9">
        <v>1</v>
      </c>
    </row>
    <row r="5" spans="1:23">
      <c r="A5" s="124">
        <v>21</v>
      </c>
      <c r="B5" s="124">
        <v>34</v>
      </c>
      <c r="C5" s="124" t="s">
        <v>763</v>
      </c>
      <c r="D5" s="124" t="s">
        <v>4967</v>
      </c>
      <c r="E5" s="124" t="s">
        <v>249</v>
      </c>
      <c r="F5" s="124" t="s">
        <v>544</v>
      </c>
      <c r="G5" s="124">
        <v>21</v>
      </c>
      <c r="H5" s="124">
        <v>21</v>
      </c>
      <c r="I5" s="178">
        <v>0.47898148148148145</v>
      </c>
      <c r="J5" s="179">
        <v>1968</v>
      </c>
      <c r="L5" s="13">
        <f>VLOOKUP(M5,id!$A:$C,3,0)</f>
        <v>99</v>
      </c>
      <c r="M5" s="13" t="str">
        <f t="shared" si="0"/>
        <v>PolakKatarzyna1968</v>
      </c>
      <c r="N5" s="9" t="str">
        <f t="shared" si="1"/>
        <v>Polak</v>
      </c>
      <c r="O5" s="9" t="str">
        <f t="shared" si="2"/>
        <v>Katarzyna</v>
      </c>
      <c r="P5" s="9" t="str">
        <f t="shared" si="3"/>
        <v>Team 360</v>
      </c>
      <c r="Q5" s="9">
        <f t="shared" si="4"/>
        <v>1968</v>
      </c>
      <c r="R5" s="9">
        <f t="shared" si="5"/>
        <v>87.464777059506062</v>
      </c>
      <c r="S5" s="19"/>
      <c r="T5" s="9">
        <f t="shared" si="8"/>
        <v>1.0063792770152717</v>
      </c>
      <c r="U5" s="9">
        <f t="shared" si="9"/>
        <v>0.91304347826086951</v>
      </c>
      <c r="V5" s="9">
        <v>1</v>
      </c>
      <c r="W5" s="9">
        <v>1</v>
      </c>
    </row>
    <row r="6" spans="1:23">
      <c r="A6" s="124">
        <v>27</v>
      </c>
      <c r="B6" s="124">
        <v>29</v>
      </c>
      <c r="C6" s="124" t="s">
        <v>484</v>
      </c>
      <c r="D6" s="124" t="s">
        <v>4203</v>
      </c>
      <c r="E6" s="124" t="s">
        <v>3398</v>
      </c>
      <c r="F6" s="124" t="s">
        <v>4202</v>
      </c>
      <c r="G6" s="124">
        <v>19</v>
      </c>
      <c r="H6" s="124">
        <v>19</v>
      </c>
      <c r="I6" s="178">
        <v>0.49938657407407411</v>
      </c>
      <c r="J6" s="179">
        <v>1983</v>
      </c>
      <c r="L6" s="13">
        <f>VLOOKUP(M6,id!$A:$C,3,0)</f>
        <v>100</v>
      </c>
      <c r="M6" s="13" t="str">
        <f t="shared" si="0"/>
        <v>OwczarzJoanna1983</v>
      </c>
      <c r="N6" s="9" t="str">
        <f t="shared" si="1"/>
        <v>Owczarz</v>
      </c>
      <c r="O6" s="9" t="str">
        <f t="shared" si="2"/>
        <v>Joanna</v>
      </c>
      <c r="P6" s="9" t="str">
        <f t="shared" si="3"/>
        <v>Włóczymordy</v>
      </c>
      <c r="Q6" s="9">
        <f t="shared" si="4"/>
        <v>1983</v>
      </c>
      <c r="R6" s="9">
        <f t="shared" si="5"/>
        <v>79.134798291934061</v>
      </c>
      <c r="S6" s="19"/>
      <c r="T6" s="9">
        <f t="shared" si="8"/>
        <v>0.9591396852620111</v>
      </c>
      <c r="U6" s="9">
        <f t="shared" si="9"/>
        <v>0.90476190476190477</v>
      </c>
      <c r="V6" s="9">
        <v>1</v>
      </c>
      <c r="W6" s="9">
        <v>1</v>
      </c>
    </row>
    <row r="7" spans="1:23">
      <c r="A7" s="124">
        <v>29</v>
      </c>
      <c r="B7" s="124">
        <v>30</v>
      </c>
      <c r="C7" s="124" t="s">
        <v>545</v>
      </c>
      <c r="D7" s="124" t="s">
        <v>546</v>
      </c>
      <c r="G7" s="124">
        <v>18</v>
      </c>
      <c r="H7" s="124">
        <v>18</v>
      </c>
      <c r="I7" s="178">
        <v>0.4208796296296296</v>
      </c>
      <c r="J7" s="179">
        <v>1988</v>
      </c>
      <c r="L7" s="13">
        <f>VLOOKUP(M7,id!$A:$C,3,0)</f>
        <v>101</v>
      </c>
      <c r="M7" s="13" t="str">
        <f t="shared" si="0"/>
        <v>PacekKarolina1988</v>
      </c>
      <c r="N7" s="9" t="str">
        <f t="shared" si="1"/>
        <v>Pacek</v>
      </c>
      <c r="O7" s="9" t="str">
        <f t="shared" si="2"/>
        <v>Karolina</v>
      </c>
      <c r="P7" s="9">
        <f t="shared" si="3"/>
        <v>0</v>
      </c>
      <c r="Q7" s="9">
        <f t="shared" si="4"/>
        <v>1988</v>
      </c>
      <c r="R7" s="9">
        <f t="shared" si="5"/>
        <v>74.969808908148053</v>
      </c>
      <c r="S7" s="19"/>
      <c r="T7" s="9">
        <f t="shared" si="8"/>
        <v>1.1865306346936533</v>
      </c>
      <c r="U7" s="9">
        <f t="shared" si="9"/>
        <v>0.94736842105263153</v>
      </c>
      <c r="V7" s="9">
        <v>1</v>
      </c>
      <c r="W7" s="9">
        <v>1</v>
      </c>
    </row>
    <row r="8" spans="1:23">
      <c r="A8" s="124">
        <v>34</v>
      </c>
      <c r="B8" s="124">
        <v>18</v>
      </c>
      <c r="C8" s="124" t="s">
        <v>763</v>
      </c>
      <c r="D8" s="124" t="s">
        <v>1295</v>
      </c>
      <c r="E8" s="124" t="s">
        <v>249</v>
      </c>
      <c r="F8" s="124" t="s">
        <v>4962</v>
      </c>
      <c r="G8" s="124">
        <v>16</v>
      </c>
      <c r="H8" s="124">
        <v>16</v>
      </c>
      <c r="I8" s="178">
        <v>0.48927083333333332</v>
      </c>
      <c r="J8" s="179">
        <v>1988</v>
      </c>
      <c r="L8" s="13">
        <f>VLOOKUP(M8,id!$A:$C,3,0)</f>
        <v>102</v>
      </c>
      <c r="M8" s="13" t="str">
        <f t="shared" si="0"/>
        <v>LipińskaKatarzyna1988</v>
      </c>
      <c r="N8" s="9" t="str">
        <f t="shared" si="1"/>
        <v>Lipińska</v>
      </c>
      <c r="O8" s="9" t="str">
        <f t="shared" si="2"/>
        <v>Katarzyna</v>
      </c>
      <c r="P8" s="9" t="str">
        <f t="shared" si="3"/>
        <v>Entropia</v>
      </c>
      <c r="Q8" s="9">
        <f t="shared" si="4"/>
        <v>1988</v>
      </c>
      <c r="R8" s="9">
        <f t="shared" si="5"/>
        <v>66.639830140576038</v>
      </c>
      <c r="S8" s="19"/>
      <c r="T8" s="9">
        <f t="shared" si="8"/>
        <v>0.86021810611974547</v>
      </c>
      <c r="U8" s="9">
        <f t="shared" si="9"/>
        <v>0.88888888888888884</v>
      </c>
      <c r="V8" s="9">
        <v>1</v>
      </c>
      <c r="W8" s="9">
        <v>1</v>
      </c>
    </row>
    <row r="9" spans="1:23">
      <c r="A9" s="124">
        <v>36</v>
      </c>
      <c r="B9" s="124">
        <v>50</v>
      </c>
      <c r="C9" s="124" t="s">
        <v>495</v>
      </c>
      <c r="D9" s="124" t="s">
        <v>1011</v>
      </c>
      <c r="E9" s="124" t="s">
        <v>3431</v>
      </c>
      <c r="F9" s="124" t="s">
        <v>822</v>
      </c>
      <c r="G9" s="124">
        <v>15</v>
      </c>
      <c r="H9" s="124">
        <v>15</v>
      </c>
      <c r="I9" s="178">
        <v>0.43070601851851853</v>
      </c>
      <c r="J9" s="179">
        <v>1988</v>
      </c>
      <c r="L9" s="13">
        <f>VLOOKUP(M9,id!$A:$C,3,0)</f>
        <v>103</v>
      </c>
      <c r="M9" s="13" t="str">
        <f t="shared" si="0"/>
        <v>SzwarackaMałgorzata1988</v>
      </c>
      <c r="N9" s="9" t="str">
        <f t="shared" si="1"/>
        <v>Szwaracka</v>
      </c>
      <c r="O9" s="9" t="str">
        <f t="shared" si="2"/>
        <v>Małgorzata</v>
      </c>
      <c r="P9" s="9" t="str">
        <f t="shared" si="3"/>
        <v>Morenka Team</v>
      </c>
      <c r="Q9" s="9">
        <f t="shared" si="4"/>
        <v>1988</v>
      </c>
      <c r="R9" s="9">
        <f t="shared" si="5"/>
        <v>62.474840756790037</v>
      </c>
      <c r="S9" s="19"/>
      <c r="T9" s="9">
        <f t="shared" si="8"/>
        <v>1.1359739875849837</v>
      </c>
      <c r="U9" s="9">
        <f t="shared" si="9"/>
        <v>0.9375</v>
      </c>
      <c r="V9" s="9">
        <v>1</v>
      </c>
      <c r="W9" s="9">
        <v>1</v>
      </c>
    </row>
    <row r="10" spans="1:23">
      <c r="A10" s="124">
        <v>41</v>
      </c>
      <c r="B10" s="124">
        <v>25</v>
      </c>
      <c r="C10" s="124" t="s">
        <v>933</v>
      </c>
      <c r="D10" s="124" t="s">
        <v>936</v>
      </c>
      <c r="E10" s="124" t="s">
        <v>234</v>
      </c>
      <c r="F10" s="124" t="s">
        <v>742</v>
      </c>
      <c r="G10" s="124">
        <v>13</v>
      </c>
      <c r="H10" s="124">
        <v>13</v>
      </c>
      <c r="I10" s="178">
        <v>0.33687500000000004</v>
      </c>
      <c r="J10" s="179">
        <v>1977</v>
      </c>
      <c r="L10" s="13">
        <f>VLOOKUP(M10,id!$A:$C,3,0)</f>
        <v>104</v>
      </c>
      <c r="M10" s="13" t="str">
        <f t="shared" si="0"/>
        <v>NowińskaRenata1977</v>
      </c>
      <c r="N10" s="9" t="str">
        <f t="shared" si="1"/>
        <v>Nowińska</v>
      </c>
      <c r="O10" s="9" t="str">
        <f t="shared" si="2"/>
        <v>Renata</v>
      </c>
      <c r="P10" s="9" t="str">
        <f t="shared" si="3"/>
        <v>OrientAkcja</v>
      </c>
      <c r="Q10" s="9">
        <f t="shared" si="4"/>
        <v>1977</v>
      </c>
      <c r="R10" s="9">
        <f t="shared" si="5"/>
        <v>54.144861989218036</v>
      </c>
      <c r="S10" s="19"/>
      <c r="T10" s="9">
        <f t="shared" si="8"/>
        <v>1.2785336356764927</v>
      </c>
      <c r="U10" s="9">
        <f t="shared" si="9"/>
        <v>0.8666666666666667</v>
      </c>
      <c r="V10" s="9">
        <v>1</v>
      </c>
      <c r="W10" s="9">
        <v>1</v>
      </c>
    </row>
    <row r="11" spans="1:23">
      <c r="A11" s="124">
        <v>43</v>
      </c>
      <c r="B11" s="124">
        <v>53</v>
      </c>
      <c r="C11" s="124" t="s">
        <v>630</v>
      </c>
      <c r="D11" s="124" t="s">
        <v>4370</v>
      </c>
      <c r="E11" s="124" t="s">
        <v>3493</v>
      </c>
      <c r="F11" s="124" t="s">
        <v>4384</v>
      </c>
      <c r="G11" s="124">
        <v>12</v>
      </c>
      <c r="H11" s="124">
        <v>12</v>
      </c>
      <c r="I11" s="178">
        <v>0.33129629629629631</v>
      </c>
      <c r="J11" s="179">
        <v>1975</v>
      </c>
      <c r="L11" s="13">
        <f>VLOOKUP(M11,id!$A:$C,3,0)</f>
        <v>49</v>
      </c>
      <c r="M11" s="13" t="str">
        <f t="shared" si="0"/>
        <v>Tomaszczyk-TiszbeinAlicja1975</v>
      </c>
      <c r="N11" s="9" t="str">
        <f t="shared" si="1"/>
        <v>Tomaszczyk-Tiszbein</v>
      </c>
      <c r="O11" s="9" t="str">
        <f t="shared" si="2"/>
        <v>Alicja</v>
      </c>
      <c r="P11" s="9" t="str">
        <f t="shared" si="3"/>
        <v>Ameba Lisiny</v>
      </c>
      <c r="Q11" s="9">
        <f t="shared" si="4"/>
        <v>1975</v>
      </c>
      <c r="R11" s="9">
        <f t="shared" si="5"/>
        <v>49.979872605432035</v>
      </c>
      <c r="S11" s="19"/>
      <c r="T11" s="9">
        <f t="shared" si="8"/>
        <v>1.0168390162101733</v>
      </c>
      <c r="U11" s="9">
        <f t="shared" si="9"/>
        <v>0.92307692307692313</v>
      </c>
      <c r="V11" s="9">
        <v>1</v>
      </c>
      <c r="W11" s="9">
        <v>1</v>
      </c>
    </row>
    <row r="12" spans="1:23">
      <c r="A12" s="124">
        <v>48</v>
      </c>
      <c r="B12" s="124">
        <v>40</v>
      </c>
      <c r="C12" s="124" t="s">
        <v>271</v>
      </c>
      <c r="D12" s="124" t="s">
        <v>743</v>
      </c>
      <c r="E12" s="124" t="s">
        <v>234</v>
      </c>
      <c r="F12" s="124" t="s">
        <v>742</v>
      </c>
      <c r="G12" s="124">
        <v>8</v>
      </c>
      <c r="H12" s="124">
        <v>8</v>
      </c>
      <c r="I12" s="178">
        <v>0.28376157407407404</v>
      </c>
      <c r="J12" s="179">
        <v>1983</v>
      </c>
      <c r="L12" s="13">
        <f>VLOOKUP(M12,id!$A:$C,3,0)</f>
        <v>105</v>
      </c>
      <c r="M12" s="13" t="str">
        <f t="shared" si="0"/>
        <v>RychlikAnna1983</v>
      </c>
      <c r="N12" s="9" t="str">
        <f t="shared" si="1"/>
        <v>Rychlik</v>
      </c>
      <c r="O12" s="9" t="str">
        <f t="shared" si="2"/>
        <v>Anna</v>
      </c>
      <c r="P12" s="9" t="str">
        <f t="shared" si="3"/>
        <v>OrientAkcja</v>
      </c>
      <c r="Q12" s="9">
        <f t="shared" si="4"/>
        <v>1983</v>
      </c>
      <c r="R12" s="9">
        <f t="shared" si="5"/>
        <v>33.319915070288019</v>
      </c>
      <c r="S12" s="19"/>
      <c r="T12" s="9">
        <f t="shared" si="8"/>
        <v>1.1675164171799162</v>
      </c>
      <c r="U12" s="9">
        <f t="shared" si="9"/>
        <v>0.66666666666666663</v>
      </c>
      <c r="V12" s="9">
        <v>1</v>
      </c>
      <c r="W12" s="9">
        <v>1</v>
      </c>
    </row>
    <row r="13" spans="1:23">
      <c r="A13" s="124">
        <v>49</v>
      </c>
      <c r="B13" s="124">
        <v>26</v>
      </c>
      <c r="C13" s="124" t="s">
        <v>759</v>
      </c>
      <c r="D13" s="124" t="s">
        <v>758</v>
      </c>
      <c r="E13" s="124" t="s">
        <v>4954</v>
      </c>
      <c r="F13" s="124" t="s">
        <v>4953</v>
      </c>
      <c r="G13" s="124">
        <v>8</v>
      </c>
      <c r="H13" s="124">
        <v>8</v>
      </c>
      <c r="I13" s="178">
        <v>0.45653935185185185</v>
      </c>
      <c r="J13" s="179">
        <v>1985</v>
      </c>
      <c r="L13" s="13">
        <f>VLOOKUP(M13,id!$A:$C,3,0)</f>
        <v>106</v>
      </c>
      <c r="M13" s="13" t="str">
        <f t="shared" si="0"/>
        <v>OlechowskaEmilia1985</v>
      </c>
      <c r="N13" s="9" t="str">
        <f t="shared" si="1"/>
        <v>Olechowska</v>
      </c>
      <c r="O13" s="9" t="str">
        <f t="shared" si="2"/>
        <v>Emilia</v>
      </c>
      <c r="P13" s="9" t="str">
        <f t="shared" si="3"/>
        <v>Rower to jest świat</v>
      </c>
      <c r="Q13" s="9">
        <f t="shared" si="4"/>
        <v>1985</v>
      </c>
      <c r="R13" s="9">
        <f t="shared" si="5"/>
        <v>20.709959634383349</v>
      </c>
      <c r="S13" s="19"/>
      <c r="T13" s="9">
        <f t="shared" si="8"/>
        <v>0.62154899226771443</v>
      </c>
      <c r="U13" s="9">
        <f t="shared" si="9"/>
        <v>1</v>
      </c>
      <c r="V13" s="9">
        <v>1</v>
      </c>
      <c r="W13" s="9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"/>
  <sheetViews>
    <sheetView topLeftCell="E1" workbookViewId="0">
      <selection activeCell="J38" sqref="J38"/>
    </sheetView>
  </sheetViews>
  <sheetFormatPr defaultRowHeight="15"/>
  <cols>
    <col min="1" max="2" width="3" style="124" bestFit="1" customWidth="1"/>
    <col min="3" max="3" width="15" style="124" bestFit="1" customWidth="1"/>
    <col min="4" max="4" width="19.5703125" style="124" bestFit="1" customWidth="1"/>
    <col min="5" max="5" width="24.140625" style="124" bestFit="1" customWidth="1"/>
    <col min="6" max="6" width="21.7109375" style="124" bestFit="1" customWidth="1"/>
    <col min="7" max="7" width="4.85546875" style="124" bestFit="1" customWidth="1"/>
    <col min="8" max="8" width="4.140625" style="124" bestFit="1" customWidth="1"/>
    <col min="9" max="9" width="8.140625" style="124" bestFit="1" customWidth="1"/>
    <col min="10" max="10" width="7.28515625" style="179" bestFit="1" customWidth="1"/>
    <col min="11" max="11" width="9" style="124" customWidth="1"/>
    <col min="12" max="14" width="20.42578125" style="124" customWidth="1"/>
    <col min="15" max="15" width="10.140625" style="124" bestFit="1" customWidth="1"/>
    <col min="16" max="16384" width="9.140625" style="124"/>
  </cols>
  <sheetData>
    <row r="1" spans="1:23">
      <c r="A1" s="124" t="s">
        <v>4972</v>
      </c>
      <c r="B1" s="124" t="s">
        <v>4971</v>
      </c>
      <c r="C1" s="124" t="s">
        <v>157</v>
      </c>
      <c r="D1" s="124" t="s">
        <v>156</v>
      </c>
      <c r="E1" s="124" t="s">
        <v>4973</v>
      </c>
      <c r="F1" s="124" t="s">
        <v>4970</v>
      </c>
      <c r="G1" s="124" t="s">
        <v>3453</v>
      </c>
      <c r="H1" s="124" t="s">
        <v>4974</v>
      </c>
      <c r="I1" s="124" t="s">
        <v>37</v>
      </c>
      <c r="J1" s="179" t="s">
        <v>69</v>
      </c>
      <c r="L1" s="13" t="s">
        <v>67</v>
      </c>
      <c r="M1" s="13" t="s">
        <v>68</v>
      </c>
      <c r="N1" s="9" t="s">
        <v>95</v>
      </c>
      <c r="O1" s="9" t="s">
        <v>96</v>
      </c>
      <c r="P1" s="9" t="s">
        <v>71</v>
      </c>
      <c r="Q1" s="9" t="s">
        <v>69</v>
      </c>
      <c r="R1" s="9" t="s">
        <v>40</v>
      </c>
      <c r="S1" s="9"/>
      <c r="T1" s="9" t="s">
        <v>37</v>
      </c>
      <c r="U1" s="9" t="s">
        <v>38</v>
      </c>
      <c r="V1" s="9" t="s">
        <v>31</v>
      </c>
      <c r="W1" s="9" t="s">
        <v>39</v>
      </c>
    </row>
    <row r="2" spans="1:23">
      <c r="A2" s="124">
        <v>1</v>
      </c>
      <c r="B2" s="124">
        <v>21</v>
      </c>
      <c r="C2" s="124" t="s">
        <v>378</v>
      </c>
      <c r="D2" s="124" t="s">
        <v>1284</v>
      </c>
      <c r="E2" s="124" t="s">
        <v>3496</v>
      </c>
      <c r="F2" s="124" t="s">
        <v>3693</v>
      </c>
      <c r="G2" s="124">
        <v>30</v>
      </c>
      <c r="H2" s="124">
        <v>30</v>
      </c>
      <c r="I2" s="178">
        <v>0.46702546296296293</v>
      </c>
      <c r="J2" s="179">
        <v>1980</v>
      </c>
      <c r="L2" s="13">
        <f>VLOOKUP(M2,id!$A:$C,3,0)</f>
        <v>3</v>
      </c>
      <c r="M2" s="13" t="str">
        <f t="shared" ref="M2:M12" si="0">N2&amp;O2&amp;Q2</f>
        <v>ŁosiewiczMariusz1980</v>
      </c>
      <c r="N2" s="9" t="str">
        <f>D2</f>
        <v>Łosiewicz</v>
      </c>
      <c r="O2" s="9" t="str">
        <f>C2</f>
        <v>Mariusz</v>
      </c>
      <c r="P2" s="9" t="str">
        <f>F2</f>
        <v>Polska</v>
      </c>
      <c r="Q2" s="9">
        <f>J2</f>
        <v>1980</v>
      </c>
      <c r="R2" s="9">
        <v>100</v>
      </c>
      <c r="S2" s="19"/>
      <c r="T2" s="9"/>
      <c r="U2" s="9"/>
      <c r="V2" s="9"/>
      <c r="W2" s="9"/>
    </row>
    <row r="3" spans="1:23">
      <c r="A3" s="124">
        <v>2</v>
      </c>
      <c r="B3" s="124">
        <v>44</v>
      </c>
      <c r="C3" s="124" t="s">
        <v>16</v>
      </c>
      <c r="D3" s="124" t="s">
        <v>292</v>
      </c>
      <c r="E3" s="124" t="s">
        <v>249</v>
      </c>
      <c r="F3" s="124" t="s">
        <v>284</v>
      </c>
      <c r="G3" s="124">
        <v>30</v>
      </c>
      <c r="H3" s="124">
        <v>30</v>
      </c>
      <c r="I3" s="178">
        <v>0.47372685185185182</v>
      </c>
      <c r="J3" s="179">
        <v>1990</v>
      </c>
      <c r="L3" s="13">
        <f>VLOOKUP(M3,id!$A:$C,3,0)</f>
        <v>107</v>
      </c>
      <c r="M3" s="13" t="str">
        <f t="shared" si="0"/>
        <v>SłomkaPaweł1990</v>
      </c>
      <c r="N3" s="9" t="str">
        <f t="shared" ref="N3:N12" si="1">D3</f>
        <v>Słomka</v>
      </c>
      <c r="O3" s="9" t="str">
        <f t="shared" ref="O3:O12" si="2">C3</f>
        <v>Paweł</v>
      </c>
      <c r="P3" s="9" t="str">
        <f t="shared" ref="P3:P12" si="3">F3</f>
        <v>Team360</v>
      </c>
      <c r="Q3" s="9">
        <f t="shared" ref="Q3:Q12" si="4">J3</f>
        <v>1990</v>
      </c>
      <c r="R3" s="9">
        <f>R2*IF(V3&lt;1,V3,IF(W3&lt;1,W3,IF(U3&lt;1,U3,IF(T3&lt;1,T3,1))))</f>
        <v>98.585389689714148</v>
      </c>
      <c r="S3" s="19"/>
      <c r="T3" s="9">
        <f>I2/I3</f>
        <v>0.98585389689714142</v>
      </c>
      <c r="U3" s="9">
        <f>H3/H2</f>
        <v>1</v>
      </c>
      <c r="V3" s="9">
        <v>1</v>
      </c>
      <c r="W3" s="9">
        <v>1</v>
      </c>
    </row>
    <row r="4" spans="1:23">
      <c r="A4" s="124">
        <v>3</v>
      </c>
      <c r="B4" s="124">
        <v>31</v>
      </c>
      <c r="C4" s="124" t="s">
        <v>25</v>
      </c>
      <c r="D4" s="124" t="s">
        <v>161</v>
      </c>
      <c r="E4" s="124" t="s">
        <v>3493</v>
      </c>
      <c r="F4" s="124" t="s">
        <v>3694</v>
      </c>
      <c r="G4" s="124">
        <v>30</v>
      </c>
      <c r="H4" s="124">
        <v>30</v>
      </c>
      <c r="I4" s="178">
        <v>0.49511574074074072</v>
      </c>
      <c r="J4" s="179">
        <v>1967</v>
      </c>
      <c r="L4" s="13">
        <f>VLOOKUP(M4,id!$A:$C,3,0)</f>
        <v>66</v>
      </c>
      <c r="M4" s="13" t="str">
        <f t="shared" si="0"/>
        <v>PachulskiLeszek1967</v>
      </c>
      <c r="N4" s="9" t="str">
        <f t="shared" si="1"/>
        <v>Pachulski</v>
      </c>
      <c r="O4" s="9" t="str">
        <f t="shared" si="2"/>
        <v>Leszek</v>
      </c>
      <c r="P4" s="9" t="str">
        <f t="shared" si="3"/>
        <v>WISŁA 1200</v>
      </c>
      <c r="Q4" s="9">
        <f t="shared" si="4"/>
        <v>1967</v>
      </c>
      <c r="R4" s="9">
        <f>R3*IF(V4&lt;1,V4,IF(W4&lt;1,W4,IF(U4&lt;1,U4,IF(T4&lt;1,T4,1))))</f>
        <v>94.326522979101412</v>
      </c>
      <c r="S4" s="19"/>
      <c r="T4" s="9">
        <f>I3/I4</f>
        <v>0.95680022441441859</v>
      </c>
      <c r="U4" s="9">
        <f>H4/H3</f>
        <v>1</v>
      </c>
      <c r="V4" s="9">
        <v>1</v>
      </c>
      <c r="W4" s="9">
        <v>1</v>
      </c>
    </row>
    <row r="5" spans="1:23">
      <c r="A5" s="124">
        <v>4</v>
      </c>
      <c r="B5" s="124">
        <v>4</v>
      </c>
      <c r="C5" s="124" t="s">
        <v>267</v>
      </c>
      <c r="D5" s="124" t="s">
        <v>293</v>
      </c>
      <c r="E5" s="124" t="s">
        <v>3492</v>
      </c>
      <c r="F5" s="124" t="s">
        <v>3693</v>
      </c>
      <c r="G5" s="124">
        <v>28</v>
      </c>
      <c r="H5" s="124">
        <v>28</v>
      </c>
      <c r="I5" s="178">
        <v>0.49256944444444445</v>
      </c>
      <c r="J5" s="179">
        <v>1972</v>
      </c>
      <c r="L5" s="13">
        <f>VLOOKUP(M5,id!$A:$C,3,0)</f>
        <v>6</v>
      </c>
      <c r="M5" s="13" t="str">
        <f t="shared" si="0"/>
        <v>BoberBartłomiej1972</v>
      </c>
      <c r="N5" s="9" t="str">
        <f t="shared" si="1"/>
        <v>Bober</v>
      </c>
      <c r="O5" s="9" t="str">
        <f t="shared" si="2"/>
        <v>Bartłomiej</v>
      </c>
      <c r="P5" s="9" t="str">
        <f t="shared" si="3"/>
        <v>Polska</v>
      </c>
      <c r="Q5" s="9">
        <f t="shared" si="4"/>
        <v>1972</v>
      </c>
      <c r="R5" s="9">
        <f t="shared" ref="R5:R39" si="5">R4*IF(V5&lt;1,V5,IF(W5&lt;1,W5,IF(U5&lt;1,U5,IF(T5&lt;1,T5,1))))</f>
        <v>88.038088113827982</v>
      </c>
      <c r="S5" s="19"/>
      <c r="T5" s="9">
        <f t="shared" ref="T5:T12" si="6">I4/I5</f>
        <v>1.0051694158560083</v>
      </c>
      <c r="U5" s="9">
        <f t="shared" ref="U5:U12" si="7">H5/H4</f>
        <v>0.93333333333333335</v>
      </c>
      <c r="V5" s="9">
        <v>1</v>
      </c>
      <c r="W5" s="9">
        <v>1</v>
      </c>
    </row>
    <row r="6" spans="1:23">
      <c r="A6" s="124">
        <v>5</v>
      </c>
      <c r="B6" s="124">
        <v>32</v>
      </c>
      <c r="C6" s="124" t="s">
        <v>33</v>
      </c>
      <c r="D6" s="124" t="s">
        <v>161</v>
      </c>
      <c r="E6" s="124" t="s">
        <v>3431</v>
      </c>
      <c r="F6" s="124" t="s">
        <v>386</v>
      </c>
      <c r="G6" s="124">
        <v>30</v>
      </c>
      <c r="H6" s="124">
        <v>28</v>
      </c>
      <c r="I6" s="178">
        <v>0.50722222222222224</v>
      </c>
      <c r="J6" s="179">
        <v>1968</v>
      </c>
      <c r="L6" s="13">
        <f>VLOOKUP(M6,id!$A:$C,3,0)</f>
        <v>61</v>
      </c>
      <c r="M6" s="13" t="str">
        <f t="shared" si="0"/>
        <v>PachulskiMarek1968</v>
      </c>
      <c r="N6" s="9" t="str">
        <f t="shared" si="1"/>
        <v>Pachulski</v>
      </c>
      <c r="O6" s="9" t="str">
        <f t="shared" si="2"/>
        <v>Marek</v>
      </c>
      <c r="P6" s="9" t="str">
        <f t="shared" si="3"/>
        <v>GREY WOLF</v>
      </c>
      <c r="Q6" s="9">
        <f t="shared" si="4"/>
        <v>1968</v>
      </c>
      <c r="R6" s="9">
        <f t="shared" si="5"/>
        <v>85.494819139017238</v>
      </c>
      <c r="S6" s="19"/>
      <c r="T6" s="9">
        <f t="shared" si="6"/>
        <v>0.97111171960569553</v>
      </c>
      <c r="U6" s="9">
        <f t="shared" si="7"/>
        <v>1</v>
      </c>
      <c r="V6" s="9">
        <v>1</v>
      </c>
      <c r="W6" s="9">
        <v>1</v>
      </c>
    </row>
    <row r="7" spans="1:23">
      <c r="A7" s="124">
        <v>6</v>
      </c>
      <c r="B7" s="124">
        <v>12</v>
      </c>
      <c r="C7" s="124" t="s">
        <v>15</v>
      </c>
      <c r="D7" s="124" t="s">
        <v>1289</v>
      </c>
      <c r="E7" s="124" t="s">
        <v>249</v>
      </c>
      <c r="F7" s="124" t="s">
        <v>1260</v>
      </c>
      <c r="G7" s="124">
        <v>26</v>
      </c>
      <c r="H7" s="124">
        <v>26</v>
      </c>
      <c r="I7" s="178">
        <v>0.48121527777777778</v>
      </c>
      <c r="J7" s="179">
        <v>1973</v>
      </c>
      <c r="L7" s="13">
        <f>VLOOKUP(M7,id!$A:$C,3,0)</f>
        <v>108</v>
      </c>
      <c r="M7" s="13" t="str">
        <f t="shared" si="0"/>
        <v>GębarowskiPiotr1973</v>
      </c>
      <c r="N7" s="9" t="str">
        <f t="shared" si="1"/>
        <v>Gębarowski</v>
      </c>
      <c r="O7" s="9" t="str">
        <f t="shared" si="2"/>
        <v>Piotr</v>
      </c>
      <c r="P7" s="9" t="str">
        <f t="shared" si="3"/>
        <v>MoPi.Team</v>
      </c>
      <c r="Q7" s="9">
        <f t="shared" si="4"/>
        <v>1973</v>
      </c>
      <c r="R7" s="9">
        <f t="shared" si="5"/>
        <v>79.388046343373148</v>
      </c>
      <c r="S7" s="19"/>
      <c r="T7" s="9">
        <f t="shared" si="6"/>
        <v>1.0540443033407894</v>
      </c>
      <c r="U7" s="9">
        <f t="shared" si="7"/>
        <v>0.9285714285714286</v>
      </c>
      <c r="V7" s="9">
        <v>1</v>
      </c>
      <c r="W7" s="9">
        <v>1</v>
      </c>
    </row>
    <row r="8" spans="1:23">
      <c r="A8" s="124">
        <v>7</v>
      </c>
      <c r="B8" s="124">
        <v>10</v>
      </c>
      <c r="C8" s="124" t="s">
        <v>360</v>
      </c>
      <c r="D8" s="124" t="s">
        <v>1725</v>
      </c>
      <c r="E8" s="124" t="s">
        <v>3534</v>
      </c>
      <c r="F8" s="124" t="s">
        <v>3693</v>
      </c>
      <c r="G8" s="124">
        <v>26</v>
      </c>
      <c r="H8" s="124">
        <v>26</v>
      </c>
      <c r="I8" s="178">
        <v>0.48122685185185188</v>
      </c>
      <c r="J8" s="179">
        <v>1982</v>
      </c>
      <c r="L8" s="13">
        <f>VLOOKUP(M8,id!$A:$C,3,0)</f>
        <v>17</v>
      </c>
      <c r="M8" s="13" t="str">
        <f t="shared" si="0"/>
        <v>DargaczWaldemar1982</v>
      </c>
      <c r="N8" s="9" t="str">
        <f t="shared" si="1"/>
        <v>Dargacz</v>
      </c>
      <c r="O8" s="9" t="str">
        <f t="shared" si="2"/>
        <v>Waldemar</v>
      </c>
      <c r="P8" s="9" t="str">
        <f t="shared" si="3"/>
        <v>Polska</v>
      </c>
      <c r="Q8" s="9">
        <f t="shared" si="4"/>
        <v>1982</v>
      </c>
      <c r="R8" s="9">
        <f t="shared" si="5"/>
        <v>79.386136967108214</v>
      </c>
      <c r="S8" s="19"/>
      <c r="T8" s="9">
        <f t="shared" si="6"/>
        <v>0.99997594881908702</v>
      </c>
      <c r="U8" s="9">
        <f t="shared" si="7"/>
        <v>1</v>
      </c>
      <c r="V8" s="9">
        <v>1</v>
      </c>
      <c r="W8" s="9">
        <v>1</v>
      </c>
    </row>
    <row r="9" spans="1:23">
      <c r="A9" s="124">
        <v>8</v>
      </c>
      <c r="B9" s="124">
        <v>20</v>
      </c>
      <c r="C9" s="124" t="s">
        <v>22</v>
      </c>
      <c r="D9" s="124" t="s">
        <v>1108</v>
      </c>
      <c r="E9" s="124" t="s">
        <v>3431</v>
      </c>
      <c r="F9" s="124" t="s">
        <v>3693</v>
      </c>
      <c r="G9" s="124">
        <v>26</v>
      </c>
      <c r="H9" s="124">
        <v>26</v>
      </c>
      <c r="I9" s="178">
        <v>0.4812731481481482</v>
      </c>
      <c r="J9" s="179">
        <v>1978</v>
      </c>
      <c r="L9" s="13">
        <f>VLOOKUP(M9,id!$A:$C,3,0)</f>
        <v>16</v>
      </c>
      <c r="M9" s="13" t="str">
        <f t="shared" si="0"/>
        <v>LuksKrzysztof1978</v>
      </c>
      <c r="N9" s="9" t="str">
        <f t="shared" si="1"/>
        <v>Luks</v>
      </c>
      <c r="O9" s="9" t="str">
        <f t="shared" si="2"/>
        <v>Krzysztof</v>
      </c>
      <c r="P9" s="9" t="str">
        <f t="shared" si="3"/>
        <v>Polska</v>
      </c>
      <c r="Q9" s="9">
        <f t="shared" si="4"/>
        <v>1978</v>
      </c>
      <c r="R9" s="9">
        <f t="shared" si="5"/>
        <v>79.378500380415204</v>
      </c>
      <c r="S9" s="19"/>
      <c r="T9" s="9">
        <f t="shared" si="6"/>
        <v>0.99990380453080652</v>
      </c>
      <c r="U9" s="9">
        <f t="shared" si="7"/>
        <v>1</v>
      </c>
      <c r="V9" s="9">
        <v>1</v>
      </c>
      <c r="W9" s="9">
        <v>1</v>
      </c>
    </row>
    <row r="10" spans="1:23">
      <c r="A10" s="124">
        <v>9</v>
      </c>
      <c r="B10" s="124">
        <v>37</v>
      </c>
      <c r="C10" s="124" t="s">
        <v>274</v>
      </c>
      <c r="D10" s="124" t="s">
        <v>431</v>
      </c>
      <c r="E10" s="124" t="s">
        <v>282</v>
      </c>
      <c r="G10" s="124">
        <v>25</v>
      </c>
      <c r="H10" s="124">
        <v>25</v>
      </c>
      <c r="I10" s="178">
        <v>0.49520833333333331</v>
      </c>
      <c r="J10" s="179">
        <v>1983</v>
      </c>
      <c r="L10" s="13">
        <f>VLOOKUP(M10,id!$A:$C,3,0)</f>
        <v>109</v>
      </c>
      <c r="M10" s="13" t="str">
        <f t="shared" si="0"/>
        <v>RuchlickiStanisław1983</v>
      </c>
      <c r="N10" s="9" t="str">
        <f t="shared" si="1"/>
        <v>Ruchlicki</v>
      </c>
      <c r="O10" s="9" t="str">
        <f t="shared" si="2"/>
        <v>Stanisław</v>
      </c>
      <c r="P10" s="9">
        <f t="shared" si="3"/>
        <v>0</v>
      </c>
      <c r="Q10" s="9">
        <f t="shared" si="4"/>
        <v>1983</v>
      </c>
      <c r="R10" s="9">
        <f t="shared" si="5"/>
        <v>76.325481135014627</v>
      </c>
      <c r="S10" s="19"/>
      <c r="T10" s="9">
        <f t="shared" si="6"/>
        <v>0.97185995419062321</v>
      </c>
      <c r="U10" s="9">
        <f t="shared" si="7"/>
        <v>0.96153846153846156</v>
      </c>
      <c r="V10" s="9">
        <v>1</v>
      </c>
      <c r="W10" s="9">
        <v>1</v>
      </c>
    </row>
    <row r="11" spans="1:23">
      <c r="A11" s="124">
        <v>10</v>
      </c>
      <c r="B11" s="124">
        <v>2</v>
      </c>
      <c r="C11" s="124" t="s">
        <v>55</v>
      </c>
      <c r="D11" s="124" t="s">
        <v>4573</v>
      </c>
      <c r="E11" s="124" t="s">
        <v>3431</v>
      </c>
      <c r="F11" s="124" t="s">
        <v>822</v>
      </c>
      <c r="G11" s="124">
        <v>24</v>
      </c>
      <c r="H11" s="124">
        <v>24</v>
      </c>
      <c r="I11" s="178">
        <v>0.44096064814814812</v>
      </c>
      <c r="J11" s="179">
        <v>1986</v>
      </c>
      <c r="L11" s="13">
        <f>VLOOKUP(M11,id!$A:$C,3,0)</f>
        <v>76</v>
      </c>
      <c r="M11" s="13" t="str">
        <f t="shared" si="0"/>
        <v>BałchanowskiMichał1986</v>
      </c>
      <c r="N11" s="9" t="str">
        <f t="shared" si="1"/>
        <v>Bałchanowski</v>
      </c>
      <c r="O11" s="9" t="str">
        <f t="shared" si="2"/>
        <v>Michał</v>
      </c>
      <c r="P11" s="9" t="str">
        <f t="shared" si="3"/>
        <v>Morenka Team</v>
      </c>
      <c r="Q11" s="9">
        <f t="shared" si="4"/>
        <v>1986</v>
      </c>
      <c r="R11" s="9">
        <f t="shared" si="5"/>
        <v>73.272461889614036</v>
      </c>
      <c r="S11" s="19"/>
      <c r="T11" s="9">
        <f t="shared" si="6"/>
        <v>1.1230216016168404</v>
      </c>
      <c r="U11" s="9">
        <f t="shared" si="7"/>
        <v>0.96</v>
      </c>
      <c r="V11" s="9">
        <v>1</v>
      </c>
      <c r="W11" s="9">
        <v>1</v>
      </c>
    </row>
    <row r="12" spans="1:23">
      <c r="A12" s="124">
        <v>11</v>
      </c>
      <c r="B12" s="124">
        <v>46</v>
      </c>
      <c r="C12" s="124" t="s">
        <v>44</v>
      </c>
      <c r="D12" s="124" t="s">
        <v>81</v>
      </c>
      <c r="E12" s="124" t="s">
        <v>249</v>
      </c>
      <c r="F12" s="124" t="s">
        <v>181</v>
      </c>
      <c r="G12" s="124">
        <v>24</v>
      </c>
      <c r="H12" s="124">
        <v>24</v>
      </c>
      <c r="I12" s="178">
        <v>0.48030092592592594</v>
      </c>
      <c r="J12" s="179">
        <v>1982</v>
      </c>
      <c r="L12" s="13">
        <f>VLOOKUP(M12,id!$A:$C,3,0)</f>
        <v>60</v>
      </c>
      <c r="M12" s="13" t="str">
        <f t="shared" si="0"/>
        <v>StefańskiTomasz1982</v>
      </c>
      <c r="N12" s="9" t="str">
        <f t="shared" si="1"/>
        <v>Stefański</v>
      </c>
      <c r="O12" s="9" t="str">
        <f t="shared" si="2"/>
        <v>Tomasz</v>
      </c>
      <c r="P12" s="9" t="str">
        <f t="shared" si="3"/>
        <v>Welocypedy</v>
      </c>
      <c r="Q12" s="9">
        <f t="shared" si="4"/>
        <v>1982</v>
      </c>
      <c r="R12" s="9">
        <f t="shared" si="5"/>
        <v>67.270893188404372</v>
      </c>
      <c r="S12" s="19"/>
      <c r="T12" s="9">
        <f t="shared" si="6"/>
        <v>0.91809243818979214</v>
      </c>
      <c r="U12" s="9">
        <f t="shared" si="7"/>
        <v>1</v>
      </c>
      <c r="V12" s="9">
        <v>1</v>
      </c>
      <c r="W12" s="9">
        <v>1</v>
      </c>
    </row>
    <row r="13" spans="1:23">
      <c r="A13" s="124">
        <v>14</v>
      </c>
      <c r="B13" s="124">
        <v>61</v>
      </c>
      <c r="C13" s="124" t="s">
        <v>59</v>
      </c>
      <c r="D13" s="124" t="s">
        <v>58</v>
      </c>
      <c r="F13" s="124" t="s">
        <v>132</v>
      </c>
      <c r="G13" s="124">
        <v>24</v>
      </c>
      <c r="H13" s="124">
        <v>24</v>
      </c>
      <c r="I13" s="178">
        <v>0.48888888888888887</v>
      </c>
      <c r="J13" s="179">
        <v>1981</v>
      </c>
      <c r="L13" s="13">
        <f>VLOOKUP(M13,id!$A:$C,3,0)</f>
        <v>110</v>
      </c>
      <c r="M13" s="13" t="str">
        <f t="shared" ref="M13:M39" si="8">N13&amp;O13&amp;Q13</f>
        <v>WronaŁukasz1981</v>
      </c>
      <c r="N13" s="9" t="str">
        <f t="shared" ref="N13:N39" si="9">D13</f>
        <v>Wrona</v>
      </c>
      <c r="O13" s="9" t="str">
        <f t="shared" ref="O13:O39" si="10">C13</f>
        <v>Łukasz</v>
      </c>
      <c r="P13" s="9" t="str">
        <f t="shared" ref="P13:P39" si="11">F13</f>
        <v>Towanda</v>
      </c>
      <c r="Q13" s="9">
        <f t="shared" ref="Q13:Q39" si="12">J13</f>
        <v>1981</v>
      </c>
      <c r="R13" s="9">
        <f t="shared" si="5"/>
        <v>66.089193312793682</v>
      </c>
      <c r="S13" s="19"/>
      <c r="T13" s="9">
        <f t="shared" ref="T13:T39" si="13">I12/I13</f>
        <v>0.98243371212121222</v>
      </c>
      <c r="U13" s="9">
        <f t="shared" ref="U13:U39" si="14">H13/H12</f>
        <v>1</v>
      </c>
      <c r="V13" s="9">
        <v>1</v>
      </c>
      <c r="W13" s="9">
        <v>1</v>
      </c>
    </row>
    <row r="14" spans="1:23">
      <c r="A14" s="124">
        <v>15</v>
      </c>
      <c r="B14" s="124">
        <v>35</v>
      </c>
      <c r="C14" s="124" t="s">
        <v>45</v>
      </c>
      <c r="D14" s="124" t="s">
        <v>388</v>
      </c>
      <c r="E14" s="124" t="s">
        <v>3492</v>
      </c>
      <c r="F14" s="124" t="s">
        <v>3980</v>
      </c>
      <c r="G14" s="124">
        <v>23</v>
      </c>
      <c r="H14" s="124">
        <v>23</v>
      </c>
      <c r="I14" s="178">
        <v>0.39043981481481477</v>
      </c>
      <c r="J14" s="179">
        <v>1974</v>
      </c>
      <c r="L14" s="13">
        <f>VLOOKUP(M14,id!$A:$C,3,0)</f>
        <v>77</v>
      </c>
      <c r="M14" s="13" t="str">
        <f t="shared" si="8"/>
        <v>PotockiRobert1974</v>
      </c>
      <c r="N14" s="9" t="str">
        <f t="shared" si="9"/>
        <v>Potocki</v>
      </c>
      <c r="O14" s="9" t="str">
        <f t="shared" si="10"/>
        <v>Robert</v>
      </c>
      <c r="P14" s="9" t="str">
        <f t="shared" si="11"/>
        <v>GreyWolf</v>
      </c>
      <c r="Q14" s="9">
        <f t="shared" si="12"/>
        <v>1974</v>
      </c>
      <c r="R14" s="9">
        <f t="shared" si="5"/>
        <v>63.335476924760613</v>
      </c>
      <c r="S14" s="19"/>
      <c r="T14" s="9">
        <f t="shared" si="13"/>
        <v>1.2521491670125098</v>
      </c>
      <c r="U14" s="9">
        <f t="shared" si="14"/>
        <v>0.95833333333333337</v>
      </c>
      <c r="V14" s="9">
        <v>1</v>
      </c>
      <c r="W14" s="9">
        <v>1</v>
      </c>
    </row>
    <row r="15" spans="1:23">
      <c r="A15" s="124">
        <v>17</v>
      </c>
      <c r="B15" s="124">
        <v>23</v>
      </c>
      <c r="C15" s="124" t="s">
        <v>15</v>
      </c>
      <c r="D15" s="124" t="s">
        <v>1237</v>
      </c>
      <c r="E15" s="124" t="s">
        <v>1346</v>
      </c>
      <c r="G15" s="124">
        <v>23</v>
      </c>
      <c r="H15" s="124">
        <v>23</v>
      </c>
      <c r="I15" s="178">
        <v>0.48593749999999997</v>
      </c>
      <c r="J15" s="179">
        <v>1976</v>
      </c>
      <c r="L15" s="13">
        <f>VLOOKUP(M15,id!$A:$C,3,0)</f>
        <v>111</v>
      </c>
      <c r="M15" s="13" t="str">
        <f t="shared" si="8"/>
        <v>NiewęgłowskiPiotr1976</v>
      </c>
      <c r="N15" s="9" t="str">
        <f t="shared" si="9"/>
        <v>Niewęgłowski</v>
      </c>
      <c r="O15" s="9" t="str">
        <f t="shared" si="10"/>
        <v>Piotr</v>
      </c>
      <c r="P15" s="9">
        <f t="shared" si="11"/>
        <v>0</v>
      </c>
      <c r="Q15" s="9">
        <f t="shared" si="12"/>
        <v>1976</v>
      </c>
      <c r="R15" s="9">
        <f t="shared" si="5"/>
        <v>50.888626380370958</v>
      </c>
      <c r="S15" s="19"/>
      <c r="T15" s="9">
        <f t="shared" si="13"/>
        <v>0.80347743241633918</v>
      </c>
      <c r="U15" s="9">
        <f t="shared" si="14"/>
        <v>1</v>
      </c>
      <c r="V15" s="9">
        <v>1</v>
      </c>
      <c r="W15" s="9">
        <v>1</v>
      </c>
    </row>
    <row r="16" spans="1:23">
      <c r="A16" s="124">
        <v>18</v>
      </c>
      <c r="B16" s="124">
        <v>41</v>
      </c>
      <c r="C16" s="124" t="s">
        <v>33</v>
      </c>
      <c r="D16" s="124" t="s">
        <v>90</v>
      </c>
      <c r="E16" s="124" t="s">
        <v>308</v>
      </c>
      <c r="F16" s="124" t="s">
        <v>4429</v>
      </c>
      <c r="G16" s="124">
        <v>22</v>
      </c>
      <c r="H16" s="124">
        <v>22</v>
      </c>
      <c r="I16" s="178">
        <v>0.48774305555555553</v>
      </c>
      <c r="J16" s="179">
        <v>1978</v>
      </c>
      <c r="L16" s="13">
        <f>VLOOKUP(M16,id!$A:$C,3,0)</f>
        <v>15</v>
      </c>
      <c r="M16" s="13" t="str">
        <f t="shared" si="8"/>
        <v>SadowskiMarek1978</v>
      </c>
      <c r="N16" s="9" t="str">
        <f t="shared" si="9"/>
        <v>Sadowski</v>
      </c>
      <c r="O16" s="9" t="str">
        <f t="shared" si="10"/>
        <v>Marek</v>
      </c>
      <c r="P16" s="9" t="str">
        <f t="shared" si="11"/>
        <v>Wda Czarna Woda</v>
      </c>
      <c r="Q16" s="9">
        <f t="shared" si="12"/>
        <v>1978</v>
      </c>
      <c r="R16" s="9">
        <f t="shared" si="5"/>
        <v>48.676077407311354</v>
      </c>
      <c r="S16" s="19"/>
      <c r="T16" s="9">
        <f t="shared" si="13"/>
        <v>0.99629814195201827</v>
      </c>
      <c r="U16" s="9">
        <f t="shared" si="14"/>
        <v>0.95652173913043481</v>
      </c>
      <c r="V16" s="9">
        <v>1</v>
      </c>
      <c r="W16" s="9">
        <v>1</v>
      </c>
    </row>
    <row r="17" spans="1:23">
      <c r="A17" s="124">
        <v>19</v>
      </c>
      <c r="B17" s="124">
        <v>19</v>
      </c>
      <c r="C17" s="124" t="s">
        <v>44</v>
      </c>
      <c r="D17" s="124" t="s">
        <v>471</v>
      </c>
      <c r="E17" s="124" t="s">
        <v>3500</v>
      </c>
      <c r="G17" s="124">
        <v>22</v>
      </c>
      <c r="H17" s="124">
        <v>22</v>
      </c>
      <c r="I17" s="178">
        <v>0.48781249999999998</v>
      </c>
      <c r="J17" s="179">
        <v>1975</v>
      </c>
      <c r="L17" s="13">
        <f>VLOOKUP(M17,id!$A:$C,3,0)</f>
        <v>14</v>
      </c>
      <c r="M17" s="13" t="str">
        <f t="shared" si="8"/>
        <v>LipińskiTomasz1975</v>
      </c>
      <c r="N17" s="9" t="str">
        <f t="shared" si="9"/>
        <v>Lipiński</v>
      </c>
      <c r="O17" s="9" t="str">
        <f t="shared" si="10"/>
        <v>Tomasz</v>
      </c>
      <c r="P17" s="9">
        <f t="shared" si="11"/>
        <v>0</v>
      </c>
      <c r="Q17" s="9">
        <f t="shared" si="12"/>
        <v>1975</v>
      </c>
      <c r="R17" s="9">
        <f t="shared" si="5"/>
        <v>48.669147935120122</v>
      </c>
      <c r="S17" s="19"/>
      <c r="T17" s="9">
        <f t="shared" si="13"/>
        <v>0.99985764111324649</v>
      </c>
      <c r="U17" s="9">
        <f t="shared" si="14"/>
        <v>1</v>
      </c>
      <c r="V17" s="9">
        <v>1</v>
      </c>
      <c r="W17" s="9">
        <v>1</v>
      </c>
    </row>
    <row r="18" spans="1:23">
      <c r="A18" s="124">
        <v>20</v>
      </c>
      <c r="B18" s="124">
        <v>8</v>
      </c>
      <c r="C18" s="124" t="s">
        <v>16</v>
      </c>
      <c r="D18" s="124" t="s">
        <v>4425</v>
      </c>
      <c r="E18" s="124" t="s">
        <v>3431</v>
      </c>
      <c r="F18" s="124" t="s">
        <v>4426</v>
      </c>
      <c r="G18" s="124">
        <v>21</v>
      </c>
      <c r="H18" s="124">
        <v>21</v>
      </c>
      <c r="I18" s="178">
        <v>0.31758101851851855</v>
      </c>
      <c r="J18" s="179">
        <v>1988</v>
      </c>
      <c r="L18" s="13">
        <f>VLOOKUP(M18,id!$A:$C,3,0)</f>
        <v>2</v>
      </c>
      <c r="M18" s="13" t="str">
        <f t="shared" si="8"/>
        <v>ĆwidakPaweł1988</v>
      </c>
      <c r="N18" s="9" t="str">
        <f t="shared" si="9"/>
        <v>Ćwidak</v>
      </c>
      <c r="O18" s="9" t="str">
        <f t="shared" si="10"/>
        <v>Paweł</v>
      </c>
      <c r="P18" s="9" t="str">
        <f t="shared" si="11"/>
        <v>SKPT Gdańsk</v>
      </c>
      <c r="Q18" s="9">
        <f t="shared" si="12"/>
        <v>1988</v>
      </c>
      <c r="R18" s="9">
        <f t="shared" si="5"/>
        <v>46.456913938069206</v>
      </c>
      <c r="S18" s="19"/>
      <c r="T18" s="9">
        <f t="shared" si="13"/>
        <v>1.5360253653558802</v>
      </c>
      <c r="U18" s="9">
        <f t="shared" si="14"/>
        <v>0.95454545454545459</v>
      </c>
      <c r="V18" s="9">
        <v>1</v>
      </c>
      <c r="W18" s="9">
        <v>1</v>
      </c>
    </row>
    <row r="19" spans="1:23">
      <c r="A19" s="124">
        <v>22</v>
      </c>
      <c r="B19" s="124">
        <v>64</v>
      </c>
      <c r="C19" s="124" t="s">
        <v>47</v>
      </c>
      <c r="D19" s="124" t="s">
        <v>179</v>
      </c>
      <c r="E19" s="124" t="s">
        <v>3649</v>
      </c>
      <c r="F19" s="124" t="s">
        <v>3693</v>
      </c>
      <c r="G19" s="124">
        <v>19</v>
      </c>
      <c r="H19" s="124">
        <v>19</v>
      </c>
      <c r="I19" s="178">
        <v>0.32665509259259257</v>
      </c>
      <c r="J19" s="179">
        <v>1970</v>
      </c>
      <c r="L19" s="13">
        <f>VLOOKUP(M19,id!$A:$C,3,0)</f>
        <v>112</v>
      </c>
      <c r="M19" s="13" t="str">
        <f t="shared" si="8"/>
        <v>ZawadzkiArtur1970</v>
      </c>
      <c r="N19" s="9" t="str">
        <f t="shared" si="9"/>
        <v>Zawadzki</v>
      </c>
      <c r="O19" s="9" t="str">
        <f t="shared" si="10"/>
        <v>Artur</v>
      </c>
      <c r="P19" s="9" t="str">
        <f t="shared" si="11"/>
        <v>Polska</v>
      </c>
      <c r="Q19" s="9">
        <f t="shared" si="12"/>
        <v>1970</v>
      </c>
      <c r="R19" s="9">
        <f t="shared" si="5"/>
        <v>42.032445943967375</v>
      </c>
      <c r="S19" s="19"/>
      <c r="T19" s="9">
        <f t="shared" si="13"/>
        <v>0.97222123799737825</v>
      </c>
      <c r="U19" s="9">
        <f t="shared" si="14"/>
        <v>0.90476190476190477</v>
      </c>
      <c r="V19" s="9">
        <v>1</v>
      </c>
      <c r="W19" s="9">
        <v>1</v>
      </c>
    </row>
    <row r="20" spans="1:23">
      <c r="A20" s="124">
        <v>23</v>
      </c>
      <c r="B20" s="124">
        <v>11</v>
      </c>
      <c r="C20" s="124" t="s">
        <v>92</v>
      </c>
      <c r="D20" s="124" t="s">
        <v>1026</v>
      </c>
      <c r="E20" s="124" t="s">
        <v>4966</v>
      </c>
      <c r="G20" s="124">
        <v>19</v>
      </c>
      <c r="H20" s="124">
        <v>19</v>
      </c>
      <c r="I20" s="178">
        <v>0.42355324074074074</v>
      </c>
      <c r="J20" s="179">
        <v>1981</v>
      </c>
      <c r="L20" s="13">
        <f>VLOOKUP(M20,id!$A:$C,3,0)</f>
        <v>113</v>
      </c>
      <c r="M20" s="13" t="str">
        <f t="shared" si="8"/>
        <v>DerkJan1981</v>
      </c>
      <c r="N20" s="9" t="str">
        <f t="shared" si="9"/>
        <v>Derk</v>
      </c>
      <c r="O20" s="9" t="str">
        <f t="shared" si="10"/>
        <v>Jan</v>
      </c>
      <c r="P20" s="9">
        <f t="shared" si="11"/>
        <v>0</v>
      </c>
      <c r="Q20" s="9">
        <f t="shared" si="12"/>
        <v>1981</v>
      </c>
      <c r="R20" s="9">
        <f t="shared" si="5"/>
        <v>32.416497386981582</v>
      </c>
      <c r="S20" s="19"/>
      <c r="T20" s="9">
        <f t="shared" si="13"/>
        <v>0.77122557726465357</v>
      </c>
      <c r="U20" s="9">
        <f t="shared" si="14"/>
        <v>1</v>
      </c>
      <c r="V20" s="9">
        <v>1</v>
      </c>
      <c r="W20" s="9">
        <v>1</v>
      </c>
    </row>
    <row r="21" spans="1:23">
      <c r="A21" s="124">
        <v>24</v>
      </c>
      <c r="B21" s="124">
        <v>43</v>
      </c>
      <c r="C21" s="124" t="s">
        <v>21</v>
      </c>
      <c r="D21" s="124" t="s">
        <v>1292</v>
      </c>
      <c r="E21" s="124" t="s">
        <v>4965</v>
      </c>
      <c r="F21" s="124" t="s">
        <v>1257</v>
      </c>
      <c r="G21" s="124">
        <v>19</v>
      </c>
      <c r="H21" s="124">
        <v>19</v>
      </c>
      <c r="I21" s="178">
        <v>0.42819444444444449</v>
      </c>
      <c r="J21" s="179">
        <v>1966</v>
      </c>
      <c r="L21" s="13">
        <f>VLOOKUP(M21,id!$A:$C,3,0)</f>
        <v>114</v>
      </c>
      <c r="M21" s="13" t="str">
        <f t="shared" si="8"/>
        <v>SkorupowskiJacek1966</v>
      </c>
      <c r="N21" s="9" t="str">
        <f t="shared" si="9"/>
        <v>Skorupowski</v>
      </c>
      <c r="O21" s="9" t="str">
        <f t="shared" si="10"/>
        <v>Jacek</v>
      </c>
      <c r="P21" s="9" t="str">
        <f t="shared" si="11"/>
        <v>Cenzus Pro MTB Team</v>
      </c>
      <c r="Q21" s="9">
        <f t="shared" si="12"/>
        <v>1966</v>
      </c>
      <c r="R21" s="9">
        <f t="shared" si="5"/>
        <v>32.065134659871092</v>
      </c>
      <c r="S21" s="19"/>
      <c r="T21" s="9">
        <f t="shared" si="13"/>
        <v>0.98916099037733796</v>
      </c>
      <c r="U21" s="9">
        <f t="shared" si="14"/>
        <v>1</v>
      </c>
      <c r="V21" s="9">
        <v>1</v>
      </c>
      <c r="W21" s="9">
        <v>1</v>
      </c>
    </row>
    <row r="22" spans="1:23">
      <c r="A22" s="124">
        <v>25</v>
      </c>
      <c r="B22" s="124">
        <v>57</v>
      </c>
      <c r="C22" s="124" t="s">
        <v>1513</v>
      </c>
      <c r="D22" s="124" t="s">
        <v>1512</v>
      </c>
      <c r="F22" s="124" t="s">
        <v>3700</v>
      </c>
      <c r="G22" s="124">
        <v>19</v>
      </c>
      <c r="H22" s="124">
        <v>19</v>
      </c>
      <c r="I22" s="178">
        <v>0.42826388888888883</v>
      </c>
      <c r="J22" s="179">
        <v>1975</v>
      </c>
      <c r="L22" s="13">
        <f>VLOOKUP(M22,id!$A:$C,3,0)</f>
        <v>115</v>
      </c>
      <c r="M22" s="13" t="str">
        <f t="shared" si="8"/>
        <v>WasiakGerard1975</v>
      </c>
      <c r="N22" s="9" t="str">
        <f t="shared" si="9"/>
        <v>Wasiak</v>
      </c>
      <c r="O22" s="9" t="str">
        <f t="shared" si="10"/>
        <v>Gerard</v>
      </c>
      <c r="P22" s="9" t="str">
        <f t="shared" si="11"/>
        <v>IBOX MTB Team</v>
      </c>
      <c r="Q22" s="9">
        <f t="shared" si="12"/>
        <v>1975</v>
      </c>
      <c r="R22" s="9">
        <f t="shared" si="5"/>
        <v>32.059935189357091</v>
      </c>
      <c r="S22" s="19"/>
      <c r="T22" s="9">
        <f t="shared" si="13"/>
        <v>0.99983784660288655</v>
      </c>
      <c r="U22" s="9">
        <f t="shared" si="14"/>
        <v>1</v>
      </c>
      <c r="V22" s="9">
        <v>1</v>
      </c>
      <c r="W22" s="9">
        <v>1</v>
      </c>
    </row>
    <row r="23" spans="1:23">
      <c r="A23" s="124">
        <v>26</v>
      </c>
      <c r="B23" s="124">
        <v>15</v>
      </c>
      <c r="C23" s="124" t="s">
        <v>4200</v>
      </c>
      <c r="D23" s="124" t="s">
        <v>4201</v>
      </c>
      <c r="E23" s="124" t="s">
        <v>3398</v>
      </c>
      <c r="F23" s="124" t="s">
        <v>4202</v>
      </c>
      <c r="G23" s="124">
        <v>19</v>
      </c>
      <c r="H23" s="124">
        <v>19</v>
      </c>
      <c r="I23" s="178">
        <v>0.49907407407407406</v>
      </c>
      <c r="J23" s="179">
        <v>1984</v>
      </c>
      <c r="L23" s="13">
        <f>VLOOKUP(M23,id!$A:$C,3,0)</f>
        <v>116</v>
      </c>
      <c r="M23" s="13" t="str">
        <f t="shared" si="8"/>
        <v>KorzewskiDobromir1984</v>
      </c>
      <c r="N23" s="9" t="str">
        <f t="shared" si="9"/>
        <v>Korzewski</v>
      </c>
      <c r="O23" s="9" t="str">
        <f t="shared" si="10"/>
        <v>Dobromir</v>
      </c>
      <c r="P23" s="9" t="str">
        <f t="shared" si="11"/>
        <v>Włóczymordy</v>
      </c>
      <c r="Q23" s="9">
        <f t="shared" si="12"/>
        <v>1984</v>
      </c>
      <c r="R23" s="9">
        <f t="shared" si="5"/>
        <v>27.511171657620384</v>
      </c>
      <c r="S23" s="19"/>
      <c r="T23" s="9">
        <f t="shared" si="13"/>
        <v>0.85811688311688306</v>
      </c>
      <c r="U23" s="9">
        <f t="shared" si="14"/>
        <v>1</v>
      </c>
      <c r="V23" s="9">
        <v>1</v>
      </c>
      <c r="W23" s="9">
        <v>1</v>
      </c>
    </row>
    <row r="24" spans="1:23">
      <c r="A24" s="124">
        <v>28</v>
      </c>
      <c r="B24" s="124">
        <v>14</v>
      </c>
      <c r="C24" s="124" t="s">
        <v>44</v>
      </c>
      <c r="D24" s="124" t="s">
        <v>43</v>
      </c>
      <c r="E24" s="124" t="s">
        <v>4964</v>
      </c>
      <c r="F24" s="124" t="s">
        <v>305</v>
      </c>
      <c r="G24" s="124">
        <v>18</v>
      </c>
      <c r="H24" s="124">
        <v>18</v>
      </c>
      <c r="I24" s="178">
        <v>0.38096064814814817</v>
      </c>
      <c r="J24" s="179">
        <v>1960</v>
      </c>
      <c r="L24" s="13">
        <f>VLOOKUP(M24,id!$A:$C,3,0)</f>
        <v>27</v>
      </c>
      <c r="M24" s="13" t="str">
        <f t="shared" si="8"/>
        <v>KoniecznyTomasz1960</v>
      </c>
      <c r="N24" s="9" t="str">
        <f t="shared" si="9"/>
        <v>Konieczny</v>
      </c>
      <c r="O24" s="9" t="str">
        <f t="shared" si="10"/>
        <v>Tomasz</v>
      </c>
      <c r="P24" s="9" t="str">
        <f t="shared" si="11"/>
        <v>Grupa Rowerowa Lipka</v>
      </c>
      <c r="Q24" s="9">
        <f t="shared" si="12"/>
        <v>1960</v>
      </c>
      <c r="R24" s="9">
        <f t="shared" si="5"/>
        <v>26.063215254587732</v>
      </c>
      <c r="S24" s="19"/>
      <c r="T24" s="9">
        <f t="shared" si="13"/>
        <v>1.3100410147349231</v>
      </c>
      <c r="U24" s="9">
        <f t="shared" si="14"/>
        <v>0.94736842105263153</v>
      </c>
      <c r="V24" s="9">
        <v>1</v>
      </c>
      <c r="W24" s="9">
        <v>1</v>
      </c>
    </row>
    <row r="25" spans="1:23">
      <c r="A25" s="124">
        <v>30</v>
      </c>
      <c r="B25" s="124">
        <v>45</v>
      </c>
      <c r="C25" s="124" t="s">
        <v>26</v>
      </c>
      <c r="D25" s="124" t="s">
        <v>29</v>
      </c>
      <c r="E25" s="124" t="s">
        <v>249</v>
      </c>
      <c r="F25" s="124" t="s">
        <v>3693</v>
      </c>
      <c r="G25" s="124">
        <v>18</v>
      </c>
      <c r="H25" s="124">
        <v>18</v>
      </c>
      <c r="I25" s="178">
        <v>0.4367476851851852</v>
      </c>
      <c r="J25" s="179">
        <v>1965</v>
      </c>
      <c r="L25" s="13">
        <f>VLOOKUP(M25,id!$A:$C,3,0)</f>
        <v>85</v>
      </c>
      <c r="M25" s="13" t="str">
        <f t="shared" si="8"/>
        <v>SmejdaAndrzej1965</v>
      </c>
      <c r="N25" s="9" t="str">
        <f t="shared" si="9"/>
        <v>Smejda</v>
      </c>
      <c r="O25" s="9" t="str">
        <f t="shared" si="10"/>
        <v>Andrzej</v>
      </c>
      <c r="P25" s="9" t="str">
        <f t="shared" si="11"/>
        <v>Polska</v>
      </c>
      <c r="Q25" s="9">
        <f t="shared" si="12"/>
        <v>1965</v>
      </c>
      <c r="R25" s="9">
        <f t="shared" si="5"/>
        <v>22.734085864707971</v>
      </c>
      <c r="S25" s="19"/>
      <c r="T25" s="9">
        <f t="shared" si="13"/>
        <v>0.87226712601033529</v>
      </c>
      <c r="U25" s="9">
        <f t="shared" si="14"/>
        <v>1</v>
      </c>
      <c r="V25" s="9">
        <v>1</v>
      </c>
      <c r="W25" s="9">
        <v>1</v>
      </c>
    </row>
    <row r="26" spans="1:23">
      <c r="A26" s="124">
        <v>31</v>
      </c>
      <c r="B26" s="124">
        <v>66</v>
      </c>
      <c r="C26" s="124" t="s">
        <v>86</v>
      </c>
      <c r="D26" s="124" t="s">
        <v>3781</v>
      </c>
      <c r="G26" s="124">
        <v>18</v>
      </c>
      <c r="H26" s="124">
        <v>18</v>
      </c>
      <c r="I26" s="178">
        <v>0.46637731481481487</v>
      </c>
      <c r="J26" s="179">
        <v>1980</v>
      </c>
      <c r="L26" s="13">
        <f>VLOOKUP(M26,id!$A:$C,3,0)</f>
        <v>117</v>
      </c>
      <c r="M26" s="13" t="str">
        <f t="shared" si="8"/>
        <v>JakubowskiJarosław1980</v>
      </c>
      <c r="N26" s="9" t="str">
        <f t="shared" si="9"/>
        <v>Jakubowski</v>
      </c>
      <c r="O26" s="9" t="str">
        <f t="shared" si="10"/>
        <v>Jarosław</v>
      </c>
      <c r="P26" s="9">
        <f t="shared" si="11"/>
        <v>0</v>
      </c>
      <c r="Q26" s="9">
        <f t="shared" si="12"/>
        <v>1980</v>
      </c>
      <c r="R26" s="9">
        <f t="shared" si="5"/>
        <v>21.289756299907065</v>
      </c>
      <c r="S26" s="19"/>
      <c r="T26" s="9">
        <f t="shared" si="13"/>
        <v>0.93646854448442729</v>
      </c>
      <c r="U26" s="9">
        <f t="shared" si="14"/>
        <v>1</v>
      </c>
      <c r="V26" s="9">
        <v>1</v>
      </c>
      <c r="W26" s="9">
        <v>1</v>
      </c>
    </row>
    <row r="27" spans="1:23">
      <c r="A27" s="124">
        <v>32</v>
      </c>
      <c r="B27" s="124">
        <v>62</v>
      </c>
      <c r="C27" s="124" t="s">
        <v>64</v>
      </c>
      <c r="D27" s="124" t="s">
        <v>4085</v>
      </c>
      <c r="E27" s="124" t="s">
        <v>4963</v>
      </c>
      <c r="F27" s="124" t="s">
        <v>4084</v>
      </c>
      <c r="G27" s="124">
        <v>17</v>
      </c>
      <c r="H27" s="124">
        <v>17</v>
      </c>
      <c r="I27" s="178">
        <v>0.34045138888888887</v>
      </c>
      <c r="J27" s="179">
        <v>1979</v>
      </c>
      <c r="L27" s="13">
        <f>VLOOKUP(M27,id!$A:$C,3,0)</f>
        <v>118</v>
      </c>
      <c r="M27" s="13" t="str">
        <f t="shared" si="8"/>
        <v>WtulichKonrad1979</v>
      </c>
      <c r="N27" s="9" t="str">
        <f t="shared" si="9"/>
        <v>Wtulich</v>
      </c>
      <c r="O27" s="9" t="str">
        <f t="shared" si="10"/>
        <v>Konrad</v>
      </c>
      <c r="P27" s="9" t="str">
        <f t="shared" si="11"/>
        <v>pasjavspraca.com</v>
      </c>
      <c r="Q27" s="9">
        <f t="shared" si="12"/>
        <v>1979</v>
      </c>
      <c r="R27" s="9">
        <f t="shared" si="5"/>
        <v>20.106992061023337</v>
      </c>
      <c r="S27" s="19"/>
      <c r="T27" s="9">
        <f t="shared" si="13"/>
        <v>1.36987931327554</v>
      </c>
      <c r="U27" s="9">
        <f t="shared" si="14"/>
        <v>0.94444444444444442</v>
      </c>
      <c r="V27" s="9">
        <v>1</v>
      </c>
      <c r="W27" s="9">
        <v>1</v>
      </c>
    </row>
    <row r="28" spans="1:23">
      <c r="A28" s="124">
        <v>33</v>
      </c>
      <c r="B28" s="124">
        <v>36</v>
      </c>
      <c r="C28" s="124" t="s">
        <v>387</v>
      </c>
      <c r="D28" s="124" t="s">
        <v>388</v>
      </c>
      <c r="E28" s="124" t="s">
        <v>3492</v>
      </c>
      <c r="G28" s="124">
        <v>16</v>
      </c>
      <c r="H28" s="124">
        <v>16</v>
      </c>
      <c r="I28" s="178">
        <v>0.32512731481481483</v>
      </c>
      <c r="J28" s="179">
        <v>1969</v>
      </c>
      <c r="L28" s="13">
        <f>VLOOKUP(M28,id!$A:$C,3,0)</f>
        <v>78</v>
      </c>
      <c r="M28" s="13" t="str">
        <f t="shared" si="8"/>
        <v>PotockiMirosław1969</v>
      </c>
      <c r="N28" s="9" t="str">
        <f t="shared" si="9"/>
        <v>Potocki</v>
      </c>
      <c r="O28" s="9" t="str">
        <f t="shared" si="10"/>
        <v>Mirosław</v>
      </c>
      <c r="P28" s="9">
        <f t="shared" si="11"/>
        <v>0</v>
      </c>
      <c r="Q28" s="9">
        <f t="shared" si="12"/>
        <v>1969</v>
      </c>
      <c r="R28" s="9">
        <f t="shared" si="5"/>
        <v>18.92422782213961</v>
      </c>
      <c r="S28" s="19"/>
      <c r="T28" s="9">
        <f t="shared" si="13"/>
        <v>1.0471325335516712</v>
      </c>
      <c r="U28" s="9">
        <f t="shared" si="14"/>
        <v>0.94117647058823528</v>
      </c>
      <c r="V28" s="9">
        <v>1</v>
      </c>
      <c r="W28" s="9">
        <v>1</v>
      </c>
    </row>
    <row r="29" spans="1:23">
      <c r="A29" s="124">
        <v>35</v>
      </c>
      <c r="B29" s="124">
        <v>42</v>
      </c>
      <c r="C29" s="124" t="s">
        <v>41</v>
      </c>
      <c r="D29" s="124" t="s">
        <v>269</v>
      </c>
      <c r="E29" s="124" t="s">
        <v>268</v>
      </c>
      <c r="F29" s="124" t="s">
        <v>4961</v>
      </c>
      <c r="G29" s="124">
        <v>16</v>
      </c>
      <c r="H29" s="124">
        <v>16</v>
      </c>
      <c r="I29" s="178">
        <v>0.49233796296296295</v>
      </c>
      <c r="J29" s="179">
        <v>1983</v>
      </c>
      <c r="L29" s="13">
        <f>VLOOKUP(M29,id!$A:$C,3,0)</f>
        <v>119</v>
      </c>
      <c r="M29" s="13" t="str">
        <f t="shared" si="8"/>
        <v>SirockiRafał1983</v>
      </c>
      <c r="N29" s="9" t="str">
        <f t="shared" si="9"/>
        <v>Sirocki</v>
      </c>
      <c r="O29" s="9" t="str">
        <f t="shared" si="10"/>
        <v>Rafał</v>
      </c>
      <c r="P29" s="9" t="str">
        <f t="shared" si="11"/>
        <v>Skład Pomysłów</v>
      </c>
      <c r="Q29" s="9">
        <f t="shared" si="12"/>
        <v>1983</v>
      </c>
      <c r="R29" s="9">
        <f t="shared" si="5"/>
        <v>12.497072823163379</v>
      </c>
      <c r="S29" s="19"/>
      <c r="T29" s="9">
        <f t="shared" si="13"/>
        <v>0.6603742536085383</v>
      </c>
      <c r="U29" s="9">
        <f t="shared" si="14"/>
        <v>1</v>
      </c>
      <c r="V29" s="9">
        <v>1</v>
      </c>
      <c r="W29" s="9">
        <v>1</v>
      </c>
    </row>
    <row r="30" spans="1:23">
      <c r="A30" s="124">
        <v>37</v>
      </c>
      <c r="B30" s="124">
        <v>22</v>
      </c>
      <c r="C30" s="124" t="s">
        <v>358</v>
      </c>
      <c r="D30" s="124" t="s">
        <v>926</v>
      </c>
      <c r="E30" s="124" t="s">
        <v>249</v>
      </c>
      <c r="F30" s="124" t="s">
        <v>3717</v>
      </c>
      <c r="G30" s="124">
        <v>15</v>
      </c>
      <c r="H30" s="124">
        <v>15</v>
      </c>
      <c r="I30" s="178">
        <v>0.44496527777777778</v>
      </c>
      <c r="J30" s="179">
        <v>1981</v>
      </c>
      <c r="L30" s="13">
        <f>VLOOKUP(M30,id!$A:$C,3,0)</f>
        <v>120</v>
      </c>
      <c r="M30" s="13" t="str">
        <f t="shared" si="8"/>
        <v>NiegowskiArkadiusz1981</v>
      </c>
      <c r="N30" s="9" t="str">
        <f t="shared" si="9"/>
        <v>Niegowski</v>
      </c>
      <c r="O30" s="9" t="str">
        <f t="shared" si="10"/>
        <v>Arkadiusz</v>
      </c>
      <c r="P30" s="9" t="str">
        <f t="shared" si="11"/>
        <v>SPeCe</v>
      </c>
      <c r="Q30" s="9">
        <f t="shared" si="12"/>
        <v>1981</v>
      </c>
      <c r="R30" s="9">
        <f t="shared" si="5"/>
        <v>11.716005771715668</v>
      </c>
      <c r="S30" s="19"/>
      <c r="T30" s="9">
        <f t="shared" si="13"/>
        <v>1.1064637794251528</v>
      </c>
      <c r="U30" s="9">
        <f t="shared" si="14"/>
        <v>0.9375</v>
      </c>
      <c r="V30" s="9">
        <v>1</v>
      </c>
      <c r="W30" s="9">
        <v>1</v>
      </c>
    </row>
    <row r="31" spans="1:23">
      <c r="A31" s="124">
        <v>38</v>
      </c>
      <c r="B31" s="124">
        <v>51</v>
      </c>
      <c r="C31" s="124" t="s">
        <v>55</v>
      </c>
      <c r="D31" s="124" t="s">
        <v>1620</v>
      </c>
      <c r="E31" s="124" t="s">
        <v>249</v>
      </c>
      <c r="F31" s="124" t="s">
        <v>3717</v>
      </c>
      <c r="G31" s="124">
        <v>15</v>
      </c>
      <c r="H31" s="124">
        <v>15</v>
      </c>
      <c r="I31" s="178">
        <v>0.44498842592592597</v>
      </c>
      <c r="J31" s="179">
        <v>1980</v>
      </c>
      <c r="L31" s="13">
        <f>VLOOKUP(M31,id!$A:$C,3,0)</f>
        <v>121</v>
      </c>
      <c r="M31" s="13" t="str">
        <f t="shared" si="8"/>
        <v>Ścibor-RylskiMichał1980</v>
      </c>
      <c r="N31" s="9" t="str">
        <f t="shared" si="9"/>
        <v>Ścibor-Rylski</v>
      </c>
      <c r="O31" s="9" t="str">
        <f t="shared" si="10"/>
        <v>Michał</v>
      </c>
      <c r="P31" s="9" t="str">
        <f t="shared" si="11"/>
        <v>SPeCe</v>
      </c>
      <c r="Q31" s="9">
        <f t="shared" si="12"/>
        <v>1980</v>
      </c>
      <c r="R31" s="9">
        <f t="shared" si="5"/>
        <v>11.715396309038647</v>
      </c>
      <c r="S31" s="19"/>
      <c r="T31" s="9">
        <f t="shared" si="13"/>
        <v>0.99994798033656718</v>
      </c>
      <c r="U31" s="9">
        <f t="shared" si="14"/>
        <v>1</v>
      </c>
      <c r="V31" s="9">
        <v>1</v>
      </c>
      <c r="W31" s="9">
        <v>1</v>
      </c>
    </row>
    <row r="32" spans="1:23">
      <c r="A32" s="124">
        <v>39</v>
      </c>
      <c r="B32" s="124">
        <v>6</v>
      </c>
      <c r="C32" s="124" t="s">
        <v>15</v>
      </c>
      <c r="D32" s="124" t="s">
        <v>502</v>
      </c>
      <c r="E32" s="124" t="s">
        <v>3492</v>
      </c>
      <c r="F32" s="124" t="s">
        <v>4960</v>
      </c>
      <c r="G32" s="124">
        <v>14</v>
      </c>
      <c r="H32" s="124">
        <v>14</v>
      </c>
      <c r="I32" s="178">
        <v>0.42113425925925929</v>
      </c>
      <c r="J32" s="179">
        <v>1982</v>
      </c>
      <c r="L32" s="13">
        <f>VLOOKUP(M32,id!$A:$C,3,0)</f>
        <v>122</v>
      </c>
      <c r="M32" s="13" t="str">
        <f t="shared" si="8"/>
        <v>CiskowskiPiotr1982</v>
      </c>
      <c r="N32" s="9" t="str">
        <f t="shared" si="9"/>
        <v>Ciskowski</v>
      </c>
      <c r="O32" s="9" t="str">
        <f t="shared" si="10"/>
        <v>Piotr</v>
      </c>
      <c r="P32" s="9" t="str">
        <f t="shared" si="11"/>
        <v>Nordea Bicycle Team</v>
      </c>
      <c r="Q32" s="9">
        <f t="shared" si="12"/>
        <v>1982</v>
      </c>
      <c r="R32" s="9">
        <f t="shared" si="5"/>
        <v>10.934369888436072</v>
      </c>
      <c r="S32" s="19"/>
      <c r="T32" s="9">
        <f t="shared" si="13"/>
        <v>1.056642664761172</v>
      </c>
      <c r="U32" s="9">
        <f t="shared" si="14"/>
        <v>0.93333333333333335</v>
      </c>
      <c r="V32" s="9">
        <v>1</v>
      </c>
      <c r="W32" s="9">
        <v>1</v>
      </c>
    </row>
    <row r="33" spans="1:23">
      <c r="A33" s="124">
        <v>40</v>
      </c>
      <c r="B33" s="124">
        <v>38</v>
      </c>
      <c r="C33" s="124" t="s">
        <v>378</v>
      </c>
      <c r="D33" s="124" t="s">
        <v>3701</v>
      </c>
      <c r="E33" s="124" t="s">
        <v>4959</v>
      </c>
      <c r="F33" s="124" t="s">
        <v>386</v>
      </c>
      <c r="G33" s="124">
        <v>13</v>
      </c>
      <c r="H33" s="124">
        <v>13</v>
      </c>
      <c r="I33" s="178">
        <v>0.33578703703703705</v>
      </c>
      <c r="J33" s="179">
        <v>1974</v>
      </c>
      <c r="L33" s="13">
        <f>VLOOKUP(M33,id!$A:$C,3,0)</f>
        <v>123</v>
      </c>
      <c r="M33" s="13" t="str">
        <f t="shared" si="8"/>
        <v>RychcikMariusz1974</v>
      </c>
      <c r="N33" s="9" t="str">
        <f t="shared" si="9"/>
        <v>Rychcik</v>
      </c>
      <c r="O33" s="9" t="str">
        <f t="shared" si="10"/>
        <v>Mariusz</v>
      </c>
      <c r="P33" s="9" t="str">
        <f t="shared" si="11"/>
        <v>GREY WOLF</v>
      </c>
      <c r="Q33" s="9">
        <f t="shared" si="12"/>
        <v>1974</v>
      </c>
      <c r="R33" s="9">
        <f t="shared" si="5"/>
        <v>10.153343467833496</v>
      </c>
      <c r="S33" s="19"/>
      <c r="T33" s="9">
        <f t="shared" si="13"/>
        <v>1.254170687991176</v>
      </c>
      <c r="U33" s="9">
        <f t="shared" si="14"/>
        <v>0.9285714285714286</v>
      </c>
      <c r="V33" s="9">
        <v>1</v>
      </c>
      <c r="W33" s="9">
        <v>1</v>
      </c>
    </row>
    <row r="34" spans="1:23">
      <c r="A34" s="124">
        <v>41</v>
      </c>
      <c r="B34" s="124">
        <v>39</v>
      </c>
      <c r="C34" s="124" t="s">
        <v>55</v>
      </c>
      <c r="D34" s="124" t="s">
        <v>743</v>
      </c>
      <c r="E34" s="124" t="s">
        <v>234</v>
      </c>
      <c r="F34" s="124" t="s">
        <v>742</v>
      </c>
      <c r="G34" s="124">
        <v>13</v>
      </c>
      <c r="H34" s="124">
        <v>13</v>
      </c>
      <c r="I34" s="178">
        <v>0.33687500000000004</v>
      </c>
      <c r="J34" s="179">
        <v>1978</v>
      </c>
      <c r="L34" s="13">
        <f>VLOOKUP(M34,id!$A:$C,3,0)</f>
        <v>124</v>
      </c>
      <c r="M34" s="13" t="str">
        <f t="shared" si="8"/>
        <v>RychlikMichał1978</v>
      </c>
      <c r="N34" s="9" t="str">
        <f t="shared" si="9"/>
        <v>Rychlik</v>
      </c>
      <c r="O34" s="9" t="str">
        <f t="shared" si="10"/>
        <v>Michał</v>
      </c>
      <c r="P34" s="9" t="str">
        <f t="shared" si="11"/>
        <v>OrientAkcja</v>
      </c>
      <c r="Q34" s="9">
        <f t="shared" si="12"/>
        <v>1978</v>
      </c>
      <c r="R34" s="9">
        <f t="shared" si="5"/>
        <v>10.120552487074328</v>
      </c>
      <c r="S34" s="19"/>
      <c r="T34" s="9">
        <f t="shared" si="13"/>
        <v>0.99677042534185389</v>
      </c>
      <c r="U34" s="9">
        <f t="shared" si="14"/>
        <v>1</v>
      </c>
      <c r="V34" s="9">
        <v>1</v>
      </c>
      <c r="W34" s="9">
        <v>1</v>
      </c>
    </row>
    <row r="35" spans="1:23">
      <c r="A35" s="124">
        <v>44</v>
      </c>
      <c r="B35" s="124">
        <v>24</v>
      </c>
      <c r="C35" s="124" t="s">
        <v>317</v>
      </c>
      <c r="D35" s="124" t="s">
        <v>316</v>
      </c>
      <c r="E35" s="124" t="s">
        <v>4958</v>
      </c>
      <c r="F35" s="124" t="s">
        <v>3654</v>
      </c>
      <c r="G35" s="124">
        <v>12</v>
      </c>
      <c r="H35" s="124">
        <v>12</v>
      </c>
      <c r="I35" s="178">
        <v>0.33134259259259258</v>
      </c>
      <c r="J35" s="179">
        <v>1973</v>
      </c>
      <c r="L35" s="13">
        <f>VLOOKUP(M35,id!$A:$C,3,0)</f>
        <v>33</v>
      </c>
      <c r="M35" s="13" t="str">
        <f t="shared" si="8"/>
        <v>NikonowiczAdrian1973</v>
      </c>
      <c r="N35" s="9" t="str">
        <f t="shared" si="9"/>
        <v>Nikonowicz</v>
      </c>
      <c r="O35" s="9" t="str">
        <f t="shared" si="10"/>
        <v>Adrian</v>
      </c>
      <c r="P35" s="9" t="str">
        <f t="shared" si="11"/>
        <v>Światowid Małe Gacno</v>
      </c>
      <c r="Q35" s="9">
        <f t="shared" si="12"/>
        <v>1973</v>
      </c>
      <c r="R35" s="9">
        <f t="shared" si="5"/>
        <v>9.3420484496070717</v>
      </c>
      <c r="S35" s="19"/>
      <c r="T35" s="9">
        <f t="shared" si="13"/>
        <v>1.0166969400586841</v>
      </c>
      <c r="U35" s="9">
        <f t="shared" si="14"/>
        <v>0.92307692307692313</v>
      </c>
      <c r="V35" s="9">
        <v>1</v>
      </c>
      <c r="W35" s="9">
        <v>1</v>
      </c>
    </row>
    <row r="36" spans="1:23">
      <c r="A36" s="124">
        <v>45</v>
      </c>
      <c r="B36" s="124">
        <v>49</v>
      </c>
      <c r="C36" s="124" t="s">
        <v>66</v>
      </c>
      <c r="D36" s="124" t="s">
        <v>3706</v>
      </c>
      <c r="E36" s="124" t="s">
        <v>4957</v>
      </c>
      <c r="F36" s="124" t="s">
        <v>3693</v>
      </c>
      <c r="G36" s="124">
        <v>11</v>
      </c>
      <c r="H36" s="124">
        <v>11</v>
      </c>
      <c r="I36" s="178">
        <v>0.46302083333333338</v>
      </c>
      <c r="J36" s="179">
        <v>1983</v>
      </c>
      <c r="L36" s="13">
        <f>VLOOKUP(M36,id!$A:$C,3,0)</f>
        <v>125</v>
      </c>
      <c r="M36" s="13" t="str">
        <f t="shared" si="8"/>
        <v>SzaryńskiMaciej1983</v>
      </c>
      <c r="N36" s="9" t="str">
        <f t="shared" si="9"/>
        <v>Szaryński</v>
      </c>
      <c r="O36" s="9" t="str">
        <f t="shared" si="10"/>
        <v>Maciej</v>
      </c>
      <c r="P36" s="9" t="str">
        <f t="shared" si="11"/>
        <v>Polska</v>
      </c>
      <c r="Q36" s="9">
        <f t="shared" si="12"/>
        <v>1983</v>
      </c>
      <c r="R36" s="9">
        <f t="shared" si="5"/>
        <v>8.5635444121398159</v>
      </c>
      <c r="S36" s="19"/>
      <c r="T36" s="9">
        <f t="shared" si="13"/>
        <v>0.71561054868141472</v>
      </c>
      <c r="U36" s="9">
        <f t="shared" si="14"/>
        <v>0.91666666666666663</v>
      </c>
      <c r="V36" s="9">
        <v>1</v>
      </c>
      <c r="W36" s="9">
        <v>1</v>
      </c>
    </row>
    <row r="37" spans="1:23">
      <c r="A37" s="124">
        <v>46</v>
      </c>
      <c r="B37" s="124">
        <v>65</v>
      </c>
      <c r="C37" s="124" t="s">
        <v>79</v>
      </c>
      <c r="D37" s="124" t="s">
        <v>3908</v>
      </c>
      <c r="G37" s="124">
        <v>11</v>
      </c>
      <c r="H37" s="124">
        <v>11</v>
      </c>
      <c r="I37" s="178">
        <v>0.46315972222222218</v>
      </c>
      <c r="L37" s="13">
        <f>VLOOKUP(M37,id!$A:$C,3,0)</f>
        <v>126</v>
      </c>
      <c r="M37" s="13" t="str">
        <f t="shared" si="8"/>
        <v>RutkowskiAdam0</v>
      </c>
      <c r="N37" s="9" t="str">
        <f t="shared" si="9"/>
        <v>Rutkowski</v>
      </c>
      <c r="O37" s="9" t="str">
        <f t="shared" si="10"/>
        <v>Adam</v>
      </c>
      <c r="P37" s="9">
        <f t="shared" si="11"/>
        <v>0</v>
      </c>
      <c r="Q37" s="9">
        <f t="shared" si="12"/>
        <v>0</v>
      </c>
      <c r="R37" s="9">
        <f t="shared" si="5"/>
        <v>8.5609764402042483</v>
      </c>
      <c r="S37" s="19"/>
      <c r="T37" s="9">
        <f t="shared" si="13"/>
        <v>0.9997001274458357</v>
      </c>
      <c r="U37" s="9">
        <f t="shared" si="14"/>
        <v>1</v>
      </c>
      <c r="V37" s="9">
        <v>1</v>
      </c>
      <c r="W37" s="9">
        <v>1</v>
      </c>
    </row>
    <row r="38" spans="1:23">
      <c r="A38" s="124">
        <v>47</v>
      </c>
      <c r="B38" s="124">
        <v>17</v>
      </c>
      <c r="C38" s="124" t="s">
        <v>44</v>
      </c>
      <c r="D38" s="124" t="s">
        <v>4956</v>
      </c>
      <c r="E38" s="124" t="s">
        <v>268</v>
      </c>
      <c r="F38" s="124" t="s">
        <v>4955</v>
      </c>
      <c r="G38" s="124">
        <v>10</v>
      </c>
      <c r="H38" s="124">
        <v>10</v>
      </c>
      <c r="I38" s="178">
        <v>0.21711805555555555</v>
      </c>
      <c r="L38" s="13">
        <f>VLOOKUP(M38,id!$A:$C,3,0)</f>
        <v>127</v>
      </c>
      <c r="M38" s="13" t="str">
        <f t="shared" si="8"/>
        <v>KułakowskiTomasz0</v>
      </c>
      <c r="N38" s="9" t="str">
        <f t="shared" si="9"/>
        <v>Kułakowski</v>
      </c>
      <c r="O38" s="9" t="str">
        <f t="shared" si="10"/>
        <v>Tomasz</v>
      </c>
      <c r="P38" s="9" t="str">
        <f t="shared" si="11"/>
        <v>CISOWIANKA</v>
      </c>
      <c r="Q38" s="9">
        <f t="shared" si="12"/>
        <v>0</v>
      </c>
      <c r="R38" s="9">
        <f t="shared" si="5"/>
        <v>7.7827058547311347</v>
      </c>
      <c r="S38" s="19"/>
      <c r="T38" s="9">
        <f t="shared" si="13"/>
        <v>2.1332160562929792</v>
      </c>
      <c r="U38" s="9">
        <f t="shared" si="14"/>
        <v>0.90909090909090906</v>
      </c>
      <c r="V38" s="9">
        <v>1</v>
      </c>
      <c r="W38" s="9">
        <v>1</v>
      </c>
    </row>
    <row r="39" spans="1:23">
      <c r="A39" s="124">
        <v>50</v>
      </c>
      <c r="B39" s="124">
        <v>52</v>
      </c>
      <c r="C39" s="124" t="s">
        <v>15</v>
      </c>
      <c r="D39" s="124" t="s">
        <v>4067</v>
      </c>
      <c r="E39" s="124" t="s">
        <v>3493</v>
      </c>
      <c r="F39" s="124" t="s">
        <v>4384</v>
      </c>
      <c r="G39" s="124">
        <v>0</v>
      </c>
      <c r="H39" s="124">
        <v>0</v>
      </c>
      <c r="I39" s="178">
        <v>0.35185185185185186</v>
      </c>
      <c r="J39" s="179">
        <v>1974</v>
      </c>
      <c r="L39" s="13">
        <f>VLOOKUP(M39,id!$A:$C,3,0)</f>
        <v>32</v>
      </c>
      <c r="M39" s="13" t="str">
        <f t="shared" si="8"/>
        <v>TiszbeinPiotr1974</v>
      </c>
      <c r="N39" s="9" t="str">
        <f t="shared" si="9"/>
        <v>Tiszbein</v>
      </c>
      <c r="O39" s="9" t="str">
        <f t="shared" si="10"/>
        <v>Piotr</v>
      </c>
      <c r="P39" s="9" t="str">
        <f t="shared" si="11"/>
        <v>Ameba Lisiny</v>
      </c>
      <c r="Q39" s="9">
        <f t="shared" si="12"/>
        <v>1974</v>
      </c>
      <c r="R39" s="9">
        <f t="shared" si="5"/>
        <v>0</v>
      </c>
      <c r="S39" s="19"/>
      <c r="T39" s="9">
        <f t="shared" si="13"/>
        <v>0.61707236842105262</v>
      </c>
      <c r="U39" s="9">
        <f t="shared" si="14"/>
        <v>0</v>
      </c>
      <c r="V39" s="9">
        <v>1</v>
      </c>
      <c r="W39" s="9">
        <v>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7"/>
  <sheetViews>
    <sheetView topLeftCell="BD1" workbookViewId="0">
      <selection activeCell="BX6" sqref="BX6:CA6"/>
    </sheetView>
  </sheetViews>
  <sheetFormatPr defaultColWidth="8.85546875" defaultRowHeight="15"/>
  <cols>
    <col min="1" max="1" width="8.85546875" style="124"/>
    <col min="2" max="2" width="5" style="124" bestFit="1" customWidth="1"/>
    <col min="3" max="3" width="11.28515625" style="124" bestFit="1" customWidth="1"/>
    <col min="4" max="4" width="10.28515625" style="124" bestFit="1" customWidth="1"/>
    <col min="5" max="5" width="3.85546875" style="124" bestFit="1" customWidth="1"/>
    <col min="6" max="6" width="5" style="124" bestFit="1" customWidth="1"/>
    <col min="7" max="10" width="6.85546875" style="124" customWidth="1"/>
    <col min="11" max="58" width="4.28515625" style="124" bestFit="1" customWidth="1"/>
    <col min="59" max="72" width="4.28515625" style="124" customWidth="1"/>
    <col min="73" max="16384" width="8.85546875" style="124"/>
  </cols>
  <sheetData>
    <row r="1" spans="1:85" ht="23.25">
      <c r="A1" s="97" t="s">
        <v>3387</v>
      </c>
    </row>
    <row r="3" spans="1:85" ht="18">
      <c r="A3" s="96" t="s">
        <v>4609</v>
      </c>
    </row>
    <row r="5" spans="1:85" ht="30">
      <c r="A5" s="131" t="s">
        <v>3386</v>
      </c>
      <c r="B5" s="131" t="s">
        <v>3385</v>
      </c>
      <c r="C5" s="131"/>
      <c r="D5" s="131"/>
      <c r="E5" s="131" t="s">
        <v>3384</v>
      </c>
      <c r="F5" s="131" t="s">
        <v>3383</v>
      </c>
      <c r="G5" s="131" t="s">
        <v>3381</v>
      </c>
      <c r="H5" s="131" t="s">
        <v>3380</v>
      </c>
      <c r="I5" s="131" t="s">
        <v>3379</v>
      </c>
      <c r="J5" s="131" t="s">
        <v>3378</v>
      </c>
      <c r="K5" s="131" t="s">
        <v>3377</v>
      </c>
      <c r="L5" s="131" t="s">
        <v>3376</v>
      </c>
      <c r="M5" s="131" t="s">
        <v>3375</v>
      </c>
      <c r="N5" s="131" t="s">
        <v>3374</v>
      </c>
      <c r="O5" s="131" t="s">
        <v>3373</v>
      </c>
      <c r="P5" s="131" t="s">
        <v>3372</v>
      </c>
      <c r="Q5" s="131" t="s">
        <v>3371</v>
      </c>
      <c r="R5" s="131" t="s">
        <v>3370</v>
      </c>
      <c r="S5" s="131" t="s">
        <v>3369</v>
      </c>
      <c r="T5" s="131" t="s">
        <v>3368</v>
      </c>
      <c r="U5" s="131" t="s">
        <v>3367</v>
      </c>
      <c r="V5" s="131" t="s">
        <v>3366</v>
      </c>
      <c r="W5" s="131" t="s">
        <v>3365</v>
      </c>
      <c r="X5" s="131" t="s">
        <v>3364</v>
      </c>
      <c r="Y5" s="131" t="s">
        <v>3363</v>
      </c>
      <c r="Z5" s="131" t="s">
        <v>3362</v>
      </c>
      <c r="AA5" s="131" t="s">
        <v>3361</v>
      </c>
      <c r="AB5" s="131" t="s">
        <v>3360</v>
      </c>
      <c r="AC5" s="131" t="s">
        <v>3359</v>
      </c>
      <c r="AD5" s="131" t="s">
        <v>3358</v>
      </c>
      <c r="AE5" s="131" t="s">
        <v>3357</v>
      </c>
      <c r="AF5" s="131" t="s">
        <v>3356</v>
      </c>
      <c r="AG5" s="131" t="s">
        <v>3355</v>
      </c>
      <c r="AH5" s="131" t="s">
        <v>3354</v>
      </c>
      <c r="AI5" s="131" t="s">
        <v>5004</v>
      </c>
      <c r="AJ5" s="131" t="s">
        <v>5005</v>
      </c>
      <c r="AK5" s="131" t="s">
        <v>5006</v>
      </c>
      <c r="AL5" s="131" t="s">
        <v>4342</v>
      </c>
      <c r="AM5" s="131" t="s">
        <v>4341</v>
      </c>
      <c r="AN5" s="131" t="s">
        <v>4340</v>
      </c>
      <c r="AO5" s="131" t="s">
        <v>4339</v>
      </c>
      <c r="AP5" s="131" t="s">
        <v>4338</v>
      </c>
      <c r="AQ5" s="131" t="s">
        <v>5007</v>
      </c>
      <c r="AR5" s="131" t="s">
        <v>4337</v>
      </c>
      <c r="AS5" s="131" t="s">
        <v>4336</v>
      </c>
      <c r="AT5" s="131" t="s">
        <v>4335</v>
      </c>
      <c r="AU5" s="131" t="s">
        <v>4334</v>
      </c>
      <c r="AV5" s="131" t="s">
        <v>4333</v>
      </c>
      <c r="AW5" s="131" t="s">
        <v>4332</v>
      </c>
      <c r="AX5" s="131" t="s">
        <v>4331</v>
      </c>
      <c r="AY5" s="131" t="s">
        <v>4330</v>
      </c>
      <c r="AZ5" s="131" t="s">
        <v>4329</v>
      </c>
      <c r="BA5" s="131" t="s">
        <v>4328</v>
      </c>
      <c r="BB5" s="131" t="s">
        <v>4326</v>
      </c>
      <c r="BC5" s="131" t="s">
        <v>5008</v>
      </c>
      <c r="BD5" s="131" t="s">
        <v>5009</v>
      </c>
      <c r="BE5" s="131" t="s">
        <v>5010</v>
      </c>
      <c r="BF5" s="131" t="s">
        <v>5011</v>
      </c>
      <c r="BG5" s="131" t="s">
        <v>5012</v>
      </c>
      <c r="BH5" s="131" t="s">
        <v>5013</v>
      </c>
      <c r="BI5" s="131" t="s">
        <v>5014</v>
      </c>
      <c r="BJ5" s="131" t="s">
        <v>5015</v>
      </c>
      <c r="BK5" s="131" t="s">
        <v>5016</v>
      </c>
      <c r="BL5" s="131" t="s">
        <v>5017</v>
      </c>
      <c r="BM5" s="131" t="s">
        <v>5018</v>
      </c>
      <c r="BN5" s="131" t="s">
        <v>5019</v>
      </c>
      <c r="BO5" s="131" t="s">
        <v>5020</v>
      </c>
      <c r="BP5" s="131" t="s">
        <v>5021</v>
      </c>
      <c r="BQ5" s="131" t="s">
        <v>5022</v>
      </c>
      <c r="BR5" s="131" t="s">
        <v>5023</v>
      </c>
      <c r="BS5" s="131" t="s">
        <v>5024</v>
      </c>
      <c r="BT5" s="131" t="s">
        <v>3353</v>
      </c>
      <c r="BV5" s="13" t="s">
        <v>67</v>
      </c>
      <c r="BW5" s="13" t="s">
        <v>68</v>
      </c>
      <c r="BX5" s="9" t="s">
        <v>95</v>
      </c>
      <c r="BY5" s="9" t="s">
        <v>96</v>
      </c>
      <c r="BZ5" s="9" t="s">
        <v>71</v>
      </c>
      <c r="CA5" s="9" t="s">
        <v>69</v>
      </c>
      <c r="CB5" s="9" t="s">
        <v>40</v>
      </c>
      <c r="CC5" s="9"/>
      <c r="CD5" s="9" t="s">
        <v>37</v>
      </c>
      <c r="CE5" s="9" t="s">
        <v>38</v>
      </c>
      <c r="CF5" s="9" t="s">
        <v>31</v>
      </c>
      <c r="CG5" s="9" t="s">
        <v>39</v>
      </c>
    </row>
    <row r="6" spans="1:85">
      <c r="A6" s="131">
        <v>15</v>
      </c>
      <c r="B6" t="s">
        <v>4597</v>
      </c>
      <c r="C6" t="s">
        <v>802</v>
      </c>
      <c r="D6" t="s">
        <v>404</v>
      </c>
      <c r="E6" s="132" t="s">
        <v>0</v>
      </c>
      <c r="F6" s="132">
        <v>1982</v>
      </c>
      <c r="G6" s="132">
        <v>1428</v>
      </c>
      <c r="H6" s="132">
        <v>0</v>
      </c>
      <c r="I6" s="132">
        <v>41</v>
      </c>
      <c r="J6" s="133">
        <v>880</v>
      </c>
      <c r="K6" s="135"/>
      <c r="L6" s="134">
        <v>0.79375000000000007</v>
      </c>
      <c r="M6" s="134">
        <v>0.75555555555555554</v>
      </c>
      <c r="N6" s="134">
        <v>0.25625000000000003</v>
      </c>
      <c r="O6" s="135"/>
      <c r="P6" s="134">
        <v>0.47569444444444442</v>
      </c>
      <c r="Q6" s="134">
        <v>0.33819444444444446</v>
      </c>
      <c r="R6" s="134">
        <v>0.82916666666666661</v>
      </c>
      <c r="S6" s="134">
        <v>0.91805555555555562</v>
      </c>
      <c r="T6" s="135"/>
      <c r="U6" s="134">
        <v>0.7319444444444444</v>
      </c>
      <c r="V6" s="134">
        <v>0.36249999999999999</v>
      </c>
      <c r="W6" s="134">
        <v>0.28472222222222221</v>
      </c>
      <c r="X6" s="134">
        <v>0.22430555555555556</v>
      </c>
      <c r="Y6" s="134">
        <v>0.12847222222222224</v>
      </c>
      <c r="Z6" s="134">
        <v>0.58888888888888891</v>
      </c>
      <c r="AA6" s="135"/>
      <c r="AB6" s="134">
        <v>0.87986111111111109</v>
      </c>
      <c r="AC6" s="134">
        <v>0.16527777777777777</v>
      </c>
      <c r="AD6" s="134">
        <v>0.67222222222222217</v>
      </c>
      <c r="AE6" s="134">
        <v>0.64722222222222225</v>
      </c>
      <c r="AF6" s="135"/>
      <c r="AG6" s="135"/>
      <c r="AH6" s="135"/>
      <c r="AI6" s="135"/>
      <c r="AJ6" s="135"/>
      <c r="AK6" s="134">
        <v>0.5625</v>
      </c>
      <c r="AL6" s="135"/>
      <c r="AM6" s="135"/>
      <c r="AN6" s="134">
        <v>0.4381944444444445</v>
      </c>
      <c r="AO6" s="135"/>
      <c r="AP6" s="135"/>
      <c r="AQ6" s="135"/>
      <c r="AR6" s="135"/>
      <c r="AS6" s="135"/>
      <c r="AT6" s="135"/>
      <c r="AU6" s="134">
        <v>0.96805555555555556</v>
      </c>
      <c r="AV6" s="134">
        <v>0.41944444444444445</v>
      </c>
      <c r="AW6" s="135"/>
      <c r="AX6" s="135"/>
      <c r="AY6" s="135"/>
      <c r="AZ6" s="135"/>
      <c r="BA6" s="134">
        <v>0.53402777777777777</v>
      </c>
      <c r="BB6" s="134">
        <v>0.61249999999999993</v>
      </c>
      <c r="BC6" s="134">
        <v>6.2499999999999995E-3</v>
      </c>
      <c r="BD6" s="134">
        <v>0.98541666666666661</v>
      </c>
      <c r="BE6" s="134">
        <v>0.98888888888888893</v>
      </c>
      <c r="BF6" s="134">
        <v>2.7777777777777779E-3</v>
      </c>
      <c r="BG6" s="134">
        <v>2.7083333333333334E-2</v>
      </c>
      <c r="BH6" s="134">
        <v>3.9583333333333331E-2</v>
      </c>
      <c r="BI6" s="134">
        <v>0.99375000000000002</v>
      </c>
      <c r="BJ6" s="134">
        <v>1.1805555555555555E-2</v>
      </c>
      <c r="BK6" s="134">
        <v>4.3750000000000004E-2</v>
      </c>
      <c r="BL6" s="134">
        <v>1.4583333333333332E-2</v>
      </c>
      <c r="BM6" s="134">
        <v>3.5416666666666666E-2</v>
      </c>
      <c r="BN6" s="134">
        <v>3.0555555555555555E-2</v>
      </c>
      <c r="BO6" s="134">
        <v>1.8749999999999999E-2</v>
      </c>
      <c r="BP6" s="134">
        <v>3.7499999999999999E-2</v>
      </c>
      <c r="BQ6" s="134">
        <v>0.99513888888888891</v>
      </c>
      <c r="BR6" s="134">
        <v>4.8611111111111112E-2</v>
      </c>
      <c r="BS6" s="134">
        <v>0.9916666666666667</v>
      </c>
      <c r="BT6" s="136">
        <v>0.49159722222222224</v>
      </c>
      <c r="BV6" s="13">
        <f>VLOOKUP(BW6,id!$A:$C,3,0)</f>
        <v>139</v>
      </c>
      <c r="BW6" s="13" t="str">
        <f t="shared" ref="BW6:BW7" si="0">BX6&amp;BY6&amp;CA6</f>
        <v>CzarnyBarbara1982</v>
      </c>
      <c r="BX6" s="9" t="str">
        <f>C6</f>
        <v>Czarny</v>
      </c>
      <c r="BY6" s="9" t="str">
        <f>D6</f>
        <v>Barbara</v>
      </c>
      <c r="BZ6" s="9"/>
      <c r="CA6" s="9">
        <f>F6</f>
        <v>1982</v>
      </c>
      <c r="CB6" s="9">
        <v>100</v>
      </c>
      <c r="CC6" s="19"/>
      <c r="CD6" s="9"/>
      <c r="CE6" s="107"/>
      <c r="CF6" s="9"/>
      <c r="CG6" s="9"/>
    </row>
    <row r="7" spans="1:85">
      <c r="A7" s="131">
        <v>18</v>
      </c>
      <c r="B7" t="s">
        <v>4600</v>
      </c>
      <c r="C7" t="s">
        <v>226</v>
      </c>
      <c r="D7" t="s">
        <v>329</v>
      </c>
      <c r="E7" s="132" t="s">
        <v>0</v>
      </c>
      <c r="F7" s="132">
        <v>1975</v>
      </c>
      <c r="G7" s="132">
        <v>1440</v>
      </c>
      <c r="H7" s="132">
        <v>0</v>
      </c>
      <c r="I7" s="132">
        <v>43</v>
      </c>
      <c r="J7" s="133">
        <v>870</v>
      </c>
      <c r="K7" s="135"/>
      <c r="L7" s="134">
        <v>0.84930555555555554</v>
      </c>
      <c r="M7" s="134">
        <v>0.80972222222222223</v>
      </c>
      <c r="N7" s="134">
        <v>0.26666666666666666</v>
      </c>
      <c r="O7" s="135"/>
      <c r="P7" s="134">
        <v>0.47569444444444442</v>
      </c>
      <c r="Q7" s="135"/>
      <c r="R7" s="134">
        <v>0.93125000000000002</v>
      </c>
      <c r="S7" s="134">
        <v>0.19027777777777777</v>
      </c>
      <c r="T7" s="134">
        <v>0.48888888888888887</v>
      </c>
      <c r="U7" s="134">
        <v>0.74652777777777779</v>
      </c>
      <c r="V7" s="134">
        <v>0.38055555555555554</v>
      </c>
      <c r="W7" s="134">
        <v>0.29305555555555557</v>
      </c>
      <c r="X7" s="134">
        <v>0.2388888888888889</v>
      </c>
      <c r="Y7" s="135"/>
      <c r="Z7" s="134">
        <v>0.5708333333333333</v>
      </c>
      <c r="AA7" s="134">
        <v>0.44166666666666665</v>
      </c>
      <c r="AB7" s="134">
        <v>0.9902777777777777</v>
      </c>
      <c r="AC7" s="135"/>
      <c r="AD7" s="134">
        <v>0.6381944444444444</v>
      </c>
      <c r="AE7" s="134">
        <v>0.61805555555555558</v>
      </c>
      <c r="AF7" s="135"/>
      <c r="AG7" s="135"/>
      <c r="AH7" s="135"/>
      <c r="AI7" s="135"/>
      <c r="AJ7" s="135"/>
      <c r="AK7" s="134">
        <v>0.55208333333333337</v>
      </c>
      <c r="AL7" s="135"/>
      <c r="AM7" s="135"/>
      <c r="AN7" s="134">
        <v>0.69374999999999998</v>
      </c>
      <c r="AO7" s="134">
        <v>0.53611111111111109</v>
      </c>
      <c r="AP7" s="134">
        <v>0.67291666666666661</v>
      </c>
      <c r="AQ7" s="135"/>
      <c r="AR7" s="135"/>
      <c r="AS7" s="135"/>
      <c r="AT7" s="134">
        <v>0.33958333333333335</v>
      </c>
      <c r="AU7" s="134">
        <v>0.14444444444444446</v>
      </c>
      <c r="AV7" s="134">
        <v>0.71319444444444446</v>
      </c>
      <c r="AW7" s="135"/>
      <c r="AX7" s="135"/>
      <c r="AY7" s="135"/>
      <c r="AZ7" s="135"/>
      <c r="BA7" s="134">
        <v>0.51874999999999993</v>
      </c>
      <c r="BB7" s="134">
        <v>0.58402777777777781</v>
      </c>
      <c r="BC7" s="134">
        <v>5.1388888888888894E-2</v>
      </c>
      <c r="BD7" s="134">
        <v>5.8333333333333327E-2</v>
      </c>
      <c r="BE7" s="134">
        <v>5.9722222222222225E-2</v>
      </c>
      <c r="BF7" s="134">
        <v>5.6250000000000001E-2</v>
      </c>
      <c r="BG7" s="134">
        <v>8.5416666666666655E-2</v>
      </c>
      <c r="BH7" s="134">
        <v>8.9583333333333334E-2</v>
      </c>
      <c r="BI7" s="134">
        <v>6.3888888888888884E-2</v>
      </c>
      <c r="BJ7" s="134">
        <v>6.8749999999999992E-2</v>
      </c>
      <c r="BK7" s="134">
        <v>9.5138888888888884E-2</v>
      </c>
      <c r="BL7" s="134">
        <v>7.1527777777777787E-2</v>
      </c>
      <c r="BM7" s="134">
        <v>9.3055555555555558E-2</v>
      </c>
      <c r="BN7" s="134">
        <v>8.3333333333333329E-2</v>
      </c>
      <c r="BO7" s="134">
        <v>7.5694444444444439E-2</v>
      </c>
      <c r="BP7" s="134">
        <v>8.7500000000000008E-2</v>
      </c>
      <c r="BQ7" s="134">
        <v>6.5277777777777782E-2</v>
      </c>
      <c r="BR7" s="134">
        <v>9.6527777777777768E-2</v>
      </c>
      <c r="BS7" s="134">
        <v>6.1111111111111116E-2</v>
      </c>
      <c r="BT7" s="136">
        <v>0.4994791666666667</v>
      </c>
      <c r="BV7" s="13">
        <f>VLOOKUP(BW7,id!$A:$C,3,0)</f>
        <v>96</v>
      </c>
      <c r="BW7" s="13" t="str">
        <f t="shared" si="0"/>
        <v>AdamczykEwa1975</v>
      </c>
      <c r="BX7" s="9" t="str">
        <f>C7</f>
        <v>Adamczyk</v>
      </c>
      <c r="BY7" s="9" t="str">
        <f>D7</f>
        <v>Ewa</v>
      </c>
      <c r="BZ7" s="9"/>
      <c r="CA7" s="9">
        <f>F7</f>
        <v>1975</v>
      </c>
      <c r="CB7" s="9">
        <f t="shared" ref="CB7" si="1">CB6*IF(CF7&lt;1,CF7,IF(CG7&lt;1,CG7,IF(CE7&lt;1,CE7,IF(CD7&lt;1,CD7,1))))</f>
        <v>98.86363636363636</v>
      </c>
      <c r="CC7" s="19"/>
      <c r="CD7" s="9">
        <f t="shared" ref="CD7" si="2">G6/G7</f>
        <v>0.9916666666666667</v>
      </c>
      <c r="CE7" s="107">
        <f>I7/I6</f>
        <v>1.0487804878048781</v>
      </c>
      <c r="CF7" s="9">
        <f t="shared" ref="CF7" si="3">J7/J6</f>
        <v>0.98863636363636365</v>
      </c>
      <c r="CG7" s="9">
        <f t="shared" ref="CG7" si="4">CE7^0.2</f>
        <v>1.0095711228171615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29"/>
  <sheetViews>
    <sheetView topLeftCell="BD1" workbookViewId="0">
      <selection activeCell="CB1" sqref="CB1:CB1048576"/>
    </sheetView>
  </sheetViews>
  <sheetFormatPr defaultColWidth="8.85546875" defaultRowHeight="15"/>
  <cols>
    <col min="1" max="1" width="8.85546875" style="95"/>
    <col min="2" max="2" width="5" style="95" bestFit="1" customWidth="1"/>
    <col min="3" max="3" width="11.28515625" style="95" bestFit="1" customWidth="1"/>
    <col min="4" max="4" width="10.28515625" style="95" bestFit="1" customWidth="1"/>
    <col min="5" max="5" width="3.85546875" style="95" bestFit="1" customWidth="1"/>
    <col min="6" max="6" width="5" style="95" bestFit="1" customWidth="1"/>
    <col min="7" max="10" width="6.85546875" style="95" customWidth="1"/>
    <col min="11" max="58" width="4.28515625" style="95" bestFit="1" customWidth="1"/>
    <col min="59" max="59" width="8.85546875" style="95"/>
    <col min="60" max="73" width="8.85546875" style="124"/>
    <col min="74" max="16384" width="8.85546875" style="95"/>
  </cols>
  <sheetData>
    <row r="1" spans="1:85" ht="23.25">
      <c r="A1" s="97" t="s">
        <v>3387</v>
      </c>
    </row>
    <row r="3" spans="1:85" ht="18">
      <c r="A3" s="96" t="s">
        <v>4609</v>
      </c>
    </row>
    <row r="5" spans="1:85" ht="30">
      <c r="A5" s="131" t="s">
        <v>3386</v>
      </c>
      <c r="B5" s="131" t="s">
        <v>3385</v>
      </c>
      <c r="C5" s="131"/>
      <c r="D5" s="131"/>
      <c r="E5" s="131" t="s">
        <v>3384</v>
      </c>
      <c r="F5" s="131" t="s">
        <v>3383</v>
      </c>
      <c r="G5" s="131" t="s">
        <v>3381</v>
      </c>
      <c r="H5" s="131" t="s">
        <v>3380</v>
      </c>
      <c r="I5" s="131" t="s">
        <v>3379</v>
      </c>
      <c r="J5" s="131" t="s">
        <v>3378</v>
      </c>
      <c r="K5" s="131" t="s">
        <v>3377</v>
      </c>
      <c r="L5" s="131" t="s">
        <v>3376</v>
      </c>
      <c r="M5" s="131" t="s">
        <v>3375</v>
      </c>
      <c r="N5" s="131" t="s">
        <v>3374</v>
      </c>
      <c r="O5" s="131" t="s">
        <v>3373</v>
      </c>
      <c r="P5" s="131" t="s">
        <v>3372</v>
      </c>
      <c r="Q5" s="131" t="s">
        <v>3371</v>
      </c>
      <c r="R5" s="131" t="s">
        <v>3370</v>
      </c>
      <c r="S5" s="131" t="s">
        <v>3369</v>
      </c>
      <c r="T5" s="131" t="s">
        <v>3368</v>
      </c>
      <c r="U5" s="131" t="s">
        <v>3367</v>
      </c>
      <c r="V5" s="131" t="s">
        <v>3366</v>
      </c>
      <c r="W5" s="131" t="s">
        <v>3365</v>
      </c>
      <c r="X5" s="131" t="s">
        <v>3364</v>
      </c>
      <c r="Y5" s="131" t="s">
        <v>3363</v>
      </c>
      <c r="Z5" s="131" t="s">
        <v>3362</v>
      </c>
      <c r="AA5" s="131" t="s">
        <v>3361</v>
      </c>
      <c r="AB5" s="131" t="s">
        <v>3360</v>
      </c>
      <c r="AC5" s="131" t="s">
        <v>3359</v>
      </c>
      <c r="AD5" s="131" t="s">
        <v>3358</v>
      </c>
      <c r="AE5" s="131" t="s">
        <v>3357</v>
      </c>
      <c r="AF5" s="131" t="s">
        <v>3356</v>
      </c>
      <c r="AG5" s="131" t="s">
        <v>3355</v>
      </c>
      <c r="AH5" s="131" t="s">
        <v>3354</v>
      </c>
      <c r="AI5" s="131" t="s">
        <v>5004</v>
      </c>
      <c r="AJ5" s="131" t="s">
        <v>5005</v>
      </c>
      <c r="AK5" s="131" t="s">
        <v>5006</v>
      </c>
      <c r="AL5" s="131" t="s">
        <v>4342</v>
      </c>
      <c r="AM5" s="131" t="s">
        <v>4341</v>
      </c>
      <c r="AN5" s="131" t="s">
        <v>4340</v>
      </c>
      <c r="AO5" s="131" t="s">
        <v>4339</v>
      </c>
      <c r="AP5" s="131" t="s">
        <v>4338</v>
      </c>
      <c r="AQ5" s="131" t="s">
        <v>5007</v>
      </c>
      <c r="AR5" s="131" t="s">
        <v>4337</v>
      </c>
      <c r="AS5" s="131" t="s">
        <v>4336</v>
      </c>
      <c r="AT5" s="131" t="s">
        <v>4335</v>
      </c>
      <c r="AU5" s="131" t="s">
        <v>4334</v>
      </c>
      <c r="AV5" s="131" t="s">
        <v>4333</v>
      </c>
      <c r="AW5" s="131" t="s">
        <v>4332</v>
      </c>
      <c r="AX5" s="131" t="s">
        <v>4331</v>
      </c>
      <c r="AY5" s="131" t="s">
        <v>4330</v>
      </c>
      <c r="AZ5" s="131" t="s">
        <v>4329</v>
      </c>
      <c r="BA5" s="131" t="s">
        <v>4328</v>
      </c>
      <c r="BB5" s="131" t="s">
        <v>4326</v>
      </c>
      <c r="BC5" s="131" t="s">
        <v>5008</v>
      </c>
      <c r="BD5" s="131" t="s">
        <v>5009</v>
      </c>
      <c r="BE5" s="131" t="s">
        <v>5010</v>
      </c>
      <c r="BF5" s="131" t="s">
        <v>5011</v>
      </c>
      <c r="BG5" s="131" t="s">
        <v>5012</v>
      </c>
      <c r="BH5" s="131" t="s">
        <v>5013</v>
      </c>
      <c r="BI5" s="131" t="s">
        <v>5014</v>
      </c>
      <c r="BJ5" s="131" t="s">
        <v>5015</v>
      </c>
      <c r="BK5" s="131" t="s">
        <v>5016</v>
      </c>
      <c r="BL5" s="131" t="s">
        <v>5017</v>
      </c>
      <c r="BM5" s="131" t="s">
        <v>5018</v>
      </c>
      <c r="BN5" s="131" t="s">
        <v>5019</v>
      </c>
      <c r="BO5" s="131" t="s">
        <v>5020</v>
      </c>
      <c r="BP5" s="131" t="s">
        <v>5021</v>
      </c>
      <c r="BQ5" s="131" t="s">
        <v>5022</v>
      </c>
      <c r="BR5" s="131" t="s">
        <v>5023</v>
      </c>
      <c r="BS5" s="131" t="s">
        <v>5024</v>
      </c>
      <c r="BT5" s="131" t="s">
        <v>3353</v>
      </c>
      <c r="BV5" s="13" t="s">
        <v>67</v>
      </c>
      <c r="BW5" s="13" t="s">
        <v>68</v>
      </c>
      <c r="BX5" s="9" t="s">
        <v>95</v>
      </c>
      <c r="BY5" s="9" t="s">
        <v>96</v>
      </c>
      <c r="BZ5" s="9" t="s">
        <v>71</v>
      </c>
      <c r="CA5" s="9" t="s">
        <v>69</v>
      </c>
      <c r="CB5" s="9" t="s">
        <v>40</v>
      </c>
      <c r="CC5" s="9"/>
      <c r="CD5" s="9" t="s">
        <v>37</v>
      </c>
      <c r="CE5" s="9" t="s">
        <v>38</v>
      </c>
      <c r="CF5" s="9" t="s">
        <v>31</v>
      </c>
      <c r="CG5" s="9" t="s">
        <v>39</v>
      </c>
    </row>
    <row r="6" spans="1:85">
      <c r="A6" s="131">
        <v>1</v>
      </c>
      <c r="B6" t="s">
        <v>4605</v>
      </c>
      <c r="C6" t="s">
        <v>1517</v>
      </c>
      <c r="D6" t="s">
        <v>1362</v>
      </c>
      <c r="E6" s="132" t="s">
        <v>32</v>
      </c>
      <c r="F6" s="132">
        <v>1989</v>
      </c>
      <c r="G6" s="132">
        <v>1470</v>
      </c>
      <c r="H6" s="132">
        <v>30</v>
      </c>
      <c r="I6" s="132">
        <v>59</v>
      </c>
      <c r="J6" s="133">
        <v>1410</v>
      </c>
      <c r="K6" s="134">
        <v>0.15902777777777777</v>
      </c>
      <c r="L6" s="134">
        <v>0.41388888888888892</v>
      </c>
      <c r="M6" s="134">
        <v>0.44027777777777777</v>
      </c>
      <c r="N6" s="134">
        <v>0.97986111111111107</v>
      </c>
      <c r="O6" s="134">
        <v>0.72013888888888899</v>
      </c>
      <c r="P6" s="134">
        <v>0.50972222222222219</v>
      </c>
      <c r="Q6" s="134">
        <v>0.94305555555555554</v>
      </c>
      <c r="R6" s="134">
        <v>0.38541666666666669</v>
      </c>
      <c r="S6" s="134">
        <v>0.25</v>
      </c>
      <c r="T6" s="134">
        <v>0.5131944444444444</v>
      </c>
      <c r="U6" s="134">
        <v>0.45416666666666666</v>
      </c>
      <c r="V6" s="134">
        <v>0.92291666666666661</v>
      </c>
      <c r="W6" s="134">
        <v>0.96527777777777779</v>
      </c>
      <c r="X6" s="135"/>
      <c r="Y6" s="134">
        <v>0.21736111111111112</v>
      </c>
      <c r="Z6" s="134">
        <v>0.62152777777777779</v>
      </c>
      <c r="AA6" s="134">
        <v>0.7368055555555556</v>
      </c>
      <c r="AB6" s="134">
        <v>0.35833333333333334</v>
      </c>
      <c r="AC6" s="134">
        <v>0.19305555555555554</v>
      </c>
      <c r="AD6" s="134">
        <v>0.58819444444444446</v>
      </c>
      <c r="AE6" s="134">
        <v>0.57430555555555551</v>
      </c>
      <c r="AF6" s="134">
        <v>0.68541666666666667</v>
      </c>
      <c r="AG6" s="134">
        <v>0.70347222222222217</v>
      </c>
      <c r="AH6" s="134">
        <v>7.5694444444444439E-2</v>
      </c>
      <c r="AI6" s="134">
        <v>0.10277777777777779</v>
      </c>
      <c r="AJ6" s="135"/>
      <c r="AK6" s="134">
        <v>0.63958333333333328</v>
      </c>
      <c r="AL6" s="134">
        <v>0.12430555555555556</v>
      </c>
      <c r="AM6" s="134">
        <v>0.8569444444444444</v>
      </c>
      <c r="AN6" s="134">
        <v>0.47361111111111115</v>
      </c>
      <c r="AO6" s="134">
        <v>0.53541666666666665</v>
      </c>
      <c r="AP6" s="134">
        <v>0.56111111111111112</v>
      </c>
      <c r="AQ6" s="134">
        <v>0.80972222222222223</v>
      </c>
      <c r="AR6" s="134">
        <v>0.82013888888888886</v>
      </c>
      <c r="AS6" s="134">
        <v>0.78402777777777777</v>
      </c>
      <c r="AT6" s="134">
        <v>0.89374999999999993</v>
      </c>
      <c r="AU6" s="134">
        <v>0.34375</v>
      </c>
      <c r="AV6" s="135"/>
      <c r="AW6" s="134">
        <v>0.86388888888888893</v>
      </c>
      <c r="AX6" s="134">
        <v>0.84791666666666676</v>
      </c>
      <c r="AY6" s="134">
        <v>2.9166666666666664E-2</v>
      </c>
      <c r="AZ6" s="134">
        <v>5.0694444444444452E-2</v>
      </c>
      <c r="BA6" s="134">
        <v>0.65625</v>
      </c>
      <c r="BB6" s="134">
        <v>0.6118055555555556</v>
      </c>
      <c r="BC6" s="134">
        <v>0.32430555555555557</v>
      </c>
      <c r="BD6" s="134">
        <v>0.33263888888888887</v>
      </c>
      <c r="BE6" s="134">
        <v>0.33124999999999999</v>
      </c>
      <c r="BF6" s="134">
        <v>0.3298611111111111</v>
      </c>
      <c r="BG6" s="134">
        <v>0.29375000000000001</v>
      </c>
      <c r="BH6" s="134">
        <v>0.28611111111111115</v>
      </c>
      <c r="BI6" s="134">
        <v>0.30069444444444443</v>
      </c>
      <c r="BJ6" s="134">
        <v>0.32222222222222224</v>
      </c>
      <c r="BK6" s="134">
        <v>0.28194444444444444</v>
      </c>
      <c r="BL6" s="134">
        <v>0.32083333333333336</v>
      </c>
      <c r="BM6" s="134">
        <v>0.28819444444444448</v>
      </c>
      <c r="BN6" s="134">
        <v>0.2951388888888889</v>
      </c>
      <c r="BO6" s="134">
        <v>0.31944444444444448</v>
      </c>
      <c r="BP6" s="134">
        <v>0.28888888888888892</v>
      </c>
      <c r="BQ6" s="134">
        <v>0.29930555555555555</v>
      </c>
      <c r="BR6" s="134">
        <v>0.27986111111111112</v>
      </c>
      <c r="BS6" s="134">
        <v>0.30208333333333331</v>
      </c>
      <c r="BT6" s="136">
        <v>0.52056712962962959</v>
      </c>
      <c r="BV6" s="13">
        <f>VLOOKUP(BW6,id!$A:$C,3,0)</f>
        <v>1</v>
      </c>
      <c r="BW6" s="13" t="str">
        <f t="shared" ref="BW6:BW29" si="0">BX6&amp;BY6&amp;CA6</f>
        <v>WesołowskiStefan1989</v>
      </c>
      <c r="BX6" s="9" t="str">
        <f t="shared" ref="BX6:BX20" si="1">C6</f>
        <v>Wesołowski</v>
      </c>
      <c r="BY6" s="9" t="str">
        <f t="shared" ref="BY6:BY20" si="2">D6</f>
        <v>Stefan</v>
      </c>
      <c r="BZ6" s="9"/>
      <c r="CA6" s="9">
        <f t="shared" ref="CA6:CA29" si="3">F6</f>
        <v>1989</v>
      </c>
      <c r="CB6" s="9">
        <v>100</v>
      </c>
      <c r="CC6" s="19"/>
      <c r="CD6" s="9"/>
      <c r="CE6" s="9"/>
      <c r="CF6" s="9"/>
      <c r="CG6" s="9"/>
    </row>
    <row r="7" spans="1:85">
      <c r="A7" s="131">
        <v>2</v>
      </c>
      <c r="B7" t="s">
        <v>4588</v>
      </c>
      <c r="C7" t="s">
        <v>76</v>
      </c>
      <c r="D7" t="s">
        <v>59</v>
      </c>
      <c r="E7" s="132" t="s">
        <v>32</v>
      </c>
      <c r="F7" s="132">
        <v>1986</v>
      </c>
      <c r="G7" s="132">
        <v>1420</v>
      </c>
      <c r="H7" s="132">
        <v>0</v>
      </c>
      <c r="I7" s="132">
        <v>57</v>
      </c>
      <c r="J7" s="133">
        <v>1410</v>
      </c>
      <c r="K7" s="134">
        <v>1.3194444444444444E-2</v>
      </c>
      <c r="L7" s="134">
        <v>0.28194444444444444</v>
      </c>
      <c r="M7" s="134">
        <v>0.30416666666666664</v>
      </c>
      <c r="N7" s="134">
        <v>0.82430555555555562</v>
      </c>
      <c r="O7" s="134">
        <v>0.5756944444444444</v>
      </c>
      <c r="P7" s="135"/>
      <c r="Q7" s="134">
        <v>0.79166666666666663</v>
      </c>
      <c r="R7" s="134">
        <v>0.26111111111111113</v>
      </c>
      <c r="S7" s="134">
        <v>0.20486111111111113</v>
      </c>
      <c r="T7" s="135"/>
      <c r="U7" s="134">
        <v>0.32430555555555557</v>
      </c>
      <c r="V7" s="134">
        <v>0.76736111111111116</v>
      </c>
      <c r="W7" s="134">
        <v>0.81597222222222221</v>
      </c>
      <c r="X7" s="134">
        <v>0.84722222222222221</v>
      </c>
      <c r="Y7" s="134">
        <v>0.10416666666666667</v>
      </c>
      <c r="Z7" s="134">
        <v>0.4375</v>
      </c>
      <c r="AA7" s="134">
        <v>0.59166666666666667</v>
      </c>
      <c r="AB7" s="134">
        <v>0.2298611111111111</v>
      </c>
      <c r="AC7" s="134">
        <v>4.5833333333333337E-2</v>
      </c>
      <c r="AD7" s="134">
        <v>0.36944444444444446</v>
      </c>
      <c r="AE7" s="134">
        <v>0.39166666666666666</v>
      </c>
      <c r="AF7" s="134">
        <v>0.5395833333333333</v>
      </c>
      <c r="AG7" s="134">
        <v>0.55833333333333335</v>
      </c>
      <c r="AH7" s="134">
        <v>0.91180555555555554</v>
      </c>
      <c r="AI7" s="134">
        <v>0.95347222222222217</v>
      </c>
      <c r="AJ7" s="135"/>
      <c r="AK7" s="134">
        <v>0.45624999999999999</v>
      </c>
      <c r="AL7" s="134">
        <v>0.98263888888888884</v>
      </c>
      <c r="AM7" s="134">
        <v>0.70624999999999993</v>
      </c>
      <c r="AN7" s="135"/>
      <c r="AO7" s="134">
        <v>0.4694444444444445</v>
      </c>
      <c r="AP7" s="134">
        <v>0.40763888888888888</v>
      </c>
      <c r="AQ7" s="134">
        <v>0.65763888888888888</v>
      </c>
      <c r="AR7" s="134">
        <v>0.66805555555555562</v>
      </c>
      <c r="AS7" s="134">
        <v>0.62430555555555556</v>
      </c>
      <c r="AT7" s="134">
        <v>0.74513888888888891</v>
      </c>
      <c r="AU7" s="134">
        <v>0.1875</v>
      </c>
      <c r="AV7" s="135"/>
      <c r="AW7" s="134">
        <v>0.71250000000000002</v>
      </c>
      <c r="AX7" s="134">
        <v>0.70277777777777783</v>
      </c>
      <c r="AY7" s="134">
        <v>0.875</v>
      </c>
      <c r="AZ7" s="134">
        <v>0.89722222222222225</v>
      </c>
      <c r="BA7" s="134">
        <v>0.51666666666666672</v>
      </c>
      <c r="BB7" s="134">
        <v>0.42638888888888887</v>
      </c>
      <c r="BC7" s="134">
        <v>0.17222222222222225</v>
      </c>
      <c r="BD7" s="134">
        <v>0.17777777777777778</v>
      </c>
      <c r="BE7" s="134">
        <v>0.1763888888888889</v>
      </c>
      <c r="BF7" s="134">
        <v>0.17430555555555557</v>
      </c>
      <c r="BG7" s="134">
        <v>0.14791666666666667</v>
      </c>
      <c r="BH7" s="134">
        <v>0.13472222222222222</v>
      </c>
      <c r="BI7" s="134">
        <v>0.15138888888888888</v>
      </c>
      <c r="BJ7" s="134">
        <v>0.16874999999999998</v>
      </c>
      <c r="BK7" s="134">
        <v>0.13263888888888889</v>
      </c>
      <c r="BL7" s="134">
        <v>0.16666666666666666</v>
      </c>
      <c r="BM7" s="134">
        <v>0.14097222222222222</v>
      </c>
      <c r="BN7" s="134">
        <v>0.14652777777777778</v>
      </c>
      <c r="BO7" s="134">
        <v>0.16319444444444445</v>
      </c>
      <c r="BP7" s="134">
        <v>0.13958333333333334</v>
      </c>
      <c r="BQ7" s="134">
        <v>0.15416666666666667</v>
      </c>
      <c r="BR7" s="134">
        <v>0.13055555555555556</v>
      </c>
      <c r="BS7" s="134">
        <v>0.15555555555555556</v>
      </c>
      <c r="BT7" s="136">
        <v>0.48605324074074074</v>
      </c>
      <c r="BV7" s="13">
        <f>VLOOKUP(BW7,id!$A:$C,3,0)</f>
        <v>128</v>
      </c>
      <c r="BW7" s="13" t="str">
        <f t="shared" si="0"/>
        <v>MirowskiŁukasz1986</v>
      </c>
      <c r="BX7" s="9" t="str">
        <f t="shared" si="1"/>
        <v>Mirowski</v>
      </c>
      <c r="BY7" s="9" t="str">
        <f t="shared" si="2"/>
        <v>Łukasz</v>
      </c>
      <c r="BZ7" s="9"/>
      <c r="CA7" s="9">
        <f t="shared" si="3"/>
        <v>1986</v>
      </c>
      <c r="CB7" s="9">
        <f t="shared" ref="CB7:CB20" si="4">CB6*IF(CF7&lt;1,CF7,IF(CG7&lt;1,CG7,IF(CE7&lt;1,CE7,IF(CD7&lt;1,CD7,1))))</f>
        <v>99.312649612102092</v>
      </c>
      <c r="CC7" s="19"/>
      <c r="CD7" s="9">
        <f t="shared" ref="CD7:CD20" si="5">G6/G7</f>
        <v>1.0352112676056338</v>
      </c>
      <c r="CE7" s="107">
        <f>I7/I6</f>
        <v>0.96610169491525422</v>
      </c>
      <c r="CF7" s="9">
        <f>J7/J6</f>
        <v>1</v>
      </c>
      <c r="CG7" s="9">
        <f>CE7^0.2</f>
        <v>0.99312649612102089</v>
      </c>
    </row>
    <row r="8" spans="1:85">
      <c r="A8" s="131">
        <v>3</v>
      </c>
      <c r="B8" t="s">
        <v>4602</v>
      </c>
      <c r="C8" t="s">
        <v>262</v>
      </c>
      <c r="D8" t="s">
        <v>16</v>
      </c>
      <c r="E8" s="132" t="s">
        <v>32</v>
      </c>
      <c r="F8" s="132">
        <v>1979</v>
      </c>
      <c r="G8" s="132">
        <v>1421</v>
      </c>
      <c r="H8" s="132">
        <v>0</v>
      </c>
      <c r="I8" s="132">
        <v>57</v>
      </c>
      <c r="J8" s="133">
        <v>1410</v>
      </c>
      <c r="K8" s="134">
        <v>1.2499999999999999E-2</v>
      </c>
      <c r="L8" s="134">
        <v>0.28194444444444444</v>
      </c>
      <c r="M8" s="134">
        <v>0.30416666666666664</v>
      </c>
      <c r="N8" s="134">
        <v>0.82430555555555562</v>
      </c>
      <c r="O8" s="134">
        <v>0.57500000000000007</v>
      </c>
      <c r="P8" s="135"/>
      <c r="Q8" s="134">
        <v>0.7909722222222223</v>
      </c>
      <c r="R8" s="134">
        <v>0.26111111111111113</v>
      </c>
      <c r="S8" s="134">
        <v>0.20486111111111113</v>
      </c>
      <c r="T8" s="135"/>
      <c r="U8" s="134">
        <v>0.32500000000000001</v>
      </c>
      <c r="V8" s="134">
        <v>0.76666666666666661</v>
      </c>
      <c r="W8" s="134">
        <v>0.81527777777777777</v>
      </c>
      <c r="X8" s="134">
        <v>0.84722222222222221</v>
      </c>
      <c r="Y8" s="134">
        <v>0.10416666666666667</v>
      </c>
      <c r="Z8" s="134">
        <v>0.4375</v>
      </c>
      <c r="AA8" s="134">
        <v>0.59166666666666667</v>
      </c>
      <c r="AB8" s="134">
        <v>0.22916666666666666</v>
      </c>
      <c r="AC8" s="134">
        <v>4.5833333333333337E-2</v>
      </c>
      <c r="AD8" s="134">
        <v>0.36944444444444446</v>
      </c>
      <c r="AE8" s="134">
        <v>0.39166666666666666</v>
      </c>
      <c r="AF8" s="134">
        <v>0.5395833333333333</v>
      </c>
      <c r="AG8" s="134">
        <v>0.55833333333333335</v>
      </c>
      <c r="AH8" s="134">
        <v>0.91180555555555554</v>
      </c>
      <c r="AI8" s="134">
        <v>0.95347222222222217</v>
      </c>
      <c r="AJ8" s="135"/>
      <c r="AK8" s="134">
        <v>0.45555555555555555</v>
      </c>
      <c r="AL8" s="134">
        <v>0.98263888888888884</v>
      </c>
      <c r="AM8" s="134">
        <v>0.70624999999999993</v>
      </c>
      <c r="AN8" s="135"/>
      <c r="AO8" s="134">
        <v>0.4694444444444445</v>
      </c>
      <c r="AP8" s="134">
        <v>0.40833333333333338</v>
      </c>
      <c r="AQ8" s="134">
        <v>0.65763888888888888</v>
      </c>
      <c r="AR8" s="134">
        <v>0.66805555555555562</v>
      </c>
      <c r="AS8" s="134">
        <v>0.62430555555555556</v>
      </c>
      <c r="AT8" s="134">
        <v>0.74513888888888891</v>
      </c>
      <c r="AU8" s="134">
        <v>0.1875</v>
      </c>
      <c r="AV8" s="135"/>
      <c r="AW8" s="134">
        <v>0.71111111111111114</v>
      </c>
      <c r="AX8" s="134">
        <v>0.70208333333333339</v>
      </c>
      <c r="AY8" s="134">
        <v>0.875</v>
      </c>
      <c r="AZ8" s="134">
        <v>0.89722222222222225</v>
      </c>
      <c r="BA8" s="134">
        <v>0.51597222222222217</v>
      </c>
      <c r="BB8" s="134">
        <v>0.42638888888888887</v>
      </c>
      <c r="BC8" s="134">
        <v>0.17152777777777775</v>
      </c>
      <c r="BD8" s="134">
        <v>0.17777777777777778</v>
      </c>
      <c r="BE8" s="134">
        <v>0.1763888888888889</v>
      </c>
      <c r="BF8" s="134">
        <v>0.17430555555555557</v>
      </c>
      <c r="BG8" s="134">
        <v>0.14791666666666667</v>
      </c>
      <c r="BH8" s="134">
        <v>0.13472222222222222</v>
      </c>
      <c r="BI8" s="134">
        <v>0.15138888888888888</v>
      </c>
      <c r="BJ8" s="134">
        <v>0.16874999999999998</v>
      </c>
      <c r="BK8" s="134">
        <v>0.13263888888888889</v>
      </c>
      <c r="BL8" s="134">
        <v>0.16666666666666666</v>
      </c>
      <c r="BM8" s="134">
        <v>0.14097222222222222</v>
      </c>
      <c r="BN8" s="134">
        <v>0.14583333333333334</v>
      </c>
      <c r="BO8" s="134">
        <v>0.16319444444444445</v>
      </c>
      <c r="BP8" s="134">
        <v>0.13958333333333334</v>
      </c>
      <c r="BQ8" s="134">
        <v>0.15416666666666667</v>
      </c>
      <c r="BR8" s="134">
        <v>0.13055555555555556</v>
      </c>
      <c r="BS8" s="134">
        <v>0.15555555555555556</v>
      </c>
      <c r="BT8" s="136">
        <v>0.4861226851851852</v>
      </c>
      <c r="BV8" s="13">
        <f>VLOOKUP(BW8,id!$A:$C,3,0)</f>
        <v>58</v>
      </c>
      <c r="BW8" s="13" t="str">
        <f t="shared" si="0"/>
        <v>BrudłoPaweł1979</v>
      </c>
      <c r="BX8" s="9" t="str">
        <f t="shared" si="1"/>
        <v>Brudło</v>
      </c>
      <c r="BY8" s="9" t="str">
        <f t="shared" si="2"/>
        <v>Paweł</v>
      </c>
      <c r="BZ8" s="9"/>
      <c r="CA8" s="9">
        <f t="shared" si="3"/>
        <v>1979</v>
      </c>
      <c r="CB8" s="9">
        <f t="shared" si="4"/>
        <v>99.242760344254023</v>
      </c>
      <c r="CC8" s="19"/>
      <c r="CD8" s="9">
        <f t="shared" si="5"/>
        <v>0.99929627023223078</v>
      </c>
      <c r="CE8" s="107">
        <f t="shared" ref="CE8:CE29" si="6">I8/I7</f>
        <v>1</v>
      </c>
      <c r="CF8" s="9">
        <f t="shared" ref="CF8:CF20" si="7">J8/J7</f>
        <v>1</v>
      </c>
      <c r="CG8" s="9">
        <f t="shared" ref="CG8:CG17" si="8">CE8^0.2</f>
        <v>1</v>
      </c>
    </row>
    <row r="9" spans="1:85">
      <c r="A9" s="131">
        <v>4</v>
      </c>
      <c r="B9" t="s">
        <v>4604</v>
      </c>
      <c r="C9" t="s">
        <v>1284</v>
      </c>
      <c r="D9" t="s">
        <v>378</v>
      </c>
      <c r="E9" s="132" t="s">
        <v>32</v>
      </c>
      <c r="F9" s="132">
        <v>1980</v>
      </c>
      <c r="G9" s="132">
        <v>1420</v>
      </c>
      <c r="H9" s="132">
        <v>0</v>
      </c>
      <c r="I9" s="132">
        <v>56</v>
      </c>
      <c r="J9" s="133">
        <v>1380</v>
      </c>
      <c r="K9" s="134">
        <v>0.9770833333333333</v>
      </c>
      <c r="L9" s="134">
        <v>0.28194444444444444</v>
      </c>
      <c r="M9" s="134">
        <v>0.30416666666666664</v>
      </c>
      <c r="N9" s="134">
        <v>0.80763888888888891</v>
      </c>
      <c r="O9" s="134">
        <v>0.58888888888888891</v>
      </c>
      <c r="P9" s="135"/>
      <c r="Q9" s="134">
        <v>0.77708333333333324</v>
      </c>
      <c r="R9" s="134">
        <v>0.26111111111111113</v>
      </c>
      <c r="S9" s="134">
        <v>0.20486111111111113</v>
      </c>
      <c r="T9" s="135"/>
      <c r="U9" s="134">
        <v>0.32500000000000001</v>
      </c>
      <c r="V9" s="134">
        <v>0.75624999999999998</v>
      </c>
      <c r="W9" s="134">
        <v>0.79583333333333339</v>
      </c>
      <c r="X9" s="135"/>
      <c r="Y9" s="134">
        <v>0.10416666666666667</v>
      </c>
      <c r="Z9" s="134">
        <v>0.4375</v>
      </c>
      <c r="AA9" s="134">
        <v>0.60486111111111118</v>
      </c>
      <c r="AB9" s="134">
        <v>0.2298611111111111</v>
      </c>
      <c r="AC9" s="134">
        <v>8.3333333333333332E-3</v>
      </c>
      <c r="AD9" s="134">
        <v>0.36944444444444446</v>
      </c>
      <c r="AE9" s="134">
        <v>0.39166666666666666</v>
      </c>
      <c r="AF9" s="134">
        <v>0.54236111111111118</v>
      </c>
      <c r="AG9" s="134">
        <v>0.56111111111111112</v>
      </c>
      <c r="AH9" s="134">
        <v>0.88055555555555554</v>
      </c>
      <c r="AI9" s="134">
        <v>0.90347222222222223</v>
      </c>
      <c r="AJ9" s="135"/>
      <c r="AK9" s="134">
        <v>0.45624999999999999</v>
      </c>
      <c r="AL9" s="134">
        <v>0.93402777777777779</v>
      </c>
      <c r="AM9" s="134">
        <v>0.69652777777777775</v>
      </c>
      <c r="AN9" s="135"/>
      <c r="AO9" s="134">
        <v>0.4694444444444445</v>
      </c>
      <c r="AP9" s="134">
        <v>0.40763888888888888</v>
      </c>
      <c r="AQ9" s="134">
        <v>0.65555555555555556</v>
      </c>
      <c r="AR9" s="134">
        <v>0.67499999999999993</v>
      </c>
      <c r="AS9" s="134">
        <v>0.63263888888888886</v>
      </c>
      <c r="AT9" s="134">
        <v>0.72777777777777775</v>
      </c>
      <c r="AU9" s="134">
        <v>0.1875</v>
      </c>
      <c r="AV9" s="135"/>
      <c r="AW9" s="134">
        <v>0.70763888888888893</v>
      </c>
      <c r="AX9" s="134">
        <v>0.70000000000000007</v>
      </c>
      <c r="AY9" s="134">
        <v>0.85138888888888886</v>
      </c>
      <c r="AZ9" s="134">
        <v>0.86875000000000002</v>
      </c>
      <c r="BA9" s="134">
        <v>0.51527777777777783</v>
      </c>
      <c r="BB9" s="134">
        <v>0.42638888888888887</v>
      </c>
      <c r="BC9" s="134">
        <v>0.17222222222222225</v>
      </c>
      <c r="BD9" s="134">
        <v>0.17777777777777778</v>
      </c>
      <c r="BE9" s="134">
        <v>0.1763888888888889</v>
      </c>
      <c r="BF9" s="134">
        <v>0.17430555555555557</v>
      </c>
      <c r="BG9" s="134">
        <v>0.14791666666666667</v>
      </c>
      <c r="BH9" s="134">
        <v>0.13472222222222222</v>
      </c>
      <c r="BI9" s="134">
        <v>0.15138888888888888</v>
      </c>
      <c r="BJ9" s="134">
        <v>0.16874999999999998</v>
      </c>
      <c r="BK9" s="134">
        <v>0.13263888888888889</v>
      </c>
      <c r="BL9" s="134">
        <v>0.16597222222222222</v>
      </c>
      <c r="BM9" s="134">
        <v>0.14097222222222222</v>
      </c>
      <c r="BN9" s="134">
        <v>0.14652777777777778</v>
      </c>
      <c r="BO9" s="134">
        <v>0.16319444444444445</v>
      </c>
      <c r="BP9" s="134">
        <v>0.13958333333333334</v>
      </c>
      <c r="BQ9" s="134">
        <v>0.15347222222222223</v>
      </c>
      <c r="BR9" s="134">
        <v>0.13055555555555556</v>
      </c>
      <c r="BS9" s="134">
        <v>0.15555555555555556</v>
      </c>
      <c r="BT9" s="136">
        <v>0.48592592592592593</v>
      </c>
      <c r="BV9" s="13">
        <f>VLOOKUP(BW9,id!$A:$C,3,0)</f>
        <v>3</v>
      </c>
      <c r="BW9" s="13" t="str">
        <f t="shared" si="0"/>
        <v>ŁosiewiczMariusz1980</v>
      </c>
      <c r="BX9" s="9" t="str">
        <f t="shared" si="1"/>
        <v>Łosiewicz</v>
      </c>
      <c r="BY9" s="9" t="str">
        <f t="shared" si="2"/>
        <v>Mariusz</v>
      </c>
      <c r="BZ9" s="9"/>
      <c r="CA9" s="9">
        <f t="shared" si="3"/>
        <v>1980</v>
      </c>
      <c r="CB9" s="9">
        <f t="shared" si="4"/>
        <v>97.131212251823086</v>
      </c>
      <c r="CC9" s="19"/>
      <c r="CD9" s="9">
        <f t="shared" si="5"/>
        <v>1.0007042253521128</v>
      </c>
      <c r="CE9" s="107">
        <f t="shared" si="6"/>
        <v>0.98245614035087714</v>
      </c>
      <c r="CF9" s="9">
        <f t="shared" si="7"/>
        <v>0.97872340425531912</v>
      </c>
      <c r="CG9" s="9">
        <f t="shared" si="8"/>
        <v>0.99646634269413381</v>
      </c>
    </row>
    <row r="10" spans="1:85">
      <c r="A10" s="131">
        <v>5</v>
      </c>
      <c r="B10" t="s">
        <v>4586</v>
      </c>
      <c r="C10" t="s">
        <v>153</v>
      </c>
      <c r="D10" t="s">
        <v>135</v>
      </c>
      <c r="E10" s="132" t="s">
        <v>32</v>
      </c>
      <c r="F10" s="132">
        <v>1982</v>
      </c>
      <c r="G10" s="132">
        <v>1466</v>
      </c>
      <c r="H10" s="132">
        <v>26</v>
      </c>
      <c r="I10" s="132">
        <v>55</v>
      </c>
      <c r="J10" s="133">
        <v>1344</v>
      </c>
      <c r="K10" s="134">
        <v>0.1125</v>
      </c>
      <c r="L10" s="134">
        <v>0.38541666666666669</v>
      </c>
      <c r="M10" s="134">
        <v>0.41111111111111115</v>
      </c>
      <c r="N10" s="134">
        <v>0.92361111111111116</v>
      </c>
      <c r="O10" s="134">
        <v>0.58750000000000002</v>
      </c>
      <c r="P10" s="134">
        <v>0.54305555555555551</v>
      </c>
      <c r="Q10" s="134">
        <v>0.88680555555555562</v>
      </c>
      <c r="R10" s="134">
        <v>0.3611111111111111</v>
      </c>
      <c r="S10" s="134">
        <v>0.20972222222222223</v>
      </c>
      <c r="T10" s="134">
        <v>0.52986111111111112</v>
      </c>
      <c r="U10" s="134">
        <v>0.42708333333333331</v>
      </c>
      <c r="V10" s="134">
        <v>0.84166666666666667</v>
      </c>
      <c r="W10" s="134">
        <v>0.90833333333333333</v>
      </c>
      <c r="X10" s="134">
        <v>0.9472222222222223</v>
      </c>
      <c r="Y10" s="134">
        <v>0.16944444444444443</v>
      </c>
      <c r="Z10" s="135"/>
      <c r="AA10" s="134">
        <v>0.57361111111111118</v>
      </c>
      <c r="AB10" s="134">
        <v>0.29444444444444445</v>
      </c>
      <c r="AC10" s="134">
        <v>0.1388888888888889</v>
      </c>
      <c r="AD10" s="134">
        <v>0.45555555555555555</v>
      </c>
      <c r="AE10" s="134">
        <v>0.47430555555555554</v>
      </c>
      <c r="AF10" s="134">
        <v>0.6381944444444444</v>
      </c>
      <c r="AG10" s="134">
        <v>0.60416666666666663</v>
      </c>
      <c r="AH10" s="134">
        <v>1.2499999999999999E-2</v>
      </c>
      <c r="AI10" s="134">
        <v>6.1805555555555558E-2</v>
      </c>
      <c r="AJ10" s="134">
        <v>0.32708333333333334</v>
      </c>
      <c r="AK10" s="135"/>
      <c r="AL10" s="134">
        <v>9.0972222222222218E-2</v>
      </c>
      <c r="AM10" s="134">
        <v>0.76597222222222217</v>
      </c>
      <c r="AN10" s="135"/>
      <c r="AO10" s="135"/>
      <c r="AP10" s="134">
        <v>0.4909722222222222</v>
      </c>
      <c r="AQ10" s="134">
        <v>0.7270833333333333</v>
      </c>
      <c r="AR10" s="134">
        <v>0.73888888888888893</v>
      </c>
      <c r="AS10" s="134">
        <v>0.69374999999999998</v>
      </c>
      <c r="AT10" s="134">
        <v>0.7944444444444444</v>
      </c>
      <c r="AU10" s="134">
        <v>0.27638888888888885</v>
      </c>
      <c r="AV10" s="135"/>
      <c r="AW10" s="134">
        <v>0.77222222222222225</v>
      </c>
      <c r="AX10" s="134">
        <v>0.76180555555555562</v>
      </c>
      <c r="AY10" s="134">
        <v>0.97083333333333333</v>
      </c>
      <c r="AZ10" s="134">
        <v>0.9902777777777777</v>
      </c>
      <c r="BA10" s="135"/>
      <c r="BB10" s="135"/>
      <c r="BC10" s="134">
        <v>0.2638888888888889</v>
      </c>
      <c r="BD10" s="134">
        <v>0.26041666666666669</v>
      </c>
      <c r="BE10" s="134">
        <v>0.2590277777777778</v>
      </c>
      <c r="BF10" s="134">
        <v>0.26180555555555557</v>
      </c>
      <c r="BG10" s="134">
        <v>0.23958333333333334</v>
      </c>
      <c r="BH10" s="134">
        <v>0.23541666666666669</v>
      </c>
      <c r="BI10" s="134">
        <v>0.25625000000000003</v>
      </c>
      <c r="BJ10" s="134">
        <v>0.25347222222222221</v>
      </c>
      <c r="BK10" s="134">
        <v>0.23402777777777781</v>
      </c>
      <c r="BL10" s="134">
        <v>0.25208333333333333</v>
      </c>
      <c r="BM10" s="134">
        <v>0.23680555555555557</v>
      </c>
      <c r="BN10" s="134">
        <v>0.24027777777777778</v>
      </c>
      <c r="BO10" s="134">
        <v>0.24652777777777779</v>
      </c>
      <c r="BP10" s="134">
        <v>0.23750000000000002</v>
      </c>
      <c r="BQ10" s="134">
        <v>0.25555555555555559</v>
      </c>
      <c r="BR10" s="134">
        <v>0.23263888888888887</v>
      </c>
      <c r="BS10" s="134">
        <v>0.25763888888888892</v>
      </c>
      <c r="BT10" s="136">
        <v>0.51738425925925924</v>
      </c>
      <c r="BV10" s="13">
        <f>VLOOKUP(BW10,id!$A:$C,3,0)</f>
        <v>129</v>
      </c>
      <c r="BW10" s="13" t="str">
        <f t="shared" si="0"/>
        <v>ŚmiejaDaniel1982</v>
      </c>
      <c r="BX10" s="9" t="str">
        <f t="shared" si="1"/>
        <v>Śmieja</v>
      </c>
      <c r="BY10" s="9" t="str">
        <f t="shared" si="2"/>
        <v>Daniel</v>
      </c>
      <c r="BZ10" s="9"/>
      <c r="CA10" s="9">
        <f t="shared" si="3"/>
        <v>1982</v>
      </c>
      <c r="CB10" s="9">
        <f t="shared" si="4"/>
        <v>94.597354540905968</v>
      </c>
      <c r="CC10" s="19"/>
      <c r="CD10" s="9">
        <f t="shared" si="5"/>
        <v>0.96862210095497958</v>
      </c>
      <c r="CE10" s="107">
        <f t="shared" si="6"/>
        <v>0.9821428571428571</v>
      </c>
      <c r="CF10" s="9">
        <f t="shared" si="7"/>
        <v>0.97391304347826091</v>
      </c>
      <c r="CG10" s="9">
        <f t="shared" si="8"/>
        <v>0.99640278443728969</v>
      </c>
    </row>
    <row r="11" spans="1:85">
      <c r="A11" s="131">
        <v>6</v>
      </c>
      <c r="B11" t="s">
        <v>4583</v>
      </c>
      <c r="C11" t="s">
        <v>75</v>
      </c>
      <c r="D11" t="s">
        <v>86</v>
      </c>
      <c r="E11" s="132" t="s">
        <v>32</v>
      </c>
      <c r="F11" s="132">
        <v>1984</v>
      </c>
      <c r="G11" s="132">
        <v>1436</v>
      </c>
      <c r="H11" s="132">
        <v>0</v>
      </c>
      <c r="I11" s="132">
        <v>53</v>
      </c>
      <c r="J11" s="133">
        <v>1250</v>
      </c>
      <c r="K11" s="134">
        <v>0.12152777777777778</v>
      </c>
      <c r="L11" s="134">
        <v>0.41666666666666669</v>
      </c>
      <c r="M11" s="135"/>
      <c r="N11" s="134">
        <v>0.91875000000000007</v>
      </c>
      <c r="O11" s="134">
        <v>0.62708333333333333</v>
      </c>
      <c r="P11" s="134">
        <v>0.47500000000000003</v>
      </c>
      <c r="Q11" s="134">
        <v>0.88124999999999998</v>
      </c>
      <c r="R11" s="134">
        <v>0.39513888888888887</v>
      </c>
      <c r="S11" s="134">
        <v>0.24097222222222223</v>
      </c>
      <c r="T11" s="134">
        <v>0.48680555555555555</v>
      </c>
      <c r="U11" s="135"/>
      <c r="V11" s="134">
        <v>0.84305555555555556</v>
      </c>
      <c r="W11" s="134">
        <v>0.90347222222222223</v>
      </c>
      <c r="X11" s="134">
        <v>0.94652777777777775</v>
      </c>
      <c r="Y11" s="134">
        <v>0.19791666666666666</v>
      </c>
      <c r="Z11" s="135"/>
      <c r="AA11" s="134">
        <v>0.64513888888888882</v>
      </c>
      <c r="AB11" s="134">
        <v>0.36180555555555555</v>
      </c>
      <c r="AC11" s="134">
        <v>0.15277777777777776</v>
      </c>
      <c r="AD11" s="135"/>
      <c r="AE11" s="135"/>
      <c r="AF11" s="134">
        <v>0.58263888888888882</v>
      </c>
      <c r="AG11" s="134">
        <v>0.60972222222222217</v>
      </c>
      <c r="AH11" s="134">
        <v>2.361111111111111E-2</v>
      </c>
      <c r="AI11" s="134">
        <v>6.25E-2</v>
      </c>
      <c r="AJ11" s="135"/>
      <c r="AK11" s="134">
        <v>0.54722222222222217</v>
      </c>
      <c r="AL11" s="134">
        <v>9.4444444444444442E-2</v>
      </c>
      <c r="AM11" s="134">
        <v>0.76597222222222217</v>
      </c>
      <c r="AN11" s="135"/>
      <c r="AO11" s="134">
        <v>0.53541666666666665</v>
      </c>
      <c r="AP11" s="135"/>
      <c r="AQ11" s="134">
        <v>0.72638888888888886</v>
      </c>
      <c r="AR11" s="134">
        <v>0.73888888888888893</v>
      </c>
      <c r="AS11" s="134">
        <v>0.6791666666666667</v>
      </c>
      <c r="AT11" s="134">
        <v>0.79583333333333339</v>
      </c>
      <c r="AU11" s="134">
        <v>0.32361111111111113</v>
      </c>
      <c r="AV11" s="134">
        <v>0.44861111111111113</v>
      </c>
      <c r="AW11" s="134">
        <v>0.7729166666666667</v>
      </c>
      <c r="AX11" s="134">
        <v>0.76111111111111107</v>
      </c>
      <c r="AY11" s="134">
        <v>0.9770833333333333</v>
      </c>
      <c r="AZ11" s="134">
        <v>6.2499999999999995E-3</v>
      </c>
      <c r="BA11" s="134">
        <v>0.52152777777777781</v>
      </c>
      <c r="BB11" s="135"/>
      <c r="BC11" s="134">
        <v>0.30138888888888887</v>
      </c>
      <c r="BD11" s="134">
        <v>0.30486111111111108</v>
      </c>
      <c r="BE11" s="134">
        <v>0.30624999999999997</v>
      </c>
      <c r="BF11" s="134">
        <v>0.3034722222222222</v>
      </c>
      <c r="BG11" s="134">
        <v>0.2722222222222222</v>
      </c>
      <c r="BH11" s="134">
        <v>0.26805555555555555</v>
      </c>
      <c r="BI11" s="134">
        <v>0.31041666666666667</v>
      </c>
      <c r="BJ11" s="134">
        <v>0.2986111111111111</v>
      </c>
      <c r="BK11" s="134">
        <v>0.26666666666666666</v>
      </c>
      <c r="BL11" s="134">
        <v>0.29375000000000001</v>
      </c>
      <c r="BM11" s="134">
        <v>0.26944444444444443</v>
      </c>
      <c r="BN11" s="134">
        <v>0.27361111111111108</v>
      </c>
      <c r="BO11" s="134">
        <v>0.29583333333333334</v>
      </c>
      <c r="BP11" s="134">
        <v>0.27083333333333331</v>
      </c>
      <c r="BQ11" s="134">
        <v>0.30972222222222223</v>
      </c>
      <c r="BR11" s="134">
        <v>0.26527777777777778</v>
      </c>
      <c r="BS11" s="134">
        <v>0.30763888888888891</v>
      </c>
      <c r="BT11" s="136">
        <v>0.49687500000000001</v>
      </c>
      <c r="BV11" s="13">
        <f>VLOOKUP(BW11,id!$A:$C,3,0)</f>
        <v>130</v>
      </c>
      <c r="BW11" s="13" t="str">
        <f t="shared" si="0"/>
        <v>WieczorekJarosław1984</v>
      </c>
      <c r="BX11" s="9" t="str">
        <f t="shared" si="1"/>
        <v>Wieczorek</v>
      </c>
      <c r="BY11" s="9" t="str">
        <f t="shared" si="2"/>
        <v>Jarosław</v>
      </c>
      <c r="BZ11" s="9"/>
      <c r="CA11" s="9">
        <f t="shared" si="3"/>
        <v>1984</v>
      </c>
      <c r="CB11" s="9">
        <f t="shared" si="4"/>
        <v>87.981170517955704</v>
      </c>
      <c r="CC11" s="19"/>
      <c r="CD11" s="9">
        <f t="shared" si="5"/>
        <v>1.0208913649025069</v>
      </c>
      <c r="CE11" s="107">
        <f t="shared" si="6"/>
        <v>0.96363636363636362</v>
      </c>
      <c r="CF11" s="9">
        <f t="shared" si="7"/>
        <v>0.93005952380952384</v>
      </c>
      <c r="CG11" s="9">
        <f t="shared" si="8"/>
        <v>0.99261911914181167</v>
      </c>
    </row>
    <row r="12" spans="1:85">
      <c r="A12" s="131">
        <v>7</v>
      </c>
      <c r="B12" t="s">
        <v>4596</v>
      </c>
      <c r="C12" t="s">
        <v>148</v>
      </c>
      <c r="D12" t="s">
        <v>147</v>
      </c>
      <c r="E12" s="132" t="s">
        <v>32</v>
      </c>
      <c r="F12" s="132">
        <v>1970</v>
      </c>
      <c r="G12" s="132">
        <v>1436</v>
      </c>
      <c r="H12" s="132">
        <v>0</v>
      </c>
      <c r="I12" s="132">
        <v>53</v>
      </c>
      <c r="J12" s="133">
        <v>1250</v>
      </c>
      <c r="K12" s="134">
        <v>0.12222222222222223</v>
      </c>
      <c r="L12" s="134">
        <v>0.41666666666666669</v>
      </c>
      <c r="M12" s="135"/>
      <c r="N12" s="134">
        <v>0.91875000000000007</v>
      </c>
      <c r="O12" s="134">
        <v>0.62708333333333333</v>
      </c>
      <c r="P12" s="134">
        <v>0.47500000000000003</v>
      </c>
      <c r="Q12" s="134">
        <v>0.88194444444444453</v>
      </c>
      <c r="R12" s="134">
        <v>0.39513888888888887</v>
      </c>
      <c r="S12" s="134">
        <v>0.24097222222222223</v>
      </c>
      <c r="T12" s="134">
        <v>0.48680555555555555</v>
      </c>
      <c r="U12" s="135"/>
      <c r="V12" s="134">
        <v>0.84236111111111101</v>
      </c>
      <c r="W12" s="134">
        <v>0.90347222222222223</v>
      </c>
      <c r="X12" s="134">
        <v>0.9472222222222223</v>
      </c>
      <c r="Y12" s="134">
        <v>0.19791666666666666</v>
      </c>
      <c r="Z12" s="135"/>
      <c r="AA12" s="134">
        <v>0.64513888888888882</v>
      </c>
      <c r="AB12" s="134">
        <v>0.36249999999999999</v>
      </c>
      <c r="AC12" s="134">
        <v>0.15277777777777776</v>
      </c>
      <c r="AD12" s="135"/>
      <c r="AE12" s="135"/>
      <c r="AF12" s="134">
        <v>0.58263888888888882</v>
      </c>
      <c r="AG12" s="134">
        <v>0.61041666666666672</v>
      </c>
      <c r="AH12" s="134">
        <v>2.361111111111111E-2</v>
      </c>
      <c r="AI12" s="134">
        <v>6.25E-2</v>
      </c>
      <c r="AJ12" s="135"/>
      <c r="AK12" s="134">
        <v>0.54722222222222217</v>
      </c>
      <c r="AL12" s="134">
        <v>9.4444444444444442E-2</v>
      </c>
      <c r="AM12" s="134">
        <v>0.76597222222222217</v>
      </c>
      <c r="AN12" s="135"/>
      <c r="AO12" s="134">
        <v>0.53541666666666665</v>
      </c>
      <c r="AP12" s="135"/>
      <c r="AQ12" s="134">
        <v>0.7270833333333333</v>
      </c>
      <c r="AR12" s="134">
        <v>0.73958333333333337</v>
      </c>
      <c r="AS12" s="134">
        <v>0.6791666666666667</v>
      </c>
      <c r="AT12" s="134">
        <v>0.79583333333333339</v>
      </c>
      <c r="AU12" s="134">
        <v>0.32291666666666669</v>
      </c>
      <c r="AV12" s="134">
        <v>0.44861111111111113</v>
      </c>
      <c r="AW12" s="134">
        <v>0.7729166666666667</v>
      </c>
      <c r="AX12" s="134">
        <v>0.76180555555555562</v>
      </c>
      <c r="AY12" s="134">
        <v>0.97777777777777775</v>
      </c>
      <c r="AZ12" s="134">
        <v>6.2499999999999995E-3</v>
      </c>
      <c r="BA12" s="134">
        <v>0.52152777777777781</v>
      </c>
      <c r="BB12" s="135"/>
      <c r="BC12" s="134">
        <v>0.30138888888888887</v>
      </c>
      <c r="BD12" s="134">
        <v>0.30486111111111108</v>
      </c>
      <c r="BE12" s="134">
        <v>0.30624999999999997</v>
      </c>
      <c r="BF12" s="134">
        <v>0.3034722222222222</v>
      </c>
      <c r="BG12" s="134">
        <v>0.2722222222222222</v>
      </c>
      <c r="BH12" s="134">
        <v>0.26874999999999999</v>
      </c>
      <c r="BI12" s="134">
        <v>0.31041666666666667</v>
      </c>
      <c r="BJ12" s="134">
        <v>0.2986111111111111</v>
      </c>
      <c r="BK12" s="134">
        <v>0.26666666666666666</v>
      </c>
      <c r="BL12" s="134">
        <v>0.29305555555555557</v>
      </c>
      <c r="BM12" s="134">
        <v>0.26944444444444443</v>
      </c>
      <c r="BN12" s="134">
        <v>0.27361111111111108</v>
      </c>
      <c r="BO12" s="134">
        <v>0.29652777777777778</v>
      </c>
      <c r="BP12" s="134">
        <v>0.27083333333333331</v>
      </c>
      <c r="BQ12" s="134">
        <v>0.30972222222222223</v>
      </c>
      <c r="BR12" s="134">
        <v>0.26527777777777778</v>
      </c>
      <c r="BS12" s="134">
        <v>0.30763888888888891</v>
      </c>
      <c r="BT12" s="136">
        <v>0.49690972222222224</v>
      </c>
      <c r="BV12" s="13">
        <f>VLOOKUP(BW12,id!$A:$C,3,0)</f>
        <v>7</v>
      </c>
      <c r="BW12" s="13" t="str">
        <f t="shared" si="0"/>
        <v>HołdakowskiWojciech1970</v>
      </c>
      <c r="BX12" s="9" t="str">
        <f t="shared" si="1"/>
        <v>Hołdakowski</v>
      </c>
      <c r="BY12" s="9" t="str">
        <f t="shared" si="2"/>
        <v>Wojciech</v>
      </c>
      <c r="BZ12" s="9"/>
      <c r="CA12" s="9">
        <f t="shared" si="3"/>
        <v>1970</v>
      </c>
      <c r="CB12" s="9">
        <f t="shared" si="4"/>
        <v>87.981170517955704</v>
      </c>
      <c r="CC12" s="19"/>
      <c r="CD12" s="9">
        <f t="shared" si="5"/>
        <v>1</v>
      </c>
      <c r="CE12" s="107">
        <f t="shared" si="6"/>
        <v>1</v>
      </c>
      <c r="CF12" s="9">
        <f t="shared" si="7"/>
        <v>1</v>
      </c>
      <c r="CG12" s="9">
        <f t="shared" si="8"/>
        <v>1</v>
      </c>
    </row>
    <row r="13" spans="1:85">
      <c r="A13" s="131">
        <v>8</v>
      </c>
      <c r="B13" t="s">
        <v>4581</v>
      </c>
      <c r="C13" t="s">
        <v>3729</v>
      </c>
      <c r="D13" t="s">
        <v>374</v>
      </c>
      <c r="E13" s="132" t="s">
        <v>32</v>
      </c>
      <c r="F13" s="132">
        <v>1990</v>
      </c>
      <c r="G13" s="132">
        <v>1436</v>
      </c>
      <c r="H13" s="132">
        <v>0</v>
      </c>
      <c r="I13" s="132">
        <v>51</v>
      </c>
      <c r="J13" s="133">
        <v>1210</v>
      </c>
      <c r="K13" s="134">
        <v>0.12152777777777778</v>
      </c>
      <c r="L13" s="134">
        <v>0.41666666666666669</v>
      </c>
      <c r="M13" s="135"/>
      <c r="N13" s="134">
        <v>0.91875000000000007</v>
      </c>
      <c r="O13" s="134">
        <v>0.62083333333333335</v>
      </c>
      <c r="P13" s="134">
        <v>0.47500000000000003</v>
      </c>
      <c r="Q13" s="134">
        <v>0.88124999999999998</v>
      </c>
      <c r="R13" s="134">
        <v>0.39444444444444443</v>
      </c>
      <c r="S13" s="134">
        <v>0.24097222222222223</v>
      </c>
      <c r="T13" s="134">
        <v>0.48680555555555555</v>
      </c>
      <c r="U13" s="135"/>
      <c r="V13" s="134">
        <v>0.86388888888888893</v>
      </c>
      <c r="W13" s="134">
        <v>0.90347222222222223</v>
      </c>
      <c r="X13" s="134">
        <v>0.94652777777777775</v>
      </c>
      <c r="Y13" s="134">
        <v>0.19791666666666666</v>
      </c>
      <c r="Z13" s="135"/>
      <c r="AA13" s="134">
        <v>0.64097222222222217</v>
      </c>
      <c r="AB13" s="134">
        <v>0.36180555555555555</v>
      </c>
      <c r="AC13" s="134">
        <v>0.15277777777777776</v>
      </c>
      <c r="AD13" s="135"/>
      <c r="AE13" s="135"/>
      <c r="AF13" s="134">
        <v>0.56666666666666665</v>
      </c>
      <c r="AG13" s="134">
        <v>0.59305555555555556</v>
      </c>
      <c r="AH13" s="134">
        <v>2.361111111111111E-2</v>
      </c>
      <c r="AI13" s="134">
        <v>6.25E-2</v>
      </c>
      <c r="AJ13" s="135"/>
      <c r="AK13" s="135"/>
      <c r="AL13" s="134">
        <v>9.4444444444444442E-2</v>
      </c>
      <c r="AM13" s="134">
        <v>0.77708333333333324</v>
      </c>
      <c r="AN13" s="135"/>
      <c r="AO13" s="135"/>
      <c r="AP13" s="135"/>
      <c r="AQ13" s="134">
        <v>0.72569444444444453</v>
      </c>
      <c r="AR13" s="134">
        <v>0.74097222222222225</v>
      </c>
      <c r="AS13" s="134">
        <v>0.67986111111111114</v>
      </c>
      <c r="AT13" s="134">
        <v>0.8256944444444444</v>
      </c>
      <c r="AU13" s="134">
        <v>0.32361111111111113</v>
      </c>
      <c r="AV13" s="134">
        <v>0.44791666666666669</v>
      </c>
      <c r="AW13" s="134">
        <v>0.78402777777777777</v>
      </c>
      <c r="AX13" s="134">
        <v>0.77430555555555547</v>
      </c>
      <c r="AY13" s="134">
        <v>0.9868055555555556</v>
      </c>
      <c r="AZ13" s="134">
        <v>7.6388888888888886E-3</v>
      </c>
      <c r="BA13" s="134">
        <v>0.51597222222222217</v>
      </c>
      <c r="BB13" s="135"/>
      <c r="BC13" s="134">
        <v>0.30138888888888887</v>
      </c>
      <c r="BD13" s="134">
        <v>0.30486111111111108</v>
      </c>
      <c r="BE13" s="134">
        <v>0.30555555555555552</v>
      </c>
      <c r="BF13" s="134">
        <v>0.3034722222222222</v>
      </c>
      <c r="BG13" s="134">
        <v>0.2722222222222222</v>
      </c>
      <c r="BH13" s="134">
        <v>0.26805555555555555</v>
      </c>
      <c r="BI13" s="134">
        <v>0.31041666666666667</v>
      </c>
      <c r="BJ13" s="134">
        <v>0.2986111111111111</v>
      </c>
      <c r="BK13" s="134">
        <v>0.26666666666666666</v>
      </c>
      <c r="BL13" s="134">
        <v>0.29305555555555557</v>
      </c>
      <c r="BM13" s="134">
        <v>0.26944444444444443</v>
      </c>
      <c r="BN13" s="134">
        <v>0.27361111111111108</v>
      </c>
      <c r="BO13" s="134">
        <v>0.29583333333333334</v>
      </c>
      <c r="BP13" s="134">
        <v>0.27083333333333331</v>
      </c>
      <c r="BQ13" s="134">
        <v>0.30972222222222223</v>
      </c>
      <c r="BR13" s="134">
        <v>0.26527777777777778</v>
      </c>
      <c r="BS13" s="134">
        <v>0.30694444444444441</v>
      </c>
      <c r="BT13" s="136">
        <v>0.49693287037037037</v>
      </c>
      <c r="BV13" s="13">
        <f>VLOOKUP(BW13,id!$A:$C,3,0)</f>
        <v>131</v>
      </c>
      <c r="BW13" s="13" t="str">
        <f t="shared" si="0"/>
        <v>DoboszPatryk1990</v>
      </c>
      <c r="BX13" s="9" t="str">
        <f t="shared" si="1"/>
        <v>Dobosz</v>
      </c>
      <c r="BY13" s="9" t="str">
        <f t="shared" si="2"/>
        <v>Patryk</v>
      </c>
      <c r="BZ13" s="9"/>
      <c r="CA13" s="9">
        <f t="shared" si="3"/>
        <v>1990</v>
      </c>
      <c r="CB13" s="9">
        <f t="shared" si="4"/>
        <v>85.165773061381117</v>
      </c>
      <c r="CC13" s="19"/>
      <c r="CD13" s="9">
        <f t="shared" si="5"/>
        <v>1</v>
      </c>
      <c r="CE13" s="107">
        <f t="shared" si="6"/>
        <v>0.96226415094339623</v>
      </c>
      <c r="CF13" s="9">
        <f t="shared" si="7"/>
        <v>0.96799999999999997</v>
      </c>
      <c r="CG13" s="9">
        <f t="shared" si="8"/>
        <v>0.99233626118630214</v>
      </c>
    </row>
    <row r="14" spans="1:85">
      <c r="A14" s="131">
        <v>9</v>
      </c>
      <c r="B14" t="s">
        <v>4580</v>
      </c>
      <c r="C14" t="s">
        <v>241</v>
      </c>
      <c r="D14" t="s">
        <v>237</v>
      </c>
      <c r="E14" s="132" t="s">
        <v>32</v>
      </c>
      <c r="F14" s="132">
        <v>1979</v>
      </c>
      <c r="G14" s="132">
        <v>1463</v>
      </c>
      <c r="H14" s="132">
        <v>23</v>
      </c>
      <c r="I14" s="132">
        <v>49</v>
      </c>
      <c r="J14" s="133">
        <v>1127</v>
      </c>
      <c r="K14" s="134">
        <v>1.3194444444444444E-2</v>
      </c>
      <c r="L14" s="134">
        <v>0.67708333333333337</v>
      </c>
      <c r="M14" s="134">
        <v>0.65486111111111112</v>
      </c>
      <c r="N14" s="134">
        <v>0.22083333333333333</v>
      </c>
      <c r="O14" s="135"/>
      <c r="P14" s="135"/>
      <c r="Q14" s="134">
        <v>0.26319444444444445</v>
      </c>
      <c r="R14" s="134">
        <v>0.70277777777777783</v>
      </c>
      <c r="S14" s="134">
        <v>0.83263888888888893</v>
      </c>
      <c r="T14" s="134">
        <v>0.5180555555555556</v>
      </c>
      <c r="U14" s="134">
        <v>0.63541666666666663</v>
      </c>
      <c r="V14" s="135"/>
      <c r="W14" s="134">
        <v>0.23680555555555557</v>
      </c>
      <c r="X14" s="134">
        <v>0.15902777777777777</v>
      </c>
      <c r="Y14" s="134">
        <v>0.95624999999999993</v>
      </c>
      <c r="Z14" s="134">
        <v>0.55763888888888891</v>
      </c>
      <c r="AA14" s="135"/>
      <c r="AB14" s="134">
        <v>0.73263888888888884</v>
      </c>
      <c r="AC14" s="134">
        <v>0.98055555555555562</v>
      </c>
      <c r="AD14" s="134">
        <v>0.60833333333333328</v>
      </c>
      <c r="AE14" s="134">
        <v>0.58888888888888891</v>
      </c>
      <c r="AF14" s="135"/>
      <c r="AG14" s="135"/>
      <c r="AH14" s="134">
        <v>0.10555555555555556</v>
      </c>
      <c r="AI14" s="134">
        <v>7.7083333333333337E-2</v>
      </c>
      <c r="AJ14" s="135"/>
      <c r="AK14" s="134">
        <v>0.54236111111111118</v>
      </c>
      <c r="AL14" s="134">
        <v>3.5416666666666666E-2</v>
      </c>
      <c r="AM14" s="134">
        <v>0.39166666666666666</v>
      </c>
      <c r="AN14" s="135"/>
      <c r="AO14" s="134">
        <v>0.53125</v>
      </c>
      <c r="AP14" s="135"/>
      <c r="AQ14" s="135"/>
      <c r="AR14" s="134">
        <v>0.43333333333333335</v>
      </c>
      <c r="AS14" s="135"/>
      <c r="AT14" s="134">
        <v>0.34027777777777773</v>
      </c>
      <c r="AU14" s="134">
        <v>0.75624999999999998</v>
      </c>
      <c r="AV14" s="135"/>
      <c r="AW14" s="134">
        <v>0.37152777777777773</v>
      </c>
      <c r="AX14" s="134">
        <v>0.3972222222222222</v>
      </c>
      <c r="AY14" s="134">
        <v>0.18402777777777779</v>
      </c>
      <c r="AZ14" s="134">
        <v>0.11458333333333333</v>
      </c>
      <c r="BA14" s="135"/>
      <c r="BB14" s="134">
        <v>0.56874999999999998</v>
      </c>
      <c r="BC14" s="134">
        <v>0.7680555555555556</v>
      </c>
      <c r="BD14" s="134">
        <v>0.77916666666666667</v>
      </c>
      <c r="BE14" s="134">
        <v>0.78055555555555556</v>
      </c>
      <c r="BF14" s="134">
        <v>0.77777777777777779</v>
      </c>
      <c r="BG14" s="134">
        <v>0.78749999999999998</v>
      </c>
      <c r="BH14" s="134">
        <v>0.7944444444444444</v>
      </c>
      <c r="BI14" s="134">
        <v>0.78333333333333333</v>
      </c>
      <c r="BJ14" s="134">
        <v>0.77013888888888893</v>
      </c>
      <c r="BK14" s="134">
        <v>0.79583333333333339</v>
      </c>
      <c r="BL14" s="134">
        <v>0.77222222222222225</v>
      </c>
      <c r="BM14" s="134">
        <v>0.79027777777777775</v>
      </c>
      <c r="BN14" s="134">
        <v>0.78888888888888886</v>
      </c>
      <c r="BO14" s="134">
        <v>0.77361111111111114</v>
      </c>
      <c r="BP14" s="134">
        <v>0.79305555555555562</v>
      </c>
      <c r="BQ14" s="134">
        <v>0.78472222222222221</v>
      </c>
      <c r="BR14" s="134">
        <v>0.79652777777777783</v>
      </c>
      <c r="BS14" s="134">
        <v>0.78194444444444444</v>
      </c>
      <c r="BT14" s="136">
        <v>0.51574074074074072</v>
      </c>
      <c r="BV14" s="13">
        <f>VLOOKUP(BW14,id!$A:$C,3,0)</f>
        <v>5</v>
      </c>
      <c r="BW14" s="13" t="str">
        <f t="shared" si="0"/>
        <v>WalentowskiRadosław1979</v>
      </c>
      <c r="BX14" s="9" t="str">
        <f t="shared" si="1"/>
        <v>Walentowski</v>
      </c>
      <c r="BY14" s="9" t="str">
        <f t="shared" si="2"/>
        <v>Radosław</v>
      </c>
      <c r="BZ14" s="9"/>
      <c r="CA14" s="9">
        <f t="shared" si="3"/>
        <v>1979</v>
      </c>
      <c r="CB14" s="9">
        <f t="shared" si="4"/>
        <v>79.323823338988859</v>
      </c>
      <c r="CC14" s="19"/>
      <c r="CD14" s="9">
        <f t="shared" si="5"/>
        <v>0.98154477101845528</v>
      </c>
      <c r="CE14" s="107">
        <f t="shared" si="6"/>
        <v>0.96078431372549022</v>
      </c>
      <c r="CF14" s="9">
        <f t="shared" si="7"/>
        <v>0.93140495867768591</v>
      </c>
      <c r="CG14" s="9">
        <f t="shared" si="8"/>
        <v>0.99203085641621669</v>
      </c>
    </row>
    <row r="15" spans="1:85">
      <c r="A15" s="131">
        <v>10</v>
      </c>
      <c r="B15" t="s">
        <v>4599</v>
      </c>
      <c r="C15" t="s">
        <v>10</v>
      </c>
      <c r="D15" t="s">
        <v>22</v>
      </c>
      <c r="E15" s="132" t="s">
        <v>32</v>
      </c>
      <c r="F15" s="132">
        <v>1975</v>
      </c>
      <c r="G15" s="132">
        <v>1478</v>
      </c>
      <c r="H15" s="132">
        <v>38</v>
      </c>
      <c r="I15" s="132">
        <v>48</v>
      </c>
      <c r="J15" s="133">
        <v>1082</v>
      </c>
      <c r="K15" s="134">
        <v>6.1805555555555558E-2</v>
      </c>
      <c r="L15" s="134">
        <v>0.6958333333333333</v>
      </c>
      <c r="M15" s="134">
        <v>0.66805555555555562</v>
      </c>
      <c r="N15" s="134">
        <v>0.27083333333333331</v>
      </c>
      <c r="O15" s="135"/>
      <c r="P15" s="135"/>
      <c r="Q15" s="134">
        <v>0.31805555555555554</v>
      </c>
      <c r="R15" s="134">
        <v>0.72986111111111107</v>
      </c>
      <c r="S15" s="134">
        <v>0.8569444444444444</v>
      </c>
      <c r="T15" s="135"/>
      <c r="U15" s="134">
        <v>0.65</v>
      </c>
      <c r="V15" s="134">
        <v>0.34166666666666662</v>
      </c>
      <c r="W15" s="134">
        <v>0.29305555555555557</v>
      </c>
      <c r="X15" s="134">
        <v>0.88888888888888884</v>
      </c>
      <c r="Y15" s="134">
        <v>0.9604166666666667</v>
      </c>
      <c r="Z15" s="134">
        <v>0.55833333333333335</v>
      </c>
      <c r="AA15" s="135"/>
      <c r="AB15" s="134">
        <v>0.7583333333333333</v>
      </c>
      <c r="AC15" s="134">
        <v>0.99861111111111101</v>
      </c>
      <c r="AD15" s="134">
        <v>0.62430555555555556</v>
      </c>
      <c r="AE15" s="134">
        <v>0.60555555555555551</v>
      </c>
      <c r="AF15" s="135"/>
      <c r="AG15" s="135"/>
      <c r="AH15" s="135"/>
      <c r="AI15" s="135"/>
      <c r="AJ15" s="135"/>
      <c r="AK15" s="134">
        <v>0.54097222222222219</v>
      </c>
      <c r="AL15" s="134">
        <v>9.8611111111111108E-2</v>
      </c>
      <c r="AM15" s="134">
        <v>0.43263888888888885</v>
      </c>
      <c r="AN15" s="135"/>
      <c r="AO15" s="135"/>
      <c r="AP15" s="135"/>
      <c r="AQ15" s="134">
        <v>0.47291666666666665</v>
      </c>
      <c r="AR15" s="134">
        <v>0.4604166666666667</v>
      </c>
      <c r="AS15" s="135"/>
      <c r="AT15" s="134">
        <v>0.37291666666666662</v>
      </c>
      <c r="AU15" s="134">
        <v>0.78402777777777777</v>
      </c>
      <c r="AV15" s="135"/>
      <c r="AW15" s="134">
        <v>0.40625</v>
      </c>
      <c r="AX15" s="134">
        <v>0.43055555555555558</v>
      </c>
      <c r="AY15" s="134">
        <v>0.23750000000000002</v>
      </c>
      <c r="AZ15" s="134">
        <v>0.19791666666666666</v>
      </c>
      <c r="BA15" s="134">
        <v>0.51874999999999993</v>
      </c>
      <c r="BB15" s="134">
        <v>0.57638888888888895</v>
      </c>
      <c r="BC15" s="134">
        <v>0.8041666666666667</v>
      </c>
      <c r="BD15" s="134">
        <v>0.79166666666666663</v>
      </c>
      <c r="BE15" s="134">
        <v>0.79305555555555562</v>
      </c>
      <c r="BF15" s="134">
        <v>0.80069444444444438</v>
      </c>
      <c r="BG15" s="134">
        <v>0.81527777777777777</v>
      </c>
      <c r="BH15" s="134">
        <v>0.82430555555555562</v>
      </c>
      <c r="BI15" s="134">
        <v>0.79791666666666661</v>
      </c>
      <c r="BJ15" s="134">
        <v>0.80625000000000002</v>
      </c>
      <c r="BK15" s="134">
        <v>0.82291666666666663</v>
      </c>
      <c r="BL15" s="134">
        <v>0.80972222222222223</v>
      </c>
      <c r="BM15" s="134">
        <v>0.8256944444444444</v>
      </c>
      <c r="BN15" s="134">
        <v>0.81736111111111109</v>
      </c>
      <c r="BO15" s="134">
        <v>0.81180555555555556</v>
      </c>
      <c r="BP15" s="134">
        <v>0.81874999999999998</v>
      </c>
      <c r="BQ15" s="134">
        <v>0.79861111111111116</v>
      </c>
      <c r="BR15" s="134">
        <v>0.82152777777777775</v>
      </c>
      <c r="BS15" s="134">
        <v>0.79513888888888884</v>
      </c>
      <c r="BT15" s="136">
        <v>0.52614583333333331</v>
      </c>
      <c r="BV15" s="13">
        <f>VLOOKUP(BW15,id!$A:$C,3,0)</f>
        <v>13</v>
      </c>
      <c r="BW15" s="13" t="str">
        <f t="shared" si="0"/>
        <v>CecułaKrzysztof1975</v>
      </c>
      <c r="BX15" s="9" t="str">
        <f t="shared" si="1"/>
        <v>Cecuła</v>
      </c>
      <c r="BY15" s="9" t="str">
        <f t="shared" si="2"/>
        <v>Krzysztof</v>
      </c>
      <c r="BZ15" s="9"/>
      <c r="CA15" s="9">
        <f t="shared" si="3"/>
        <v>1975</v>
      </c>
      <c r="CB15" s="9">
        <f t="shared" si="4"/>
        <v>76.156501200342461</v>
      </c>
      <c r="CC15" s="19"/>
      <c r="CD15" s="9">
        <f t="shared" si="5"/>
        <v>0.98985115020297698</v>
      </c>
      <c r="CE15" s="107">
        <f t="shared" si="6"/>
        <v>0.97959183673469385</v>
      </c>
      <c r="CF15" s="9">
        <f t="shared" si="7"/>
        <v>0.96007098491570542</v>
      </c>
      <c r="CG15" s="9">
        <f t="shared" si="8"/>
        <v>0.99588463398306415</v>
      </c>
    </row>
    <row r="16" spans="1:85">
      <c r="A16" s="131">
        <v>11</v>
      </c>
      <c r="B16" t="s">
        <v>4601</v>
      </c>
      <c r="C16" t="s">
        <v>18</v>
      </c>
      <c r="D16" t="s">
        <v>19</v>
      </c>
      <c r="E16" s="132" t="s">
        <v>32</v>
      </c>
      <c r="F16" s="132">
        <v>1964</v>
      </c>
      <c r="G16" s="132">
        <v>1431</v>
      </c>
      <c r="H16" s="132">
        <v>0</v>
      </c>
      <c r="I16" s="132">
        <v>48</v>
      </c>
      <c r="J16" s="133">
        <v>1070</v>
      </c>
      <c r="K16" s="135"/>
      <c r="L16" s="134">
        <v>0.87430555555555556</v>
      </c>
      <c r="M16" s="134">
        <v>0.79861111111111116</v>
      </c>
      <c r="N16" s="134">
        <v>0.14027777777777778</v>
      </c>
      <c r="O16" s="135"/>
      <c r="P16" s="135"/>
      <c r="Q16" s="134">
        <v>0.18472222222222223</v>
      </c>
      <c r="R16" s="134">
        <v>0.90277777777777779</v>
      </c>
      <c r="S16" s="134">
        <v>5.2777777777777778E-2</v>
      </c>
      <c r="T16" s="134">
        <v>0.54583333333333328</v>
      </c>
      <c r="U16" s="134">
        <v>0.70763888888888893</v>
      </c>
      <c r="V16" s="134">
        <v>0.28680555555555554</v>
      </c>
      <c r="W16" s="134">
        <v>0.15694444444444444</v>
      </c>
      <c r="X16" s="134">
        <v>0.10972222222222222</v>
      </c>
      <c r="Y16" s="135"/>
      <c r="Z16" s="134">
        <v>0.6</v>
      </c>
      <c r="AA16" s="134">
        <v>0.47222222222222227</v>
      </c>
      <c r="AB16" s="134">
        <v>0.93680555555555556</v>
      </c>
      <c r="AC16" s="135"/>
      <c r="AD16" s="134">
        <v>0.65555555555555556</v>
      </c>
      <c r="AE16" s="134">
        <v>0.63472222222222219</v>
      </c>
      <c r="AF16" s="135"/>
      <c r="AG16" s="135"/>
      <c r="AH16" s="135"/>
      <c r="AI16" s="135"/>
      <c r="AJ16" s="134">
        <v>0.23194444444444443</v>
      </c>
      <c r="AK16" s="134">
        <v>0.58333333333333337</v>
      </c>
      <c r="AL16" s="135"/>
      <c r="AM16" s="134">
        <v>0.36180555555555555</v>
      </c>
      <c r="AN16" s="134">
        <v>0.73125000000000007</v>
      </c>
      <c r="AO16" s="134">
        <v>0.5708333333333333</v>
      </c>
      <c r="AP16" s="135"/>
      <c r="AQ16" s="134">
        <v>0.40347222222222223</v>
      </c>
      <c r="AR16" s="134">
        <v>0.39097222222222222</v>
      </c>
      <c r="AS16" s="134">
        <v>0.43402777777777773</v>
      </c>
      <c r="AT16" s="134">
        <v>0.31805555555555554</v>
      </c>
      <c r="AU16" s="134">
        <v>0.97569444444444453</v>
      </c>
      <c r="AV16" s="134">
        <v>0.74652777777777779</v>
      </c>
      <c r="AW16" s="134">
        <v>0.3430555555555555</v>
      </c>
      <c r="AX16" s="134">
        <v>0.35902777777777778</v>
      </c>
      <c r="AY16" s="135"/>
      <c r="AZ16" s="135"/>
      <c r="BA16" s="135"/>
      <c r="BB16" s="134">
        <v>0.61458333333333337</v>
      </c>
      <c r="BC16" s="134">
        <v>0.99861111111111101</v>
      </c>
      <c r="BD16" s="134">
        <v>0.98749999999999993</v>
      </c>
      <c r="BE16" s="134">
        <v>0.98888888888888893</v>
      </c>
      <c r="BF16" s="134">
        <v>0.99583333333333324</v>
      </c>
      <c r="BG16" s="134">
        <v>1.8055555555555557E-2</v>
      </c>
      <c r="BH16" s="134">
        <v>2.2222222222222223E-2</v>
      </c>
      <c r="BI16" s="134">
        <v>0.99305555555555547</v>
      </c>
      <c r="BJ16" s="134">
        <v>6.9444444444444447E-4</v>
      </c>
      <c r="BK16" s="134">
        <v>2.361111111111111E-2</v>
      </c>
      <c r="BL16" s="134">
        <v>3.472222222222222E-3</v>
      </c>
      <c r="BM16" s="134">
        <v>2.1527777777777781E-2</v>
      </c>
      <c r="BN16" s="134">
        <v>1.6666666666666666E-2</v>
      </c>
      <c r="BO16" s="134">
        <v>1.0416666666666666E-2</v>
      </c>
      <c r="BP16" s="134">
        <v>1.9444444444444445E-2</v>
      </c>
      <c r="BQ16" s="134">
        <v>0.99375000000000002</v>
      </c>
      <c r="BR16" s="134">
        <v>2.7083333333333334E-2</v>
      </c>
      <c r="BS16" s="134">
        <v>0.99097222222222225</v>
      </c>
      <c r="BT16" s="136">
        <v>0.49368055555555551</v>
      </c>
      <c r="BV16" s="13">
        <f>VLOOKUP(BW16,id!$A:$C,3,0)</f>
        <v>24</v>
      </c>
      <c r="BW16" s="13" t="str">
        <f t="shared" si="0"/>
        <v>LiszkaGrzegorz1964</v>
      </c>
      <c r="BX16" s="9" t="str">
        <f t="shared" si="1"/>
        <v>Liszka</v>
      </c>
      <c r="BY16" s="9" t="str">
        <f t="shared" si="2"/>
        <v>Grzegorz</v>
      </c>
      <c r="BZ16" s="9"/>
      <c r="CA16" s="9">
        <f t="shared" si="3"/>
        <v>1964</v>
      </c>
      <c r="CB16" s="9">
        <f t="shared" si="4"/>
        <v>75.311881963370084</v>
      </c>
      <c r="CC16" s="19"/>
      <c r="CD16" s="9">
        <f t="shared" si="5"/>
        <v>1.0328441649196367</v>
      </c>
      <c r="CE16" s="107">
        <f t="shared" si="6"/>
        <v>1</v>
      </c>
      <c r="CF16" s="9">
        <f t="shared" si="7"/>
        <v>0.98890942698706097</v>
      </c>
      <c r="CG16" s="9">
        <f t="shared" si="8"/>
        <v>1</v>
      </c>
    </row>
    <row r="17" spans="1:85">
      <c r="A17" s="131">
        <v>12</v>
      </c>
      <c r="B17" t="s">
        <v>4608</v>
      </c>
      <c r="C17" t="s">
        <v>403</v>
      </c>
      <c r="D17" t="s">
        <v>205</v>
      </c>
      <c r="E17" s="132" t="s">
        <v>32</v>
      </c>
      <c r="F17" s="132">
        <v>1955</v>
      </c>
      <c r="G17" s="132">
        <v>1463</v>
      </c>
      <c r="H17" s="132">
        <v>23</v>
      </c>
      <c r="I17" s="132">
        <v>43</v>
      </c>
      <c r="J17" s="133">
        <v>897</v>
      </c>
      <c r="K17" s="135"/>
      <c r="L17" s="134">
        <v>0.34513888888888888</v>
      </c>
      <c r="M17" s="134">
        <v>0.38680555555555557</v>
      </c>
      <c r="N17" s="134">
        <v>8.3333333333333332E-3</v>
      </c>
      <c r="O17" s="134">
        <v>0.62222222222222223</v>
      </c>
      <c r="P17" s="135"/>
      <c r="Q17" s="134">
        <v>0.9277777777777777</v>
      </c>
      <c r="R17" s="134">
        <v>0.3</v>
      </c>
      <c r="S17" s="134">
        <v>9.5833333333333326E-2</v>
      </c>
      <c r="T17" s="135"/>
      <c r="U17" s="134">
        <v>0.42152777777777778</v>
      </c>
      <c r="V17" s="134">
        <v>0.88611111111111107</v>
      </c>
      <c r="W17" s="134">
        <v>0.98611111111111116</v>
      </c>
      <c r="X17" s="134">
        <v>5.2083333333333336E-2</v>
      </c>
      <c r="Y17" s="135"/>
      <c r="Z17" s="135"/>
      <c r="AA17" s="134">
        <v>0.64097222222222217</v>
      </c>
      <c r="AB17" s="134">
        <v>0.2590277777777778</v>
      </c>
      <c r="AC17" s="135"/>
      <c r="AD17" s="135"/>
      <c r="AE17" s="135"/>
      <c r="AF17" s="134">
        <v>0.55763888888888891</v>
      </c>
      <c r="AG17" s="134">
        <v>0.60069444444444442</v>
      </c>
      <c r="AH17" s="135"/>
      <c r="AI17" s="135"/>
      <c r="AJ17" s="135"/>
      <c r="AK17" s="135"/>
      <c r="AL17" s="135"/>
      <c r="AM17" s="134">
        <v>0.78819444444444453</v>
      </c>
      <c r="AN17" s="134">
        <v>0.45277777777777778</v>
      </c>
      <c r="AO17" s="135"/>
      <c r="AP17" s="135"/>
      <c r="AQ17" s="134">
        <v>0.73055555555555562</v>
      </c>
      <c r="AR17" s="134">
        <v>0.75</v>
      </c>
      <c r="AS17" s="134">
        <v>0.68055555555555547</v>
      </c>
      <c r="AT17" s="134">
        <v>0.84791666666666676</v>
      </c>
      <c r="AU17" s="134">
        <v>0.21875</v>
      </c>
      <c r="AV17" s="135"/>
      <c r="AW17" s="134">
        <v>0.79861111111111116</v>
      </c>
      <c r="AX17" s="134">
        <v>0.78541666666666676</v>
      </c>
      <c r="AY17" s="135"/>
      <c r="AZ17" s="135"/>
      <c r="BA17" s="134">
        <v>0.51666666666666672</v>
      </c>
      <c r="BB17" s="135"/>
      <c r="BC17" s="134">
        <v>0.20625000000000002</v>
      </c>
      <c r="BD17" s="134">
        <v>0.19722222222222222</v>
      </c>
      <c r="BE17" s="134">
        <v>0.19583333333333333</v>
      </c>
      <c r="BF17" s="134">
        <v>0.20069444444444443</v>
      </c>
      <c r="BG17" s="134">
        <v>0.16666666666666666</v>
      </c>
      <c r="BH17" s="134">
        <v>0.15277777777777776</v>
      </c>
      <c r="BI17" s="134">
        <v>0.18958333333333333</v>
      </c>
      <c r="BJ17" s="134">
        <v>0.18472222222222223</v>
      </c>
      <c r="BK17" s="134">
        <v>0.14930555555555555</v>
      </c>
      <c r="BL17" s="134">
        <v>0.18263888888888891</v>
      </c>
      <c r="BM17" s="134">
        <v>0.15555555555555556</v>
      </c>
      <c r="BN17" s="134">
        <v>0.16319444444444445</v>
      </c>
      <c r="BO17" s="134">
        <v>0.1763888888888889</v>
      </c>
      <c r="BP17" s="134">
        <v>0.15763888888888888</v>
      </c>
      <c r="BQ17" s="134">
        <v>0.1875</v>
      </c>
      <c r="BR17" s="134">
        <v>0.14652777777777778</v>
      </c>
      <c r="BS17" s="134">
        <v>0.19236111111111112</v>
      </c>
      <c r="BT17" s="136">
        <v>0.51579861111111114</v>
      </c>
      <c r="BV17" s="13">
        <f>VLOOKUP(BW17,id!$A:$C,3,0)</f>
        <v>132</v>
      </c>
      <c r="BW17" s="13" t="str">
        <f t="shared" si="0"/>
        <v>ŚcibiszJerzy1955</v>
      </c>
      <c r="BX17" s="9" t="str">
        <f t="shared" si="1"/>
        <v>Ścibisz</v>
      </c>
      <c r="BY17" s="9" t="str">
        <f t="shared" si="2"/>
        <v>Jerzy</v>
      </c>
      <c r="BZ17" s="9"/>
      <c r="CA17" s="9">
        <f t="shared" si="3"/>
        <v>1955</v>
      </c>
      <c r="CB17" s="9">
        <f t="shared" si="4"/>
        <v>63.135287963685009</v>
      </c>
      <c r="CC17" s="19"/>
      <c r="CD17" s="9">
        <f t="shared" si="5"/>
        <v>0.97812713602187285</v>
      </c>
      <c r="CE17" s="107">
        <f t="shared" si="6"/>
        <v>0.89583333333333337</v>
      </c>
      <c r="CF17" s="9">
        <f t="shared" si="7"/>
        <v>0.83831775700934574</v>
      </c>
      <c r="CG17" s="9">
        <f t="shared" si="8"/>
        <v>0.97824005990429075</v>
      </c>
    </row>
    <row r="18" spans="1:85">
      <c r="A18" s="131">
        <v>13</v>
      </c>
      <c r="B18" t="s">
        <v>4606</v>
      </c>
      <c r="C18" t="s">
        <v>65</v>
      </c>
      <c r="D18" t="s">
        <v>44</v>
      </c>
      <c r="E18" s="132" t="s">
        <v>32</v>
      </c>
      <c r="F18" s="132">
        <v>1963</v>
      </c>
      <c r="G18" s="132">
        <v>1433</v>
      </c>
      <c r="H18" s="132">
        <v>0</v>
      </c>
      <c r="I18" s="132">
        <v>41</v>
      </c>
      <c r="J18" s="133">
        <v>890</v>
      </c>
      <c r="K18" s="135"/>
      <c r="L18" s="134">
        <v>0.79375000000000007</v>
      </c>
      <c r="M18" s="134">
        <v>0.76180555555555562</v>
      </c>
      <c r="N18" s="134">
        <v>0.14027777777777778</v>
      </c>
      <c r="O18" s="135"/>
      <c r="P18" s="135"/>
      <c r="Q18" s="134">
        <v>0.1986111111111111</v>
      </c>
      <c r="R18" s="134">
        <v>0.8340277777777777</v>
      </c>
      <c r="S18" s="134">
        <v>2.6388888888888889E-2</v>
      </c>
      <c r="T18" s="135"/>
      <c r="U18" s="134">
        <v>0.7284722222222223</v>
      </c>
      <c r="V18" s="134">
        <v>0.22500000000000001</v>
      </c>
      <c r="W18" s="134">
        <v>0.15972222222222224</v>
      </c>
      <c r="X18" s="134">
        <v>0.11041666666666666</v>
      </c>
      <c r="Y18" s="135"/>
      <c r="Z18" s="134">
        <v>0.59930555555555554</v>
      </c>
      <c r="AA18" s="134">
        <v>0.47152777777777777</v>
      </c>
      <c r="AB18" s="134">
        <v>0.87986111111111109</v>
      </c>
      <c r="AC18" s="135"/>
      <c r="AD18" s="134">
        <v>0.67986111111111114</v>
      </c>
      <c r="AE18" s="134">
        <v>0.66111111111111109</v>
      </c>
      <c r="AF18" s="135"/>
      <c r="AG18" s="135"/>
      <c r="AH18" s="135"/>
      <c r="AI18" s="135"/>
      <c r="AJ18" s="135"/>
      <c r="AK18" s="134">
        <v>0.55972222222222223</v>
      </c>
      <c r="AL18" s="135"/>
      <c r="AM18" s="134">
        <v>0.37708333333333338</v>
      </c>
      <c r="AN18" s="135"/>
      <c r="AO18" s="134">
        <v>0.57430555555555551</v>
      </c>
      <c r="AP18" s="134">
        <v>0.6333333333333333</v>
      </c>
      <c r="AQ18" s="135"/>
      <c r="AR18" s="134">
        <v>0.4055555555555555</v>
      </c>
      <c r="AS18" s="135"/>
      <c r="AT18" s="134">
        <v>0.29097222222222224</v>
      </c>
      <c r="AU18" s="134">
        <v>0.90972222222222221</v>
      </c>
      <c r="AV18" s="135"/>
      <c r="AW18" s="134">
        <v>0.34930555555555554</v>
      </c>
      <c r="AX18" s="134">
        <v>0.37013888888888885</v>
      </c>
      <c r="AY18" s="135"/>
      <c r="AZ18" s="135"/>
      <c r="BA18" s="134">
        <v>0.53611111111111109</v>
      </c>
      <c r="BB18" s="134">
        <v>0.61388888888888882</v>
      </c>
      <c r="BC18" s="134">
        <v>0.92708333333333337</v>
      </c>
      <c r="BD18" s="135"/>
      <c r="BE18" s="135"/>
      <c r="BF18" s="135"/>
      <c r="BG18" s="134">
        <v>0.9555555555555556</v>
      </c>
      <c r="BH18" s="134">
        <v>0.96736111111111101</v>
      </c>
      <c r="BI18" s="134">
        <v>0.94652777777777775</v>
      </c>
      <c r="BJ18" s="134">
        <v>0.93055555555555547</v>
      </c>
      <c r="BK18" s="134">
        <v>0.96944444444444444</v>
      </c>
      <c r="BL18" s="134">
        <v>0.93402777777777779</v>
      </c>
      <c r="BM18" s="134">
        <v>0.96597222222222223</v>
      </c>
      <c r="BN18" s="134">
        <v>0.95833333333333337</v>
      </c>
      <c r="BO18" s="134">
        <v>0.93819444444444444</v>
      </c>
      <c r="BP18" s="134">
        <v>0.96319444444444446</v>
      </c>
      <c r="BQ18" s="134">
        <v>0.94513888888888886</v>
      </c>
      <c r="BR18" s="134">
        <v>0.97430555555555554</v>
      </c>
      <c r="BS18" s="134">
        <v>0.94930555555555562</v>
      </c>
      <c r="BT18" s="136">
        <v>0.49505787037037036</v>
      </c>
      <c r="BV18" s="13">
        <f>VLOOKUP(BW18,id!$A:$C,3,0)</f>
        <v>133</v>
      </c>
      <c r="BW18" s="13" t="str">
        <f t="shared" si="0"/>
        <v>SójkaTomasz1963</v>
      </c>
      <c r="BX18" s="9" t="str">
        <f t="shared" si="1"/>
        <v>Sójka</v>
      </c>
      <c r="BY18" s="9" t="str">
        <f t="shared" si="2"/>
        <v>Tomasz</v>
      </c>
      <c r="BZ18" s="9"/>
      <c r="CA18" s="9">
        <f t="shared" si="3"/>
        <v>1963</v>
      </c>
      <c r="CB18" s="9">
        <f t="shared" si="4"/>
        <v>62.642593408784457</v>
      </c>
      <c r="CC18" s="19"/>
      <c r="CD18" s="9">
        <f t="shared" si="5"/>
        <v>1.0209351011863224</v>
      </c>
      <c r="CE18" s="107">
        <f t="shared" si="6"/>
        <v>0.95348837209302328</v>
      </c>
      <c r="CF18" s="9">
        <f t="shared" si="7"/>
        <v>0.99219620958751398</v>
      </c>
      <c r="CG18" s="9">
        <f t="shared" ref="CG18:CG20" si="9">CE18^0.2</f>
        <v>0.99051961511096542</v>
      </c>
    </row>
    <row r="19" spans="1:85">
      <c r="A19" s="131">
        <v>14</v>
      </c>
      <c r="B19" t="s">
        <v>4584</v>
      </c>
      <c r="C19" t="s">
        <v>802</v>
      </c>
      <c r="D19" t="s">
        <v>19</v>
      </c>
      <c r="E19" s="132" t="s">
        <v>32</v>
      </c>
      <c r="F19" s="132">
        <v>1984</v>
      </c>
      <c r="G19" s="132">
        <v>1428</v>
      </c>
      <c r="H19" s="132">
        <v>0</v>
      </c>
      <c r="I19" s="132">
        <v>41</v>
      </c>
      <c r="J19" s="133">
        <v>880</v>
      </c>
      <c r="K19" s="135"/>
      <c r="L19" s="134">
        <v>0.79375000000000007</v>
      </c>
      <c r="M19" s="134">
        <v>0.75555555555555554</v>
      </c>
      <c r="N19" s="134">
        <v>0.25625000000000003</v>
      </c>
      <c r="O19" s="135"/>
      <c r="P19" s="134">
        <v>0.47569444444444442</v>
      </c>
      <c r="Q19" s="134">
        <v>0.33888888888888885</v>
      </c>
      <c r="R19" s="134">
        <v>0.82986111111111116</v>
      </c>
      <c r="S19" s="134">
        <v>0.92152777777777783</v>
      </c>
      <c r="T19" s="135"/>
      <c r="U19" s="134">
        <v>0.7319444444444444</v>
      </c>
      <c r="V19" s="134">
        <v>0.36388888888888887</v>
      </c>
      <c r="W19" s="134">
        <v>0.28541666666666665</v>
      </c>
      <c r="X19" s="134">
        <v>0.22430555555555556</v>
      </c>
      <c r="Y19" s="134">
        <v>0.12916666666666668</v>
      </c>
      <c r="Z19" s="134">
        <v>0.58819444444444446</v>
      </c>
      <c r="AA19" s="135"/>
      <c r="AB19" s="134">
        <v>0.87986111111111109</v>
      </c>
      <c r="AC19" s="134">
        <v>0.16527777777777777</v>
      </c>
      <c r="AD19" s="134">
        <v>0.67222222222222217</v>
      </c>
      <c r="AE19" s="134">
        <v>0.64722222222222225</v>
      </c>
      <c r="AF19" s="135"/>
      <c r="AG19" s="135"/>
      <c r="AH19" s="135"/>
      <c r="AI19" s="135"/>
      <c r="AJ19" s="135"/>
      <c r="AK19" s="134">
        <v>0.56319444444444444</v>
      </c>
      <c r="AL19" s="135"/>
      <c r="AM19" s="135"/>
      <c r="AN19" s="134">
        <v>0.4381944444444445</v>
      </c>
      <c r="AO19" s="135"/>
      <c r="AP19" s="135"/>
      <c r="AQ19" s="135"/>
      <c r="AR19" s="135"/>
      <c r="AS19" s="135"/>
      <c r="AT19" s="135"/>
      <c r="AU19" s="134">
        <v>0.96805555555555556</v>
      </c>
      <c r="AV19" s="134">
        <v>0.42083333333333334</v>
      </c>
      <c r="AW19" s="135"/>
      <c r="AX19" s="135"/>
      <c r="AY19" s="135"/>
      <c r="AZ19" s="135"/>
      <c r="BA19" s="134">
        <v>0.53263888888888888</v>
      </c>
      <c r="BB19" s="134">
        <v>0.61249999999999993</v>
      </c>
      <c r="BC19" s="134">
        <v>6.2499999999999995E-3</v>
      </c>
      <c r="BD19" s="134">
        <v>0.98541666666666661</v>
      </c>
      <c r="BE19" s="134">
        <v>0.98819444444444438</v>
      </c>
      <c r="BF19" s="134">
        <v>2.7777777777777779E-3</v>
      </c>
      <c r="BG19" s="134">
        <v>2.7083333333333334E-2</v>
      </c>
      <c r="BH19" s="134">
        <v>3.9583333333333331E-2</v>
      </c>
      <c r="BI19" s="134">
        <v>0.99375000000000002</v>
      </c>
      <c r="BJ19" s="134">
        <v>1.1805555555555555E-2</v>
      </c>
      <c r="BK19" s="134">
        <v>4.3750000000000004E-2</v>
      </c>
      <c r="BL19" s="134">
        <v>1.4583333333333332E-2</v>
      </c>
      <c r="BM19" s="134">
        <v>3.5416666666666666E-2</v>
      </c>
      <c r="BN19" s="134">
        <v>3.0555555555555555E-2</v>
      </c>
      <c r="BO19" s="134">
        <v>1.9444444444444445E-2</v>
      </c>
      <c r="BP19" s="134">
        <v>3.7499999999999999E-2</v>
      </c>
      <c r="BQ19" s="134">
        <v>0.99513888888888891</v>
      </c>
      <c r="BR19" s="134">
        <v>4.8611111111111112E-2</v>
      </c>
      <c r="BS19" s="134">
        <v>0.9916666666666667</v>
      </c>
      <c r="BT19" s="136">
        <v>0.49153935185185182</v>
      </c>
      <c r="BV19" s="13">
        <f>VLOOKUP(BW19,id!$A:$C,3,0)</f>
        <v>134</v>
      </c>
      <c r="BW19" s="13" t="str">
        <f t="shared" si="0"/>
        <v>CzarnyGrzegorz1984</v>
      </c>
      <c r="BX19" s="9" t="str">
        <f t="shared" si="1"/>
        <v>Czarny</v>
      </c>
      <c r="BY19" s="9" t="str">
        <f t="shared" si="2"/>
        <v>Grzegorz</v>
      </c>
      <c r="BZ19" s="9"/>
      <c r="CA19" s="9">
        <f t="shared" si="3"/>
        <v>1984</v>
      </c>
      <c r="CB19" s="9">
        <f t="shared" si="4"/>
        <v>61.938744044640806</v>
      </c>
      <c r="CC19" s="19"/>
      <c r="CD19" s="9">
        <f t="shared" si="5"/>
        <v>1.0035014005602241</v>
      </c>
      <c r="CE19" s="107">
        <f t="shared" si="6"/>
        <v>1</v>
      </c>
      <c r="CF19" s="9">
        <f t="shared" si="7"/>
        <v>0.9887640449438202</v>
      </c>
      <c r="CG19" s="9">
        <f t="shared" si="9"/>
        <v>1</v>
      </c>
    </row>
    <row r="20" spans="1:85">
      <c r="A20" s="131">
        <v>16</v>
      </c>
      <c r="B20" t="s">
        <v>4587</v>
      </c>
      <c r="C20" t="s">
        <v>3344</v>
      </c>
      <c r="D20" t="s">
        <v>26</v>
      </c>
      <c r="E20" s="132" t="s">
        <v>32</v>
      </c>
      <c r="F20" s="132">
        <v>1963</v>
      </c>
      <c r="G20" s="132">
        <v>1428</v>
      </c>
      <c r="H20" s="132">
        <v>0</v>
      </c>
      <c r="I20" s="132">
        <v>41</v>
      </c>
      <c r="J20" s="133">
        <v>880</v>
      </c>
      <c r="K20" s="135"/>
      <c r="L20" s="134">
        <v>0.7944444444444444</v>
      </c>
      <c r="M20" s="134">
        <v>0.75555555555555554</v>
      </c>
      <c r="N20" s="134">
        <v>0.25763888888888892</v>
      </c>
      <c r="O20" s="135"/>
      <c r="P20" s="134">
        <v>0.4777777777777778</v>
      </c>
      <c r="Q20" s="134">
        <v>0.33749999999999997</v>
      </c>
      <c r="R20" s="134">
        <v>0.82986111111111116</v>
      </c>
      <c r="S20" s="134">
        <v>0.91875000000000007</v>
      </c>
      <c r="T20" s="135"/>
      <c r="U20" s="134">
        <v>0.73263888888888884</v>
      </c>
      <c r="V20" s="134">
        <v>0.36249999999999999</v>
      </c>
      <c r="W20" s="134">
        <v>0.28541666666666665</v>
      </c>
      <c r="X20" s="134">
        <v>0.22430555555555556</v>
      </c>
      <c r="Y20" s="134">
        <v>0.12986111111111112</v>
      </c>
      <c r="Z20" s="134">
        <v>0.58819444444444446</v>
      </c>
      <c r="AA20" s="135"/>
      <c r="AB20" s="134">
        <v>0.88055555555555554</v>
      </c>
      <c r="AC20" s="134">
        <v>0.16874999999999998</v>
      </c>
      <c r="AD20" s="134">
        <v>0.67291666666666661</v>
      </c>
      <c r="AE20" s="134">
        <v>0.64374999999999993</v>
      </c>
      <c r="AF20" s="135"/>
      <c r="AG20" s="135"/>
      <c r="AH20" s="135"/>
      <c r="AI20" s="135"/>
      <c r="AJ20" s="135"/>
      <c r="AK20" s="134">
        <v>0.56319444444444444</v>
      </c>
      <c r="AL20" s="135"/>
      <c r="AM20" s="135"/>
      <c r="AN20" s="134">
        <v>0.44097222222222227</v>
      </c>
      <c r="AO20" s="135"/>
      <c r="AP20" s="135"/>
      <c r="AQ20" s="135"/>
      <c r="AR20" s="135"/>
      <c r="AS20" s="135"/>
      <c r="AT20" s="135"/>
      <c r="AU20" s="134">
        <v>0.96875</v>
      </c>
      <c r="AV20" s="134">
        <v>0.42083333333333334</v>
      </c>
      <c r="AW20" s="135"/>
      <c r="AX20" s="135"/>
      <c r="AY20" s="135"/>
      <c r="AZ20" s="135"/>
      <c r="BA20" s="134">
        <v>0.53263888888888888</v>
      </c>
      <c r="BB20" s="134">
        <v>0.61249999999999993</v>
      </c>
      <c r="BC20" s="134">
        <v>6.2499999999999995E-3</v>
      </c>
      <c r="BD20" s="134">
        <v>0.98541666666666661</v>
      </c>
      <c r="BE20" s="134">
        <v>0.98819444444444438</v>
      </c>
      <c r="BF20" s="134">
        <v>2.7777777777777779E-3</v>
      </c>
      <c r="BG20" s="134">
        <v>2.7083333333333334E-2</v>
      </c>
      <c r="BH20" s="134">
        <v>3.9583333333333331E-2</v>
      </c>
      <c r="BI20" s="134">
        <v>0.99375000000000002</v>
      </c>
      <c r="BJ20" s="134">
        <v>1.2499999999999999E-2</v>
      </c>
      <c r="BK20" s="134">
        <v>4.3750000000000004E-2</v>
      </c>
      <c r="BL20" s="134">
        <v>1.4583333333333332E-2</v>
      </c>
      <c r="BM20" s="134">
        <v>3.5416666666666666E-2</v>
      </c>
      <c r="BN20" s="134">
        <v>3.0555555555555555E-2</v>
      </c>
      <c r="BO20" s="134">
        <v>1.8749999999999999E-2</v>
      </c>
      <c r="BP20" s="134">
        <v>3.7499999999999999E-2</v>
      </c>
      <c r="BQ20" s="134">
        <v>0.99513888888888891</v>
      </c>
      <c r="BR20" s="134">
        <v>4.7916666666666663E-2</v>
      </c>
      <c r="BS20" s="134">
        <v>0.9916666666666667</v>
      </c>
      <c r="BT20" s="136">
        <v>0.49164351851851856</v>
      </c>
      <c r="BV20" s="13">
        <f>VLOOKUP(BW20,id!$A:$C,3,0)</f>
        <v>87</v>
      </c>
      <c r="BW20" s="13" t="str">
        <f t="shared" si="0"/>
        <v>ŻelaskoAndrzej1963</v>
      </c>
      <c r="BX20" s="9" t="str">
        <f t="shared" si="1"/>
        <v>Żelasko</v>
      </c>
      <c r="BY20" s="9" t="str">
        <f t="shared" si="2"/>
        <v>Andrzej</v>
      </c>
      <c r="BZ20" s="9"/>
      <c r="CA20" s="9">
        <f t="shared" si="3"/>
        <v>1963</v>
      </c>
      <c r="CB20" s="9">
        <f t="shared" si="4"/>
        <v>61.938744044640806</v>
      </c>
      <c r="CC20" s="19"/>
      <c r="CD20" s="9">
        <f t="shared" si="5"/>
        <v>1</v>
      </c>
      <c r="CE20" s="107">
        <f t="shared" si="6"/>
        <v>1</v>
      </c>
      <c r="CF20" s="9">
        <f t="shared" si="7"/>
        <v>1</v>
      </c>
      <c r="CG20" s="9">
        <f t="shared" si="9"/>
        <v>1</v>
      </c>
    </row>
    <row r="21" spans="1:85">
      <c r="A21" s="131">
        <v>17</v>
      </c>
      <c r="B21" t="s">
        <v>4593</v>
      </c>
      <c r="C21" t="s">
        <v>226</v>
      </c>
      <c r="D21" t="s">
        <v>331</v>
      </c>
      <c r="E21" s="132" t="s">
        <v>32</v>
      </c>
      <c r="F21" s="132">
        <v>1967</v>
      </c>
      <c r="G21" s="132">
        <v>1440</v>
      </c>
      <c r="H21" s="132">
        <v>0</v>
      </c>
      <c r="I21" s="132">
        <v>43</v>
      </c>
      <c r="J21" s="133">
        <v>870</v>
      </c>
      <c r="K21" s="135"/>
      <c r="L21" s="134">
        <v>0.84930555555555554</v>
      </c>
      <c r="M21" s="134">
        <v>0.80902777777777779</v>
      </c>
      <c r="N21" s="134">
        <v>0.26666666666666666</v>
      </c>
      <c r="O21" s="135"/>
      <c r="P21" s="134">
        <v>0.47430555555555554</v>
      </c>
      <c r="Q21" s="135"/>
      <c r="R21" s="134">
        <v>0.93125000000000002</v>
      </c>
      <c r="S21" s="134">
        <v>0.19027777777777777</v>
      </c>
      <c r="T21" s="134">
        <v>0.48819444444444443</v>
      </c>
      <c r="U21" s="134">
        <v>0.74583333333333324</v>
      </c>
      <c r="V21" s="134">
        <v>0.38194444444444442</v>
      </c>
      <c r="W21" s="134">
        <v>0.29305555555555557</v>
      </c>
      <c r="X21" s="134">
        <v>0.23819444444444446</v>
      </c>
      <c r="Y21" s="135"/>
      <c r="Z21" s="134">
        <v>0.5708333333333333</v>
      </c>
      <c r="AA21" s="134">
        <v>0.44166666666666665</v>
      </c>
      <c r="AB21" s="134">
        <v>0.9902777777777777</v>
      </c>
      <c r="AC21" s="135"/>
      <c r="AD21" s="134">
        <v>0.6381944444444444</v>
      </c>
      <c r="AE21" s="134">
        <v>0.61736111111111114</v>
      </c>
      <c r="AF21" s="135"/>
      <c r="AG21" s="135"/>
      <c r="AH21" s="135"/>
      <c r="AI21" s="135"/>
      <c r="AJ21" s="135"/>
      <c r="AK21" s="134">
        <v>0.55138888888888882</v>
      </c>
      <c r="AL21" s="135"/>
      <c r="AM21" s="135"/>
      <c r="AN21" s="134">
        <v>0.69374999999999998</v>
      </c>
      <c r="AO21" s="134">
        <v>0.53611111111111109</v>
      </c>
      <c r="AP21" s="134">
        <v>0.67222222222222217</v>
      </c>
      <c r="AQ21" s="135"/>
      <c r="AR21" s="135"/>
      <c r="AS21" s="135"/>
      <c r="AT21" s="134">
        <v>0.33958333333333335</v>
      </c>
      <c r="AU21" s="134">
        <v>0.14444444444444446</v>
      </c>
      <c r="AV21" s="134">
        <v>0.71388888888888891</v>
      </c>
      <c r="AW21" s="135"/>
      <c r="AX21" s="135"/>
      <c r="AY21" s="135"/>
      <c r="AZ21" s="135"/>
      <c r="BA21" s="134">
        <v>0.5180555555555556</v>
      </c>
      <c r="BB21" s="134">
        <v>0.58333333333333337</v>
      </c>
      <c r="BC21" s="134">
        <v>5.1388888888888894E-2</v>
      </c>
      <c r="BD21" s="134">
        <v>5.7638888888888885E-2</v>
      </c>
      <c r="BE21" s="134">
        <v>5.9027777777777783E-2</v>
      </c>
      <c r="BF21" s="134">
        <v>5.5555555555555552E-2</v>
      </c>
      <c r="BG21" s="134">
        <v>8.5416666666666655E-2</v>
      </c>
      <c r="BH21" s="134">
        <v>8.9583333333333334E-2</v>
      </c>
      <c r="BI21" s="134">
        <v>6.3888888888888884E-2</v>
      </c>
      <c r="BJ21" s="134">
        <v>6.8749999999999992E-2</v>
      </c>
      <c r="BK21" s="134">
        <v>9.5138888888888884E-2</v>
      </c>
      <c r="BL21" s="134">
        <v>7.1527777777777787E-2</v>
      </c>
      <c r="BM21" s="134">
        <v>9.3055555555555558E-2</v>
      </c>
      <c r="BN21" s="134">
        <v>8.3333333333333329E-2</v>
      </c>
      <c r="BO21" s="134">
        <v>7.4999999999999997E-2</v>
      </c>
      <c r="BP21" s="134">
        <v>8.7500000000000008E-2</v>
      </c>
      <c r="BQ21" s="134">
        <v>6.5277777777777782E-2</v>
      </c>
      <c r="BR21" s="134">
        <v>9.6527777777777768E-2</v>
      </c>
      <c r="BS21" s="134">
        <v>6.1111111111111116E-2</v>
      </c>
      <c r="BT21" s="136">
        <v>0.49939814814814815</v>
      </c>
      <c r="BV21" s="13">
        <f>VLOOKUP(BW21,id!$A:$C,3,0)</f>
        <v>86</v>
      </c>
      <c r="BW21" s="13" t="str">
        <f t="shared" si="0"/>
        <v>AdamczykJarek1967</v>
      </c>
      <c r="BX21" s="9" t="str">
        <f t="shared" ref="BX21:BX29" si="10">C21</f>
        <v>Adamczyk</v>
      </c>
      <c r="BY21" s="9" t="str">
        <f t="shared" ref="BY21:BY29" si="11">D21</f>
        <v>Jarek</v>
      </c>
      <c r="BZ21" s="9"/>
      <c r="CA21" s="9">
        <f t="shared" si="3"/>
        <v>1967</v>
      </c>
      <c r="CB21" s="9">
        <f t="shared" ref="CB21:CB29" si="12">CB20*IF(CF21&lt;1,CF21,IF(CG21&lt;1,CG21,IF(CE21&lt;1,CE21,IF(CD21&lt;1,CD21,1))))</f>
        <v>61.234894680497163</v>
      </c>
      <c r="CC21" s="19"/>
      <c r="CD21" s="9">
        <f t="shared" ref="CD21:CD29" si="13">G20/G21</f>
        <v>0.9916666666666667</v>
      </c>
      <c r="CE21" s="107">
        <f t="shared" si="6"/>
        <v>1.0487804878048781</v>
      </c>
      <c r="CF21" s="9">
        <f t="shared" ref="CF21:CF29" si="14">J21/J20</f>
        <v>0.98863636363636365</v>
      </c>
      <c r="CG21" s="9">
        <f t="shared" ref="CG21:CG29" si="15">CE21^0.2</f>
        <v>1.0095711228171615</v>
      </c>
    </row>
    <row r="22" spans="1:85">
      <c r="A22" s="131">
        <v>19</v>
      </c>
      <c r="B22" t="s">
        <v>4598</v>
      </c>
      <c r="C22" t="s">
        <v>799</v>
      </c>
      <c r="D22" t="s">
        <v>26</v>
      </c>
      <c r="E22" s="132" t="s">
        <v>32</v>
      </c>
      <c r="F22" s="132">
        <v>1986</v>
      </c>
      <c r="G22" s="132">
        <v>1443</v>
      </c>
      <c r="H22" s="132">
        <v>3</v>
      </c>
      <c r="I22" s="132">
        <v>43</v>
      </c>
      <c r="J22" s="133">
        <v>867</v>
      </c>
      <c r="K22" s="135"/>
      <c r="L22" s="134">
        <v>0.88194444444444453</v>
      </c>
      <c r="M22" s="134">
        <v>0.79861111111111116</v>
      </c>
      <c r="N22" s="134">
        <v>0.26666666666666666</v>
      </c>
      <c r="O22" s="135"/>
      <c r="P22" s="134">
        <v>0.47500000000000003</v>
      </c>
      <c r="Q22" s="135"/>
      <c r="R22" s="134">
        <v>0.92222222222222217</v>
      </c>
      <c r="S22" s="134">
        <v>0.18958333333333333</v>
      </c>
      <c r="T22" s="134">
        <v>0.48888888888888887</v>
      </c>
      <c r="U22" s="134">
        <v>0.77638888888888891</v>
      </c>
      <c r="V22" s="134">
        <v>0.38125000000000003</v>
      </c>
      <c r="W22" s="134">
        <v>0.29305555555555557</v>
      </c>
      <c r="X22" s="134">
        <v>0.23819444444444446</v>
      </c>
      <c r="Y22" s="135"/>
      <c r="Z22" s="134">
        <v>0.6</v>
      </c>
      <c r="AA22" s="134">
        <v>0.44166666666666665</v>
      </c>
      <c r="AB22" s="134">
        <v>0.99305555555555547</v>
      </c>
      <c r="AC22" s="135"/>
      <c r="AD22" s="134">
        <v>0.66736111111111107</v>
      </c>
      <c r="AE22" s="134">
        <v>0.64236111111111105</v>
      </c>
      <c r="AF22" s="135"/>
      <c r="AG22" s="135"/>
      <c r="AH22" s="135"/>
      <c r="AI22" s="135"/>
      <c r="AJ22" s="135"/>
      <c r="AK22" s="134">
        <v>0.56041666666666667</v>
      </c>
      <c r="AL22" s="135"/>
      <c r="AM22" s="135"/>
      <c r="AN22" s="134">
        <v>0.71666666666666667</v>
      </c>
      <c r="AO22" s="134">
        <v>0.5756944444444444</v>
      </c>
      <c r="AP22" s="134">
        <v>0.69930555555555562</v>
      </c>
      <c r="AQ22" s="135"/>
      <c r="AR22" s="135"/>
      <c r="AS22" s="135"/>
      <c r="AT22" s="134">
        <v>0.33958333333333335</v>
      </c>
      <c r="AU22" s="134">
        <v>0.14444444444444446</v>
      </c>
      <c r="AV22" s="134">
        <v>0.73055555555555562</v>
      </c>
      <c r="AW22" s="135"/>
      <c r="AX22" s="135"/>
      <c r="AY22" s="135"/>
      <c r="AZ22" s="135"/>
      <c r="BA22" s="134">
        <v>0.53194444444444444</v>
      </c>
      <c r="BB22" s="134">
        <v>0.61249999999999993</v>
      </c>
      <c r="BC22" s="134">
        <v>5.1388888888888894E-2</v>
      </c>
      <c r="BD22" s="134">
        <v>5.7638888888888885E-2</v>
      </c>
      <c r="BE22" s="134">
        <v>5.9027777777777783E-2</v>
      </c>
      <c r="BF22" s="134">
        <v>5.6250000000000001E-2</v>
      </c>
      <c r="BG22" s="134">
        <v>8.5416666666666655E-2</v>
      </c>
      <c r="BH22" s="134">
        <v>8.9583333333333334E-2</v>
      </c>
      <c r="BI22" s="134">
        <v>6.458333333333334E-2</v>
      </c>
      <c r="BJ22" s="134">
        <v>6.8749999999999992E-2</v>
      </c>
      <c r="BK22" s="134">
        <v>9.5138888888888884E-2</v>
      </c>
      <c r="BL22" s="134">
        <v>7.1527777777777787E-2</v>
      </c>
      <c r="BM22" s="134">
        <v>9.3055555555555558E-2</v>
      </c>
      <c r="BN22" s="134">
        <v>8.4027777777777771E-2</v>
      </c>
      <c r="BO22" s="134">
        <v>7.5694444444444439E-2</v>
      </c>
      <c r="BP22" s="134">
        <v>8.7500000000000008E-2</v>
      </c>
      <c r="BQ22" s="134">
        <v>6.5277777777777782E-2</v>
      </c>
      <c r="BR22" s="134">
        <v>9.6527777777777768E-2</v>
      </c>
      <c r="BS22" s="134">
        <v>6.1805555555555558E-2</v>
      </c>
      <c r="BT22" s="136">
        <v>0.50143518518518515</v>
      </c>
      <c r="BV22" s="13">
        <f>VLOOKUP(BW22,id!$A:$C,3,0)</f>
        <v>30</v>
      </c>
      <c r="BW22" s="13" t="str">
        <f t="shared" si="0"/>
        <v>JacakAndrzej1986</v>
      </c>
      <c r="BX22" s="9" t="str">
        <f t="shared" si="10"/>
        <v>Jacak</v>
      </c>
      <c r="BY22" s="9" t="str">
        <f t="shared" si="11"/>
        <v>Andrzej</v>
      </c>
      <c r="BZ22" s="9"/>
      <c r="CA22" s="9">
        <f t="shared" si="3"/>
        <v>1986</v>
      </c>
      <c r="CB22" s="9">
        <f t="shared" si="12"/>
        <v>61.023739871254072</v>
      </c>
      <c r="CC22" s="19"/>
      <c r="CD22" s="9">
        <f t="shared" si="13"/>
        <v>0.99792099792099798</v>
      </c>
      <c r="CE22" s="107">
        <f t="shared" si="6"/>
        <v>1</v>
      </c>
      <c r="CF22" s="9">
        <f t="shared" si="14"/>
        <v>0.99655172413793103</v>
      </c>
      <c r="CG22" s="9">
        <f t="shared" si="15"/>
        <v>1</v>
      </c>
    </row>
    <row r="23" spans="1:85">
      <c r="A23" s="131">
        <v>20</v>
      </c>
      <c r="B23" t="s">
        <v>3710</v>
      </c>
      <c r="C23" t="s">
        <v>773</v>
      </c>
      <c r="D23" t="s">
        <v>15</v>
      </c>
      <c r="E23" s="132" t="s">
        <v>32</v>
      </c>
      <c r="F23" s="132">
        <v>1971</v>
      </c>
      <c r="G23" s="132">
        <v>1410</v>
      </c>
      <c r="H23" s="132">
        <v>0</v>
      </c>
      <c r="I23" s="132">
        <v>40</v>
      </c>
      <c r="J23" s="133">
        <v>850</v>
      </c>
      <c r="K23" s="134">
        <v>7.9166666666666663E-2</v>
      </c>
      <c r="L23" s="135"/>
      <c r="M23" s="135"/>
      <c r="N23" s="134">
        <v>0.84305555555555556</v>
      </c>
      <c r="O23" s="134">
        <v>0.60833333333333328</v>
      </c>
      <c r="P23" s="135"/>
      <c r="Q23" s="134">
        <v>0.80625000000000002</v>
      </c>
      <c r="R23" s="135"/>
      <c r="S23" s="134">
        <v>0.20277777777777781</v>
      </c>
      <c r="T23" s="135"/>
      <c r="U23" s="135"/>
      <c r="V23" s="135"/>
      <c r="W23" s="134">
        <v>0.82847222222222217</v>
      </c>
      <c r="X23" s="134">
        <v>0.87013888888888891</v>
      </c>
      <c r="Y23" s="134">
        <v>0.15277777777777776</v>
      </c>
      <c r="Z23" s="135"/>
      <c r="AA23" s="135"/>
      <c r="AB23" s="134">
        <v>0.23055555555555554</v>
      </c>
      <c r="AC23" s="134">
        <v>3.1944444444444449E-2</v>
      </c>
      <c r="AD23" s="135"/>
      <c r="AE23" s="135"/>
      <c r="AF23" s="134">
        <v>0.55347222222222225</v>
      </c>
      <c r="AG23" s="134">
        <v>0.5756944444444444</v>
      </c>
      <c r="AH23" s="134">
        <v>0.96875</v>
      </c>
      <c r="AI23" s="135"/>
      <c r="AJ23" s="135"/>
      <c r="AK23" s="135"/>
      <c r="AL23" s="135"/>
      <c r="AM23" s="134">
        <v>0.69652777777777775</v>
      </c>
      <c r="AN23" s="135"/>
      <c r="AO23" s="135"/>
      <c r="AP23" s="135"/>
      <c r="AQ23" s="135"/>
      <c r="AR23" s="135"/>
      <c r="AS23" s="134">
        <v>0.66319444444444442</v>
      </c>
      <c r="AT23" s="134">
        <v>0.74236111111111114</v>
      </c>
      <c r="AU23" s="134">
        <v>0.28819444444444448</v>
      </c>
      <c r="AV23" s="135"/>
      <c r="AW23" s="134">
        <v>0.70763888888888893</v>
      </c>
      <c r="AX23" s="134">
        <v>0.70000000000000007</v>
      </c>
      <c r="AY23" s="134">
        <v>0.90347222222222223</v>
      </c>
      <c r="AZ23" s="134">
        <v>0.94236111111111109</v>
      </c>
      <c r="BA23" s="134">
        <v>0.51666666666666672</v>
      </c>
      <c r="BB23" s="135"/>
      <c r="BC23" s="134">
        <v>0.3034722222222222</v>
      </c>
      <c r="BD23" s="134">
        <v>0.3</v>
      </c>
      <c r="BE23" s="134">
        <v>0.29722222222222222</v>
      </c>
      <c r="BF23" s="134">
        <v>0.30763888888888891</v>
      </c>
      <c r="BG23" s="134">
        <v>0.3347222222222222</v>
      </c>
      <c r="BH23" s="134">
        <v>0.34652777777777777</v>
      </c>
      <c r="BI23" s="134">
        <v>0.33055555555555555</v>
      </c>
      <c r="BJ23" s="134">
        <v>0.30972222222222223</v>
      </c>
      <c r="BK23" s="134">
        <v>0.34791666666666665</v>
      </c>
      <c r="BL23" s="134">
        <v>0.32361111111111113</v>
      </c>
      <c r="BM23" s="134">
        <v>0.3444444444444445</v>
      </c>
      <c r="BN23" s="134">
        <v>0.33680555555555558</v>
      </c>
      <c r="BO23" s="134">
        <v>0.32083333333333336</v>
      </c>
      <c r="BP23" s="134">
        <v>0.35972222222222222</v>
      </c>
      <c r="BQ23" s="134">
        <v>0.32569444444444445</v>
      </c>
      <c r="BR23" s="134">
        <v>0.35000000000000003</v>
      </c>
      <c r="BS23" s="134">
        <v>0.32847222222222222</v>
      </c>
      <c r="BT23" s="136">
        <v>0.47875000000000001</v>
      </c>
      <c r="BV23" s="13">
        <f>VLOOKUP(BW23,id!$A:$C,3,0)</f>
        <v>135</v>
      </c>
      <c r="BW23" s="13" t="str">
        <f t="shared" si="0"/>
        <v>SzaciłowskiPiotr1971</v>
      </c>
      <c r="BX23" s="9" t="str">
        <f t="shared" si="10"/>
        <v>Szaciłowski</v>
      </c>
      <c r="BY23" s="9" t="str">
        <f t="shared" si="11"/>
        <v>Piotr</v>
      </c>
      <c r="BZ23" s="9"/>
      <c r="CA23" s="9">
        <f t="shared" si="3"/>
        <v>1971</v>
      </c>
      <c r="CB23" s="9">
        <f t="shared" si="12"/>
        <v>59.82719595220987</v>
      </c>
      <c r="CC23" s="19"/>
      <c r="CD23" s="9">
        <f t="shared" si="13"/>
        <v>1.0234042553191489</v>
      </c>
      <c r="CE23" s="107">
        <f t="shared" si="6"/>
        <v>0.93023255813953487</v>
      </c>
      <c r="CF23" s="9">
        <f t="shared" si="14"/>
        <v>0.98039215686274506</v>
      </c>
      <c r="CG23" s="9">
        <f t="shared" si="15"/>
        <v>0.98563997072146292</v>
      </c>
    </row>
    <row r="24" spans="1:85">
      <c r="A24" s="131">
        <v>21</v>
      </c>
      <c r="B24" t="s">
        <v>4594</v>
      </c>
      <c r="C24" t="s">
        <v>431</v>
      </c>
      <c r="D24" t="s">
        <v>274</v>
      </c>
      <c r="E24" s="132" t="s">
        <v>32</v>
      </c>
      <c r="F24" s="132">
        <v>1983</v>
      </c>
      <c r="G24" s="132">
        <v>1435</v>
      </c>
      <c r="H24" s="132">
        <v>0</v>
      </c>
      <c r="I24" s="132">
        <v>40</v>
      </c>
      <c r="J24" s="133">
        <v>800</v>
      </c>
      <c r="K24" s="135"/>
      <c r="L24" s="135"/>
      <c r="M24" s="135"/>
      <c r="N24" s="134">
        <v>0.93263888888888891</v>
      </c>
      <c r="O24" s="134">
        <v>0.60833333333333328</v>
      </c>
      <c r="P24" s="135"/>
      <c r="Q24" s="134">
        <v>0.87847222222222221</v>
      </c>
      <c r="R24" s="135"/>
      <c r="S24" s="135"/>
      <c r="T24" s="134">
        <v>0.48472222222222222</v>
      </c>
      <c r="U24" s="135"/>
      <c r="V24" s="134">
        <v>0.85833333333333339</v>
      </c>
      <c r="W24" s="134">
        <v>0.90416666666666667</v>
      </c>
      <c r="X24" s="135"/>
      <c r="Y24" s="135"/>
      <c r="Z24" s="135"/>
      <c r="AA24" s="135"/>
      <c r="AB24" s="135"/>
      <c r="AC24" s="134">
        <v>0.14861111111111111</v>
      </c>
      <c r="AD24" s="135"/>
      <c r="AE24" s="135"/>
      <c r="AF24" s="134">
        <v>0.56805555555555554</v>
      </c>
      <c r="AG24" s="134">
        <v>0.58819444444444446</v>
      </c>
      <c r="AH24" s="134">
        <v>1.8749999999999999E-2</v>
      </c>
      <c r="AI24" s="135"/>
      <c r="AJ24" s="135"/>
      <c r="AK24" s="135"/>
      <c r="AL24" s="135"/>
      <c r="AM24" s="134">
        <v>0.78680555555555554</v>
      </c>
      <c r="AN24" s="134">
        <v>0.4152777777777778</v>
      </c>
      <c r="AO24" s="135"/>
      <c r="AP24" s="135"/>
      <c r="AQ24" s="134">
        <v>0.73611111111111116</v>
      </c>
      <c r="AR24" s="134">
        <v>0.75</v>
      </c>
      <c r="AS24" s="134">
        <v>0.69791666666666663</v>
      </c>
      <c r="AT24" s="134">
        <v>0.8256944444444444</v>
      </c>
      <c r="AU24" s="135"/>
      <c r="AV24" s="134">
        <v>0.39027777777777778</v>
      </c>
      <c r="AW24" s="134">
        <v>0.7944444444444444</v>
      </c>
      <c r="AX24" s="134">
        <v>0.78402777777777777</v>
      </c>
      <c r="AY24" s="134">
        <v>0.97152777777777777</v>
      </c>
      <c r="AZ24" s="134">
        <v>0.99791666666666667</v>
      </c>
      <c r="BA24" s="134">
        <v>0.52083333333333337</v>
      </c>
      <c r="BB24" s="135"/>
      <c r="BC24" s="134">
        <v>0.28472222222222221</v>
      </c>
      <c r="BD24" s="134">
        <v>0.27708333333333335</v>
      </c>
      <c r="BE24" s="134">
        <v>0.27569444444444446</v>
      </c>
      <c r="BF24" s="134">
        <v>0.27916666666666667</v>
      </c>
      <c r="BG24" s="134">
        <v>0.26458333333333334</v>
      </c>
      <c r="BH24" s="134">
        <v>0.26180555555555557</v>
      </c>
      <c r="BI24" s="134">
        <v>0.27152777777777776</v>
      </c>
      <c r="BJ24" s="134">
        <v>0.29097222222222224</v>
      </c>
      <c r="BK24" s="134">
        <v>0.25833333333333336</v>
      </c>
      <c r="BL24" s="134">
        <v>0.29305555555555557</v>
      </c>
      <c r="BM24" s="134">
        <v>0.26041666666666669</v>
      </c>
      <c r="BN24" s="134">
        <v>0.26666666666666666</v>
      </c>
      <c r="BO24" s="134">
        <v>0.29583333333333334</v>
      </c>
      <c r="BP24" s="134">
        <v>0.26319444444444445</v>
      </c>
      <c r="BQ24" s="134">
        <v>0.27291666666666664</v>
      </c>
      <c r="BR24" s="134">
        <v>0.25555555555555559</v>
      </c>
      <c r="BS24" s="134">
        <v>0.27361111111111108</v>
      </c>
      <c r="BT24" s="136">
        <v>0.49616898148148153</v>
      </c>
      <c r="BV24" s="13">
        <f>VLOOKUP(BW24,id!$A:$C,3,0)</f>
        <v>109</v>
      </c>
      <c r="BW24" s="13" t="str">
        <f t="shared" si="0"/>
        <v>RuchlickiStanisław1983</v>
      </c>
      <c r="BX24" s="9" t="str">
        <f t="shared" si="10"/>
        <v>Ruchlicki</v>
      </c>
      <c r="BY24" s="9" t="str">
        <f t="shared" si="11"/>
        <v>Stanisław</v>
      </c>
      <c r="BZ24" s="9"/>
      <c r="CA24" s="9">
        <f t="shared" si="3"/>
        <v>1983</v>
      </c>
      <c r="CB24" s="9">
        <f t="shared" si="12"/>
        <v>56.30794913149164</v>
      </c>
      <c r="CC24" s="19"/>
      <c r="CD24" s="9">
        <f t="shared" si="13"/>
        <v>0.98257839721254359</v>
      </c>
      <c r="CE24" s="107">
        <f t="shared" si="6"/>
        <v>1</v>
      </c>
      <c r="CF24" s="9">
        <f t="shared" si="14"/>
        <v>0.94117647058823528</v>
      </c>
      <c r="CG24" s="9">
        <f t="shared" si="15"/>
        <v>1</v>
      </c>
    </row>
    <row r="25" spans="1:85">
      <c r="A25" s="131">
        <v>22</v>
      </c>
      <c r="B25" t="s">
        <v>4607</v>
      </c>
      <c r="C25" t="s">
        <v>150</v>
      </c>
      <c r="D25" t="s">
        <v>147</v>
      </c>
      <c r="E25" s="132" t="s">
        <v>32</v>
      </c>
      <c r="F25" s="132">
        <v>1978</v>
      </c>
      <c r="G25" s="132">
        <v>1222</v>
      </c>
      <c r="H25" s="132">
        <v>0</v>
      </c>
      <c r="I25" s="132">
        <v>38</v>
      </c>
      <c r="J25" s="133">
        <v>770</v>
      </c>
      <c r="K25" s="135"/>
      <c r="L25" s="134">
        <v>0.77916666666666667</v>
      </c>
      <c r="M25" s="134">
        <v>0.75486111111111109</v>
      </c>
      <c r="N25" s="135"/>
      <c r="O25" s="135"/>
      <c r="P25" s="134">
        <v>0.31805555555555554</v>
      </c>
      <c r="Q25" s="135"/>
      <c r="R25" s="134">
        <v>0.8256944444444444</v>
      </c>
      <c r="S25" s="134">
        <v>6.1805555555555558E-2</v>
      </c>
      <c r="T25" s="134">
        <v>0.33333333333333331</v>
      </c>
      <c r="U25" s="134">
        <v>0.73263888888888884</v>
      </c>
      <c r="V25" s="134">
        <v>0.22083333333333333</v>
      </c>
      <c r="W25" s="135"/>
      <c r="X25" s="135"/>
      <c r="Y25" s="135"/>
      <c r="Z25" s="134">
        <v>0.60833333333333328</v>
      </c>
      <c r="AA25" s="135"/>
      <c r="AB25" s="134">
        <v>0.90763888888888899</v>
      </c>
      <c r="AC25" s="135"/>
      <c r="AD25" s="134">
        <v>0.66527777777777775</v>
      </c>
      <c r="AE25" s="134">
        <v>0.64722222222222225</v>
      </c>
      <c r="AF25" s="135"/>
      <c r="AG25" s="135"/>
      <c r="AH25" s="135"/>
      <c r="AI25" s="135"/>
      <c r="AJ25" s="134">
        <v>0.1125</v>
      </c>
      <c r="AK25" s="134">
        <v>0.55972222222222223</v>
      </c>
      <c r="AL25" s="135"/>
      <c r="AM25" s="135"/>
      <c r="AN25" s="134">
        <v>0.71319444444444446</v>
      </c>
      <c r="AO25" s="134">
        <v>0.57291666666666663</v>
      </c>
      <c r="AP25" s="134">
        <v>0.69652777777777775</v>
      </c>
      <c r="AQ25" s="135"/>
      <c r="AR25" s="135"/>
      <c r="AS25" s="135"/>
      <c r="AT25" s="135"/>
      <c r="AU25" s="134">
        <v>0.9604166666666667</v>
      </c>
      <c r="AV25" s="134">
        <v>0.28194444444444444</v>
      </c>
      <c r="AW25" s="135"/>
      <c r="AX25" s="135"/>
      <c r="AY25" s="135"/>
      <c r="AZ25" s="135"/>
      <c r="BA25" s="134">
        <v>0.53749999999999998</v>
      </c>
      <c r="BB25" s="134">
        <v>0.59166666666666667</v>
      </c>
      <c r="BC25" s="134">
        <v>0.97430555555555554</v>
      </c>
      <c r="BD25" s="134">
        <v>5.5555555555555558E-3</v>
      </c>
      <c r="BE25" s="134">
        <v>4.1666666666666666E-3</v>
      </c>
      <c r="BF25" s="134">
        <v>7.6388888888888886E-3</v>
      </c>
      <c r="BG25" s="134">
        <v>1.3194444444444444E-2</v>
      </c>
      <c r="BH25" s="135"/>
      <c r="BI25" s="134">
        <v>0</v>
      </c>
      <c r="BJ25" s="134">
        <v>0.9784722222222223</v>
      </c>
      <c r="BK25" s="134">
        <v>2.4305555555555556E-2</v>
      </c>
      <c r="BL25" s="134">
        <v>0.98055555555555562</v>
      </c>
      <c r="BM25" s="134">
        <v>2.1527777777777781E-2</v>
      </c>
      <c r="BN25" s="134">
        <v>1.6666666666666666E-2</v>
      </c>
      <c r="BO25" s="134">
        <v>6.1805555555555558E-2</v>
      </c>
      <c r="BP25" s="134">
        <v>1.9444444444444445E-2</v>
      </c>
      <c r="BQ25" s="134">
        <v>6.3888888888888884E-2</v>
      </c>
      <c r="BR25" s="134">
        <v>2.7083333333333334E-2</v>
      </c>
      <c r="BS25" s="134">
        <v>1.3888888888888889E-3</v>
      </c>
      <c r="BT25" s="136">
        <v>0.34804398148148147</v>
      </c>
      <c r="BV25" s="13">
        <f>VLOOKUP(BW25,id!$A:$C,3,0)</f>
        <v>26</v>
      </c>
      <c r="BW25" s="13" t="str">
        <f t="shared" si="0"/>
        <v>PaszkowskiWojciech1978</v>
      </c>
      <c r="BX25" s="9" t="str">
        <f t="shared" si="10"/>
        <v>Paszkowski</v>
      </c>
      <c r="BY25" s="9" t="str">
        <f t="shared" si="11"/>
        <v>Wojciech</v>
      </c>
      <c r="BZ25" s="9"/>
      <c r="CA25" s="9">
        <f t="shared" si="3"/>
        <v>1978</v>
      </c>
      <c r="CB25" s="9">
        <f t="shared" si="12"/>
        <v>54.196401039060703</v>
      </c>
      <c r="CC25" s="19"/>
      <c r="CD25" s="9">
        <f t="shared" si="13"/>
        <v>1.17430441898527</v>
      </c>
      <c r="CE25" s="107">
        <f t="shared" si="6"/>
        <v>0.95</v>
      </c>
      <c r="CF25" s="9">
        <f t="shared" si="14"/>
        <v>0.96250000000000002</v>
      </c>
      <c r="CG25" s="9">
        <f t="shared" si="15"/>
        <v>0.98979378168698851</v>
      </c>
    </row>
    <row r="26" spans="1:85">
      <c r="A26" s="131">
        <v>23</v>
      </c>
      <c r="B26" t="s">
        <v>4582</v>
      </c>
      <c r="C26" t="s">
        <v>4167</v>
      </c>
      <c r="D26" t="s">
        <v>86</v>
      </c>
      <c r="E26" s="132" t="s">
        <v>32</v>
      </c>
      <c r="F26" s="132">
        <v>1977</v>
      </c>
      <c r="G26" s="132">
        <v>1382</v>
      </c>
      <c r="H26" s="132">
        <v>0</v>
      </c>
      <c r="I26" s="132">
        <v>36</v>
      </c>
      <c r="J26" s="133">
        <v>730</v>
      </c>
      <c r="K26" s="135"/>
      <c r="L26" s="135"/>
      <c r="M26" s="135"/>
      <c r="N26" s="135"/>
      <c r="O26" s="134">
        <v>0.60277777777777775</v>
      </c>
      <c r="P26" s="135"/>
      <c r="Q26" s="135"/>
      <c r="R26" s="135"/>
      <c r="S26" s="134">
        <v>6.5972222222222224E-2</v>
      </c>
      <c r="T26" s="135"/>
      <c r="U26" s="135"/>
      <c r="V26" s="134">
        <v>0.94930555555555562</v>
      </c>
      <c r="W26" s="135"/>
      <c r="X26" s="135"/>
      <c r="Y26" s="135"/>
      <c r="Z26" s="135"/>
      <c r="AA26" s="134">
        <v>0.62430555555555556</v>
      </c>
      <c r="AB26" s="134">
        <v>0.24374999999999999</v>
      </c>
      <c r="AC26" s="135"/>
      <c r="AD26" s="135"/>
      <c r="AE26" s="135"/>
      <c r="AF26" s="134">
        <v>0.55625000000000002</v>
      </c>
      <c r="AG26" s="134">
        <v>0.58124999999999993</v>
      </c>
      <c r="AH26" s="135"/>
      <c r="AI26" s="135"/>
      <c r="AJ26" s="134">
        <v>0.99375000000000002</v>
      </c>
      <c r="AK26" s="135"/>
      <c r="AL26" s="135"/>
      <c r="AM26" s="134">
        <v>0.82152777777777775</v>
      </c>
      <c r="AN26" s="134">
        <v>0.38819444444444445</v>
      </c>
      <c r="AO26" s="135"/>
      <c r="AP26" s="135"/>
      <c r="AQ26" s="134">
        <v>0.75486111111111109</v>
      </c>
      <c r="AR26" s="134">
        <v>0.77777777777777779</v>
      </c>
      <c r="AS26" s="134">
        <v>0.6777777777777777</v>
      </c>
      <c r="AT26" s="134">
        <v>0.88402777777777775</v>
      </c>
      <c r="AU26" s="135"/>
      <c r="AV26" s="134">
        <v>0.3659722222222222</v>
      </c>
      <c r="AW26" s="134">
        <v>0.83263888888888893</v>
      </c>
      <c r="AX26" s="134">
        <v>0.81805555555555554</v>
      </c>
      <c r="AY26" s="135"/>
      <c r="AZ26" s="135"/>
      <c r="BA26" s="134">
        <v>0.51944444444444449</v>
      </c>
      <c r="BB26" s="135"/>
      <c r="BC26" s="134">
        <v>0.18055555555555555</v>
      </c>
      <c r="BD26" s="134">
        <v>0.1875</v>
      </c>
      <c r="BE26" s="134">
        <v>0.18611111111111112</v>
      </c>
      <c r="BF26" s="134">
        <v>0.18333333333333335</v>
      </c>
      <c r="BG26" s="134">
        <v>0.14027777777777778</v>
      </c>
      <c r="BH26" s="134">
        <v>0.13541666666666666</v>
      </c>
      <c r="BI26" s="134">
        <v>0.15138888888888888</v>
      </c>
      <c r="BJ26" s="134">
        <v>0.17569444444444446</v>
      </c>
      <c r="BK26" s="134">
        <v>0.12083333333333333</v>
      </c>
      <c r="BL26" s="134">
        <v>0.17291666666666669</v>
      </c>
      <c r="BM26" s="134">
        <v>0.11666666666666665</v>
      </c>
      <c r="BN26" s="134">
        <v>0.14583333333333334</v>
      </c>
      <c r="BO26" s="134">
        <v>0.16250000000000001</v>
      </c>
      <c r="BP26" s="134">
        <v>0.13749999999999998</v>
      </c>
      <c r="BQ26" s="134">
        <v>0.15347222222222223</v>
      </c>
      <c r="BR26" s="134">
        <v>0.13055555555555556</v>
      </c>
      <c r="BS26" s="134">
        <v>0.15486111111111112</v>
      </c>
      <c r="BT26" s="136">
        <v>0.45914351851851848</v>
      </c>
      <c r="BV26" s="13">
        <f>VLOOKUP(BW26,id!$A:$C,3,0)</f>
        <v>136</v>
      </c>
      <c r="BW26" s="13" t="str">
        <f t="shared" si="0"/>
        <v>KuczaJarosław1977</v>
      </c>
      <c r="BX26" s="9" t="str">
        <f t="shared" si="10"/>
        <v>Kucza</v>
      </c>
      <c r="BY26" s="9" t="str">
        <f t="shared" si="11"/>
        <v>Jarosław</v>
      </c>
      <c r="BZ26" s="9"/>
      <c r="CA26" s="9">
        <f t="shared" si="3"/>
        <v>1977</v>
      </c>
      <c r="CB26" s="9">
        <f t="shared" si="12"/>
        <v>51.381003582486123</v>
      </c>
      <c r="CC26" s="19"/>
      <c r="CD26" s="9">
        <f t="shared" si="13"/>
        <v>0.88422575976845152</v>
      </c>
      <c r="CE26" s="107">
        <f t="shared" si="6"/>
        <v>0.94736842105263153</v>
      </c>
      <c r="CF26" s="9">
        <f t="shared" si="14"/>
        <v>0.94805194805194803</v>
      </c>
      <c r="CG26" s="9">
        <f t="shared" si="15"/>
        <v>0.98924481086568572</v>
      </c>
    </row>
    <row r="27" spans="1:85">
      <c r="A27" s="131">
        <v>24</v>
      </c>
      <c r="B27" t="s">
        <v>4603</v>
      </c>
      <c r="C27" t="s">
        <v>89</v>
      </c>
      <c r="D27" t="s">
        <v>88</v>
      </c>
      <c r="E27" s="132" t="s">
        <v>32</v>
      </c>
      <c r="F27" s="132">
        <v>1974</v>
      </c>
      <c r="G27" s="132">
        <v>1406</v>
      </c>
      <c r="H27" s="132">
        <v>0</v>
      </c>
      <c r="I27" s="132">
        <v>24</v>
      </c>
      <c r="J27" s="133">
        <v>640</v>
      </c>
      <c r="K27" s="135"/>
      <c r="L27" s="135"/>
      <c r="M27" s="135"/>
      <c r="N27" s="135"/>
      <c r="O27" s="134">
        <v>0.95208333333333339</v>
      </c>
      <c r="P27" s="134">
        <v>0.85625000000000007</v>
      </c>
      <c r="Q27" s="135"/>
      <c r="R27" s="135"/>
      <c r="S27" s="135"/>
      <c r="T27" s="134">
        <v>0.46249999999999997</v>
      </c>
      <c r="U27" s="134">
        <v>0.70763888888888893</v>
      </c>
      <c r="V27" s="134">
        <v>0.38055555555555554</v>
      </c>
      <c r="W27" s="135"/>
      <c r="X27" s="135"/>
      <c r="Y27" s="135"/>
      <c r="Z27" s="134">
        <v>0.59236111111111112</v>
      </c>
      <c r="AA27" s="134">
        <v>0.90138888888888891</v>
      </c>
      <c r="AB27" s="135"/>
      <c r="AC27" s="135"/>
      <c r="AD27" s="134">
        <v>0.67013888888888884</v>
      </c>
      <c r="AE27" s="134">
        <v>0.6430555555555556</v>
      </c>
      <c r="AF27" s="134">
        <v>4.4444444444444446E-2</v>
      </c>
      <c r="AG27" s="134">
        <v>0.98749999999999993</v>
      </c>
      <c r="AH27" s="135"/>
      <c r="AI27" s="135"/>
      <c r="AJ27" s="135"/>
      <c r="AK27" s="134">
        <v>0.56805555555555554</v>
      </c>
      <c r="AL27" s="135"/>
      <c r="AM27" s="134">
        <v>0.24652777777777779</v>
      </c>
      <c r="AN27" s="134">
        <v>0.77500000000000002</v>
      </c>
      <c r="AO27" s="134">
        <v>0.54999999999999993</v>
      </c>
      <c r="AP27" s="134">
        <v>0.74444444444444446</v>
      </c>
      <c r="AQ27" s="135"/>
      <c r="AR27" s="135"/>
      <c r="AS27" s="134">
        <v>0.16527777777777777</v>
      </c>
      <c r="AT27" s="134">
        <v>0.33888888888888885</v>
      </c>
      <c r="AU27" s="135"/>
      <c r="AV27" s="134">
        <v>0.79305555555555562</v>
      </c>
      <c r="AW27" s="134">
        <v>0.27291666666666664</v>
      </c>
      <c r="AX27" s="134">
        <v>0.25208333333333333</v>
      </c>
      <c r="AY27" s="135"/>
      <c r="AZ27" s="135"/>
      <c r="BA27" s="134">
        <v>0.52638888888888891</v>
      </c>
      <c r="BB27" s="134">
        <v>0.61249999999999993</v>
      </c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6">
        <v>0.47630787037037042</v>
      </c>
      <c r="BV27" s="13">
        <f>VLOOKUP(BW27,id!$A:$C,3,0)</f>
        <v>31</v>
      </c>
      <c r="BW27" s="13" t="str">
        <f t="shared" si="0"/>
        <v>MakowiecSławomir1974</v>
      </c>
      <c r="BX27" s="9" t="str">
        <f t="shared" si="10"/>
        <v>Makowiec</v>
      </c>
      <c r="BY27" s="9" t="str">
        <f t="shared" si="11"/>
        <v>Sławomir</v>
      </c>
      <c r="BZ27" s="9"/>
      <c r="CA27" s="9">
        <f t="shared" si="3"/>
        <v>1974</v>
      </c>
      <c r="CB27" s="9">
        <f t="shared" si="12"/>
        <v>45.046359305193313</v>
      </c>
      <c r="CC27" s="19"/>
      <c r="CD27" s="9">
        <f t="shared" si="13"/>
        <v>0.98293029871977244</v>
      </c>
      <c r="CE27" s="107">
        <f t="shared" si="6"/>
        <v>0.66666666666666663</v>
      </c>
      <c r="CF27" s="9">
        <f t="shared" si="14"/>
        <v>0.87671232876712324</v>
      </c>
      <c r="CG27" s="9">
        <f t="shared" si="15"/>
        <v>0.92210791148172777</v>
      </c>
    </row>
    <row r="28" spans="1:85">
      <c r="A28" s="131">
        <v>25</v>
      </c>
      <c r="B28" t="s">
        <v>4589</v>
      </c>
      <c r="C28" t="s">
        <v>832</v>
      </c>
      <c r="D28" t="s">
        <v>22</v>
      </c>
      <c r="E28" s="132" t="s">
        <v>32</v>
      </c>
      <c r="F28" s="132">
        <v>1963</v>
      </c>
      <c r="G28" s="132">
        <v>620</v>
      </c>
      <c r="H28" s="132">
        <v>0</v>
      </c>
      <c r="I28" s="132">
        <v>15</v>
      </c>
      <c r="J28" s="133">
        <v>400</v>
      </c>
      <c r="K28" s="135"/>
      <c r="L28" s="135"/>
      <c r="M28" s="135"/>
      <c r="N28" s="135"/>
      <c r="O28" s="134">
        <v>0.62152777777777779</v>
      </c>
      <c r="P28" s="134">
        <v>0.91666666666666663</v>
      </c>
      <c r="Q28" s="135"/>
      <c r="R28" s="135"/>
      <c r="S28" s="135"/>
      <c r="T28" s="135"/>
      <c r="U28" s="135"/>
      <c r="V28" s="134">
        <v>0.86388888888888893</v>
      </c>
      <c r="W28" s="135"/>
      <c r="X28" s="135"/>
      <c r="Y28" s="135"/>
      <c r="Z28" s="135"/>
      <c r="AA28" s="134">
        <v>0.64097222222222217</v>
      </c>
      <c r="AB28" s="135"/>
      <c r="AC28" s="135"/>
      <c r="AD28" s="135"/>
      <c r="AE28" s="135"/>
      <c r="AF28" s="134">
        <v>0.56736111111111109</v>
      </c>
      <c r="AG28" s="134">
        <v>0.59375</v>
      </c>
      <c r="AH28" s="135"/>
      <c r="AI28" s="135"/>
      <c r="AJ28" s="135"/>
      <c r="AK28" s="135"/>
      <c r="AL28" s="135"/>
      <c r="AM28" s="134">
        <v>0.77708333333333324</v>
      </c>
      <c r="AN28" s="135"/>
      <c r="AO28" s="135"/>
      <c r="AP28" s="135"/>
      <c r="AQ28" s="134">
        <v>0.7284722222222223</v>
      </c>
      <c r="AR28" s="134">
        <v>0.7416666666666667</v>
      </c>
      <c r="AS28" s="134">
        <v>0.68055555555555547</v>
      </c>
      <c r="AT28" s="134">
        <v>0.8256944444444444</v>
      </c>
      <c r="AU28" s="135"/>
      <c r="AV28" s="135"/>
      <c r="AW28" s="134">
        <v>0.78402777777777777</v>
      </c>
      <c r="AX28" s="134">
        <v>0.77430555555555547</v>
      </c>
      <c r="AY28" s="135"/>
      <c r="AZ28" s="135"/>
      <c r="BA28" s="134">
        <v>0.51597222222222217</v>
      </c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6">
        <v>0.92987268518518518</v>
      </c>
      <c r="BV28" s="13">
        <f>VLOOKUP(BW28,id!$A:$C,3,0)</f>
        <v>137</v>
      </c>
      <c r="BW28" s="13" t="str">
        <f t="shared" si="0"/>
        <v>KowalskiKrzysztof1963</v>
      </c>
      <c r="BX28" s="9" t="str">
        <f t="shared" si="10"/>
        <v>Kowalski</v>
      </c>
      <c r="BY28" s="9" t="str">
        <f t="shared" si="11"/>
        <v>Krzysztof</v>
      </c>
      <c r="BZ28" s="9"/>
      <c r="CA28" s="9">
        <f t="shared" si="3"/>
        <v>1963</v>
      </c>
      <c r="CB28" s="9">
        <f t="shared" si="12"/>
        <v>28.15397456574582</v>
      </c>
      <c r="CC28" s="19"/>
      <c r="CD28" s="9">
        <f t="shared" si="13"/>
        <v>2.2677419354838708</v>
      </c>
      <c r="CE28" s="107">
        <f t="shared" si="6"/>
        <v>0.625</v>
      </c>
      <c r="CF28" s="9">
        <f t="shared" si="14"/>
        <v>0.625</v>
      </c>
      <c r="CG28" s="9">
        <f t="shared" si="15"/>
        <v>0.91028210151304012</v>
      </c>
    </row>
    <row r="29" spans="1:85">
      <c r="A29" s="131">
        <v>26</v>
      </c>
      <c r="B29" t="s">
        <v>4595</v>
      </c>
      <c r="C29" t="s">
        <v>831</v>
      </c>
      <c r="D29" t="s">
        <v>378</v>
      </c>
      <c r="E29" s="132" t="s">
        <v>32</v>
      </c>
      <c r="F29" s="132">
        <v>1966</v>
      </c>
      <c r="G29" s="132">
        <v>620</v>
      </c>
      <c r="H29" s="132">
        <v>0</v>
      </c>
      <c r="I29" s="132">
        <v>15</v>
      </c>
      <c r="J29" s="133">
        <v>400</v>
      </c>
      <c r="K29" s="135"/>
      <c r="L29" s="135"/>
      <c r="M29" s="135"/>
      <c r="N29" s="135"/>
      <c r="O29" s="134">
        <v>0.62083333333333335</v>
      </c>
      <c r="P29" s="134">
        <v>0.9159722222222223</v>
      </c>
      <c r="Q29" s="135"/>
      <c r="R29" s="135"/>
      <c r="S29" s="135"/>
      <c r="T29" s="135"/>
      <c r="U29" s="135"/>
      <c r="V29" s="134">
        <v>0.86388888888888893</v>
      </c>
      <c r="W29" s="135"/>
      <c r="X29" s="135"/>
      <c r="Y29" s="135"/>
      <c r="Z29" s="135"/>
      <c r="AA29" s="134">
        <v>0.64097222222222217</v>
      </c>
      <c r="AB29" s="135"/>
      <c r="AC29" s="135"/>
      <c r="AD29" s="135"/>
      <c r="AE29" s="135"/>
      <c r="AF29" s="134">
        <v>0.56736111111111109</v>
      </c>
      <c r="AG29" s="134">
        <v>0.59305555555555556</v>
      </c>
      <c r="AH29" s="135"/>
      <c r="AI29" s="135"/>
      <c r="AJ29" s="135"/>
      <c r="AK29" s="135"/>
      <c r="AL29" s="135"/>
      <c r="AM29" s="134">
        <v>0.77708333333333324</v>
      </c>
      <c r="AN29" s="135"/>
      <c r="AO29" s="135"/>
      <c r="AP29" s="135"/>
      <c r="AQ29" s="134">
        <v>0.72569444444444453</v>
      </c>
      <c r="AR29" s="134">
        <v>0.74097222222222225</v>
      </c>
      <c r="AS29" s="134">
        <v>0.67986111111111114</v>
      </c>
      <c r="AT29" s="134">
        <v>0.8256944444444444</v>
      </c>
      <c r="AU29" s="135"/>
      <c r="AV29" s="135"/>
      <c r="AW29" s="134">
        <v>0.78402777777777777</v>
      </c>
      <c r="AX29" s="134">
        <v>0.77430555555555547</v>
      </c>
      <c r="AY29" s="135"/>
      <c r="AZ29" s="135"/>
      <c r="BA29" s="134">
        <v>0.51597222222222217</v>
      </c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6">
        <v>0.92993055555555559</v>
      </c>
      <c r="BV29" s="13">
        <f>VLOOKUP(BW29,id!$A:$C,3,0)</f>
        <v>138</v>
      </c>
      <c r="BW29" s="13" t="str">
        <f t="shared" si="0"/>
        <v>RudnickiMariusz1966</v>
      </c>
      <c r="BX29" s="9" t="str">
        <f t="shared" si="10"/>
        <v>Rudnicki</v>
      </c>
      <c r="BY29" s="9" t="str">
        <f t="shared" si="11"/>
        <v>Mariusz</v>
      </c>
      <c r="BZ29" s="9"/>
      <c r="CA29" s="9">
        <f t="shared" si="3"/>
        <v>1966</v>
      </c>
      <c r="CB29" s="9">
        <f t="shared" si="12"/>
        <v>28.15397456574582</v>
      </c>
      <c r="CC29" s="19"/>
      <c r="CD29" s="9">
        <f t="shared" si="13"/>
        <v>1</v>
      </c>
      <c r="CE29" s="107">
        <f t="shared" si="6"/>
        <v>1</v>
      </c>
      <c r="CF29" s="9">
        <f t="shared" si="14"/>
        <v>1</v>
      </c>
      <c r="CG29" s="9">
        <f t="shared" si="15"/>
        <v>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"/>
  <sheetViews>
    <sheetView workbookViewId="0">
      <selection activeCell="AH6" sqref="AH6"/>
    </sheetView>
  </sheetViews>
  <sheetFormatPr defaultColWidth="8.85546875" defaultRowHeight="15"/>
  <cols>
    <col min="1" max="1" width="8.85546875" style="124"/>
    <col min="2" max="2" width="5" style="124" bestFit="1" customWidth="1"/>
    <col min="3" max="3" width="15.28515625" style="124" bestFit="1" customWidth="1"/>
    <col min="4" max="4" width="10.5703125" style="124" bestFit="1" customWidth="1"/>
    <col min="5" max="5" width="3.85546875" style="124" bestFit="1" customWidth="1"/>
    <col min="6" max="6" width="5" style="124" bestFit="1" customWidth="1"/>
    <col min="7" max="10" width="6.7109375" style="124" customWidth="1"/>
    <col min="11" max="16" width="4.28515625" style="124" bestFit="1" customWidth="1"/>
    <col min="17" max="17" width="4" style="124" bestFit="1" customWidth="1"/>
    <col min="18" max="18" width="4.28515625" style="124" bestFit="1" customWidth="1"/>
    <col min="19" max="19" width="4" style="124" bestFit="1" customWidth="1"/>
    <col min="20" max="20" width="5.140625" style="124" bestFit="1" customWidth="1"/>
    <col min="21" max="23" width="4" style="124" bestFit="1" customWidth="1"/>
    <col min="24" max="24" width="4.28515625" style="124" bestFit="1" customWidth="1"/>
    <col min="25" max="25" width="4" style="124" bestFit="1" customWidth="1"/>
    <col min="26" max="26" width="6.140625" style="124" bestFit="1" customWidth="1"/>
    <col min="27" max="16384" width="8.85546875" style="124"/>
  </cols>
  <sheetData>
    <row r="1" spans="1:39" ht="23.25">
      <c r="A1" s="97" t="s">
        <v>3387</v>
      </c>
    </row>
    <row r="3" spans="1:39" ht="18">
      <c r="A3" s="96" t="s">
        <v>4343</v>
      </c>
    </row>
    <row r="5" spans="1:39" ht="30">
      <c r="A5" s="131" t="s">
        <v>3386</v>
      </c>
      <c r="B5" s="131" t="s">
        <v>3385</v>
      </c>
      <c r="C5" s="131"/>
      <c r="D5" s="131"/>
      <c r="E5" s="131" t="s">
        <v>3384</v>
      </c>
      <c r="F5" s="131" t="s">
        <v>3383</v>
      </c>
      <c r="G5" s="131" t="s">
        <v>3381</v>
      </c>
      <c r="H5" s="131" t="s">
        <v>3380</v>
      </c>
      <c r="I5" s="131" t="s">
        <v>3379</v>
      </c>
      <c r="J5" s="131" t="s">
        <v>3378</v>
      </c>
      <c r="K5" s="131" t="s">
        <v>3373</v>
      </c>
      <c r="L5" s="131" t="s">
        <v>3372</v>
      </c>
      <c r="M5" s="131" t="s">
        <v>3368</v>
      </c>
      <c r="N5" s="131" t="s">
        <v>3362</v>
      </c>
      <c r="O5" s="131" t="s">
        <v>3361</v>
      </c>
      <c r="P5" s="131" t="s">
        <v>3356</v>
      </c>
      <c r="Q5" s="131" t="s">
        <v>3355</v>
      </c>
      <c r="R5" s="131" t="s">
        <v>5006</v>
      </c>
      <c r="S5" s="131" t="s">
        <v>4339</v>
      </c>
      <c r="T5" s="131" t="s">
        <v>4338</v>
      </c>
      <c r="U5" s="131" t="s">
        <v>4328</v>
      </c>
      <c r="V5" s="131" t="s">
        <v>4327</v>
      </c>
      <c r="W5" s="131" t="s">
        <v>4326</v>
      </c>
      <c r="X5" s="131" t="s">
        <v>4325</v>
      </c>
      <c r="Y5" s="131" t="s">
        <v>5025</v>
      </c>
      <c r="Z5" s="131" t="s">
        <v>3353</v>
      </c>
      <c r="AB5" s="13" t="s">
        <v>67</v>
      </c>
      <c r="AC5" s="13" t="s">
        <v>68</v>
      </c>
      <c r="AD5" s="9" t="s">
        <v>95</v>
      </c>
      <c r="AE5" s="9" t="s">
        <v>96</v>
      </c>
      <c r="AF5" s="9" t="s">
        <v>71</v>
      </c>
      <c r="AG5" s="9" t="s">
        <v>69</v>
      </c>
      <c r="AH5" s="9" t="s">
        <v>40</v>
      </c>
      <c r="AI5" s="9"/>
      <c r="AJ5" s="9" t="s">
        <v>37</v>
      </c>
      <c r="AK5" s="9" t="s">
        <v>38</v>
      </c>
      <c r="AL5" s="9" t="s">
        <v>31</v>
      </c>
      <c r="AM5" s="9" t="s">
        <v>39</v>
      </c>
    </row>
    <row r="6" spans="1:39">
      <c r="A6" s="181">
        <v>1</v>
      </c>
      <c r="B6" t="s">
        <v>4610</v>
      </c>
      <c r="C6" t="s">
        <v>1212</v>
      </c>
      <c r="D6" t="s">
        <v>1211</v>
      </c>
      <c r="E6" s="132" t="s">
        <v>0</v>
      </c>
      <c r="F6" s="132">
        <v>1976</v>
      </c>
      <c r="G6" s="132">
        <v>536</v>
      </c>
      <c r="H6" s="132">
        <v>0</v>
      </c>
      <c r="I6" s="132">
        <v>16</v>
      </c>
      <c r="J6" s="133">
        <v>350</v>
      </c>
      <c r="K6" s="134">
        <v>0.62083333333333335</v>
      </c>
      <c r="L6" s="134">
        <v>0.6777777777777777</v>
      </c>
      <c r="M6" s="134">
        <v>0.69305555555555554</v>
      </c>
      <c r="N6" s="134">
        <v>0.7993055555555556</v>
      </c>
      <c r="O6" s="134">
        <v>0.64722222222222225</v>
      </c>
      <c r="P6" s="134">
        <v>0.56944444444444442</v>
      </c>
      <c r="Q6" s="134">
        <v>0.6020833333333333</v>
      </c>
      <c r="R6" s="134">
        <v>0.84305555555555556</v>
      </c>
      <c r="S6" s="134">
        <v>0.82986111111111116</v>
      </c>
      <c r="T6" s="134">
        <v>0.76111111111111107</v>
      </c>
      <c r="U6" s="134">
        <v>0.5229166666666667</v>
      </c>
      <c r="V6" s="134">
        <v>0.72986111111111107</v>
      </c>
      <c r="W6" s="134">
        <v>0.78472222222222221</v>
      </c>
      <c r="X6" s="134">
        <v>0.74722222222222223</v>
      </c>
      <c r="Y6" s="134">
        <v>0.85763888888888884</v>
      </c>
      <c r="Z6" s="136">
        <v>0.87193287037037026</v>
      </c>
      <c r="AB6" s="13">
        <f>VLOOKUP(AC6,id!$A:$C,3,0)</f>
        <v>47</v>
      </c>
      <c r="AC6" s="13" t="str">
        <f t="shared" ref="AC6" si="0">AD6&amp;AE6&amp;AG6</f>
        <v>NowackaElżbieta1976</v>
      </c>
      <c r="AD6" s="9" t="str">
        <f>C6</f>
        <v>Nowacka</v>
      </c>
      <c r="AE6" s="9" t="str">
        <f>D6</f>
        <v>Elżbieta</v>
      </c>
      <c r="AF6" s="9"/>
      <c r="AG6" s="9">
        <f>F6</f>
        <v>1976</v>
      </c>
      <c r="AH6" s="9"/>
      <c r="AI6" s="19"/>
      <c r="AJ6" s="9"/>
      <c r="AK6" s="107"/>
      <c r="AL6" s="9"/>
      <c r="AM6" s="9"/>
    </row>
  </sheetData>
  <hyperlinks>
    <hyperlink ref="B6" r:id="rId1" display="http://sporttrack.pl/grassor2019/tabela/map.php/?task=coordinates&amp;param=408&amp;group=TR222"/>
  </hyperlinks>
  <pageMargins left="0.7" right="0.7" top="0.75" bottom="0.75" header="0.3" footer="0.3"/>
  <pageSetup paperSize="9" orientation="portrait" horizontalDpi="0" verticalDpi="0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"/>
  <sheetViews>
    <sheetView workbookViewId="0">
      <selection activeCell="AD7" sqref="AD7:AG10"/>
    </sheetView>
  </sheetViews>
  <sheetFormatPr defaultColWidth="8.85546875" defaultRowHeight="15"/>
  <cols>
    <col min="1" max="1" width="8.85546875" style="95"/>
    <col min="2" max="2" width="5" style="95" bestFit="1" customWidth="1"/>
    <col min="3" max="3" width="15.28515625" style="95" bestFit="1" customWidth="1"/>
    <col min="4" max="4" width="10.5703125" style="95" bestFit="1" customWidth="1"/>
    <col min="5" max="5" width="3.85546875" style="95" bestFit="1" customWidth="1"/>
    <col min="6" max="6" width="5" style="95" bestFit="1" customWidth="1"/>
    <col min="7" max="10" width="6.7109375" style="95" customWidth="1"/>
    <col min="11" max="16" width="4.28515625" style="95" bestFit="1" customWidth="1"/>
    <col min="17" max="17" width="4" style="95" bestFit="1" customWidth="1"/>
    <col min="18" max="18" width="4.28515625" style="95" bestFit="1" customWidth="1"/>
    <col min="19" max="19" width="4" style="95" bestFit="1" customWidth="1"/>
    <col min="20" max="20" width="5.140625" style="95" bestFit="1" customWidth="1"/>
    <col min="21" max="23" width="4" style="95" bestFit="1" customWidth="1"/>
    <col min="24" max="24" width="4.28515625" style="95" bestFit="1" customWidth="1"/>
    <col min="25" max="25" width="4" style="95" bestFit="1" customWidth="1"/>
    <col min="26" max="26" width="4" style="124" customWidth="1"/>
    <col min="27" max="16384" width="8.85546875" style="95"/>
  </cols>
  <sheetData>
    <row r="1" spans="1:39" ht="23.25">
      <c r="A1" s="97" t="s">
        <v>3387</v>
      </c>
    </row>
    <row r="3" spans="1:39" ht="18">
      <c r="A3" s="96" t="s">
        <v>4343</v>
      </c>
    </row>
    <row r="5" spans="1:39" ht="30">
      <c r="A5" s="131" t="s">
        <v>3386</v>
      </c>
      <c r="B5" s="131" t="s">
        <v>3385</v>
      </c>
      <c r="C5" s="131"/>
      <c r="D5" s="131"/>
      <c r="E5" s="131" t="s">
        <v>3384</v>
      </c>
      <c r="F5" s="131" t="s">
        <v>3383</v>
      </c>
      <c r="G5" s="131" t="s">
        <v>3381</v>
      </c>
      <c r="H5" s="131" t="s">
        <v>3380</v>
      </c>
      <c r="I5" s="131" t="s">
        <v>3379</v>
      </c>
      <c r="J5" s="131" t="s">
        <v>3378</v>
      </c>
      <c r="K5" s="131" t="s">
        <v>3373</v>
      </c>
      <c r="L5" s="131" t="s">
        <v>3372</v>
      </c>
      <c r="M5" s="131" t="s">
        <v>3368</v>
      </c>
      <c r="N5" s="131" t="s">
        <v>3362</v>
      </c>
      <c r="O5" s="131" t="s">
        <v>3361</v>
      </c>
      <c r="P5" s="131" t="s">
        <v>3356</v>
      </c>
      <c r="Q5" s="131" t="s">
        <v>3355</v>
      </c>
      <c r="R5" s="131" t="s">
        <v>5006</v>
      </c>
      <c r="S5" s="131" t="s">
        <v>4339</v>
      </c>
      <c r="T5" s="131" t="s">
        <v>4338</v>
      </c>
      <c r="U5" s="131" t="s">
        <v>4328</v>
      </c>
      <c r="V5" s="131" t="s">
        <v>4327</v>
      </c>
      <c r="W5" s="131" t="s">
        <v>4326</v>
      </c>
      <c r="X5" s="131" t="s">
        <v>4325</v>
      </c>
      <c r="Y5" s="131" t="s">
        <v>5025</v>
      </c>
      <c r="Z5" s="131" t="s">
        <v>3353</v>
      </c>
      <c r="AB5" s="13" t="s">
        <v>67</v>
      </c>
      <c r="AC5" s="13" t="s">
        <v>68</v>
      </c>
      <c r="AD5" s="9" t="s">
        <v>95</v>
      </c>
      <c r="AE5" s="9" t="s">
        <v>96</v>
      </c>
      <c r="AF5" s="9" t="s">
        <v>71</v>
      </c>
      <c r="AG5" s="9" t="s">
        <v>69</v>
      </c>
      <c r="AH5" s="9" t="s">
        <v>40</v>
      </c>
      <c r="AI5" s="9"/>
      <c r="AJ5" s="9" t="s">
        <v>37</v>
      </c>
      <c r="AK5" s="9" t="s">
        <v>38</v>
      </c>
      <c r="AL5" s="9" t="s">
        <v>31</v>
      </c>
      <c r="AM5" s="9" t="s">
        <v>39</v>
      </c>
    </row>
    <row r="6" spans="1:39">
      <c r="A6" s="181">
        <v>1</v>
      </c>
      <c r="B6" t="s">
        <v>3388</v>
      </c>
      <c r="C6" t="s">
        <v>1267</v>
      </c>
      <c r="D6" t="s">
        <v>783</v>
      </c>
      <c r="E6" s="132" t="s">
        <v>32</v>
      </c>
      <c r="F6" s="132">
        <v>1975</v>
      </c>
      <c r="G6" s="132">
        <v>536</v>
      </c>
      <c r="H6" s="132">
        <v>0</v>
      </c>
      <c r="I6" s="132">
        <v>16</v>
      </c>
      <c r="J6" s="133">
        <v>350</v>
      </c>
      <c r="K6" s="134">
        <v>0.62083333333333335</v>
      </c>
      <c r="L6" s="134">
        <v>0.6777777777777777</v>
      </c>
      <c r="M6" s="134">
        <v>0.69374999999999998</v>
      </c>
      <c r="N6" s="134">
        <v>0.7993055555555556</v>
      </c>
      <c r="O6" s="134">
        <v>0.64652777777777781</v>
      </c>
      <c r="P6" s="134">
        <v>0.56944444444444442</v>
      </c>
      <c r="Q6" s="134">
        <v>0.6020833333333333</v>
      </c>
      <c r="R6" s="134">
        <v>0.84305555555555556</v>
      </c>
      <c r="S6" s="134">
        <v>0.82986111111111116</v>
      </c>
      <c r="T6" s="134">
        <v>0.76111111111111107</v>
      </c>
      <c r="U6" s="134">
        <v>0.5229166666666667</v>
      </c>
      <c r="V6" s="134">
        <v>0.72986111111111107</v>
      </c>
      <c r="W6" s="134">
        <v>0.78472222222222221</v>
      </c>
      <c r="X6" s="134">
        <v>0.74722222222222223</v>
      </c>
      <c r="Y6" s="134">
        <v>0.85763888888888884</v>
      </c>
      <c r="Z6" s="136">
        <v>0.87192129629629633</v>
      </c>
      <c r="AB6" s="13">
        <f>VLOOKUP(AC6,id!$A:$C,3,0)</f>
        <v>28</v>
      </c>
      <c r="AC6" s="13" t="str">
        <f t="shared" ref="AC6:AC11" si="0">AD6&amp;AE6&amp;AG6</f>
        <v>BeszterdaSebastian1975</v>
      </c>
      <c r="AD6" s="9" t="str">
        <f t="shared" ref="AD6:AE11" si="1">C6</f>
        <v>Beszterda</v>
      </c>
      <c r="AE6" s="9" t="str">
        <f t="shared" si="1"/>
        <v>Sebastian</v>
      </c>
      <c r="AF6" s="9"/>
      <c r="AG6" s="9">
        <f t="shared" ref="AG6:AG11" si="2">F6</f>
        <v>1975</v>
      </c>
      <c r="AH6" s="9"/>
      <c r="AJ6" s="9"/>
      <c r="AK6" s="107"/>
      <c r="AL6" s="9"/>
      <c r="AM6" s="9"/>
    </row>
    <row r="7" spans="1:39">
      <c r="A7" s="181">
        <v>3</v>
      </c>
      <c r="B7" t="s">
        <v>4554</v>
      </c>
      <c r="C7" t="s">
        <v>740</v>
      </c>
      <c r="D7" t="s">
        <v>19</v>
      </c>
      <c r="E7" s="132" t="s">
        <v>32</v>
      </c>
      <c r="F7" s="132">
        <v>1982</v>
      </c>
      <c r="G7" s="132">
        <v>570</v>
      </c>
      <c r="H7" s="132">
        <v>0</v>
      </c>
      <c r="I7" s="132">
        <v>15</v>
      </c>
      <c r="J7" s="133">
        <v>320</v>
      </c>
      <c r="K7" s="134">
        <v>0.61597222222222225</v>
      </c>
      <c r="L7" s="134">
        <v>0.6958333333333333</v>
      </c>
      <c r="M7" s="134">
        <v>0.72361111111111109</v>
      </c>
      <c r="N7" s="134">
        <v>0.83750000000000002</v>
      </c>
      <c r="O7" s="134">
        <v>0.63611111111111118</v>
      </c>
      <c r="P7" s="134">
        <v>0.56319444444444444</v>
      </c>
      <c r="Q7" s="134">
        <v>0.59375</v>
      </c>
      <c r="R7" s="135"/>
      <c r="S7" s="134">
        <v>0.86875000000000002</v>
      </c>
      <c r="T7" s="134">
        <v>0.80138888888888893</v>
      </c>
      <c r="U7" s="134">
        <v>0.51736111111111105</v>
      </c>
      <c r="V7" s="134">
        <v>0.7729166666666667</v>
      </c>
      <c r="W7" s="134">
        <v>0.82291666666666663</v>
      </c>
      <c r="X7" s="134">
        <v>0.79027777777777775</v>
      </c>
      <c r="Y7" s="134">
        <v>0.87986111111111109</v>
      </c>
      <c r="Z7" s="136">
        <v>0.89556712962962959</v>
      </c>
      <c r="AB7" s="13" t="e">
        <f>VLOOKUP(AC7,id!$A:$C,3,0)</f>
        <v>#N/A</v>
      </c>
      <c r="AC7" s="13" t="str">
        <f t="shared" si="0"/>
        <v>BaworowskiGrzegorz1982</v>
      </c>
      <c r="AD7" s="9" t="str">
        <f t="shared" si="1"/>
        <v>Baworowski</v>
      </c>
      <c r="AE7" s="9" t="str">
        <f t="shared" si="1"/>
        <v>Grzegorz</v>
      </c>
      <c r="AF7" s="9"/>
      <c r="AG7" s="9">
        <f t="shared" si="2"/>
        <v>1982</v>
      </c>
      <c r="AH7" s="9"/>
      <c r="AJ7" s="9"/>
      <c r="AK7" s="107"/>
      <c r="AL7" s="9"/>
      <c r="AM7" s="9"/>
    </row>
    <row r="8" spans="1:39">
      <c r="A8" s="181">
        <v>3</v>
      </c>
      <c r="B8" t="s">
        <v>4551</v>
      </c>
      <c r="C8" t="s">
        <v>741</v>
      </c>
      <c r="D8" t="s">
        <v>41</v>
      </c>
      <c r="E8" s="132" t="s">
        <v>32</v>
      </c>
      <c r="F8" s="132">
        <v>1981</v>
      </c>
      <c r="G8" s="132">
        <v>570</v>
      </c>
      <c r="H8" s="132">
        <v>0</v>
      </c>
      <c r="I8" s="132">
        <v>15</v>
      </c>
      <c r="J8" s="133">
        <v>320</v>
      </c>
      <c r="K8" s="134">
        <v>0.61597222222222225</v>
      </c>
      <c r="L8" s="134">
        <v>0.6958333333333333</v>
      </c>
      <c r="M8" s="134">
        <v>0.72361111111111109</v>
      </c>
      <c r="N8" s="134">
        <v>0.83750000000000002</v>
      </c>
      <c r="O8" s="134">
        <v>0.63611111111111118</v>
      </c>
      <c r="P8" s="134">
        <v>0.56319444444444444</v>
      </c>
      <c r="Q8" s="134">
        <v>0.59375</v>
      </c>
      <c r="R8" s="135"/>
      <c r="S8" s="134">
        <v>0.86875000000000002</v>
      </c>
      <c r="T8" s="134">
        <v>0.80138888888888893</v>
      </c>
      <c r="U8" s="134">
        <v>0.51736111111111105</v>
      </c>
      <c r="V8" s="134">
        <v>0.7729166666666667</v>
      </c>
      <c r="W8" s="134">
        <v>0.82291666666666663</v>
      </c>
      <c r="X8" s="134">
        <v>0.79027777777777775</v>
      </c>
      <c r="Y8" s="134">
        <v>0.87986111111111109</v>
      </c>
      <c r="Z8" s="136">
        <v>0.89556712962962959</v>
      </c>
      <c r="AB8" s="13" t="e">
        <f>VLOOKUP(AC8,id!$A:$C,3,0)</f>
        <v>#N/A</v>
      </c>
      <c r="AC8" s="13" t="str">
        <f t="shared" si="0"/>
        <v>KucharskiRafał1981</v>
      </c>
      <c r="AD8" s="9" t="str">
        <f t="shared" si="1"/>
        <v>Kucharski</v>
      </c>
      <c r="AE8" s="9" t="str">
        <f t="shared" si="1"/>
        <v>Rafał</v>
      </c>
      <c r="AF8" s="9"/>
      <c r="AG8" s="9">
        <f t="shared" si="2"/>
        <v>1981</v>
      </c>
      <c r="AH8" s="9"/>
      <c r="AJ8" s="9"/>
      <c r="AK8" s="107"/>
      <c r="AL8" s="9"/>
      <c r="AM8" s="9"/>
    </row>
    <row r="9" spans="1:39">
      <c r="A9" s="181">
        <v>5</v>
      </c>
      <c r="B9" t="s">
        <v>3391</v>
      </c>
      <c r="C9" t="s">
        <v>170</v>
      </c>
      <c r="D9" t="s">
        <v>41</v>
      </c>
      <c r="E9" s="132" t="s">
        <v>32</v>
      </c>
      <c r="F9" s="132">
        <v>1974</v>
      </c>
      <c r="G9" s="132">
        <v>531</v>
      </c>
      <c r="H9" s="132">
        <v>0</v>
      </c>
      <c r="I9" s="132">
        <v>14</v>
      </c>
      <c r="J9" s="133">
        <v>310</v>
      </c>
      <c r="K9" s="134">
        <v>0.62152777777777779</v>
      </c>
      <c r="L9" s="134">
        <v>0.6972222222222223</v>
      </c>
      <c r="M9" s="134">
        <v>0.72777777777777775</v>
      </c>
      <c r="N9" s="134">
        <v>0.82361111111111107</v>
      </c>
      <c r="O9" s="134">
        <v>0.65486111111111112</v>
      </c>
      <c r="P9" s="134">
        <v>0.55763888888888891</v>
      </c>
      <c r="Q9" s="134">
        <v>0.60277777777777775</v>
      </c>
      <c r="R9" s="135"/>
      <c r="S9" s="134">
        <v>0.85277777777777775</v>
      </c>
      <c r="T9" s="134">
        <v>0.7895833333333333</v>
      </c>
      <c r="U9" s="134">
        <v>0.51944444444444449</v>
      </c>
      <c r="V9" s="134">
        <v>0.75208333333333333</v>
      </c>
      <c r="W9" s="134">
        <v>0.81111111111111101</v>
      </c>
      <c r="X9" s="134">
        <v>0.77638888888888891</v>
      </c>
      <c r="Y9" s="135"/>
      <c r="Z9" s="136">
        <v>0.86848379629629635</v>
      </c>
      <c r="AB9" s="13">
        <f>VLOOKUP(AC9,id!$A:$C,3,0)</f>
        <v>182</v>
      </c>
      <c r="AC9" s="13" t="str">
        <f t="shared" si="0"/>
        <v>BłaszczykRafał1974</v>
      </c>
      <c r="AD9" s="9" t="str">
        <f t="shared" si="1"/>
        <v>Błaszczyk</v>
      </c>
      <c r="AE9" s="9" t="str">
        <f t="shared" si="1"/>
        <v>Rafał</v>
      </c>
      <c r="AF9" s="9"/>
      <c r="AG9" s="9">
        <f t="shared" si="2"/>
        <v>1974</v>
      </c>
      <c r="AH9" s="9"/>
      <c r="AJ9" s="9"/>
      <c r="AK9" s="107"/>
      <c r="AL9" s="9"/>
      <c r="AM9" s="9"/>
    </row>
    <row r="10" spans="1:39">
      <c r="A10" s="181">
        <v>5</v>
      </c>
      <c r="B10" t="s">
        <v>3394</v>
      </c>
      <c r="C10" t="s">
        <v>1579</v>
      </c>
      <c r="D10" t="s">
        <v>22</v>
      </c>
      <c r="E10" s="132" t="s">
        <v>32</v>
      </c>
      <c r="F10" s="132">
        <v>1964</v>
      </c>
      <c r="G10" s="132">
        <v>531</v>
      </c>
      <c r="H10" s="132">
        <v>0</v>
      </c>
      <c r="I10" s="132">
        <v>14</v>
      </c>
      <c r="J10" s="133">
        <v>310</v>
      </c>
      <c r="K10" s="134">
        <v>0.62152777777777779</v>
      </c>
      <c r="L10" s="134">
        <v>0.69652777777777775</v>
      </c>
      <c r="M10" s="134">
        <v>0.72777777777777775</v>
      </c>
      <c r="N10" s="134">
        <v>0.82291666666666663</v>
      </c>
      <c r="O10" s="134">
        <v>0.65486111111111112</v>
      </c>
      <c r="P10" s="134">
        <v>0.55763888888888891</v>
      </c>
      <c r="Q10" s="134">
        <v>0.60277777777777775</v>
      </c>
      <c r="R10" s="135"/>
      <c r="S10" s="134">
        <v>0.85277777777777775</v>
      </c>
      <c r="T10" s="134">
        <v>0.78888888888888886</v>
      </c>
      <c r="U10" s="134">
        <v>0.51944444444444449</v>
      </c>
      <c r="V10" s="134">
        <v>0.75138888888888899</v>
      </c>
      <c r="W10" s="134">
        <v>0.81041666666666667</v>
      </c>
      <c r="X10" s="134">
        <v>0.77638888888888891</v>
      </c>
      <c r="Y10" s="135"/>
      <c r="Z10" s="136">
        <v>0.86873842592592598</v>
      </c>
      <c r="AB10" s="13">
        <f>VLOOKUP(AC10,id!$A:$C,3,0)</f>
        <v>181</v>
      </c>
      <c r="AC10" s="13" t="str">
        <f t="shared" si="0"/>
        <v>CiosekKrzysztof1964</v>
      </c>
      <c r="AD10" s="9" t="str">
        <f t="shared" si="1"/>
        <v>Ciosek</v>
      </c>
      <c r="AE10" s="9" t="str">
        <f t="shared" si="1"/>
        <v>Krzysztof</v>
      </c>
      <c r="AF10" s="9"/>
      <c r="AG10" s="9">
        <f t="shared" si="2"/>
        <v>1964</v>
      </c>
      <c r="AH10" s="9"/>
      <c r="AJ10" s="9"/>
      <c r="AK10" s="107"/>
      <c r="AL10" s="9"/>
      <c r="AM10" s="9"/>
    </row>
    <row r="11" spans="1:39">
      <c r="A11" s="181">
        <v>7</v>
      </c>
      <c r="B11" t="s">
        <v>3392</v>
      </c>
      <c r="C11" t="s">
        <v>1272</v>
      </c>
      <c r="D11" t="s">
        <v>16</v>
      </c>
      <c r="E11" s="132" t="s">
        <v>32</v>
      </c>
      <c r="F11" s="132">
        <v>1984</v>
      </c>
      <c r="G11" s="132">
        <v>464</v>
      </c>
      <c r="H11" s="132">
        <v>0</v>
      </c>
      <c r="I11" s="132">
        <v>11</v>
      </c>
      <c r="J11" s="133">
        <v>230</v>
      </c>
      <c r="K11" s="134">
        <v>0.56180555555555556</v>
      </c>
      <c r="L11" s="134">
        <v>0.80833333333333324</v>
      </c>
      <c r="M11" s="134">
        <v>0.77361111111111114</v>
      </c>
      <c r="N11" s="135"/>
      <c r="O11" s="134">
        <v>0.54097222222222219</v>
      </c>
      <c r="P11" s="134">
        <v>0.63888888888888895</v>
      </c>
      <c r="Q11" s="134">
        <v>0.58402777777777781</v>
      </c>
      <c r="R11" s="134">
        <v>0.71250000000000002</v>
      </c>
      <c r="S11" s="134">
        <v>0.7319444444444444</v>
      </c>
      <c r="T11" s="135"/>
      <c r="U11" s="134">
        <v>0.66805555555555562</v>
      </c>
      <c r="V11" s="135"/>
      <c r="W11" s="135"/>
      <c r="X11" s="135"/>
      <c r="Y11" s="134">
        <v>0.6958333333333333</v>
      </c>
      <c r="Z11" s="136">
        <v>0.82201388888888882</v>
      </c>
      <c r="AB11" s="13">
        <f>VLOOKUP(AC11,id!$A:$C,3,0)</f>
        <v>43</v>
      </c>
      <c r="AC11" s="13" t="str">
        <f t="shared" si="0"/>
        <v>OlszańskiPaweł1984</v>
      </c>
      <c r="AD11" s="9" t="str">
        <f t="shared" si="1"/>
        <v>Olszański</v>
      </c>
      <c r="AE11" s="9" t="str">
        <f t="shared" si="1"/>
        <v>Paweł</v>
      </c>
      <c r="AF11" s="9"/>
      <c r="AG11" s="9">
        <f t="shared" si="2"/>
        <v>1984</v>
      </c>
      <c r="AH11" s="9"/>
      <c r="AJ11" s="9"/>
      <c r="AK11" s="107"/>
      <c r="AL11" s="9"/>
      <c r="AM11" s="9"/>
    </row>
  </sheetData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"/>
  <sheetViews>
    <sheetView topLeftCell="D1" workbookViewId="0">
      <selection activeCell="W2" sqref="W2:W10"/>
    </sheetView>
  </sheetViews>
  <sheetFormatPr defaultColWidth="8.85546875" defaultRowHeight="14.25"/>
  <cols>
    <col min="1" max="1" width="10" style="47" bestFit="1" customWidth="1"/>
    <col min="2" max="2" width="11.7109375" style="47" bestFit="1" customWidth="1"/>
    <col min="3" max="3" width="14.28515625" style="47" bestFit="1" customWidth="1"/>
    <col min="4" max="4" width="4.28515625" style="47" bestFit="1" customWidth="1"/>
    <col min="5" max="5" width="16.28515625" style="47" bestFit="1" customWidth="1"/>
    <col min="6" max="6" width="10.7109375" style="47" bestFit="1" customWidth="1"/>
    <col min="7" max="7" width="4.28515625" style="47" bestFit="1" customWidth="1"/>
    <col min="8" max="8" width="6.85546875" style="47" bestFit="1" customWidth="1"/>
    <col min="9" max="9" width="34.5703125" style="47" bestFit="1" customWidth="1"/>
    <col min="10" max="10" width="18.140625" style="47" bestFit="1" customWidth="1"/>
    <col min="11" max="13" width="9.42578125" style="47" customWidth="1"/>
    <col min="14" max="14" width="16.42578125" style="47" bestFit="1" customWidth="1"/>
    <col min="15" max="16384" width="8.85546875" style="47"/>
  </cols>
  <sheetData>
    <row r="1" spans="1:28">
      <c r="A1" s="72" t="s">
        <v>3484</v>
      </c>
      <c r="B1" s="72" t="s">
        <v>3640</v>
      </c>
      <c r="C1" s="72" t="s">
        <v>3641</v>
      </c>
      <c r="D1" s="72" t="s">
        <v>3642</v>
      </c>
      <c r="E1" s="72" t="s">
        <v>156</v>
      </c>
      <c r="F1" s="72" t="s">
        <v>157</v>
      </c>
      <c r="G1" s="72" t="s">
        <v>808</v>
      </c>
      <c r="H1" s="72" t="s">
        <v>69</v>
      </c>
      <c r="I1" s="72" t="s">
        <v>3446</v>
      </c>
      <c r="J1" s="72" t="s">
        <v>3489</v>
      </c>
      <c r="K1" s="72" t="s">
        <v>3452</v>
      </c>
      <c r="L1" s="72" t="s">
        <v>3453</v>
      </c>
      <c r="M1" s="72" t="s">
        <v>3726</v>
      </c>
      <c r="N1" s="72" t="s">
        <v>3725</v>
      </c>
      <c r="Q1" s="13" t="s">
        <v>67</v>
      </c>
      <c r="R1" s="13" t="s">
        <v>68</v>
      </c>
      <c r="S1" s="9" t="s">
        <v>95</v>
      </c>
      <c r="T1" s="9" t="s">
        <v>96</v>
      </c>
      <c r="U1" s="9" t="s">
        <v>71</v>
      </c>
      <c r="V1" s="9" t="s">
        <v>69</v>
      </c>
      <c r="W1" s="9" t="s">
        <v>40</v>
      </c>
      <c r="X1" s="9"/>
      <c r="Y1" s="9" t="s">
        <v>37</v>
      </c>
      <c r="Z1" s="9" t="s">
        <v>38</v>
      </c>
      <c r="AA1" s="9" t="s">
        <v>31</v>
      </c>
      <c r="AB1" s="9" t="s">
        <v>39</v>
      </c>
    </row>
    <row r="2" spans="1:28">
      <c r="A2">
        <v>15</v>
      </c>
      <c r="B2">
        <v>1</v>
      </c>
      <c r="C2"/>
      <c r="D2">
        <v>446</v>
      </c>
      <c r="E2" t="s">
        <v>4975</v>
      </c>
      <c r="F2" t="s">
        <v>4976</v>
      </c>
      <c r="G2" t="s">
        <v>0</v>
      </c>
      <c r="H2">
        <v>1980</v>
      </c>
      <c r="I2" t="s">
        <v>1264</v>
      </c>
      <c r="J2" t="s">
        <v>249</v>
      </c>
      <c r="K2" s="180">
        <v>0.36371527777777779</v>
      </c>
      <c r="L2">
        <v>25</v>
      </c>
      <c r="M2">
        <v>0</v>
      </c>
      <c r="N2">
        <v>25</v>
      </c>
      <c r="Q2" s="13">
        <f>VLOOKUP(R2,id!$A:$C,3,0)</f>
        <v>140</v>
      </c>
      <c r="R2" s="13" t="str">
        <f t="shared" ref="R2:R8" si="0">S2&amp;T2&amp;V2</f>
        <v>PawłowskaMarlena1980</v>
      </c>
      <c r="S2" s="9" t="str">
        <f t="shared" ref="S2:S8" si="1">PROPER(E2)</f>
        <v>Pawłowska</v>
      </c>
      <c r="T2" s="9" t="str">
        <f t="shared" ref="T2:T8" si="2">F2</f>
        <v>Marlena</v>
      </c>
      <c r="U2" s="9" t="str">
        <f t="shared" ref="U2:U8" si="3">I2</f>
        <v>orienteering.waw.pl</v>
      </c>
      <c r="V2" s="9">
        <f t="shared" ref="V2:V8" si="4">H2</f>
        <v>1980</v>
      </c>
      <c r="W2" s="9">
        <v>100</v>
      </c>
      <c r="X2" s="9"/>
      <c r="Y2" s="9"/>
      <c r="Z2" s="9"/>
      <c r="AA2" s="9"/>
      <c r="AB2" s="9"/>
    </row>
    <row r="3" spans="1:28">
      <c r="A3">
        <v>17</v>
      </c>
      <c r="B3">
        <v>2</v>
      </c>
      <c r="C3"/>
      <c r="D3">
        <v>442</v>
      </c>
      <c r="E3" t="s">
        <v>226</v>
      </c>
      <c r="F3" t="s">
        <v>329</v>
      </c>
      <c r="G3" t="s">
        <v>0</v>
      </c>
      <c r="H3">
        <v>1975</v>
      </c>
      <c r="I3" t="s">
        <v>330</v>
      </c>
      <c r="J3" t="s">
        <v>1307</v>
      </c>
      <c r="K3" s="180">
        <v>0.40988425925925925</v>
      </c>
      <c r="L3">
        <v>25</v>
      </c>
      <c r="M3">
        <v>0</v>
      </c>
      <c r="N3">
        <v>25</v>
      </c>
      <c r="Q3" s="13">
        <f>VLOOKUP(R3,id!$A:$C,3,0)</f>
        <v>96</v>
      </c>
      <c r="R3" s="13" t="str">
        <f t="shared" si="0"/>
        <v>AdamczykEwa1975</v>
      </c>
      <c r="S3" s="9" t="str">
        <f t="shared" si="1"/>
        <v>Adamczyk</v>
      </c>
      <c r="T3" s="9" t="str">
        <f t="shared" si="2"/>
        <v>Ewa</v>
      </c>
      <c r="U3" s="9" t="str">
        <f t="shared" si="3"/>
        <v>Zbieranina z Niesięcina</v>
      </c>
      <c r="V3" s="9">
        <f t="shared" si="4"/>
        <v>1975</v>
      </c>
      <c r="W3" s="9">
        <f t="shared" ref="W3" si="5">W2*IF(AA3&lt;1,AA3,IF(AB3&lt;1,AB3,IF(Z3&lt;1,Z3,IF(Y3&lt;1,Y3,1))))</f>
        <v>88.736093070537081</v>
      </c>
      <c r="X3" s="9"/>
      <c r="Y3" s="9">
        <f t="shared" ref="Y3" si="6">K2/K3</f>
        <v>0.88736093070537081</v>
      </c>
      <c r="Z3" s="9">
        <f t="shared" ref="Z3" si="7">N3/N2</f>
        <v>1</v>
      </c>
      <c r="AA3" s="9">
        <v>1</v>
      </c>
      <c r="AB3" s="9">
        <v>1</v>
      </c>
    </row>
    <row r="4" spans="1:28">
      <c r="A4">
        <v>22</v>
      </c>
      <c r="B4">
        <v>3</v>
      </c>
      <c r="C4"/>
      <c r="D4">
        <v>412</v>
      </c>
      <c r="E4" t="s">
        <v>1296</v>
      </c>
      <c r="F4" t="s">
        <v>495</v>
      </c>
      <c r="G4" t="s">
        <v>0</v>
      </c>
      <c r="H4">
        <v>1973</v>
      </c>
      <c r="I4" t="s">
        <v>4977</v>
      </c>
      <c r="J4" t="s">
        <v>249</v>
      </c>
      <c r="K4" s="180">
        <v>0.40277777777777779</v>
      </c>
      <c r="L4">
        <v>23</v>
      </c>
      <c r="M4">
        <v>0</v>
      </c>
      <c r="N4">
        <v>23</v>
      </c>
      <c r="Q4" s="13">
        <f>VLOOKUP(R4,id!$A:$C,3,0)</f>
        <v>98</v>
      </c>
      <c r="R4" s="13" t="str">
        <f t="shared" ref="R4" si="8">S4&amp;T4&amp;V4</f>
        <v>CzeczottMałgorzata1973</v>
      </c>
      <c r="S4" s="9" t="str">
        <f t="shared" ref="S4" si="9">PROPER(E4)</f>
        <v>Czeczott</v>
      </c>
      <c r="T4" s="9" t="str">
        <f t="shared" ref="T4" si="10">F4</f>
        <v>Małgorzata</v>
      </c>
      <c r="U4" s="9" t="str">
        <f t="shared" ref="U4" si="11">I4</f>
        <v>TrailTeam.pl</v>
      </c>
      <c r="V4" s="9">
        <f t="shared" ref="V4" si="12">H4</f>
        <v>1973</v>
      </c>
      <c r="W4" s="9">
        <f t="shared" ref="W4:W10" si="13">W3*IF(AA4&lt;1,AA4,IF(AB4&lt;1,AB4,IF(Z4&lt;1,Z4,IF(Y4&lt;1,Y4,1))))</f>
        <v>81.637205624894122</v>
      </c>
      <c r="X4" s="9"/>
      <c r="Y4" s="9">
        <f t="shared" ref="Y4:Y10" si="14">K3/K4</f>
        <v>1.0176436781609195</v>
      </c>
      <c r="Z4" s="9">
        <f t="shared" ref="Z4:Z10" si="15">N4/N3</f>
        <v>0.92</v>
      </c>
      <c r="AA4" s="9">
        <v>1</v>
      </c>
      <c r="AB4" s="9">
        <v>1</v>
      </c>
    </row>
    <row r="5" spans="1:28">
      <c r="A5">
        <v>25</v>
      </c>
      <c r="B5">
        <v>4</v>
      </c>
      <c r="C5"/>
      <c r="D5">
        <v>417</v>
      </c>
      <c r="E5" t="s">
        <v>1534</v>
      </c>
      <c r="F5" t="s">
        <v>1533</v>
      </c>
      <c r="G5" t="s">
        <v>0</v>
      </c>
      <c r="H5">
        <v>1972</v>
      </c>
      <c r="I5" t="s">
        <v>1524</v>
      </c>
      <c r="J5" t="s">
        <v>4978</v>
      </c>
      <c r="K5" s="180">
        <v>0.3454861111111111</v>
      </c>
      <c r="L5">
        <v>22</v>
      </c>
      <c r="M5">
        <v>0</v>
      </c>
      <c r="N5">
        <v>22</v>
      </c>
      <c r="Q5" s="13">
        <f>VLOOKUP(R5,id!$A:$C,3,0)</f>
        <v>141</v>
      </c>
      <c r="R5" s="13" t="str">
        <f t="shared" si="0"/>
        <v>DziewiorIwona1972</v>
      </c>
      <c r="S5" s="9" t="str">
        <f t="shared" si="1"/>
        <v>Dziewior</v>
      </c>
      <c r="T5" s="9" t="str">
        <f t="shared" si="2"/>
        <v>Iwona</v>
      </c>
      <c r="U5" s="9" t="str">
        <f t="shared" si="3"/>
        <v>Dziewiorki</v>
      </c>
      <c r="V5" s="9">
        <f t="shared" si="4"/>
        <v>1972</v>
      </c>
      <c r="W5" s="9">
        <f t="shared" si="13"/>
        <v>78.087761902072643</v>
      </c>
      <c r="X5" s="9"/>
      <c r="Y5" s="9">
        <f t="shared" si="14"/>
        <v>1.1658291457286434</v>
      </c>
      <c r="Z5" s="9">
        <f t="shared" si="15"/>
        <v>0.95652173913043481</v>
      </c>
      <c r="AA5" s="9">
        <v>1</v>
      </c>
      <c r="AB5" s="9">
        <v>1</v>
      </c>
    </row>
    <row r="6" spans="1:28">
      <c r="A6">
        <v>45</v>
      </c>
      <c r="B6">
        <v>5</v>
      </c>
      <c r="C6"/>
      <c r="D6">
        <v>430</v>
      </c>
      <c r="E6" t="s">
        <v>802</v>
      </c>
      <c r="F6" t="s">
        <v>404</v>
      </c>
      <c r="G6" t="s">
        <v>0</v>
      </c>
      <c r="H6">
        <v>1982</v>
      </c>
      <c r="I6" t="s">
        <v>800</v>
      </c>
      <c r="J6" t="s">
        <v>197</v>
      </c>
      <c r="K6" s="180">
        <v>0.41539351851851847</v>
      </c>
      <c r="L6">
        <v>19</v>
      </c>
      <c r="M6">
        <v>0</v>
      </c>
      <c r="N6">
        <v>19</v>
      </c>
      <c r="Q6" s="13">
        <f>VLOOKUP(R6,id!$A:$C,3,0)</f>
        <v>139</v>
      </c>
      <c r="R6" s="13" t="str">
        <f t="shared" si="0"/>
        <v>CzarnyBarbara1982</v>
      </c>
      <c r="S6" s="9" t="str">
        <f t="shared" si="1"/>
        <v>Czarny</v>
      </c>
      <c r="T6" s="9" t="str">
        <f t="shared" si="2"/>
        <v>Barbara</v>
      </c>
      <c r="U6" s="9" t="str">
        <f t="shared" si="3"/>
        <v>Szkoła Fechtunku ARAMIS</v>
      </c>
      <c r="V6" s="9">
        <f t="shared" si="4"/>
        <v>1982</v>
      </c>
      <c r="W6" s="9">
        <f t="shared" si="13"/>
        <v>67.439430733608191</v>
      </c>
      <c r="X6" s="9"/>
      <c r="Y6" s="9">
        <f t="shared" si="14"/>
        <v>0.83170799665645034</v>
      </c>
      <c r="Z6" s="9">
        <f t="shared" si="15"/>
        <v>0.86363636363636365</v>
      </c>
      <c r="AA6" s="9">
        <v>1</v>
      </c>
      <c r="AB6" s="9">
        <v>1</v>
      </c>
    </row>
    <row r="7" spans="1:28">
      <c r="A7">
        <v>53</v>
      </c>
      <c r="B7">
        <v>6</v>
      </c>
      <c r="C7"/>
      <c r="D7">
        <v>422</v>
      </c>
      <c r="E7" t="s">
        <v>1536</v>
      </c>
      <c r="F7" t="s">
        <v>329</v>
      </c>
      <c r="G7" t="s">
        <v>0</v>
      </c>
      <c r="H7">
        <v>1974</v>
      </c>
      <c r="I7"/>
      <c r="J7" t="s">
        <v>3411</v>
      </c>
      <c r="K7" s="180">
        <v>0.36861111111111106</v>
      </c>
      <c r="L7">
        <v>15</v>
      </c>
      <c r="M7">
        <v>0</v>
      </c>
      <c r="N7">
        <v>15</v>
      </c>
      <c r="Q7" s="13">
        <f>VLOOKUP(R7,id!$A:$C,3,0)</f>
        <v>142</v>
      </c>
      <c r="R7" s="13" t="str">
        <f t="shared" si="0"/>
        <v>Urbanik-RedoEwa1974</v>
      </c>
      <c r="S7" s="9" t="str">
        <f t="shared" si="1"/>
        <v>Urbanik-Redo</v>
      </c>
      <c r="T7" s="9" t="str">
        <f t="shared" si="2"/>
        <v>Ewa</v>
      </c>
      <c r="U7" s="9">
        <f t="shared" si="3"/>
        <v>0</v>
      </c>
      <c r="V7" s="9">
        <f t="shared" si="4"/>
        <v>1974</v>
      </c>
      <c r="W7" s="9">
        <f t="shared" si="13"/>
        <v>53.24165584232226</v>
      </c>
      <c r="X7" s="9"/>
      <c r="Y7" s="9">
        <f t="shared" si="14"/>
        <v>1.1269153479025371</v>
      </c>
      <c r="Z7" s="9">
        <f t="shared" si="15"/>
        <v>0.78947368421052633</v>
      </c>
      <c r="AA7" s="9">
        <v>1</v>
      </c>
      <c r="AB7" s="9">
        <v>1</v>
      </c>
    </row>
    <row r="8" spans="1:28">
      <c r="A8">
        <v>56</v>
      </c>
      <c r="B8">
        <v>7</v>
      </c>
      <c r="C8"/>
      <c r="D8">
        <v>458</v>
      </c>
      <c r="E8" t="s">
        <v>4750</v>
      </c>
      <c r="F8" t="s">
        <v>763</v>
      </c>
      <c r="G8" t="s">
        <v>0</v>
      </c>
      <c r="H8">
        <v>1980</v>
      </c>
      <c r="I8"/>
      <c r="J8" t="s">
        <v>197</v>
      </c>
      <c r="K8" s="180">
        <v>0.3991319444444445</v>
      </c>
      <c r="L8">
        <v>15</v>
      </c>
      <c r="M8">
        <v>0</v>
      </c>
      <c r="N8">
        <v>15</v>
      </c>
      <c r="Q8" s="13">
        <f>VLOOKUP(R8,id!$A:$C,3,0)</f>
        <v>143</v>
      </c>
      <c r="R8" s="13" t="str">
        <f t="shared" si="0"/>
        <v>KoźbiałKatarzyna1980</v>
      </c>
      <c r="S8" s="9" t="str">
        <f t="shared" si="1"/>
        <v>Koźbiał</v>
      </c>
      <c r="T8" s="9" t="str">
        <f t="shared" si="2"/>
        <v>Katarzyna</v>
      </c>
      <c r="U8" s="9">
        <f t="shared" si="3"/>
        <v>0</v>
      </c>
      <c r="V8" s="9">
        <f t="shared" si="4"/>
        <v>1980</v>
      </c>
      <c r="W8" s="9">
        <f t="shared" si="13"/>
        <v>49.17037132858573</v>
      </c>
      <c r="X8" s="9"/>
      <c r="Y8" s="9">
        <f t="shared" si="14"/>
        <v>0.92353197042192237</v>
      </c>
      <c r="Z8" s="9">
        <f t="shared" si="15"/>
        <v>1</v>
      </c>
      <c r="AA8" s="9">
        <v>1</v>
      </c>
      <c r="AB8" s="9">
        <v>1</v>
      </c>
    </row>
    <row r="9" spans="1:28">
      <c r="A9">
        <v>56</v>
      </c>
      <c r="B9">
        <v>7</v>
      </c>
      <c r="C9"/>
      <c r="D9">
        <v>457</v>
      </c>
      <c r="E9" t="s">
        <v>4751</v>
      </c>
      <c r="F9" t="s">
        <v>4752</v>
      </c>
      <c r="G9" t="s">
        <v>0</v>
      </c>
      <c r="H9">
        <v>1996</v>
      </c>
      <c r="I9"/>
      <c r="J9" t="s">
        <v>4979</v>
      </c>
      <c r="K9" s="180">
        <v>0.3991319444444445</v>
      </c>
      <c r="L9">
        <v>15</v>
      </c>
      <c r="M9">
        <v>0</v>
      </c>
      <c r="N9">
        <v>15</v>
      </c>
      <c r="Q9" s="13">
        <f>VLOOKUP(R9,id!$A:$C,3,0)</f>
        <v>144</v>
      </c>
      <c r="R9" s="13" t="str">
        <f t="shared" ref="R9:R10" si="16">S9&amp;T9&amp;V9</f>
        <v>RogałaKlaudia1996</v>
      </c>
      <c r="S9" s="9" t="str">
        <f t="shared" ref="S9:S10" si="17">PROPER(E9)</f>
        <v>Rogała</v>
      </c>
      <c r="T9" s="9" t="str">
        <f t="shared" ref="T9:T10" si="18">F9</f>
        <v>Klaudia</v>
      </c>
      <c r="U9" s="9">
        <f t="shared" ref="U9:U10" si="19">I9</f>
        <v>0</v>
      </c>
      <c r="V9" s="9">
        <f t="shared" ref="V9:V10" si="20">H9</f>
        <v>1996</v>
      </c>
      <c r="W9" s="9">
        <f t="shared" si="13"/>
        <v>49.17037132858573</v>
      </c>
      <c r="X9" s="9"/>
      <c r="Y9" s="9">
        <f t="shared" si="14"/>
        <v>1</v>
      </c>
      <c r="Z9" s="9">
        <f t="shared" si="15"/>
        <v>1</v>
      </c>
      <c r="AA9" s="9">
        <v>1</v>
      </c>
      <c r="AB9" s="9">
        <v>1</v>
      </c>
    </row>
    <row r="10" spans="1:28">
      <c r="A10">
        <v>60</v>
      </c>
      <c r="B10">
        <v>9</v>
      </c>
      <c r="C10"/>
      <c r="D10">
        <v>463</v>
      </c>
      <c r="E10" t="s">
        <v>936</v>
      </c>
      <c r="F10" t="s">
        <v>933</v>
      </c>
      <c r="G10" t="s">
        <v>0</v>
      </c>
      <c r="H10">
        <v>1977</v>
      </c>
      <c r="I10" t="s">
        <v>742</v>
      </c>
      <c r="J10" t="s">
        <v>234</v>
      </c>
      <c r="K10" s="180">
        <v>0.41151620370370368</v>
      </c>
      <c r="L10">
        <v>15</v>
      </c>
      <c r="M10">
        <v>0</v>
      </c>
      <c r="N10">
        <v>15</v>
      </c>
      <c r="Q10" s="13">
        <f>VLOOKUP(R10,id!$A:$C,3,0)</f>
        <v>104</v>
      </c>
      <c r="R10" s="13" t="str">
        <f t="shared" si="16"/>
        <v>NowińskaRenata1977</v>
      </c>
      <c r="S10" s="9" t="str">
        <f t="shared" si="17"/>
        <v>Nowińska</v>
      </c>
      <c r="T10" s="9" t="str">
        <f t="shared" si="18"/>
        <v>Renata</v>
      </c>
      <c r="U10" s="9" t="str">
        <f t="shared" si="19"/>
        <v>OrientAkcja</v>
      </c>
      <c r="V10" s="9">
        <f t="shared" si="20"/>
        <v>1977</v>
      </c>
      <c r="W10" s="9">
        <f t="shared" si="13"/>
        <v>47.690627345416374</v>
      </c>
      <c r="X10" s="9"/>
      <c r="Y10" s="9">
        <f t="shared" si="14"/>
        <v>0.96990577977780923</v>
      </c>
      <c r="Z10" s="9">
        <f t="shared" si="15"/>
        <v>1</v>
      </c>
      <c r="AA10" s="9">
        <v>1</v>
      </c>
      <c r="AB10" s="9">
        <v>1</v>
      </c>
    </row>
  </sheetData>
  <pageMargins left="0" right="0" top="0.39409448818897636" bottom="0.39409448818897636" header="0" footer="0"/>
  <headerFooter>
    <oddHeader>&amp;C&amp;A</oddHeader>
    <oddFooter>&amp;CPage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"/>
  <sheetViews>
    <sheetView topLeftCell="A13" workbookViewId="0">
      <selection activeCell="W13" sqref="W1:W1048576"/>
    </sheetView>
  </sheetViews>
  <sheetFormatPr defaultColWidth="8.85546875" defaultRowHeight="14.25"/>
  <cols>
    <col min="1" max="1" width="10" style="47" bestFit="1" customWidth="1"/>
    <col min="2" max="2" width="11.7109375" style="47" bestFit="1" customWidth="1"/>
    <col min="3" max="3" width="14.28515625" style="47" bestFit="1" customWidth="1"/>
    <col min="4" max="4" width="4" style="47" bestFit="1" customWidth="1"/>
    <col min="5" max="5" width="16.28515625" style="47" bestFit="1" customWidth="1"/>
    <col min="6" max="6" width="10.7109375" style="47" bestFit="1" customWidth="1"/>
    <col min="7" max="7" width="4.28515625" style="47" bestFit="1" customWidth="1"/>
    <col min="8" max="8" width="6.85546875" style="47" bestFit="1" customWidth="1"/>
    <col min="9" max="9" width="34.5703125" style="47" bestFit="1" customWidth="1"/>
    <col min="10" max="10" width="18.140625" style="47" bestFit="1" customWidth="1"/>
    <col min="11" max="13" width="9.42578125" style="47" customWidth="1"/>
    <col min="14" max="14" width="16.42578125" style="47" bestFit="1" customWidth="1"/>
    <col min="15" max="16384" width="8.85546875" style="47"/>
  </cols>
  <sheetData>
    <row r="1" spans="1:28">
      <c r="A1" s="72" t="s">
        <v>3484</v>
      </c>
      <c r="B1" s="72" t="s">
        <v>3640</v>
      </c>
      <c r="C1" s="72" t="s">
        <v>3641</v>
      </c>
      <c r="D1" s="72" t="s">
        <v>3642</v>
      </c>
      <c r="E1" s="72" t="s">
        <v>156</v>
      </c>
      <c r="F1" s="72" t="s">
        <v>157</v>
      </c>
      <c r="G1" s="72" t="s">
        <v>808</v>
      </c>
      <c r="H1" s="72" t="s">
        <v>69</v>
      </c>
      <c r="I1" s="72" t="s">
        <v>3446</v>
      </c>
      <c r="J1" s="72" t="s">
        <v>3489</v>
      </c>
      <c r="K1" s="72" t="s">
        <v>3452</v>
      </c>
      <c r="L1" s="72" t="s">
        <v>3453</v>
      </c>
      <c r="M1" s="72" t="s">
        <v>3726</v>
      </c>
      <c r="N1" s="72" t="s">
        <v>3725</v>
      </c>
      <c r="Q1" s="13" t="s">
        <v>67</v>
      </c>
      <c r="R1" s="13" t="s">
        <v>68</v>
      </c>
      <c r="S1" s="9" t="s">
        <v>95</v>
      </c>
      <c r="T1" s="9" t="s">
        <v>96</v>
      </c>
      <c r="U1" s="9" t="s">
        <v>71</v>
      </c>
      <c r="V1" s="9" t="s">
        <v>69</v>
      </c>
      <c r="W1" s="9" t="s">
        <v>40</v>
      </c>
      <c r="X1" s="9"/>
      <c r="Y1" s="9" t="s">
        <v>37</v>
      </c>
      <c r="Z1" s="9" t="s">
        <v>38</v>
      </c>
      <c r="AA1" s="9" t="s">
        <v>31</v>
      </c>
      <c r="AB1" s="9" t="s">
        <v>39</v>
      </c>
    </row>
    <row r="2" spans="1:28">
      <c r="A2">
        <v>1</v>
      </c>
      <c r="B2"/>
      <c r="C2">
        <v>1</v>
      </c>
      <c r="D2">
        <v>434</v>
      </c>
      <c r="E2" t="s">
        <v>297</v>
      </c>
      <c r="F2" t="s">
        <v>15</v>
      </c>
      <c r="G2" t="s">
        <v>32</v>
      </c>
      <c r="H2">
        <v>1979</v>
      </c>
      <c r="I2" t="s">
        <v>289</v>
      </c>
      <c r="J2" t="s">
        <v>249</v>
      </c>
      <c r="K2" s="180">
        <v>0.36400462962962959</v>
      </c>
      <c r="L2">
        <v>30</v>
      </c>
      <c r="M2">
        <v>0</v>
      </c>
      <c r="N2">
        <v>30</v>
      </c>
      <c r="Q2" s="13">
        <f>VLOOKUP(R2,id!$A:$C,3,0)</f>
        <v>55</v>
      </c>
      <c r="R2" s="13" t="str">
        <f t="shared" ref="R2:R38" si="0">S2&amp;T2&amp;V2</f>
        <v>BuciakPiotr1979</v>
      </c>
      <c r="S2" s="9" t="str">
        <f>PROPER(E2)</f>
        <v>Buciak</v>
      </c>
      <c r="T2" s="9" t="str">
        <f>F2</f>
        <v>Piotr</v>
      </c>
      <c r="U2" s="9" t="str">
        <f>I2</f>
        <v>Team 360°</v>
      </c>
      <c r="V2" s="9">
        <f>H2</f>
        <v>1979</v>
      </c>
      <c r="W2" s="9">
        <v>100</v>
      </c>
      <c r="X2" s="9"/>
      <c r="Y2" s="9"/>
      <c r="Z2" s="9"/>
      <c r="AA2" s="9"/>
      <c r="AB2" s="9"/>
    </row>
    <row r="3" spans="1:28">
      <c r="A3">
        <v>2</v>
      </c>
      <c r="B3"/>
      <c r="C3">
        <v>2</v>
      </c>
      <c r="D3">
        <v>460</v>
      </c>
      <c r="E3" t="s">
        <v>262</v>
      </c>
      <c r="F3" t="s">
        <v>16</v>
      </c>
      <c r="G3" t="s">
        <v>32</v>
      </c>
      <c r="H3">
        <v>1979</v>
      </c>
      <c r="I3" t="s">
        <v>4912</v>
      </c>
      <c r="J3" t="s">
        <v>249</v>
      </c>
      <c r="K3" s="180">
        <v>0.37650462962962961</v>
      </c>
      <c r="L3">
        <v>30</v>
      </c>
      <c r="M3">
        <v>0</v>
      </c>
      <c r="N3">
        <v>30</v>
      </c>
      <c r="Q3" s="13">
        <f>VLOOKUP(R3,id!$A:$C,3,0)</f>
        <v>58</v>
      </c>
      <c r="R3" s="13" t="str">
        <f t="shared" si="0"/>
        <v>BrudłoPaweł1979</v>
      </c>
      <c r="S3" s="9" t="str">
        <f t="shared" ref="S3:S37" si="1">PROPER(E3)</f>
        <v>Brudło</v>
      </c>
      <c r="T3" s="9" t="str">
        <f t="shared" ref="T3:T37" si="2">F3</f>
        <v>Paweł</v>
      </c>
      <c r="U3" s="9" t="str">
        <f t="shared" ref="U3:U37" si="3">I3</f>
        <v>Babiki</v>
      </c>
      <c r="V3" s="9">
        <f t="shared" ref="V3:V37" si="4">H3</f>
        <v>1979</v>
      </c>
      <c r="W3" s="9">
        <f t="shared" ref="W3:W15" si="5">W2*IF(AA3&lt;1,AA3,IF(AB3&lt;1,AB3,IF(Z3&lt;1,Z3,IF(Y3&lt;1,Y3,1))))</f>
        <v>96.679987703658156</v>
      </c>
      <c r="X3" s="9"/>
      <c r="Y3" s="9">
        <f>K2/K3</f>
        <v>0.96679987703658155</v>
      </c>
      <c r="Z3" s="9">
        <f>N3/N2</f>
        <v>1</v>
      </c>
      <c r="AA3" s="9">
        <v>1</v>
      </c>
      <c r="AB3" s="9">
        <v>1</v>
      </c>
    </row>
    <row r="4" spans="1:28">
      <c r="A4">
        <v>3</v>
      </c>
      <c r="B4"/>
      <c r="C4">
        <v>3</v>
      </c>
      <c r="D4">
        <v>401</v>
      </c>
      <c r="E4" t="s">
        <v>293</v>
      </c>
      <c r="F4" t="s">
        <v>267</v>
      </c>
      <c r="G4" t="s">
        <v>32</v>
      </c>
      <c r="H4">
        <v>1972</v>
      </c>
      <c r="I4" t="s">
        <v>139</v>
      </c>
      <c r="J4" t="s">
        <v>4980</v>
      </c>
      <c r="K4" s="180">
        <v>0.39815972222222218</v>
      </c>
      <c r="L4">
        <v>30</v>
      </c>
      <c r="M4">
        <v>0</v>
      </c>
      <c r="N4">
        <v>30</v>
      </c>
      <c r="Q4" s="13">
        <f>VLOOKUP(R4,id!$A:$C,3,0)</f>
        <v>6</v>
      </c>
      <c r="R4" s="13" t="str">
        <f t="shared" si="0"/>
        <v>BoberBartłomiej1972</v>
      </c>
      <c r="S4" s="9" t="str">
        <f t="shared" si="1"/>
        <v>Bober</v>
      </c>
      <c r="T4" s="9" t="str">
        <f t="shared" si="2"/>
        <v>Bartłomiej</v>
      </c>
      <c r="U4" s="9" t="str">
        <f t="shared" si="3"/>
        <v>Harpagan</v>
      </c>
      <c r="V4" s="9">
        <f t="shared" si="4"/>
        <v>1972</v>
      </c>
      <c r="W4" s="9">
        <f t="shared" si="5"/>
        <v>91.421760995319914</v>
      </c>
      <c r="X4" s="9"/>
      <c r="Y4" s="9">
        <f t="shared" ref="Y4:Y15" si="6">K3/K4</f>
        <v>0.94561204616144889</v>
      </c>
      <c r="Z4" s="9">
        <f t="shared" ref="Z4:Z15" si="7">N4/N3</f>
        <v>1</v>
      </c>
      <c r="AA4" s="9">
        <v>1</v>
      </c>
      <c r="AB4" s="9">
        <v>1</v>
      </c>
    </row>
    <row r="5" spans="1:28">
      <c r="A5">
        <v>4</v>
      </c>
      <c r="B5"/>
      <c r="C5">
        <v>4</v>
      </c>
      <c r="D5">
        <v>420</v>
      </c>
      <c r="E5" t="s">
        <v>74</v>
      </c>
      <c r="F5" t="s">
        <v>73</v>
      </c>
      <c r="G5" t="s">
        <v>32</v>
      </c>
      <c r="H5">
        <v>1992</v>
      </c>
      <c r="I5" t="s">
        <v>4843</v>
      </c>
      <c r="J5" t="s">
        <v>242</v>
      </c>
      <c r="K5" s="180">
        <v>0.4024652777777778</v>
      </c>
      <c r="L5">
        <v>30</v>
      </c>
      <c r="M5">
        <v>0</v>
      </c>
      <c r="N5">
        <v>30</v>
      </c>
      <c r="Q5" s="13">
        <f>VLOOKUP(R5,id!$A:$C,3,0)</f>
        <v>4</v>
      </c>
      <c r="R5" s="13" t="str">
        <f t="shared" si="0"/>
        <v>JakubekKrystian1992</v>
      </c>
      <c r="S5" s="9" t="str">
        <f t="shared" si="1"/>
        <v>Jakubek</v>
      </c>
      <c r="T5" s="9" t="str">
        <f t="shared" si="2"/>
        <v>Krystian</v>
      </c>
      <c r="U5" s="9" t="str">
        <f t="shared" si="3"/>
        <v>ULTRAdventure</v>
      </c>
      <c r="V5" s="9">
        <f t="shared" si="4"/>
        <v>1992</v>
      </c>
      <c r="W5" s="9">
        <f t="shared" si="5"/>
        <v>90.443735081816342</v>
      </c>
      <c r="X5" s="9"/>
      <c r="Y5" s="9">
        <f t="shared" si="6"/>
        <v>0.98930204468984539</v>
      </c>
      <c r="Z5" s="9">
        <f t="shared" si="7"/>
        <v>1</v>
      </c>
      <c r="AA5" s="9">
        <v>1</v>
      </c>
      <c r="AB5" s="9">
        <v>1</v>
      </c>
    </row>
    <row r="6" spans="1:28">
      <c r="A6">
        <v>5</v>
      </c>
      <c r="B6"/>
      <c r="C6">
        <v>5</v>
      </c>
      <c r="D6">
        <v>456</v>
      </c>
      <c r="E6" t="s">
        <v>1517</v>
      </c>
      <c r="F6" t="s">
        <v>55</v>
      </c>
      <c r="G6" t="s">
        <v>32</v>
      </c>
      <c r="H6">
        <v>1982</v>
      </c>
      <c r="I6" t="s">
        <v>4981</v>
      </c>
      <c r="J6" t="s">
        <v>4982</v>
      </c>
      <c r="K6" s="180">
        <v>0.40695601851851854</v>
      </c>
      <c r="L6">
        <v>30</v>
      </c>
      <c r="M6">
        <v>0</v>
      </c>
      <c r="N6">
        <v>30</v>
      </c>
      <c r="Q6" s="13">
        <f>VLOOKUP(R6,id!$A:$C,3,0)</f>
        <v>145</v>
      </c>
      <c r="R6" s="13" t="str">
        <f t="shared" si="0"/>
        <v>WesołowskiMichał1982</v>
      </c>
      <c r="S6" s="9" t="str">
        <f t="shared" si="1"/>
        <v>Wesołowski</v>
      </c>
      <c r="T6" s="9" t="str">
        <f t="shared" si="2"/>
        <v>Michał</v>
      </c>
      <c r="U6" s="9" t="str">
        <f t="shared" si="3"/>
        <v>DiMEN</v>
      </c>
      <c r="V6" s="9">
        <f t="shared" si="4"/>
        <v>1982</v>
      </c>
      <c r="W6" s="9">
        <f t="shared" si="5"/>
        <v>89.445692670856914</v>
      </c>
      <c r="X6" s="9"/>
      <c r="Y6" s="9">
        <f t="shared" si="6"/>
        <v>0.98896504650038397</v>
      </c>
      <c r="Z6" s="9">
        <f t="shared" si="7"/>
        <v>1</v>
      </c>
      <c r="AA6" s="9">
        <v>1</v>
      </c>
      <c r="AB6" s="9">
        <v>1</v>
      </c>
    </row>
    <row r="7" spans="1:28">
      <c r="A7">
        <v>6</v>
      </c>
      <c r="B7"/>
      <c r="C7">
        <v>6</v>
      </c>
      <c r="D7">
        <v>462</v>
      </c>
      <c r="E7" t="s">
        <v>75</v>
      </c>
      <c r="F7" t="s">
        <v>86</v>
      </c>
      <c r="G7" t="s">
        <v>32</v>
      </c>
      <c r="H7">
        <v>1984</v>
      </c>
      <c r="I7" t="s">
        <v>1523</v>
      </c>
      <c r="J7" t="s">
        <v>242</v>
      </c>
      <c r="K7" s="180">
        <v>0.40767361111111111</v>
      </c>
      <c r="L7">
        <v>30</v>
      </c>
      <c r="M7">
        <v>0</v>
      </c>
      <c r="N7">
        <v>30</v>
      </c>
      <c r="Q7" s="13">
        <f>VLOOKUP(R7,id!$A:$C,3,0)</f>
        <v>130</v>
      </c>
      <c r="R7" s="13" t="str">
        <f t="shared" si="0"/>
        <v>WieczorekJarosław1984</v>
      </c>
      <c r="S7" s="9" t="str">
        <f t="shared" si="1"/>
        <v>Wieczorek</v>
      </c>
      <c r="T7" s="9" t="str">
        <f t="shared" si="2"/>
        <v>Jarosław</v>
      </c>
      <c r="U7" s="9" t="str">
        <f t="shared" si="3"/>
        <v>Rajd Liczyrzepy / Europa Ubezpieczenia</v>
      </c>
      <c r="V7" s="9">
        <f t="shared" si="4"/>
        <v>1984</v>
      </c>
      <c r="W7" s="9">
        <f t="shared" si="5"/>
        <v>89.288249155381422</v>
      </c>
      <c r="X7" s="9"/>
      <c r="Y7" s="9">
        <f t="shared" si="6"/>
        <v>0.99823978650313716</v>
      </c>
      <c r="Z7" s="9">
        <f t="shared" si="7"/>
        <v>1</v>
      </c>
      <c r="AA7" s="9">
        <v>1</v>
      </c>
      <c r="AB7" s="9">
        <v>1</v>
      </c>
    </row>
    <row r="8" spans="1:28">
      <c r="A8">
        <v>7</v>
      </c>
      <c r="B8"/>
      <c r="C8">
        <v>7</v>
      </c>
      <c r="D8">
        <v>426</v>
      </c>
      <c r="E8" t="s">
        <v>3773</v>
      </c>
      <c r="F8" t="s">
        <v>66</v>
      </c>
      <c r="G8" t="s">
        <v>32</v>
      </c>
      <c r="H8">
        <v>1979</v>
      </c>
      <c r="I8" t="s">
        <v>4983</v>
      </c>
      <c r="J8" t="s">
        <v>197</v>
      </c>
      <c r="K8" s="180">
        <v>0.40671296296296294</v>
      </c>
      <c r="L8">
        <v>28</v>
      </c>
      <c r="M8">
        <v>0</v>
      </c>
      <c r="N8">
        <v>28</v>
      </c>
      <c r="Q8" s="13">
        <f>VLOOKUP(R8,id!$A:$C,3,0)</f>
        <v>146</v>
      </c>
      <c r="R8" s="13" t="str">
        <f t="shared" si="0"/>
        <v>MierzwaMaciej1979</v>
      </c>
      <c r="S8" s="9" t="str">
        <f t="shared" si="1"/>
        <v>Mierzwa</v>
      </c>
      <c r="T8" s="9" t="str">
        <f t="shared" si="2"/>
        <v>Maciej</v>
      </c>
      <c r="U8" s="9" t="str">
        <f t="shared" si="3"/>
        <v>iCamper</v>
      </c>
      <c r="V8" s="9">
        <f t="shared" si="4"/>
        <v>1979</v>
      </c>
      <c r="W8" s="9">
        <f t="shared" si="5"/>
        <v>83.335699211689331</v>
      </c>
      <c r="X8" s="9"/>
      <c r="Y8" s="9">
        <f t="shared" si="6"/>
        <v>1.0023619806488333</v>
      </c>
      <c r="Z8" s="9">
        <f t="shared" si="7"/>
        <v>0.93333333333333335</v>
      </c>
      <c r="AA8" s="9">
        <v>1</v>
      </c>
      <c r="AB8" s="9">
        <v>1</v>
      </c>
    </row>
    <row r="9" spans="1:28">
      <c r="A9">
        <v>8</v>
      </c>
      <c r="B9"/>
      <c r="C9">
        <v>8</v>
      </c>
      <c r="D9">
        <v>433</v>
      </c>
      <c r="E9" t="s">
        <v>4984</v>
      </c>
      <c r="F9" t="s">
        <v>16</v>
      </c>
      <c r="G9" t="s">
        <v>32</v>
      </c>
      <c r="H9">
        <v>1975</v>
      </c>
      <c r="I9" t="s">
        <v>4985</v>
      </c>
      <c r="J9" t="s">
        <v>4986</v>
      </c>
      <c r="K9" s="180">
        <v>0.40748842592592593</v>
      </c>
      <c r="L9">
        <v>28</v>
      </c>
      <c r="M9">
        <v>0</v>
      </c>
      <c r="N9">
        <v>28</v>
      </c>
      <c r="Q9" s="13">
        <f>VLOOKUP(R9,id!$A:$C,3,0)</f>
        <v>147</v>
      </c>
      <c r="R9" s="13" t="str">
        <f t="shared" si="0"/>
        <v>DybekPaweł1975</v>
      </c>
      <c r="S9" s="9" t="str">
        <f t="shared" si="1"/>
        <v>Dybek</v>
      </c>
      <c r="T9" s="9" t="str">
        <f t="shared" si="2"/>
        <v>Paweł</v>
      </c>
      <c r="U9" s="9" t="str">
        <f t="shared" si="3"/>
        <v>Salomon Suunto Team</v>
      </c>
      <c r="V9" s="9">
        <f>H9</f>
        <v>1975</v>
      </c>
      <c r="W9" s="9">
        <f t="shared" si="5"/>
        <v>83.177108822074104</v>
      </c>
      <c r="X9" s="9"/>
      <c r="Y9" s="9">
        <f t="shared" si="6"/>
        <v>0.99809696935268544</v>
      </c>
      <c r="Z9" s="9">
        <f t="shared" si="7"/>
        <v>1</v>
      </c>
      <c r="AA9" s="9">
        <v>1</v>
      </c>
      <c r="AB9" s="9">
        <v>1</v>
      </c>
    </row>
    <row r="10" spans="1:28">
      <c r="A10">
        <v>9</v>
      </c>
      <c r="B10"/>
      <c r="C10">
        <v>9</v>
      </c>
      <c r="D10">
        <v>414</v>
      </c>
      <c r="E10" t="s">
        <v>241</v>
      </c>
      <c r="F10" t="s">
        <v>237</v>
      </c>
      <c r="G10" t="s">
        <v>32</v>
      </c>
      <c r="H10">
        <v>1979</v>
      </c>
      <c r="I10" t="s">
        <v>232</v>
      </c>
      <c r="J10" t="s">
        <v>1312</v>
      </c>
      <c r="K10" s="180">
        <v>0.41909722222222223</v>
      </c>
      <c r="L10">
        <v>29</v>
      </c>
      <c r="M10">
        <v>-1</v>
      </c>
      <c r="N10">
        <v>28</v>
      </c>
      <c r="Q10" s="13">
        <f>VLOOKUP(R10,id!$A:$C,3,0)</f>
        <v>5</v>
      </c>
      <c r="R10" s="13" t="str">
        <f t="shared" si="0"/>
        <v>WalentowskiRadosław1979</v>
      </c>
      <c r="S10" s="9" t="str">
        <f t="shared" si="1"/>
        <v>Walentowski</v>
      </c>
      <c r="T10" s="9" t="str">
        <f t="shared" si="2"/>
        <v>Radosław</v>
      </c>
      <c r="U10" s="9" t="str">
        <f t="shared" si="3"/>
        <v>LosMaruderos</v>
      </c>
      <c r="V10" s="9">
        <f t="shared" ref="V10:V11" si="8">H10</f>
        <v>1979</v>
      </c>
      <c r="W10" s="9">
        <f t="shared" si="5"/>
        <v>80.87314195798848</v>
      </c>
      <c r="X10" s="9"/>
      <c r="Y10" s="9">
        <f t="shared" si="6"/>
        <v>0.97230046948356808</v>
      </c>
      <c r="Z10" s="9">
        <f t="shared" si="7"/>
        <v>1</v>
      </c>
      <c r="AA10" s="9">
        <v>1</v>
      </c>
      <c r="AB10" s="9">
        <v>1</v>
      </c>
    </row>
    <row r="11" spans="1:28">
      <c r="A11">
        <v>10</v>
      </c>
      <c r="B11"/>
      <c r="C11">
        <v>10</v>
      </c>
      <c r="D11">
        <v>404</v>
      </c>
      <c r="E11" t="s">
        <v>963</v>
      </c>
      <c r="F11" t="s">
        <v>66</v>
      </c>
      <c r="G11" t="s">
        <v>32</v>
      </c>
      <c r="H11">
        <v>1970</v>
      </c>
      <c r="I11" t="s">
        <v>284</v>
      </c>
      <c r="J11" t="s">
        <v>4620</v>
      </c>
      <c r="K11" s="180">
        <v>0.40528935185185183</v>
      </c>
      <c r="L11">
        <v>27</v>
      </c>
      <c r="M11">
        <v>0</v>
      </c>
      <c r="N11">
        <v>27</v>
      </c>
      <c r="Q11" s="13">
        <f>VLOOKUP(R11,id!$A:$C,3,0)</f>
        <v>148</v>
      </c>
      <c r="R11" s="13" t="str">
        <f t="shared" si="0"/>
        <v>PońcMaciej1970</v>
      </c>
      <c r="S11" s="9" t="str">
        <f t="shared" si="1"/>
        <v>Pońc</v>
      </c>
      <c r="T11" s="9" t="str">
        <f t="shared" si="2"/>
        <v>Maciej</v>
      </c>
      <c r="U11" s="9" t="str">
        <f t="shared" si="3"/>
        <v>Team360</v>
      </c>
      <c r="V11" s="9">
        <f t="shared" si="8"/>
        <v>1970</v>
      </c>
      <c r="W11" s="9">
        <f t="shared" si="5"/>
        <v>77.9848154594889</v>
      </c>
      <c r="X11" s="9"/>
      <c r="Y11" s="9">
        <f t="shared" si="6"/>
        <v>1.0340691664048891</v>
      </c>
      <c r="Z11" s="9">
        <f t="shared" si="7"/>
        <v>0.9642857142857143</v>
      </c>
      <c r="AA11" s="9">
        <v>1</v>
      </c>
      <c r="AB11" s="9">
        <v>1</v>
      </c>
    </row>
    <row r="12" spans="1:28">
      <c r="A12">
        <v>11</v>
      </c>
      <c r="B12"/>
      <c r="C12">
        <v>11</v>
      </c>
      <c r="D12">
        <v>405</v>
      </c>
      <c r="E12" t="s">
        <v>18</v>
      </c>
      <c r="F12" t="s">
        <v>19</v>
      </c>
      <c r="G12" t="s">
        <v>32</v>
      </c>
      <c r="H12">
        <v>1964</v>
      </c>
      <c r="I12"/>
      <c r="J12" t="s">
        <v>229</v>
      </c>
      <c r="K12" s="180">
        <v>0.40927083333333331</v>
      </c>
      <c r="L12">
        <v>26</v>
      </c>
      <c r="M12">
        <v>0</v>
      </c>
      <c r="N12">
        <v>26</v>
      </c>
      <c r="Q12" s="13">
        <f>VLOOKUP(R12,id!$A:$C,3,0)</f>
        <v>24</v>
      </c>
      <c r="R12" s="13" t="str">
        <f t="shared" si="0"/>
        <v>LiszkaGrzegorz1964</v>
      </c>
      <c r="S12" s="9" t="str">
        <f t="shared" si="1"/>
        <v>Liszka</v>
      </c>
      <c r="T12" s="9" t="str">
        <f t="shared" si="2"/>
        <v>Grzegorz</v>
      </c>
      <c r="U12" s="9">
        <f t="shared" si="3"/>
        <v>0</v>
      </c>
      <c r="V12" s="9">
        <f t="shared" si="4"/>
        <v>1964</v>
      </c>
      <c r="W12" s="9">
        <f t="shared" si="5"/>
        <v>75.096488960989305</v>
      </c>
      <c r="X12" s="9"/>
      <c r="Y12" s="9">
        <f t="shared" si="6"/>
        <v>0.99027176833234354</v>
      </c>
      <c r="Z12" s="9">
        <f t="shared" si="7"/>
        <v>0.96296296296296291</v>
      </c>
      <c r="AA12" s="9">
        <v>1</v>
      </c>
      <c r="AB12" s="9">
        <v>1</v>
      </c>
    </row>
    <row r="13" spans="1:28">
      <c r="A13">
        <v>12</v>
      </c>
      <c r="B13"/>
      <c r="C13">
        <v>12</v>
      </c>
      <c r="D13">
        <v>411</v>
      </c>
      <c r="E13" t="s">
        <v>3729</v>
      </c>
      <c r="F13" t="s">
        <v>374</v>
      </c>
      <c r="G13" t="s">
        <v>32</v>
      </c>
      <c r="H13">
        <v>1990</v>
      </c>
      <c r="I13"/>
      <c r="J13" t="s">
        <v>3718</v>
      </c>
      <c r="K13" s="180">
        <v>0.41348379629629628</v>
      </c>
      <c r="L13">
        <v>26</v>
      </c>
      <c r="M13">
        <v>0</v>
      </c>
      <c r="N13">
        <v>26</v>
      </c>
      <c r="Q13" s="13">
        <f>VLOOKUP(R13,id!$A:$C,3,0)</f>
        <v>131</v>
      </c>
      <c r="R13" s="13" t="str">
        <f t="shared" si="0"/>
        <v>DoboszPatryk1990</v>
      </c>
      <c r="S13" s="9" t="str">
        <f t="shared" si="1"/>
        <v>Dobosz</v>
      </c>
      <c r="T13" s="9" t="str">
        <f t="shared" si="2"/>
        <v>Patryk</v>
      </c>
      <c r="U13" s="9">
        <f t="shared" si="3"/>
        <v>0</v>
      </c>
      <c r="V13" s="9">
        <f t="shared" si="4"/>
        <v>1990</v>
      </c>
      <c r="W13" s="9">
        <f t="shared" si="5"/>
        <v>74.331335091659696</v>
      </c>
      <c r="X13" s="9"/>
      <c r="Y13" s="9">
        <f t="shared" si="6"/>
        <v>0.98981105668299507</v>
      </c>
      <c r="Z13" s="9">
        <f t="shared" si="7"/>
        <v>1</v>
      </c>
      <c r="AA13" s="9">
        <v>1</v>
      </c>
      <c r="AB13" s="9">
        <v>1</v>
      </c>
    </row>
    <row r="14" spans="1:28">
      <c r="A14">
        <v>13</v>
      </c>
      <c r="B14"/>
      <c r="C14">
        <v>13</v>
      </c>
      <c r="D14">
        <v>448</v>
      </c>
      <c r="E14" t="s">
        <v>222</v>
      </c>
      <c r="F14" t="s">
        <v>19</v>
      </c>
      <c r="G14" t="s">
        <v>32</v>
      </c>
      <c r="H14">
        <v>1976</v>
      </c>
      <c r="I14" t="s">
        <v>4106</v>
      </c>
      <c r="J14" t="s">
        <v>197</v>
      </c>
      <c r="K14" s="180">
        <v>0.4228587962962963</v>
      </c>
      <c r="L14">
        <v>28</v>
      </c>
      <c r="M14">
        <v>-2</v>
      </c>
      <c r="N14">
        <v>26</v>
      </c>
      <c r="Q14" s="13">
        <f>VLOOKUP(R14,id!$A:$C,3,0)</f>
        <v>149</v>
      </c>
      <c r="R14" s="13" t="str">
        <f t="shared" si="0"/>
        <v>MalickiGrzegorz1976</v>
      </c>
      <c r="S14" s="9" t="str">
        <f t="shared" si="1"/>
        <v>Malicki</v>
      </c>
      <c r="T14" s="9" t="str">
        <f t="shared" si="2"/>
        <v>Grzegorz</v>
      </c>
      <c r="U14" s="9" t="str">
        <f t="shared" si="3"/>
        <v>T-Mobile Sport Team</v>
      </c>
      <c r="V14" s="9">
        <f t="shared" si="4"/>
        <v>1976</v>
      </c>
      <c r="W14" s="9">
        <f t="shared" si="5"/>
        <v>72.683370634995001</v>
      </c>
      <c r="X14" s="9"/>
      <c r="Y14" s="9">
        <f t="shared" si="6"/>
        <v>0.97782947858218139</v>
      </c>
      <c r="Z14" s="9">
        <f t="shared" si="7"/>
        <v>1</v>
      </c>
      <c r="AA14" s="9">
        <v>1</v>
      </c>
      <c r="AB14" s="9">
        <v>1</v>
      </c>
    </row>
    <row r="15" spans="1:28">
      <c r="A15">
        <v>14</v>
      </c>
      <c r="B15"/>
      <c r="C15">
        <v>14</v>
      </c>
      <c r="D15">
        <v>445</v>
      </c>
      <c r="E15" t="s">
        <v>744</v>
      </c>
      <c r="F15" t="s">
        <v>17</v>
      </c>
      <c r="G15" t="s">
        <v>32</v>
      </c>
      <c r="H15">
        <v>1972</v>
      </c>
      <c r="I15" t="s">
        <v>1264</v>
      </c>
      <c r="J15" t="s">
        <v>249</v>
      </c>
      <c r="K15" s="180">
        <v>0.36368055555555556</v>
      </c>
      <c r="L15">
        <v>25</v>
      </c>
      <c r="M15">
        <v>0</v>
      </c>
      <c r="N15">
        <v>25</v>
      </c>
      <c r="Q15" s="13">
        <f>VLOOKUP(R15,id!$A:$C,3,0)</f>
        <v>150</v>
      </c>
      <c r="R15" s="13" t="str">
        <f t="shared" si="0"/>
        <v>KrasuskiMarcin1972</v>
      </c>
      <c r="S15" s="9" t="str">
        <f t="shared" si="1"/>
        <v>Krasuski</v>
      </c>
      <c r="T15" s="9" t="str">
        <f t="shared" si="2"/>
        <v>Marcin</v>
      </c>
      <c r="U15" s="9" t="str">
        <f t="shared" si="3"/>
        <v>orienteering.waw.pl</v>
      </c>
      <c r="V15" s="9">
        <f t="shared" si="4"/>
        <v>1972</v>
      </c>
      <c r="W15" s="9">
        <f t="shared" si="5"/>
        <v>69.887856379802884</v>
      </c>
      <c r="X15" s="9"/>
      <c r="Y15" s="9">
        <f t="shared" si="6"/>
        <v>1.1627203869900069</v>
      </c>
      <c r="Z15" s="9">
        <f t="shared" si="7"/>
        <v>0.96153846153846156</v>
      </c>
      <c r="AA15" s="9">
        <v>1</v>
      </c>
      <c r="AB15" s="9">
        <v>1</v>
      </c>
    </row>
    <row r="16" spans="1:28">
      <c r="A16">
        <v>16</v>
      </c>
      <c r="B16"/>
      <c r="C16">
        <v>15</v>
      </c>
      <c r="D16">
        <v>449</v>
      </c>
      <c r="E16" t="s">
        <v>221</v>
      </c>
      <c r="F16" t="s">
        <v>135</v>
      </c>
      <c r="G16" t="s">
        <v>32</v>
      </c>
      <c r="H16">
        <v>1973</v>
      </c>
      <c r="I16"/>
      <c r="J16" t="s">
        <v>3410</v>
      </c>
      <c r="K16" s="180">
        <v>0.40050925925925929</v>
      </c>
      <c r="L16">
        <v>25</v>
      </c>
      <c r="M16">
        <v>0</v>
      </c>
      <c r="N16">
        <v>25</v>
      </c>
      <c r="Q16" s="13">
        <f>VLOOKUP(R16,id!$A:$C,3,0)</f>
        <v>151</v>
      </c>
      <c r="R16" s="13" t="str">
        <f t="shared" si="0"/>
        <v>StaszewskiDaniel1973</v>
      </c>
      <c r="S16" s="9" t="str">
        <f t="shared" si="1"/>
        <v>Staszewski</v>
      </c>
      <c r="T16" s="9" t="str">
        <f t="shared" si="2"/>
        <v>Daniel</v>
      </c>
      <c r="U16" s="9">
        <f t="shared" si="3"/>
        <v>0</v>
      </c>
      <c r="V16" s="9">
        <f t="shared" si="4"/>
        <v>1973</v>
      </c>
      <c r="W16" s="9">
        <f t="shared" ref="W16:W37" si="9">W15*IF(AA16&lt;1,AA16,IF(AB16&lt;1,AB16,IF(Z16&lt;1,Z16,IF(Y16&lt;1,Y16,1))))</f>
        <v>63.46134039897602</v>
      </c>
      <c r="X16" s="9"/>
      <c r="Y16" s="9">
        <f t="shared" ref="Y16:Y37" si="10">K15/K16</f>
        <v>0.90804531268061495</v>
      </c>
      <c r="Z16" s="9">
        <f t="shared" ref="Z16:Z37" si="11">N16/N15</f>
        <v>1</v>
      </c>
      <c r="AA16" s="9">
        <v>1</v>
      </c>
      <c r="AB16" s="9">
        <v>1</v>
      </c>
    </row>
    <row r="17" spans="1:28">
      <c r="A17">
        <v>18</v>
      </c>
      <c r="B17"/>
      <c r="C17">
        <v>16</v>
      </c>
      <c r="D17">
        <v>464</v>
      </c>
      <c r="E17" t="s">
        <v>799</v>
      </c>
      <c r="F17" t="s">
        <v>26</v>
      </c>
      <c r="G17" t="s">
        <v>32</v>
      </c>
      <c r="H17">
        <v>1986</v>
      </c>
      <c r="I17" t="s">
        <v>1311</v>
      </c>
      <c r="J17" t="s">
        <v>234</v>
      </c>
      <c r="K17" s="180">
        <v>0.41185185185185186</v>
      </c>
      <c r="L17">
        <v>25</v>
      </c>
      <c r="M17">
        <v>0</v>
      </c>
      <c r="N17">
        <v>25</v>
      </c>
      <c r="Q17" s="13">
        <f>VLOOKUP(R17,id!$A:$C,3,0)</f>
        <v>30</v>
      </c>
      <c r="R17" s="13" t="str">
        <f t="shared" si="0"/>
        <v>JacakAndrzej1986</v>
      </c>
      <c r="S17" s="9" t="str">
        <f t="shared" si="1"/>
        <v>Jacak</v>
      </c>
      <c r="T17" s="9" t="str">
        <f t="shared" si="2"/>
        <v>Andrzej</v>
      </c>
      <c r="U17" s="9" t="str">
        <f t="shared" si="3"/>
        <v>IT Orient</v>
      </c>
      <c r="V17" s="9">
        <f>H17</f>
        <v>1986</v>
      </c>
      <c r="W17" s="9">
        <f t="shared" si="9"/>
        <v>61.713585408221853</v>
      </c>
      <c r="X17" s="9"/>
      <c r="Y17" s="9">
        <f t="shared" si="10"/>
        <v>0.97245953237410077</v>
      </c>
      <c r="Z17" s="9">
        <f t="shared" si="11"/>
        <v>1</v>
      </c>
      <c r="AA17" s="9">
        <v>1</v>
      </c>
      <c r="AB17" s="9">
        <v>1</v>
      </c>
    </row>
    <row r="18" spans="1:28">
      <c r="A18">
        <v>19</v>
      </c>
      <c r="B18"/>
      <c r="C18">
        <v>17</v>
      </c>
      <c r="D18">
        <v>465</v>
      </c>
      <c r="E18" t="s">
        <v>1158</v>
      </c>
      <c r="F18" t="s">
        <v>368</v>
      </c>
      <c r="G18" t="s">
        <v>32</v>
      </c>
      <c r="H18">
        <v>1975</v>
      </c>
      <c r="I18" t="s">
        <v>4987</v>
      </c>
      <c r="J18"/>
      <c r="K18" s="180">
        <v>0.41589120370370369</v>
      </c>
      <c r="L18">
        <v>25</v>
      </c>
      <c r="M18">
        <v>0</v>
      </c>
      <c r="N18">
        <v>25</v>
      </c>
      <c r="Q18" s="13">
        <f>VLOOKUP(R18,id!$A:$C,3,0)</f>
        <v>152</v>
      </c>
      <c r="R18" s="13" t="str">
        <f t="shared" si="0"/>
        <v>KowalewskiDominik1975</v>
      </c>
      <c r="S18" s="9" t="str">
        <f t="shared" si="1"/>
        <v>Kowalewski</v>
      </c>
      <c r="T18" s="9" t="str">
        <f t="shared" si="2"/>
        <v>Dominik</v>
      </c>
      <c r="U18" s="9" t="str">
        <f t="shared" si="3"/>
        <v>Szakale Bałuty Łódż</v>
      </c>
      <c r="V18" s="9">
        <f t="shared" si="4"/>
        <v>1975</v>
      </c>
      <c r="W18" s="9">
        <f t="shared" si="9"/>
        <v>61.114190943315798</v>
      </c>
      <c r="X18" s="9"/>
      <c r="Y18" s="9">
        <f t="shared" si="10"/>
        <v>0.99028747947569096</v>
      </c>
      <c r="Z18" s="9">
        <f t="shared" si="11"/>
        <v>1</v>
      </c>
      <c r="AA18" s="9">
        <v>1</v>
      </c>
      <c r="AB18" s="9">
        <v>1</v>
      </c>
    </row>
    <row r="19" spans="1:28">
      <c r="A19">
        <v>20</v>
      </c>
      <c r="B19"/>
      <c r="C19">
        <v>18</v>
      </c>
      <c r="D19">
        <v>459</v>
      </c>
      <c r="E19" t="s">
        <v>1542</v>
      </c>
      <c r="F19" t="s">
        <v>147</v>
      </c>
      <c r="G19" t="s">
        <v>32</v>
      </c>
      <c r="H19">
        <v>1981</v>
      </c>
      <c r="I19" t="s">
        <v>1637</v>
      </c>
      <c r="J19" t="s">
        <v>234</v>
      </c>
      <c r="K19" s="180">
        <v>0.40682870370370372</v>
      </c>
      <c r="L19">
        <v>24</v>
      </c>
      <c r="M19">
        <v>0</v>
      </c>
      <c r="N19">
        <v>24</v>
      </c>
      <c r="Q19" s="13">
        <f>VLOOKUP(R19,id!$A:$C,3,0)</f>
        <v>153</v>
      </c>
      <c r="R19" s="13" t="str">
        <f t="shared" si="0"/>
        <v>JonasWojciech1981</v>
      </c>
      <c r="S19" s="9" t="str">
        <f t="shared" si="1"/>
        <v>Jonas</v>
      </c>
      <c r="T19" s="9" t="str">
        <f t="shared" si="2"/>
        <v>Wojciech</v>
      </c>
      <c r="U19" s="9" t="str">
        <f t="shared" si="3"/>
        <v>Wyrwidęby</v>
      </c>
      <c r="V19" s="9">
        <f t="shared" si="4"/>
        <v>1981</v>
      </c>
      <c r="W19" s="9">
        <f t="shared" si="9"/>
        <v>58.669623305583166</v>
      </c>
      <c r="X19" s="9"/>
      <c r="Y19" s="9">
        <f t="shared" si="10"/>
        <v>1.022275960170697</v>
      </c>
      <c r="Z19" s="9">
        <f t="shared" si="11"/>
        <v>0.96</v>
      </c>
      <c r="AA19" s="9">
        <v>1</v>
      </c>
      <c r="AB19" s="9">
        <v>1</v>
      </c>
    </row>
    <row r="20" spans="1:28">
      <c r="A20">
        <v>21</v>
      </c>
      <c r="B20"/>
      <c r="C20">
        <v>19</v>
      </c>
      <c r="D20">
        <v>441</v>
      </c>
      <c r="E20" t="s">
        <v>226</v>
      </c>
      <c r="F20" t="s">
        <v>331</v>
      </c>
      <c r="G20" t="s">
        <v>32</v>
      </c>
      <c r="H20">
        <v>1967</v>
      </c>
      <c r="I20" t="s">
        <v>330</v>
      </c>
      <c r="J20" t="s">
        <v>1307</v>
      </c>
      <c r="K20" s="180">
        <v>0.41815972222222225</v>
      </c>
      <c r="L20">
        <v>25</v>
      </c>
      <c r="M20">
        <v>-1</v>
      </c>
      <c r="N20">
        <v>24</v>
      </c>
      <c r="Q20" s="13">
        <f>VLOOKUP(R20,id!$A:$C,3,0)</f>
        <v>86</v>
      </c>
      <c r="R20" s="13" t="str">
        <f t="shared" si="0"/>
        <v>AdamczykJarek1967</v>
      </c>
      <c r="S20" s="9" t="str">
        <f t="shared" si="1"/>
        <v>Adamczyk</v>
      </c>
      <c r="T20" s="9" t="str">
        <f t="shared" si="2"/>
        <v>Jarek</v>
      </c>
      <c r="U20" s="9" t="str">
        <f t="shared" si="3"/>
        <v>Zbieranina z Niesięcina</v>
      </c>
      <c r="V20" s="9">
        <f t="shared" si="4"/>
        <v>1967</v>
      </c>
      <c r="W20" s="9">
        <f t="shared" si="9"/>
        <v>57.079832245322272</v>
      </c>
      <c r="X20" s="9"/>
      <c r="Y20" s="9">
        <f t="shared" si="10"/>
        <v>0.97290265437737</v>
      </c>
      <c r="Z20" s="9">
        <f t="shared" si="11"/>
        <v>1</v>
      </c>
      <c r="AA20" s="9">
        <v>1</v>
      </c>
      <c r="AB20" s="9">
        <v>1</v>
      </c>
    </row>
    <row r="21" spans="1:28">
      <c r="A21">
        <v>23</v>
      </c>
      <c r="B21"/>
      <c r="C21">
        <v>20</v>
      </c>
      <c r="D21">
        <v>440</v>
      </c>
      <c r="E21" t="s">
        <v>946</v>
      </c>
      <c r="F21" t="s">
        <v>147</v>
      </c>
      <c r="G21" t="s">
        <v>32</v>
      </c>
      <c r="H21">
        <v>1979</v>
      </c>
      <c r="I21" t="s">
        <v>1221</v>
      </c>
      <c r="J21" t="s">
        <v>3743</v>
      </c>
      <c r="K21" s="180">
        <v>0.40671296296296294</v>
      </c>
      <c r="L21">
        <v>23</v>
      </c>
      <c r="M21">
        <v>0</v>
      </c>
      <c r="N21">
        <v>23</v>
      </c>
      <c r="Q21" s="13">
        <f>VLOOKUP(R21,id!$A:$C,3,0)</f>
        <v>154</v>
      </c>
      <c r="R21" s="13" t="str">
        <f t="shared" si="0"/>
        <v>KapustkaWojciech1979</v>
      </c>
      <c r="S21" s="9" t="str">
        <f t="shared" si="1"/>
        <v>Kapustka</v>
      </c>
      <c r="T21" s="9" t="str">
        <f t="shared" si="2"/>
        <v>Wojciech</v>
      </c>
      <c r="U21" s="9" t="str">
        <f t="shared" si="3"/>
        <v>ArsBona</v>
      </c>
      <c r="V21" s="9">
        <f t="shared" si="4"/>
        <v>1979</v>
      </c>
      <c r="W21" s="9">
        <f t="shared" si="9"/>
        <v>54.701505901767177</v>
      </c>
      <c r="X21" s="9"/>
      <c r="Y21" s="9">
        <f t="shared" si="10"/>
        <v>1.0281445645987479</v>
      </c>
      <c r="Z21" s="9">
        <f t="shared" si="11"/>
        <v>0.95833333333333337</v>
      </c>
      <c r="AA21" s="9">
        <v>1</v>
      </c>
      <c r="AB21" s="9">
        <v>1</v>
      </c>
    </row>
    <row r="22" spans="1:28">
      <c r="A22">
        <v>24</v>
      </c>
      <c r="B22"/>
      <c r="C22">
        <v>21</v>
      </c>
      <c r="D22">
        <v>424</v>
      </c>
      <c r="E22" t="s">
        <v>179</v>
      </c>
      <c r="F22" t="s">
        <v>47</v>
      </c>
      <c r="G22" t="s">
        <v>32</v>
      </c>
      <c r="H22">
        <v>1970</v>
      </c>
      <c r="I22"/>
      <c r="J22" t="s">
        <v>3649</v>
      </c>
      <c r="K22" s="180">
        <v>0.31928240740740743</v>
      </c>
      <c r="L22">
        <v>22</v>
      </c>
      <c r="M22">
        <v>0</v>
      </c>
      <c r="N22">
        <v>22</v>
      </c>
      <c r="Q22" s="13">
        <f>VLOOKUP(R22,id!$A:$C,3,0)</f>
        <v>112</v>
      </c>
      <c r="R22" s="13" t="str">
        <f t="shared" si="0"/>
        <v>ZawadzkiArtur1970</v>
      </c>
      <c r="S22" s="9" t="str">
        <f t="shared" si="1"/>
        <v>Zawadzki</v>
      </c>
      <c r="T22" s="9" t="str">
        <f t="shared" si="2"/>
        <v>Artur</v>
      </c>
      <c r="U22" s="9">
        <f t="shared" si="3"/>
        <v>0</v>
      </c>
      <c r="V22" s="9">
        <f t="shared" si="4"/>
        <v>1970</v>
      </c>
      <c r="W22" s="9">
        <f t="shared" si="9"/>
        <v>52.323179558212082</v>
      </c>
      <c r="X22" s="9"/>
      <c r="Y22" s="9">
        <f t="shared" si="10"/>
        <v>1.2738345537591531</v>
      </c>
      <c r="Z22" s="9">
        <f t="shared" si="11"/>
        <v>0.95652173913043481</v>
      </c>
      <c r="AA22" s="9">
        <v>1</v>
      </c>
      <c r="AB22" s="9">
        <v>1</v>
      </c>
    </row>
    <row r="23" spans="1:28">
      <c r="A23">
        <v>26</v>
      </c>
      <c r="B23"/>
      <c r="C23">
        <v>22</v>
      </c>
      <c r="D23">
        <v>416</v>
      </c>
      <c r="E23" t="s">
        <v>1534</v>
      </c>
      <c r="F23" t="s">
        <v>358</v>
      </c>
      <c r="G23" t="s">
        <v>32</v>
      </c>
      <c r="H23">
        <v>1972</v>
      </c>
      <c r="I23" t="s">
        <v>1524</v>
      </c>
      <c r="J23" t="s">
        <v>4978</v>
      </c>
      <c r="K23" s="180">
        <v>0.3454976851851852</v>
      </c>
      <c r="L23">
        <v>22</v>
      </c>
      <c r="M23">
        <v>0</v>
      </c>
      <c r="N23">
        <v>22</v>
      </c>
      <c r="Q23" s="13">
        <f>VLOOKUP(R23,id!$A:$C,3,0)</f>
        <v>155</v>
      </c>
      <c r="R23" s="13" t="str">
        <f t="shared" si="0"/>
        <v>DziewiorArkadiusz1972</v>
      </c>
      <c r="S23" s="9" t="str">
        <f t="shared" si="1"/>
        <v>Dziewior</v>
      </c>
      <c r="T23" s="9" t="str">
        <f t="shared" si="2"/>
        <v>Arkadiusz</v>
      </c>
      <c r="U23" s="9" t="str">
        <f t="shared" si="3"/>
        <v>Dziewiorki</v>
      </c>
      <c r="V23" s="9">
        <f t="shared" si="4"/>
        <v>1972</v>
      </c>
      <c r="W23" s="9">
        <f t="shared" si="9"/>
        <v>48.353061247289489</v>
      </c>
      <c r="X23" s="9"/>
      <c r="Y23" s="9">
        <f t="shared" si="10"/>
        <v>0.92412314495326797</v>
      </c>
      <c r="Z23" s="9">
        <f t="shared" si="11"/>
        <v>1</v>
      </c>
      <c r="AA23" s="9">
        <v>1</v>
      </c>
      <c r="AB23" s="9">
        <v>1</v>
      </c>
    </row>
    <row r="24" spans="1:28">
      <c r="A24">
        <v>27</v>
      </c>
      <c r="B24"/>
      <c r="C24">
        <v>23</v>
      </c>
      <c r="D24">
        <v>431</v>
      </c>
      <c r="E24" t="s">
        <v>1620</v>
      </c>
      <c r="F24" t="s">
        <v>55</v>
      </c>
      <c r="G24" t="s">
        <v>32</v>
      </c>
      <c r="H24">
        <v>1980</v>
      </c>
      <c r="I24" t="s">
        <v>3717</v>
      </c>
      <c r="J24" t="s">
        <v>249</v>
      </c>
      <c r="K24" s="180">
        <v>0.38863425925925926</v>
      </c>
      <c r="L24">
        <v>22</v>
      </c>
      <c r="M24">
        <v>0</v>
      </c>
      <c r="N24">
        <v>22</v>
      </c>
      <c r="Q24" s="13">
        <f>VLOOKUP(R24,id!$A:$C,3,0)</f>
        <v>121</v>
      </c>
      <c r="R24" s="13" t="str">
        <f t="shared" si="0"/>
        <v>Ścibor-RylskiMichał1980</v>
      </c>
      <c r="S24" s="9" t="str">
        <f t="shared" si="1"/>
        <v>Ścibor-Rylski</v>
      </c>
      <c r="T24" s="9" t="str">
        <f t="shared" si="2"/>
        <v>Michał</v>
      </c>
      <c r="U24" s="9" t="str">
        <f t="shared" si="3"/>
        <v>SPeCe</v>
      </c>
      <c r="V24" s="9">
        <f t="shared" si="4"/>
        <v>1980</v>
      </c>
      <c r="W24" s="9">
        <f t="shared" si="9"/>
        <v>42.986098972328264</v>
      </c>
      <c r="X24" s="9"/>
      <c r="Y24" s="9">
        <f t="shared" si="10"/>
        <v>0.88900470546190957</v>
      </c>
      <c r="Z24" s="9">
        <f t="shared" si="11"/>
        <v>1</v>
      </c>
      <c r="AA24" s="9">
        <v>1</v>
      </c>
      <c r="AB24" s="9">
        <v>1</v>
      </c>
    </row>
    <row r="25" spans="1:28">
      <c r="A25">
        <v>27</v>
      </c>
      <c r="B25"/>
      <c r="C25">
        <v>23</v>
      </c>
      <c r="D25">
        <v>432</v>
      </c>
      <c r="E25" t="s">
        <v>926</v>
      </c>
      <c r="F25" t="s">
        <v>358</v>
      </c>
      <c r="G25" t="s">
        <v>32</v>
      </c>
      <c r="H25">
        <v>1981</v>
      </c>
      <c r="I25" t="s">
        <v>3717</v>
      </c>
      <c r="J25" t="s">
        <v>249</v>
      </c>
      <c r="K25" s="180">
        <v>0.38863425925925926</v>
      </c>
      <c r="L25">
        <v>22</v>
      </c>
      <c r="M25">
        <v>0</v>
      </c>
      <c r="N25">
        <v>22</v>
      </c>
      <c r="Q25" s="13">
        <f>VLOOKUP(R25,id!$A:$C,3,0)</f>
        <v>120</v>
      </c>
      <c r="R25" s="13" t="str">
        <f t="shared" si="0"/>
        <v>NiegowskiArkadiusz1981</v>
      </c>
      <c r="S25" s="9" t="str">
        <f t="shared" si="1"/>
        <v>Niegowski</v>
      </c>
      <c r="T25" s="9" t="str">
        <f t="shared" si="2"/>
        <v>Arkadiusz</v>
      </c>
      <c r="U25" s="9" t="str">
        <f t="shared" si="3"/>
        <v>SPeCe</v>
      </c>
      <c r="V25" s="9">
        <f t="shared" si="4"/>
        <v>1981</v>
      </c>
      <c r="W25" s="9">
        <f t="shared" si="9"/>
        <v>42.986098972328264</v>
      </c>
      <c r="X25" s="9"/>
      <c r="Y25" s="9">
        <f t="shared" si="10"/>
        <v>1</v>
      </c>
      <c r="Z25" s="9">
        <f t="shared" si="11"/>
        <v>1</v>
      </c>
      <c r="AA25" s="9">
        <v>1</v>
      </c>
      <c r="AB25" s="9">
        <v>1</v>
      </c>
    </row>
    <row r="26" spans="1:28">
      <c r="A26">
        <v>29</v>
      </c>
      <c r="B26"/>
      <c r="C26">
        <v>25</v>
      </c>
      <c r="D26">
        <v>403</v>
      </c>
      <c r="E26" t="s">
        <v>4988</v>
      </c>
      <c r="F26" t="s">
        <v>205</v>
      </c>
      <c r="G26" t="s">
        <v>32</v>
      </c>
      <c r="H26">
        <v>1968</v>
      </c>
      <c r="I26" t="s">
        <v>4989</v>
      </c>
      <c r="J26" t="s">
        <v>4990</v>
      </c>
      <c r="K26" s="180">
        <v>0.40671296296296294</v>
      </c>
      <c r="L26">
        <v>22</v>
      </c>
      <c r="M26">
        <v>0</v>
      </c>
      <c r="N26">
        <v>22</v>
      </c>
      <c r="Q26" s="13">
        <f>VLOOKUP(R26,id!$A:$C,3,0)</f>
        <v>156</v>
      </c>
      <c r="R26" s="13" t="str">
        <f t="shared" si="0"/>
        <v>LekkiJerzy1968</v>
      </c>
      <c r="S26" s="9" t="str">
        <f t="shared" si="1"/>
        <v>Lekki</v>
      </c>
      <c r="T26" s="9" t="str">
        <f t="shared" si="2"/>
        <v>Jerzy</v>
      </c>
      <c r="U26" s="9" t="str">
        <f t="shared" si="3"/>
        <v>rajdbeskidy.pl</v>
      </c>
      <c r="V26" s="9">
        <f>H26</f>
        <v>1968</v>
      </c>
      <c r="W26" s="9">
        <f t="shared" si="9"/>
        <v>41.07533384441772</v>
      </c>
      <c r="X26" s="9"/>
      <c r="Y26" s="9">
        <f t="shared" si="10"/>
        <v>0.95554923164484928</v>
      </c>
      <c r="Z26" s="9">
        <f t="shared" si="11"/>
        <v>1</v>
      </c>
      <c r="AA26" s="9">
        <v>1</v>
      </c>
      <c r="AB26" s="9">
        <v>1</v>
      </c>
    </row>
    <row r="27" spans="1:28">
      <c r="A27">
        <v>30</v>
      </c>
      <c r="B27"/>
      <c r="C27">
        <v>26</v>
      </c>
      <c r="D27">
        <v>450</v>
      </c>
      <c r="E27" t="s">
        <v>4991</v>
      </c>
      <c r="F27" t="s">
        <v>17</v>
      </c>
      <c r="G27" t="s">
        <v>32</v>
      </c>
      <c r="H27">
        <v>1985</v>
      </c>
      <c r="I27"/>
      <c r="J27" t="s">
        <v>242</v>
      </c>
      <c r="K27" s="180">
        <v>0.41180555555555554</v>
      </c>
      <c r="L27">
        <v>22</v>
      </c>
      <c r="M27">
        <v>0</v>
      </c>
      <c r="N27">
        <v>22</v>
      </c>
      <c r="Q27" s="13">
        <f>VLOOKUP(R27,id!$A:$C,3,0)</f>
        <v>157</v>
      </c>
      <c r="R27" s="13" t="str">
        <f t="shared" si="0"/>
        <v>WalotekMarcin1985</v>
      </c>
      <c r="S27" s="9" t="str">
        <f t="shared" si="1"/>
        <v>Walotek</v>
      </c>
      <c r="T27" s="9" t="str">
        <f t="shared" si="2"/>
        <v>Marcin</v>
      </c>
      <c r="U27" s="9">
        <f t="shared" si="3"/>
        <v>0</v>
      </c>
      <c r="V27" s="9">
        <f t="shared" si="4"/>
        <v>1985</v>
      </c>
      <c r="W27" s="9">
        <f t="shared" si="9"/>
        <v>40.567375809242236</v>
      </c>
      <c r="X27" s="9"/>
      <c r="Y27" s="9">
        <f t="shared" si="10"/>
        <v>0.98763350196739741</v>
      </c>
      <c r="Z27" s="9">
        <f t="shared" si="11"/>
        <v>1</v>
      </c>
      <c r="AA27" s="9">
        <v>1</v>
      </c>
      <c r="AB27" s="9">
        <v>1</v>
      </c>
    </row>
    <row r="28" spans="1:28">
      <c r="A28">
        <v>31</v>
      </c>
      <c r="B28"/>
      <c r="C28">
        <v>27</v>
      </c>
      <c r="D28">
        <v>454</v>
      </c>
      <c r="E28" t="s">
        <v>277</v>
      </c>
      <c r="F28" t="s">
        <v>783</v>
      </c>
      <c r="G28" t="s">
        <v>32</v>
      </c>
      <c r="H28">
        <v>1980</v>
      </c>
      <c r="I28" t="s">
        <v>3721</v>
      </c>
      <c r="J28" t="s">
        <v>4992</v>
      </c>
      <c r="K28" s="180">
        <v>0.39444444444444443</v>
      </c>
      <c r="L28">
        <v>21</v>
      </c>
      <c r="M28">
        <v>0</v>
      </c>
      <c r="N28">
        <v>21</v>
      </c>
      <c r="Q28" s="13">
        <f>VLOOKUP(R28,id!$A:$C,3,0)</f>
        <v>158</v>
      </c>
      <c r="R28" s="13" t="str">
        <f t="shared" si="0"/>
        <v>DamianSebastian1980</v>
      </c>
      <c r="S28" s="9" t="str">
        <f t="shared" si="1"/>
        <v>Damian</v>
      </c>
      <c r="T28" s="9" t="str">
        <f t="shared" si="2"/>
        <v>Sebastian</v>
      </c>
      <c r="U28" s="9" t="str">
        <f t="shared" si="3"/>
        <v>Aktywny Ćmińsk</v>
      </c>
      <c r="V28" s="9">
        <f t="shared" si="4"/>
        <v>1980</v>
      </c>
      <c r="W28" s="9">
        <f t="shared" si="9"/>
        <v>38.723404181549412</v>
      </c>
      <c r="X28" s="9"/>
      <c r="Y28" s="9">
        <f t="shared" si="10"/>
        <v>1.0440140845070423</v>
      </c>
      <c r="Z28" s="9">
        <f t="shared" si="11"/>
        <v>0.95454545454545459</v>
      </c>
      <c r="AA28" s="9">
        <v>1</v>
      </c>
      <c r="AB28" s="9">
        <v>1</v>
      </c>
    </row>
    <row r="29" spans="1:28">
      <c r="A29">
        <v>32</v>
      </c>
      <c r="B29"/>
      <c r="C29">
        <v>28</v>
      </c>
      <c r="D29">
        <v>453</v>
      </c>
      <c r="E29" t="s">
        <v>4414</v>
      </c>
      <c r="F29" t="s">
        <v>140</v>
      </c>
      <c r="G29" t="s">
        <v>32</v>
      </c>
      <c r="H29">
        <v>1972</v>
      </c>
      <c r="I29" t="s">
        <v>3721</v>
      </c>
      <c r="J29" t="s">
        <v>4411</v>
      </c>
      <c r="K29" s="180">
        <v>0.39535879629629628</v>
      </c>
      <c r="L29">
        <v>21</v>
      </c>
      <c r="M29">
        <v>0</v>
      </c>
      <c r="N29">
        <v>21</v>
      </c>
      <c r="Q29" s="13">
        <f>VLOOKUP(R29,id!$A:$C,3,0)</f>
        <v>159</v>
      </c>
      <c r="R29" s="13" t="str">
        <f t="shared" si="0"/>
        <v>CiołakDariusz1972</v>
      </c>
      <c r="S29" s="9" t="str">
        <f t="shared" si="1"/>
        <v>Ciołak</v>
      </c>
      <c r="T29" s="9" t="str">
        <f t="shared" si="2"/>
        <v>Dariusz</v>
      </c>
      <c r="U29" s="9" t="str">
        <f t="shared" si="3"/>
        <v>Aktywny Ćmińsk</v>
      </c>
      <c r="V29" s="9">
        <f>H29</f>
        <v>1972</v>
      </c>
      <c r="W29" s="9">
        <f t="shared" si="9"/>
        <v>38.633848019766504</v>
      </c>
      <c r="X29" s="9"/>
      <c r="Y29" s="9">
        <f t="shared" si="10"/>
        <v>0.99768728592757405</v>
      </c>
      <c r="Z29" s="9">
        <f t="shared" si="11"/>
        <v>1</v>
      </c>
      <c r="AA29" s="9">
        <v>1</v>
      </c>
      <c r="AB29" s="9">
        <v>1</v>
      </c>
    </row>
    <row r="30" spans="1:28">
      <c r="A30">
        <v>33</v>
      </c>
      <c r="B30"/>
      <c r="C30">
        <v>29</v>
      </c>
      <c r="D30">
        <v>452</v>
      </c>
      <c r="E30" t="s">
        <v>235</v>
      </c>
      <c r="F30" t="s">
        <v>17</v>
      </c>
      <c r="G30" t="s">
        <v>32</v>
      </c>
      <c r="H30">
        <v>1977</v>
      </c>
      <c r="I30"/>
      <c r="J30" t="s">
        <v>234</v>
      </c>
      <c r="K30" s="180">
        <v>0.40347222222222223</v>
      </c>
      <c r="L30">
        <v>21</v>
      </c>
      <c r="M30">
        <v>0</v>
      </c>
      <c r="N30">
        <v>21</v>
      </c>
      <c r="Q30" s="13">
        <f>VLOOKUP(R30,id!$A:$C,3,0)</f>
        <v>160</v>
      </c>
      <c r="R30" s="13" t="str">
        <f t="shared" si="0"/>
        <v>GryszkalisMarcin1977</v>
      </c>
      <c r="S30" s="9" t="str">
        <f t="shared" si="1"/>
        <v>Gryszkalis</v>
      </c>
      <c r="T30" s="9" t="str">
        <f t="shared" si="2"/>
        <v>Marcin</v>
      </c>
      <c r="U30" s="9">
        <f t="shared" si="3"/>
        <v>0</v>
      </c>
      <c r="V30" s="9">
        <f t="shared" si="4"/>
        <v>1977</v>
      </c>
      <c r="W30" s="9">
        <f t="shared" si="9"/>
        <v>37.85695968179013</v>
      </c>
      <c r="X30" s="9"/>
      <c r="Y30" s="9">
        <f t="shared" si="10"/>
        <v>0.97989099254159484</v>
      </c>
      <c r="Z30" s="9">
        <f t="shared" si="11"/>
        <v>1</v>
      </c>
      <c r="AA30" s="9">
        <v>1</v>
      </c>
      <c r="AB30" s="9">
        <v>1</v>
      </c>
    </row>
    <row r="31" spans="1:28">
      <c r="A31">
        <v>33</v>
      </c>
      <c r="B31"/>
      <c r="C31">
        <v>29</v>
      </c>
      <c r="D31">
        <v>444</v>
      </c>
      <c r="E31" t="s">
        <v>4800</v>
      </c>
      <c r="F31" t="s">
        <v>19</v>
      </c>
      <c r="G31" t="s">
        <v>32</v>
      </c>
      <c r="H31">
        <v>1978</v>
      </c>
      <c r="I31" t="s">
        <v>4993</v>
      </c>
      <c r="J31" t="s">
        <v>4801</v>
      </c>
      <c r="K31" s="180">
        <v>0.40347222222222223</v>
      </c>
      <c r="L31">
        <v>21</v>
      </c>
      <c r="M31">
        <v>0</v>
      </c>
      <c r="N31">
        <v>21</v>
      </c>
      <c r="Q31" s="13">
        <f>VLOOKUP(R31,id!$A:$C,3,0)</f>
        <v>161</v>
      </c>
      <c r="R31" s="13" t="str">
        <f t="shared" si="0"/>
        <v>SmolkaGrzegorz1978</v>
      </c>
      <c r="S31" s="9" t="str">
        <f t="shared" si="1"/>
        <v>Smolka</v>
      </c>
      <c r="T31" s="9" t="str">
        <f t="shared" si="2"/>
        <v>Grzegorz</v>
      </c>
      <c r="U31" s="9" t="str">
        <f t="shared" si="3"/>
        <v>Maharadża i jego giermek</v>
      </c>
      <c r="V31" s="9">
        <f t="shared" si="4"/>
        <v>1978</v>
      </c>
      <c r="W31" s="9">
        <f t="shared" si="9"/>
        <v>37.85695968179013</v>
      </c>
      <c r="X31" s="9"/>
      <c r="Y31" s="9">
        <f t="shared" si="10"/>
        <v>1</v>
      </c>
      <c r="Z31" s="9">
        <f t="shared" si="11"/>
        <v>1</v>
      </c>
      <c r="AA31" s="9">
        <v>1</v>
      </c>
      <c r="AB31" s="9">
        <v>1</v>
      </c>
    </row>
    <row r="32" spans="1:28">
      <c r="A32">
        <v>35</v>
      </c>
      <c r="B32"/>
      <c r="C32">
        <v>31</v>
      </c>
      <c r="D32">
        <v>451</v>
      </c>
      <c r="E32" t="s">
        <v>4625</v>
      </c>
      <c r="F32" t="s">
        <v>135</v>
      </c>
      <c r="G32" t="s">
        <v>32</v>
      </c>
      <c r="H32">
        <v>1977</v>
      </c>
      <c r="I32"/>
      <c r="J32" t="s">
        <v>4389</v>
      </c>
      <c r="K32" s="180">
        <v>0.40644675925925927</v>
      </c>
      <c r="L32">
        <v>21</v>
      </c>
      <c r="M32">
        <v>0</v>
      </c>
      <c r="N32">
        <v>21</v>
      </c>
      <c r="Q32" s="13">
        <f>VLOOKUP(R32,id!$A:$C,3,0)</f>
        <v>162</v>
      </c>
      <c r="R32" s="13" t="str">
        <f t="shared" si="0"/>
        <v>PaciorekDaniel1977</v>
      </c>
      <c r="S32" s="9" t="str">
        <f t="shared" si="1"/>
        <v>Paciorek</v>
      </c>
      <c r="T32" s="9" t="str">
        <f t="shared" si="2"/>
        <v>Daniel</v>
      </c>
      <c r="U32" s="9">
        <f t="shared" si="3"/>
        <v>0</v>
      </c>
      <c r="V32" s="9">
        <f t="shared" si="4"/>
        <v>1977</v>
      </c>
      <c r="W32" s="9">
        <f t="shared" si="9"/>
        <v>37.579907580579317</v>
      </c>
      <c r="X32" s="9"/>
      <c r="Y32" s="9">
        <f t="shared" si="10"/>
        <v>0.99268160719879261</v>
      </c>
      <c r="Z32" s="9">
        <f t="shared" si="11"/>
        <v>1</v>
      </c>
      <c r="AA32" s="9">
        <v>1</v>
      </c>
      <c r="AB32" s="9">
        <v>1</v>
      </c>
    </row>
    <row r="33" spans="1:28">
      <c r="A33">
        <v>36</v>
      </c>
      <c r="B33"/>
      <c r="C33">
        <v>32</v>
      </c>
      <c r="D33">
        <v>413</v>
      </c>
      <c r="E33" t="s">
        <v>4994</v>
      </c>
      <c r="F33" t="s">
        <v>368</v>
      </c>
      <c r="G33" t="s">
        <v>32</v>
      </c>
      <c r="H33">
        <v>1985</v>
      </c>
      <c r="I33"/>
      <c r="J33" t="s">
        <v>4389</v>
      </c>
      <c r="K33" s="180">
        <v>0.41416666666666663</v>
      </c>
      <c r="L33">
        <v>21</v>
      </c>
      <c r="M33">
        <v>0</v>
      </c>
      <c r="N33">
        <v>21</v>
      </c>
      <c r="Q33" s="13">
        <f>VLOOKUP(R33,id!$A:$C,3,0)</f>
        <v>163</v>
      </c>
      <c r="R33" s="13" t="str">
        <f t="shared" si="0"/>
        <v>KargulDominik1985</v>
      </c>
      <c r="S33" s="9" t="str">
        <f t="shared" si="1"/>
        <v>Kargul</v>
      </c>
      <c r="T33" s="9" t="str">
        <f t="shared" si="2"/>
        <v>Dominik</v>
      </c>
      <c r="U33" s="9">
        <f t="shared" si="3"/>
        <v>0</v>
      </c>
      <c r="V33" s="9">
        <f t="shared" si="4"/>
        <v>1985</v>
      </c>
      <c r="W33" s="9">
        <f t="shared" si="9"/>
        <v>36.879432553856589</v>
      </c>
      <c r="X33" s="9"/>
      <c r="Y33" s="9">
        <f t="shared" si="10"/>
        <v>0.98136038452939878</v>
      </c>
      <c r="Z33" s="9">
        <f t="shared" si="11"/>
        <v>1</v>
      </c>
      <c r="AA33" s="9">
        <v>1</v>
      </c>
      <c r="AB33" s="9">
        <v>1</v>
      </c>
    </row>
    <row r="34" spans="1:28">
      <c r="A34">
        <v>37</v>
      </c>
      <c r="B34"/>
      <c r="C34">
        <v>33</v>
      </c>
      <c r="D34">
        <v>439</v>
      </c>
      <c r="E34" t="s">
        <v>29</v>
      </c>
      <c r="F34" t="s">
        <v>26</v>
      </c>
      <c r="G34" t="s">
        <v>32</v>
      </c>
      <c r="H34">
        <v>1965</v>
      </c>
      <c r="I34"/>
      <c r="J34" t="s">
        <v>249</v>
      </c>
      <c r="K34" s="180">
        <v>0.41440972222222222</v>
      </c>
      <c r="L34">
        <v>21</v>
      </c>
      <c r="M34">
        <v>0</v>
      </c>
      <c r="N34">
        <v>21</v>
      </c>
      <c r="Q34" s="13">
        <f>VLOOKUP(R34,id!$A:$C,3,0)</f>
        <v>85</v>
      </c>
      <c r="R34" s="13" t="str">
        <f t="shared" si="0"/>
        <v>SmejdaAndrzej1965</v>
      </c>
      <c r="S34" s="9" t="str">
        <f t="shared" si="1"/>
        <v>Smejda</v>
      </c>
      <c r="T34" s="9" t="str">
        <f t="shared" si="2"/>
        <v>Andrzej</v>
      </c>
      <c r="U34" s="9">
        <f t="shared" si="3"/>
        <v>0</v>
      </c>
      <c r="V34" s="9">
        <f t="shared" si="4"/>
        <v>1965</v>
      </c>
      <c r="W34" s="9">
        <f t="shared" si="9"/>
        <v>36.857802388135845</v>
      </c>
      <c r="X34" s="9"/>
      <c r="Y34" s="9">
        <f t="shared" si="10"/>
        <v>0.99941348973607025</v>
      </c>
      <c r="Z34" s="9">
        <f t="shared" si="11"/>
        <v>1</v>
      </c>
      <c r="AA34" s="9">
        <v>1</v>
      </c>
      <c r="AB34" s="9">
        <v>1</v>
      </c>
    </row>
    <row r="35" spans="1:28">
      <c r="A35">
        <v>38</v>
      </c>
      <c r="B35"/>
      <c r="C35">
        <v>34</v>
      </c>
      <c r="D35">
        <v>443</v>
      </c>
      <c r="E35" t="s">
        <v>3444</v>
      </c>
      <c r="F35" t="s">
        <v>783</v>
      </c>
      <c r="G35" t="s">
        <v>32</v>
      </c>
      <c r="H35">
        <v>1988</v>
      </c>
      <c r="I35" t="s">
        <v>4646</v>
      </c>
      <c r="J35" t="s">
        <v>4995</v>
      </c>
      <c r="K35" s="180">
        <v>0.42346064814814816</v>
      </c>
      <c r="L35">
        <v>23</v>
      </c>
      <c r="M35">
        <v>-2</v>
      </c>
      <c r="N35">
        <v>21</v>
      </c>
      <c r="Q35" s="13">
        <f>VLOOKUP(R35,id!$A:$C,3,0)</f>
        <v>164</v>
      </c>
      <c r="R35" s="13" t="str">
        <f t="shared" si="0"/>
        <v>MańskiSebastian1988</v>
      </c>
      <c r="S35" s="9" t="str">
        <f t="shared" si="1"/>
        <v>Mański</v>
      </c>
      <c r="T35" s="9" t="str">
        <f t="shared" si="2"/>
        <v>Sebastian</v>
      </c>
      <c r="U35" s="9" t="str">
        <f t="shared" si="3"/>
        <v>Eventyr Team</v>
      </c>
      <c r="V35" s="9">
        <f t="shared" si="4"/>
        <v>1988</v>
      </c>
      <c r="W35" s="9">
        <f t="shared" si="9"/>
        <v>36.070014335889908</v>
      </c>
      <c r="X35" s="9"/>
      <c r="Y35" s="9">
        <f t="shared" si="10"/>
        <v>0.97862628802580154</v>
      </c>
      <c r="Z35" s="9">
        <f t="shared" si="11"/>
        <v>1</v>
      </c>
      <c r="AA35" s="9">
        <v>1</v>
      </c>
      <c r="AB35" s="9">
        <v>1</v>
      </c>
    </row>
    <row r="36" spans="1:28">
      <c r="A36">
        <v>39</v>
      </c>
      <c r="B36"/>
      <c r="C36">
        <v>35</v>
      </c>
      <c r="D36">
        <v>436</v>
      </c>
      <c r="E36" t="s">
        <v>957</v>
      </c>
      <c r="F36" t="s">
        <v>91</v>
      </c>
      <c r="G36" t="s">
        <v>32</v>
      </c>
      <c r="H36">
        <v>1980</v>
      </c>
      <c r="I36" t="s">
        <v>3744</v>
      </c>
      <c r="J36" t="s">
        <v>197</v>
      </c>
      <c r="K36" s="180">
        <v>0.38193287037037033</v>
      </c>
      <c r="L36">
        <v>20</v>
      </c>
      <c r="M36">
        <v>0</v>
      </c>
      <c r="N36">
        <v>20</v>
      </c>
      <c r="Q36" s="13">
        <f>VLOOKUP(R36,id!$A:$C,3,0)</f>
        <v>165</v>
      </c>
      <c r="R36" s="13" t="str">
        <f t="shared" si="0"/>
        <v>WalczakKarol1980</v>
      </c>
      <c r="S36" s="9" t="str">
        <f t="shared" si="1"/>
        <v>Walczak</v>
      </c>
      <c r="T36" s="9" t="str">
        <f t="shared" si="2"/>
        <v>Karol</v>
      </c>
      <c r="U36" s="9" t="str">
        <f t="shared" si="3"/>
        <v>Midlifecrisis</v>
      </c>
      <c r="V36" s="9">
        <f t="shared" si="4"/>
        <v>1980</v>
      </c>
      <c r="W36" s="9">
        <f t="shared" si="9"/>
        <v>34.352394605609433</v>
      </c>
      <c r="X36" s="9"/>
      <c r="Y36" s="9">
        <f t="shared" si="10"/>
        <v>1.1087305675929575</v>
      </c>
      <c r="Z36" s="9">
        <f t="shared" si="11"/>
        <v>0.95238095238095233</v>
      </c>
      <c r="AA36" s="9">
        <v>1</v>
      </c>
      <c r="AB36" s="9">
        <v>1</v>
      </c>
    </row>
    <row r="37" spans="1:28">
      <c r="A37">
        <v>40</v>
      </c>
      <c r="B37"/>
      <c r="C37">
        <v>36</v>
      </c>
      <c r="D37">
        <v>425</v>
      </c>
      <c r="E37" t="s">
        <v>4045</v>
      </c>
      <c r="F37" t="s">
        <v>4046</v>
      </c>
      <c r="G37" t="s">
        <v>32</v>
      </c>
      <c r="H37">
        <v>1978</v>
      </c>
      <c r="I37" t="s">
        <v>4996</v>
      </c>
      <c r="J37" t="s">
        <v>4737</v>
      </c>
      <c r="K37" s="180">
        <v>0.41072916666666665</v>
      </c>
      <c r="L37">
        <v>20</v>
      </c>
      <c r="M37">
        <v>0</v>
      </c>
      <c r="N37">
        <v>20</v>
      </c>
      <c r="Q37" s="13">
        <f>VLOOKUP(R37,id!$A:$C,3,0)</f>
        <v>166</v>
      </c>
      <c r="R37" s="13" t="str">
        <f t="shared" si="0"/>
        <v>PytaKrzysiek1978</v>
      </c>
      <c r="S37" s="9" t="str">
        <f t="shared" si="1"/>
        <v>Pyta</v>
      </c>
      <c r="T37" s="9" t="str">
        <f t="shared" si="2"/>
        <v>Krzysiek</v>
      </c>
      <c r="U37" s="9" t="str">
        <f t="shared" si="3"/>
        <v>Ciecierzyca</v>
      </c>
      <c r="V37" s="9">
        <f t="shared" si="4"/>
        <v>1978</v>
      </c>
      <c r="W37" s="9">
        <f t="shared" si="9"/>
        <v>31.943941995392837</v>
      </c>
      <c r="X37" s="9"/>
      <c r="Y37" s="9">
        <f t="shared" si="10"/>
        <v>0.92988981880688693</v>
      </c>
      <c r="Z37" s="9">
        <f t="shared" si="11"/>
        <v>1</v>
      </c>
      <c r="AA37" s="9">
        <v>1</v>
      </c>
      <c r="AB37" s="9">
        <v>1</v>
      </c>
    </row>
    <row r="38" spans="1:28">
      <c r="A38">
        <v>41</v>
      </c>
      <c r="B38"/>
      <c r="C38">
        <v>37</v>
      </c>
      <c r="D38">
        <v>419</v>
      </c>
      <c r="E38" t="s">
        <v>252</v>
      </c>
      <c r="F38" t="s">
        <v>87</v>
      </c>
      <c r="G38" t="s">
        <v>32</v>
      </c>
      <c r="H38">
        <v>1987</v>
      </c>
      <c r="I38"/>
      <c r="J38" t="s">
        <v>3410</v>
      </c>
      <c r="K38" s="180">
        <v>0.41098379629629628</v>
      </c>
      <c r="L38">
        <v>20</v>
      </c>
      <c r="M38">
        <v>0</v>
      </c>
      <c r="N38">
        <v>20</v>
      </c>
      <c r="Q38" s="13">
        <f>VLOOKUP(R38,id!$A:$C,3,0)</f>
        <v>167</v>
      </c>
      <c r="R38" s="13" t="str">
        <f t="shared" si="0"/>
        <v>CieślickiMateusz1987</v>
      </c>
      <c r="S38" s="9" t="str">
        <f t="shared" ref="S38:S57" si="12">PROPER(E38)</f>
        <v>Cieślicki</v>
      </c>
      <c r="T38" s="9" t="str">
        <f t="shared" ref="T38:T57" si="13">F38</f>
        <v>Mateusz</v>
      </c>
      <c r="U38" s="9">
        <f t="shared" ref="U38:U57" si="14">I38</f>
        <v>0</v>
      </c>
      <c r="V38" s="9">
        <f t="shared" ref="V38:V57" si="15">H38</f>
        <v>1987</v>
      </c>
      <c r="W38" s="9">
        <f t="shared" ref="W38:W57" si="16">W37*IF(AA38&lt;1,AA38,IF(AB38&lt;1,AB38,IF(Z38&lt;1,Z38,IF(Y38&lt;1,Y38,1))))</f>
        <v>31.924150767143701</v>
      </c>
      <c r="X38" s="9"/>
      <c r="Y38" s="9">
        <f t="shared" ref="Y38:Y57" si="17">K37/K38</f>
        <v>0.999380438762004</v>
      </c>
      <c r="Z38" s="9">
        <f t="shared" ref="Z38:Z57" si="18">N38/N37</f>
        <v>1</v>
      </c>
      <c r="AA38" s="9">
        <v>1</v>
      </c>
      <c r="AB38" s="9">
        <v>1</v>
      </c>
    </row>
    <row r="39" spans="1:28">
      <c r="A39">
        <v>42</v>
      </c>
      <c r="B39"/>
      <c r="C39">
        <v>38</v>
      </c>
      <c r="D39">
        <v>400</v>
      </c>
      <c r="E39" t="s">
        <v>4402</v>
      </c>
      <c r="F39" t="s">
        <v>55</v>
      </c>
      <c r="G39" t="s">
        <v>32</v>
      </c>
      <c r="H39">
        <v>1973</v>
      </c>
      <c r="I39" t="s">
        <v>4997</v>
      </c>
      <c r="J39" t="s">
        <v>4352</v>
      </c>
      <c r="K39" s="180">
        <v>0.41530092592592588</v>
      </c>
      <c r="L39">
        <v>20</v>
      </c>
      <c r="M39">
        <v>0</v>
      </c>
      <c r="N39">
        <v>20</v>
      </c>
      <c r="Q39" s="13">
        <f>VLOOKUP(R39,id!$A:$C,3,0)</f>
        <v>168</v>
      </c>
      <c r="R39" s="13" t="str">
        <f t="shared" ref="R39:R57" si="19">S39&amp;T39&amp;V39</f>
        <v>MączkaMichał1973</v>
      </c>
      <c r="S39" s="9" t="str">
        <f t="shared" si="12"/>
        <v>Mączka</v>
      </c>
      <c r="T39" s="9" t="str">
        <f t="shared" si="13"/>
        <v>Michał</v>
      </c>
      <c r="U39" s="9" t="str">
        <f t="shared" si="14"/>
        <v>Mamihlapinatapai</v>
      </c>
      <c r="V39" s="9">
        <f t="shared" si="15"/>
        <v>1973</v>
      </c>
      <c r="W39" s="9">
        <f t="shared" si="16"/>
        <v>31.592293339014148</v>
      </c>
      <c r="X39" s="9"/>
      <c r="Y39" s="9">
        <f t="shared" si="17"/>
        <v>0.98960481578507331</v>
      </c>
      <c r="Z39" s="9">
        <f t="shared" si="18"/>
        <v>1</v>
      </c>
      <c r="AA39" s="9">
        <v>1</v>
      </c>
      <c r="AB39" s="9">
        <v>1</v>
      </c>
    </row>
    <row r="40" spans="1:28">
      <c r="A40">
        <v>43</v>
      </c>
      <c r="B40"/>
      <c r="C40">
        <v>39</v>
      </c>
      <c r="D40">
        <v>447</v>
      </c>
      <c r="E40" t="s">
        <v>3745</v>
      </c>
      <c r="F40" t="s">
        <v>66</v>
      </c>
      <c r="G40" t="s">
        <v>32</v>
      </c>
      <c r="H40">
        <v>1974</v>
      </c>
      <c r="I40"/>
      <c r="J40" t="s">
        <v>197</v>
      </c>
      <c r="K40" s="180">
        <v>0.4263657407407408</v>
      </c>
      <c r="L40">
        <v>23</v>
      </c>
      <c r="M40">
        <v>-3</v>
      </c>
      <c r="N40">
        <v>20</v>
      </c>
      <c r="Q40" s="13">
        <f>VLOOKUP(R40,id!$A:$C,3,0)</f>
        <v>169</v>
      </c>
      <c r="R40" s="13" t="str">
        <f t="shared" si="19"/>
        <v>WięcekMaciej1974</v>
      </c>
      <c r="S40" s="9" t="str">
        <f t="shared" si="12"/>
        <v>Więcek</v>
      </c>
      <c r="T40" s="9" t="str">
        <f t="shared" si="13"/>
        <v>Maciej</v>
      </c>
      <c r="U40" s="9">
        <f t="shared" si="14"/>
        <v>0</v>
      </c>
      <c r="V40" s="9">
        <f t="shared" si="15"/>
        <v>1974</v>
      </c>
      <c r="W40" s="9">
        <f t="shared" si="16"/>
        <v>30.772427102190818</v>
      </c>
      <c r="X40" s="9"/>
      <c r="Y40" s="9">
        <f t="shared" si="17"/>
        <v>0.97404853683696158</v>
      </c>
      <c r="Z40" s="9">
        <f t="shared" si="18"/>
        <v>1</v>
      </c>
      <c r="AA40" s="9">
        <v>1</v>
      </c>
      <c r="AB40" s="9">
        <v>1</v>
      </c>
    </row>
    <row r="41" spans="1:28">
      <c r="A41">
        <v>44</v>
      </c>
      <c r="B41"/>
      <c r="C41">
        <v>40</v>
      </c>
      <c r="D41">
        <v>415</v>
      </c>
      <c r="E41" t="s">
        <v>914</v>
      </c>
      <c r="F41" t="s">
        <v>147</v>
      </c>
      <c r="G41" t="s">
        <v>32</v>
      </c>
      <c r="H41">
        <v>1959</v>
      </c>
      <c r="I41" t="s">
        <v>4998</v>
      </c>
      <c r="J41" t="s">
        <v>3741</v>
      </c>
      <c r="K41" s="180">
        <v>0.4008680555555556</v>
      </c>
      <c r="L41">
        <v>19</v>
      </c>
      <c r="M41">
        <v>0</v>
      </c>
      <c r="N41">
        <v>19</v>
      </c>
      <c r="Q41" s="13">
        <f>VLOOKUP(R41,id!$A:$C,3,0)</f>
        <v>170</v>
      </c>
      <c r="R41" s="13" t="str">
        <f t="shared" si="19"/>
        <v>MałodobryWojciech1959</v>
      </c>
      <c r="S41" s="9" t="str">
        <f t="shared" si="12"/>
        <v>Małodobry</v>
      </c>
      <c r="T41" s="9" t="str">
        <f t="shared" si="13"/>
        <v>Wojciech</v>
      </c>
      <c r="U41" s="9" t="str">
        <f t="shared" si="14"/>
        <v>OMEGA_MIECHÓW</v>
      </c>
      <c r="V41" s="9">
        <f t="shared" si="15"/>
        <v>1959</v>
      </c>
      <c r="W41" s="9">
        <f t="shared" si="16"/>
        <v>29.233805747081277</v>
      </c>
      <c r="X41" s="9"/>
      <c r="Y41" s="9">
        <f t="shared" si="17"/>
        <v>1.063606178720947</v>
      </c>
      <c r="Z41" s="9">
        <f t="shared" si="18"/>
        <v>0.95</v>
      </c>
      <c r="AA41" s="9">
        <v>1</v>
      </c>
      <c r="AB41" s="9">
        <v>1</v>
      </c>
    </row>
    <row r="42" spans="1:28">
      <c r="A42">
        <v>45</v>
      </c>
      <c r="B42"/>
      <c r="C42">
        <v>41</v>
      </c>
      <c r="D42">
        <v>435</v>
      </c>
      <c r="E42" t="s">
        <v>802</v>
      </c>
      <c r="F42" t="s">
        <v>19</v>
      </c>
      <c r="G42" t="s">
        <v>32</v>
      </c>
      <c r="H42">
        <v>1984</v>
      </c>
      <c r="I42" t="s">
        <v>800</v>
      </c>
      <c r="J42" t="s">
        <v>197</v>
      </c>
      <c r="K42" s="180">
        <v>0.41539351851851847</v>
      </c>
      <c r="L42">
        <v>19</v>
      </c>
      <c r="M42">
        <v>0</v>
      </c>
      <c r="N42">
        <v>19</v>
      </c>
      <c r="Q42" s="13">
        <f>VLOOKUP(R42,id!$A:$C,3,0)</f>
        <v>134</v>
      </c>
      <c r="R42" s="13" t="str">
        <f t="shared" si="19"/>
        <v>CzarnyGrzegorz1984</v>
      </c>
      <c r="S42" s="9" t="str">
        <f t="shared" si="12"/>
        <v>Czarny</v>
      </c>
      <c r="T42" s="9" t="str">
        <f t="shared" si="13"/>
        <v>Grzegorz</v>
      </c>
      <c r="U42" s="9" t="str">
        <f t="shared" si="14"/>
        <v>Szkoła Fechtunku ARAMIS</v>
      </c>
      <c r="V42" s="9">
        <f t="shared" si="15"/>
        <v>1984</v>
      </c>
      <c r="W42" s="9">
        <f t="shared" si="16"/>
        <v>28.211559265816671</v>
      </c>
      <c r="X42" s="9"/>
      <c r="Y42" s="9">
        <f t="shared" si="17"/>
        <v>0.9650320423516302</v>
      </c>
      <c r="Z42" s="9">
        <f t="shared" si="18"/>
        <v>1</v>
      </c>
      <c r="AA42" s="9">
        <v>1</v>
      </c>
      <c r="AB42" s="9">
        <v>1</v>
      </c>
    </row>
    <row r="43" spans="1:28">
      <c r="A43">
        <v>47</v>
      </c>
      <c r="B43"/>
      <c r="C43">
        <v>42</v>
      </c>
      <c r="D43">
        <v>407</v>
      </c>
      <c r="E43" t="s">
        <v>831</v>
      </c>
      <c r="F43" t="s">
        <v>22</v>
      </c>
      <c r="G43" t="s">
        <v>32</v>
      </c>
      <c r="H43">
        <v>1979</v>
      </c>
      <c r="I43" t="s">
        <v>3855</v>
      </c>
      <c r="J43" t="s">
        <v>4999</v>
      </c>
      <c r="K43" s="180">
        <v>0.37591435185185185</v>
      </c>
      <c r="L43">
        <v>18</v>
      </c>
      <c r="M43">
        <v>0</v>
      </c>
      <c r="N43">
        <v>18</v>
      </c>
      <c r="Q43" s="13">
        <f>VLOOKUP(R43,id!$A:$C,3,0)</f>
        <v>171</v>
      </c>
      <c r="R43" s="13" t="str">
        <f t="shared" si="19"/>
        <v>RudnickiKrzysztof1979</v>
      </c>
      <c r="S43" s="9" t="str">
        <f t="shared" si="12"/>
        <v>Rudnicki</v>
      </c>
      <c r="T43" s="9" t="str">
        <f t="shared" si="13"/>
        <v>Krzysztof</v>
      </c>
      <c r="U43" s="9" t="str">
        <f t="shared" si="14"/>
        <v>Brak</v>
      </c>
      <c r="V43" s="9">
        <f t="shared" si="15"/>
        <v>1979</v>
      </c>
      <c r="W43" s="9">
        <f t="shared" si="16"/>
        <v>26.726740357089476</v>
      </c>
      <c r="X43" s="9"/>
      <c r="Y43" s="9">
        <f t="shared" si="17"/>
        <v>1.105021706333323</v>
      </c>
      <c r="Z43" s="9">
        <f t="shared" si="18"/>
        <v>0.94736842105263153</v>
      </c>
      <c r="AA43" s="9">
        <v>1</v>
      </c>
      <c r="AB43" s="9">
        <v>1</v>
      </c>
    </row>
    <row r="44" spans="1:28">
      <c r="A44">
        <v>47</v>
      </c>
      <c r="B44"/>
      <c r="C44">
        <v>42</v>
      </c>
      <c r="D44">
        <v>406</v>
      </c>
      <c r="E44" t="s">
        <v>3732</v>
      </c>
      <c r="F44" t="s">
        <v>17</v>
      </c>
      <c r="G44" t="s">
        <v>32</v>
      </c>
      <c r="H44">
        <v>1975</v>
      </c>
      <c r="I44"/>
      <c r="J44" t="s">
        <v>3715</v>
      </c>
      <c r="K44" s="180">
        <v>0.37591435185185185</v>
      </c>
      <c r="L44">
        <v>18</v>
      </c>
      <c r="M44">
        <v>0</v>
      </c>
      <c r="N44">
        <v>18</v>
      </c>
      <c r="Q44" s="13">
        <f>VLOOKUP(R44,id!$A:$C,3,0)</f>
        <v>172</v>
      </c>
      <c r="R44" s="13" t="str">
        <f t="shared" si="19"/>
        <v>ProkopMarcin1975</v>
      </c>
      <c r="S44" s="9" t="str">
        <f t="shared" si="12"/>
        <v>Prokop</v>
      </c>
      <c r="T44" s="9" t="str">
        <f t="shared" si="13"/>
        <v>Marcin</v>
      </c>
      <c r="U44" s="9">
        <f t="shared" si="14"/>
        <v>0</v>
      </c>
      <c r="V44" s="9">
        <f t="shared" si="15"/>
        <v>1975</v>
      </c>
      <c r="W44" s="9">
        <f t="shared" si="16"/>
        <v>26.726740357089476</v>
      </c>
      <c r="X44" s="9"/>
      <c r="Y44" s="9">
        <f t="shared" si="17"/>
        <v>1</v>
      </c>
      <c r="Z44" s="9">
        <f t="shared" si="18"/>
        <v>1</v>
      </c>
      <c r="AA44" s="9">
        <v>1</v>
      </c>
      <c r="AB44" s="9">
        <v>1</v>
      </c>
    </row>
    <row r="45" spans="1:28">
      <c r="A45">
        <v>49</v>
      </c>
      <c r="B45"/>
      <c r="C45">
        <v>44</v>
      </c>
      <c r="D45">
        <v>427</v>
      </c>
      <c r="E45" t="s">
        <v>97</v>
      </c>
      <c r="F45" t="s">
        <v>44</v>
      </c>
      <c r="G45" t="s">
        <v>32</v>
      </c>
      <c r="H45">
        <v>1978</v>
      </c>
      <c r="I45"/>
      <c r="J45" t="s">
        <v>5000</v>
      </c>
      <c r="K45" s="180">
        <v>0.42046296296296298</v>
      </c>
      <c r="L45">
        <v>20</v>
      </c>
      <c r="M45">
        <v>-2</v>
      </c>
      <c r="N45">
        <v>18</v>
      </c>
      <c r="Q45" s="13">
        <f>VLOOKUP(R45,id!$A:$C,3,0)</f>
        <v>173</v>
      </c>
      <c r="R45" s="13" t="str">
        <f t="shared" si="19"/>
        <v>ProcekTomasz1978</v>
      </c>
      <c r="S45" s="9" t="str">
        <f t="shared" si="12"/>
        <v>Procek</v>
      </c>
      <c r="T45" s="9" t="str">
        <f t="shared" si="13"/>
        <v>Tomasz</v>
      </c>
      <c r="U45" s="9">
        <f t="shared" si="14"/>
        <v>0</v>
      </c>
      <c r="V45" s="9">
        <f t="shared" si="15"/>
        <v>1978</v>
      </c>
      <c r="W45" s="9">
        <f t="shared" si="16"/>
        <v>23.895006608068407</v>
      </c>
      <c r="X45" s="9"/>
      <c r="Y45" s="9">
        <f t="shared" si="17"/>
        <v>0.89404866769434044</v>
      </c>
      <c r="Z45" s="9">
        <f t="shared" si="18"/>
        <v>1</v>
      </c>
      <c r="AA45" s="9">
        <v>1</v>
      </c>
      <c r="AB45" s="9">
        <v>1</v>
      </c>
    </row>
    <row r="46" spans="1:28">
      <c r="A46">
        <v>49</v>
      </c>
      <c r="B46"/>
      <c r="C46">
        <v>44</v>
      </c>
      <c r="D46">
        <v>421</v>
      </c>
      <c r="E46" t="s">
        <v>90</v>
      </c>
      <c r="F46" t="s">
        <v>33</v>
      </c>
      <c r="G46" t="s">
        <v>32</v>
      </c>
      <c r="H46">
        <v>1978</v>
      </c>
      <c r="I46" t="s">
        <v>5001</v>
      </c>
      <c r="J46" t="s">
        <v>308</v>
      </c>
      <c r="K46" s="180">
        <v>0.42046296296296298</v>
      </c>
      <c r="L46">
        <v>20</v>
      </c>
      <c r="M46">
        <v>-2</v>
      </c>
      <c r="N46">
        <v>18</v>
      </c>
      <c r="Q46" s="13">
        <f>VLOOKUP(R46,id!$A:$C,3,0)</f>
        <v>15</v>
      </c>
      <c r="R46" s="13" t="str">
        <f t="shared" si="19"/>
        <v>SadowskiMarek1978</v>
      </c>
      <c r="S46" s="9" t="str">
        <f t="shared" si="12"/>
        <v>Sadowski</v>
      </c>
      <c r="T46" s="9" t="str">
        <f t="shared" si="13"/>
        <v>Marek</v>
      </c>
      <c r="U46" s="9" t="str">
        <f t="shared" si="14"/>
        <v>Uczeń Kaszubskiego Szamana kontratakuje</v>
      </c>
      <c r="V46" s="9">
        <f t="shared" si="15"/>
        <v>1978</v>
      </c>
      <c r="W46" s="9">
        <f t="shared" si="16"/>
        <v>23.895006608068407</v>
      </c>
      <c r="X46" s="9"/>
      <c r="Y46" s="9">
        <f t="shared" si="17"/>
        <v>1</v>
      </c>
      <c r="Z46" s="9">
        <f t="shared" si="18"/>
        <v>1</v>
      </c>
      <c r="AA46" s="9">
        <v>1</v>
      </c>
      <c r="AB46" s="9">
        <v>1</v>
      </c>
    </row>
    <row r="47" spans="1:28">
      <c r="A47">
        <v>51</v>
      </c>
      <c r="B47"/>
      <c r="C47">
        <v>46</v>
      </c>
      <c r="D47">
        <v>408</v>
      </c>
      <c r="E47" t="s">
        <v>1587</v>
      </c>
      <c r="F47" t="s">
        <v>42</v>
      </c>
      <c r="G47" t="s">
        <v>32</v>
      </c>
      <c r="H47">
        <v>1977</v>
      </c>
      <c r="I47" t="s">
        <v>3715</v>
      </c>
      <c r="J47" t="s">
        <v>3715</v>
      </c>
      <c r="K47" s="180">
        <v>0.3913773148148148</v>
      </c>
      <c r="L47">
        <v>17</v>
      </c>
      <c r="M47">
        <v>0</v>
      </c>
      <c r="N47">
        <v>17</v>
      </c>
      <c r="Q47" s="13">
        <f>VLOOKUP(R47,id!$A:$C,3,0)</f>
        <v>174</v>
      </c>
      <c r="R47" s="13" t="str">
        <f t="shared" si="19"/>
        <v>WalacikBartosz1977</v>
      </c>
      <c r="S47" s="9" t="str">
        <f t="shared" si="12"/>
        <v>Walacik</v>
      </c>
      <c r="T47" s="9" t="str">
        <f t="shared" si="13"/>
        <v>Bartosz</v>
      </c>
      <c r="U47" s="9" t="str">
        <f t="shared" si="14"/>
        <v>Żabia Wola</v>
      </c>
      <c r="V47" s="9">
        <f t="shared" si="15"/>
        <v>1977</v>
      </c>
      <c r="W47" s="9">
        <f t="shared" si="16"/>
        <v>22.567506240953495</v>
      </c>
      <c r="X47" s="9"/>
      <c r="Y47" s="9">
        <f t="shared" si="17"/>
        <v>1.0743161318941299</v>
      </c>
      <c r="Z47" s="9">
        <f t="shared" si="18"/>
        <v>0.94444444444444442</v>
      </c>
      <c r="AA47" s="9">
        <v>1</v>
      </c>
      <c r="AB47" s="9">
        <v>1</v>
      </c>
    </row>
    <row r="48" spans="1:28">
      <c r="A48">
        <v>52</v>
      </c>
      <c r="B48"/>
      <c r="C48">
        <v>47</v>
      </c>
      <c r="D48">
        <v>438</v>
      </c>
      <c r="E48" t="s">
        <v>3680</v>
      </c>
      <c r="F48" t="s">
        <v>66</v>
      </c>
      <c r="G48" t="s">
        <v>32</v>
      </c>
      <c r="H48">
        <v>1983</v>
      </c>
      <c r="I48"/>
      <c r="J48" t="s">
        <v>3524</v>
      </c>
      <c r="K48" s="180">
        <v>0.40793981481481478</v>
      </c>
      <c r="L48">
        <v>17</v>
      </c>
      <c r="M48">
        <v>0</v>
      </c>
      <c r="N48">
        <v>17</v>
      </c>
      <c r="Q48" s="13">
        <f>VLOOKUP(R48,id!$A:$C,3,0)</f>
        <v>175</v>
      </c>
      <c r="R48" s="13" t="str">
        <f t="shared" si="19"/>
        <v>HadyśMaciej1983</v>
      </c>
      <c r="S48" s="9" t="str">
        <f t="shared" si="12"/>
        <v>Hadyś</v>
      </c>
      <c r="T48" s="9" t="str">
        <f t="shared" si="13"/>
        <v>Maciej</v>
      </c>
      <c r="U48" s="9">
        <f t="shared" si="14"/>
        <v>0</v>
      </c>
      <c r="V48" s="9">
        <f t="shared" si="15"/>
        <v>1983</v>
      </c>
      <c r="W48" s="9">
        <f t="shared" si="16"/>
        <v>21.651257548029349</v>
      </c>
      <c r="X48" s="9"/>
      <c r="Y48" s="9">
        <f t="shared" si="17"/>
        <v>0.95939964818702839</v>
      </c>
      <c r="Z48" s="9">
        <f t="shared" si="18"/>
        <v>1</v>
      </c>
      <c r="AA48" s="9">
        <v>1</v>
      </c>
      <c r="AB48" s="9">
        <v>1</v>
      </c>
    </row>
    <row r="49" spans="1:28">
      <c r="A49">
        <v>53</v>
      </c>
      <c r="B49"/>
      <c r="C49">
        <v>48</v>
      </c>
      <c r="D49">
        <v>428</v>
      </c>
      <c r="E49" t="s">
        <v>1547</v>
      </c>
      <c r="F49" t="s">
        <v>19</v>
      </c>
      <c r="G49" t="s">
        <v>32</v>
      </c>
      <c r="H49">
        <v>1971</v>
      </c>
      <c r="I49"/>
      <c r="J49" t="s">
        <v>3411</v>
      </c>
      <c r="K49" s="180">
        <v>0.36861111111111106</v>
      </c>
      <c r="L49">
        <v>15</v>
      </c>
      <c r="M49">
        <v>0</v>
      </c>
      <c r="N49">
        <v>15</v>
      </c>
      <c r="Q49" s="13">
        <f>VLOOKUP(R49,id!$A:$C,3,0)</f>
        <v>176</v>
      </c>
      <c r="R49" s="13" t="str">
        <f t="shared" si="19"/>
        <v>RedoGrzegorz1971</v>
      </c>
      <c r="S49" s="9" t="str">
        <f t="shared" si="12"/>
        <v>Redo</v>
      </c>
      <c r="T49" s="9" t="str">
        <f t="shared" si="13"/>
        <v>Grzegorz</v>
      </c>
      <c r="U49" s="9">
        <f t="shared" si="14"/>
        <v>0</v>
      </c>
      <c r="V49" s="9">
        <f t="shared" si="15"/>
        <v>1971</v>
      </c>
      <c r="W49" s="9">
        <f t="shared" si="16"/>
        <v>19.104050777672956</v>
      </c>
      <c r="X49" s="9"/>
      <c r="Y49" s="9">
        <f t="shared" si="17"/>
        <v>1.1066942979150969</v>
      </c>
      <c r="Z49" s="9">
        <f t="shared" si="18"/>
        <v>0.88235294117647056</v>
      </c>
      <c r="AA49" s="9">
        <v>1</v>
      </c>
      <c r="AB49" s="9">
        <v>1</v>
      </c>
    </row>
    <row r="50" spans="1:28">
      <c r="A50">
        <v>53</v>
      </c>
      <c r="B50"/>
      <c r="C50">
        <v>48</v>
      </c>
      <c r="D50">
        <v>429</v>
      </c>
      <c r="E50" t="s">
        <v>1408</v>
      </c>
      <c r="F50" t="s">
        <v>1202</v>
      </c>
      <c r="G50" t="s">
        <v>32</v>
      </c>
      <c r="H50">
        <v>1981</v>
      </c>
      <c r="I50"/>
      <c r="J50" t="s">
        <v>4157</v>
      </c>
      <c r="K50" s="180">
        <v>0.36861111111111106</v>
      </c>
      <c r="L50">
        <v>15</v>
      </c>
      <c r="M50">
        <v>0</v>
      </c>
      <c r="N50">
        <v>15</v>
      </c>
      <c r="Q50" s="13">
        <f>VLOOKUP(R50,id!$A:$C,3,0)</f>
        <v>177</v>
      </c>
      <c r="R50" s="13" t="str">
        <f t="shared" si="19"/>
        <v>UrbanikJanusz1981</v>
      </c>
      <c r="S50" s="9" t="str">
        <f t="shared" si="12"/>
        <v>Urbanik</v>
      </c>
      <c r="T50" s="9" t="str">
        <f t="shared" si="13"/>
        <v>Janusz</v>
      </c>
      <c r="U50" s="9">
        <f t="shared" si="14"/>
        <v>0</v>
      </c>
      <c r="V50" s="9">
        <f t="shared" si="15"/>
        <v>1981</v>
      </c>
      <c r="W50" s="9">
        <f t="shared" si="16"/>
        <v>19.104050777672956</v>
      </c>
      <c r="X50" s="9"/>
      <c r="Y50" s="9">
        <f t="shared" si="17"/>
        <v>1</v>
      </c>
      <c r="Z50" s="9">
        <f t="shared" si="18"/>
        <v>1</v>
      </c>
      <c r="AA50" s="9">
        <v>1</v>
      </c>
      <c r="AB50" s="9">
        <v>1</v>
      </c>
    </row>
    <row r="51" spans="1:28">
      <c r="A51">
        <v>58</v>
      </c>
      <c r="B51"/>
      <c r="C51">
        <v>50</v>
      </c>
      <c r="D51">
        <v>437</v>
      </c>
      <c r="E51" t="s">
        <v>3680</v>
      </c>
      <c r="F51" t="s">
        <v>17</v>
      </c>
      <c r="G51" t="s">
        <v>32</v>
      </c>
      <c r="H51">
        <v>1979</v>
      </c>
      <c r="I51"/>
      <c r="J51" t="s">
        <v>5002</v>
      </c>
      <c r="K51" s="180">
        <v>0.40793981481481478</v>
      </c>
      <c r="L51">
        <v>15</v>
      </c>
      <c r="M51">
        <v>0</v>
      </c>
      <c r="N51">
        <v>15</v>
      </c>
      <c r="Q51" s="13">
        <f>VLOOKUP(R51,id!$A:$C,3,0)</f>
        <v>178</v>
      </c>
      <c r="R51" s="13" t="str">
        <f t="shared" si="19"/>
        <v>HadyśMarcin1979</v>
      </c>
      <c r="S51" s="9" t="str">
        <f t="shared" si="12"/>
        <v>Hadyś</v>
      </c>
      <c r="T51" s="9" t="str">
        <f t="shared" si="13"/>
        <v>Marcin</v>
      </c>
      <c r="U51" s="9">
        <f t="shared" si="14"/>
        <v>0</v>
      </c>
      <c r="V51" s="9">
        <f t="shared" si="15"/>
        <v>1979</v>
      </c>
      <c r="W51" s="9">
        <f t="shared" si="16"/>
        <v>17.262265481680995</v>
      </c>
      <c r="X51" s="9"/>
      <c r="Y51" s="9">
        <f t="shared" si="17"/>
        <v>0.9035918969528457</v>
      </c>
      <c r="Z51" s="9">
        <f t="shared" si="18"/>
        <v>1</v>
      </c>
      <c r="AA51" s="9">
        <v>1</v>
      </c>
      <c r="AB51" s="9">
        <v>1</v>
      </c>
    </row>
    <row r="52" spans="1:28">
      <c r="A52">
        <v>58</v>
      </c>
      <c r="B52"/>
      <c r="C52">
        <v>50</v>
      </c>
      <c r="D52">
        <v>423</v>
      </c>
      <c r="E52" t="s">
        <v>4322</v>
      </c>
      <c r="F52" t="s">
        <v>19</v>
      </c>
      <c r="G52" t="s">
        <v>32</v>
      </c>
      <c r="H52">
        <v>1982</v>
      </c>
      <c r="I52" t="s">
        <v>3672</v>
      </c>
      <c r="J52" t="s">
        <v>3524</v>
      </c>
      <c r="K52" s="180">
        <v>0.40793981481481478</v>
      </c>
      <c r="L52">
        <v>15</v>
      </c>
      <c r="M52">
        <v>0</v>
      </c>
      <c r="N52">
        <v>15</v>
      </c>
      <c r="Q52" s="13">
        <f>VLOOKUP(R52,id!$A:$C,3,0)</f>
        <v>179</v>
      </c>
      <c r="R52" s="13" t="str">
        <f t="shared" si="19"/>
        <v>MaruszakGrzegorz1982</v>
      </c>
      <c r="S52" s="9" t="str">
        <f t="shared" si="12"/>
        <v>Maruszak</v>
      </c>
      <c r="T52" s="9" t="str">
        <f t="shared" si="13"/>
        <v>Grzegorz</v>
      </c>
      <c r="U52" s="9" t="str">
        <f t="shared" si="14"/>
        <v>Szalone naleśniki</v>
      </c>
      <c r="V52" s="9">
        <f t="shared" si="15"/>
        <v>1982</v>
      </c>
      <c r="W52" s="9">
        <f t="shared" si="16"/>
        <v>17.262265481680995</v>
      </c>
      <c r="X52" s="9"/>
      <c r="Y52" s="9">
        <f t="shared" si="17"/>
        <v>1</v>
      </c>
      <c r="Z52" s="9">
        <f t="shared" si="18"/>
        <v>1</v>
      </c>
      <c r="AA52" s="9">
        <v>1</v>
      </c>
      <c r="AB52" s="9">
        <v>1</v>
      </c>
    </row>
    <row r="53" spans="1:28">
      <c r="A53">
        <v>60</v>
      </c>
      <c r="B53"/>
      <c r="C53">
        <v>52</v>
      </c>
      <c r="D53">
        <v>461</v>
      </c>
      <c r="E53" t="s">
        <v>743</v>
      </c>
      <c r="F53" t="s">
        <v>55</v>
      </c>
      <c r="G53" t="s">
        <v>32</v>
      </c>
      <c r="H53">
        <v>1978</v>
      </c>
      <c r="I53" t="s">
        <v>742</v>
      </c>
      <c r="J53" t="s">
        <v>234</v>
      </c>
      <c r="K53" s="180">
        <v>0.41151620370370368</v>
      </c>
      <c r="L53">
        <v>15</v>
      </c>
      <c r="M53">
        <v>0</v>
      </c>
      <c r="N53">
        <v>15</v>
      </c>
      <c r="Q53" s="13">
        <f>VLOOKUP(R53,id!$A:$C,3,0)</f>
        <v>124</v>
      </c>
      <c r="R53" s="13" t="str">
        <f t="shared" si="19"/>
        <v>RychlikMichał1978</v>
      </c>
      <c r="S53" s="9" t="str">
        <f t="shared" si="12"/>
        <v>Rychlik</v>
      </c>
      <c r="T53" s="9" t="str">
        <f t="shared" si="13"/>
        <v>Michał</v>
      </c>
      <c r="U53" s="9" t="str">
        <f t="shared" si="14"/>
        <v>OrientAkcja</v>
      </c>
      <c r="V53" s="9">
        <f t="shared" si="15"/>
        <v>1978</v>
      </c>
      <c r="W53" s="9">
        <f t="shared" si="16"/>
        <v>17.112243261632074</v>
      </c>
      <c r="X53" s="9"/>
      <c r="Y53" s="9">
        <f t="shared" si="17"/>
        <v>0.99130923920686265</v>
      </c>
      <c r="Z53" s="9">
        <f t="shared" si="18"/>
        <v>1</v>
      </c>
      <c r="AA53" s="9">
        <v>1</v>
      </c>
      <c r="AB53" s="9">
        <v>1</v>
      </c>
    </row>
    <row r="54" spans="1:28">
      <c r="A54">
        <v>62</v>
      </c>
      <c r="B54"/>
      <c r="C54">
        <v>53</v>
      </c>
      <c r="D54">
        <v>418</v>
      </c>
      <c r="E54" t="s">
        <v>2</v>
      </c>
      <c r="F54" t="s">
        <v>25</v>
      </c>
      <c r="G54" t="s">
        <v>32</v>
      </c>
      <c r="H54">
        <v>1958</v>
      </c>
      <c r="I54"/>
      <c r="J54" t="s">
        <v>249</v>
      </c>
      <c r="K54" s="180">
        <v>0.45306712962962964</v>
      </c>
      <c r="L54">
        <v>24</v>
      </c>
      <c r="M54">
        <v>-11</v>
      </c>
      <c r="N54">
        <v>13</v>
      </c>
      <c r="Q54" s="13">
        <f>VLOOKUP(R54,id!$A:$C,3,0)</f>
        <v>180</v>
      </c>
      <c r="R54" s="13" t="str">
        <f t="shared" si="19"/>
        <v>Herman-IżyckiLeszek1958</v>
      </c>
      <c r="S54" s="9" t="str">
        <f t="shared" si="12"/>
        <v>Herman-Iżycki</v>
      </c>
      <c r="T54" s="9" t="str">
        <f t="shared" si="13"/>
        <v>Leszek</v>
      </c>
      <c r="U54" s="9">
        <f t="shared" si="14"/>
        <v>0</v>
      </c>
      <c r="V54" s="9">
        <f t="shared" si="15"/>
        <v>1958</v>
      </c>
      <c r="W54" s="9">
        <f t="shared" si="16"/>
        <v>14.830610826747797</v>
      </c>
      <c r="X54" s="9"/>
      <c r="Y54" s="9">
        <f t="shared" si="17"/>
        <v>0.90828969217013655</v>
      </c>
      <c r="Z54" s="9">
        <f t="shared" si="18"/>
        <v>0.8666666666666667</v>
      </c>
      <c r="AA54" s="9">
        <v>1</v>
      </c>
      <c r="AB54" s="9">
        <v>1</v>
      </c>
    </row>
    <row r="55" spans="1:28">
      <c r="A55">
        <v>63</v>
      </c>
      <c r="B55"/>
      <c r="C55">
        <v>54</v>
      </c>
      <c r="D55">
        <v>455</v>
      </c>
      <c r="E55" t="s">
        <v>226</v>
      </c>
      <c r="F55" t="s">
        <v>42</v>
      </c>
      <c r="G55" t="s">
        <v>32</v>
      </c>
      <c r="H55">
        <v>1980</v>
      </c>
      <c r="I55" t="s">
        <v>225</v>
      </c>
      <c r="J55" t="s">
        <v>3723</v>
      </c>
      <c r="K55" s="180">
        <v>0.1683449074074074</v>
      </c>
      <c r="L55">
        <v>11</v>
      </c>
      <c r="M55">
        <v>0</v>
      </c>
      <c r="N55">
        <v>11</v>
      </c>
      <c r="Q55" s="13">
        <f>VLOOKUP(R55,id!$A:$C,3,0)</f>
        <v>84</v>
      </c>
      <c r="R55" s="13" t="str">
        <f t="shared" si="19"/>
        <v>AdamczykBartosz1980</v>
      </c>
      <c r="S55" s="9" t="str">
        <f t="shared" si="12"/>
        <v>Adamczyk</v>
      </c>
      <c r="T55" s="9" t="str">
        <f t="shared" si="13"/>
        <v>Bartosz</v>
      </c>
      <c r="U55" s="9" t="str">
        <f t="shared" si="14"/>
        <v>Zdezorientowani</v>
      </c>
      <c r="V55" s="9">
        <f t="shared" si="15"/>
        <v>1980</v>
      </c>
      <c r="W55" s="9">
        <f t="shared" si="16"/>
        <v>12.548978391863521</v>
      </c>
      <c r="X55" s="9"/>
      <c r="Y55" s="9">
        <f t="shared" si="17"/>
        <v>2.6913028532141632</v>
      </c>
      <c r="Z55" s="9">
        <f t="shared" si="18"/>
        <v>0.84615384615384615</v>
      </c>
      <c r="AA55" s="9">
        <v>1</v>
      </c>
      <c r="AB55" s="9">
        <v>1</v>
      </c>
    </row>
    <row r="56" spans="1:28">
      <c r="A56">
        <v>64</v>
      </c>
      <c r="B56"/>
      <c r="C56">
        <v>55</v>
      </c>
      <c r="D56">
        <v>410</v>
      </c>
      <c r="E56" t="s">
        <v>1579</v>
      </c>
      <c r="F56" t="s">
        <v>22</v>
      </c>
      <c r="G56" t="s">
        <v>32</v>
      </c>
      <c r="H56">
        <v>1964</v>
      </c>
      <c r="I56" t="s">
        <v>5003</v>
      </c>
      <c r="J56" t="s">
        <v>3758</v>
      </c>
      <c r="K56" s="180">
        <v>0.32016203703703705</v>
      </c>
      <c r="L56">
        <v>11</v>
      </c>
      <c r="M56">
        <v>0</v>
      </c>
      <c r="N56">
        <v>11</v>
      </c>
      <c r="Q56" s="13">
        <f>VLOOKUP(R56,id!$A:$C,3,0)</f>
        <v>181</v>
      </c>
      <c r="R56" s="13" t="str">
        <f t="shared" si="19"/>
        <v>CiosekKrzysztof1964</v>
      </c>
      <c r="S56" s="9" t="str">
        <f t="shared" si="12"/>
        <v>Ciosek</v>
      </c>
      <c r="T56" s="9" t="str">
        <f t="shared" si="13"/>
        <v>Krzysztof</v>
      </c>
      <c r="U56" s="9" t="str">
        <f t="shared" si="14"/>
        <v>CHŁOPAKI Z JEDNEJ PAKI</v>
      </c>
      <c r="V56" s="9">
        <f t="shared" si="15"/>
        <v>1964</v>
      </c>
      <c r="W56" s="9">
        <f t="shared" si="16"/>
        <v>6.5983981892001626</v>
      </c>
      <c r="X56" s="9"/>
      <c r="Y56" s="9">
        <f t="shared" si="17"/>
        <v>0.525811582676596</v>
      </c>
      <c r="Z56" s="9">
        <f t="shared" si="18"/>
        <v>1</v>
      </c>
      <c r="AA56" s="9">
        <v>1</v>
      </c>
      <c r="AB56" s="9">
        <v>1</v>
      </c>
    </row>
    <row r="57" spans="1:28">
      <c r="A57">
        <v>65</v>
      </c>
      <c r="B57"/>
      <c r="C57">
        <v>56</v>
      </c>
      <c r="D57">
        <v>409</v>
      </c>
      <c r="E57" t="s">
        <v>170</v>
      </c>
      <c r="F57" t="s">
        <v>41</v>
      </c>
      <c r="G57" t="s">
        <v>32</v>
      </c>
      <c r="H57">
        <v>1974</v>
      </c>
      <c r="I57"/>
      <c r="J57" t="s">
        <v>4412</v>
      </c>
      <c r="K57" s="180">
        <v>0.32019675925925928</v>
      </c>
      <c r="L57">
        <v>11</v>
      </c>
      <c r="M57">
        <v>0</v>
      </c>
      <c r="N57">
        <v>11</v>
      </c>
      <c r="Q57" s="13">
        <f>VLOOKUP(R57,id!$A:$C,3,0)</f>
        <v>182</v>
      </c>
      <c r="R57" s="13" t="str">
        <f t="shared" si="19"/>
        <v>BłaszczykRafał1974</v>
      </c>
      <c r="S57" s="9" t="str">
        <f t="shared" si="12"/>
        <v>Błaszczyk</v>
      </c>
      <c r="T57" s="9" t="str">
        <f t="shared" si="13"/>
        <v>Rafał</v>
      </c>
      <c r="U57" s="9">
        <f t="shared" si="14"/>
        <v>0</v>
      </c>
      <c r="V57" s="9">
        <f t="shared" si="15"/>
        <v>1974</v>
      </c>
      <c r="W57" s="9">
        <f t="shared" si="16"/>
        <v>6.5976826571355467</v>
      </c>
      <c r="X57" s="9"/>
      <c r="Y57" s="9">
        <f t="shared" si="17"/>
        <v>0.99989155973251398</v>
      </c>
      <c r="Z57" s="9">
        <f t="shared" si="18"/>
        <v>1</v>
      </c>
      <c r="AA57" s="9">
        <v>1</v>
      </c>
      <c r="AB57" s="9">
        <v>1</v>
      </c>
    </row>
  </sheetData>
  <pageMargins left="0" right="0" top="0.39409448818897636" bottom="0.39409448818897636" header="0" footer="0"/>
  <headerFooter>
    <oddHeader>&amp;C&amp;A</oddHeader>
    <oddFooter>&amp;CPage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X10"/>
  <sheetViews>
    <sheetView workbookViewId="0">
      <selection activeCell="AS3" sqref="AS3:AS10"/>
    </sheetView>
  </sheetViews>
  <sheetFormatPr defaultColWidth="14.42578125" defaultRowHeight="15" customHeight="1"/>
  <cols>
    <col min="1" max="1" width="13.42578125" style="106" bestFit="1" customWidth="1"/>
    <col min="2" max="2" width="9.7109375" style="106" bestFit="1" customWidth="1"/>
    <col min="3" max="3" width="10" style="106" bestFit="1" customWidth="1"/>
    <col min="4" max="4" width="7" style="106" bestFit="1" customWidth="1"/>
    <col min="5" max="5" width="9.42578125" style="106" bestFit="1" customWidth="1"/>
    <col min="6" max="6" width="15.7109375" style="106" bestFit="1" customWidth="1"/>
    <col min="7" max="7" width="32.140625" style="106" bestFit="1" customWidth="1"/>
    <col min="8" max="8" width="14.28515625" style="106" bestFit="1" customWidth="1"/>
    <col min="9" max="9" width="9.85546875" style="106" bestFit="1" customWidth="1"/>
    <col min="10" max="10" width="14.42578125" style="106" bestFit="1" customWidth="1"/>
    <col min="11" max="11" width="10.28515625" style="106" bestFit="1" customWidth="1"/>
    <col min="12" max="12" width="15.5703125" style="106" bestFit="1" customWidth="1"/>
    <col min="13" max="17" width="6.140625" style="106" hidden="1" customWidth="1"/>
    <col min="18" max="19" width="5.5703125" style="106" hidden="1" customWidth="1"/>
    <col min="20" max="20" width="6.140625" style="106" hidden="1" customWidth="1"/>
    <col min="21" max="27" width="5.5703125" style="106" hidden="1" customWidth="1"/>
    <col min="28" max="37" width="6.140625" style="106" hidden="1" customWidth="1"/>
    <col min="38" max="38" width="14.42578125" style="106"/>
    <col min="39" max="39" width="5.28515625" style="106" bestFit="1" customWidth="1"/>
    <col min="40" max="40" width="20.7109375" style="106" bestFit="1" customWidth="1"/>
    <col min="41" max="41" width="9.28515625" style="106" bestFit="1" customWidth="1"/>
    <col min="42" max="42" width="8.28515625" style="106" bestFit="1" customWidth="1"/>
    <col min="43" max="43" width="19.7109375" style="106" bestFit="1" customWidth="1"/>
    <col min="44" max="44" width="6.7109375" style="106" bestFit="1" customWidth="1"/>
    <col min="45" max="45" width="12" style="106" bestFit="1" customWidth="1"/>
    <col min="46" max="46" width="14.42578125" style="106"/>
    <col min="47" max="47" width="12" style="106" bestFit="1" customWidth="1"/>
    <col min="48" max="48" width="2.85546875" style="106" bestFit="1" customWidth="1"/>
    <col min="49" max="49" width="12" style="106" bestFit="1" customWidth="1"/>
    <col min="50" max="50" width="6.28515625" style="106" bestFit="1" customWidth="1"/>
    <col min="51" max="16384" width="14.42578125" style="106"/>
  </cols>
  <sheetData>
    <row r="1" spans="1:50" ht="15.7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1"/>
      <c r="L1" s="144"/>
      <c r="M1" s="188" t="s">
        <v>5034</v>
      </c>
      <c r="N1" s="190" t="s">
        <v>5035</v>
      </c>
      <c r="O1" s="191" t="s">
        <v>5036</v>
      </c>
      <c r="P1" s="191" t="s">
        <v>5037</v>
      </c>
      <c r="Q1" s="191" t="s">
        <v>5038</v>
      </c>
      <c r="R1" s="190" t="s">
        <v>5039</v>
      </c>
      <c r="S1" s="191" t="s">
        <v>4149</v>
      </c>
      <c r="T1" s="191" t="s">
        <v>4148</v>
      </c>
      <c r="U1" s="191" t="s">
        <v>5040</v>
      </c>
      <c r="V1" s="191" t="s">
        <v>5041</v>
      </c>
      <c r="W1" s="190" t="s">
        <v>5042</v>
      </c>
      <c r="X1" s="191" t="s">
        <v>4147</v>
      </c>
      <c r="Y1" s="191" t="s">
        <v>4146</v>
      </c>
      <c r="Z1" s="191" t="s">
        <v>4674</v>
      </c>
      <c r="AA1" s="190" t="s">
        <v>4675</v>
      </c>
      <c r="AB1" s="191" t="s">
        <v>4145</v>
      </c>
      <c r="AC1" s="191" t="s">
        <v>5043</v>
      </c>
      <c r="AD1" s="191" t="s">
        <v>5044</v>
      </c>
      <c r="AE1" s="190" t="s">
        <v>5045</v>
      </c>
      <c r="AF1" s="192" t="s">
        <v>5046</v>
      </c>
      <c r="AG1" s="191" t="s">
        <v>5047</v>
      </c>
      <c r="AH1" s="190" t="s">
        <v>5048</v>
      </c>
      <c r="AI1" s="192" t="s">
        <v>5049</v>
      </c>
      <c r="AJ1" s="188" t="s">
        <v>5050</v>
      </c>
      <c r="AK1" s="192" t="s">
        <v>5051</v>
      </c>
    </row>
    <row r="2" spans="1:50" ht="15.75" customHeight="1">
      <c r="A2" s="142" t="s">
        <v>4144</v>
      </c>
      <c r="B2" s="142" t="s">
        <v>4143</v>
      </c>
      <c r="C2" s="142" t="s">
        <v>4142</v>
      </c>
      <c r="D2" s="142" t="s">
        <v>3447</v>
      </c>
      <c r="E2" s="142" t="s">
        <v>157</v>
      </c>
      <c r="F2" s="142" t="s">
        <v>156</v>
      </c>
      <c r="G2" s="142" t="s">
        <v>4141</v>
      </c>
      <c r="H2" s="142" t="s">
        <v>889</v>
      </c>
      <c r="I2" s="142" t="s">
        <v>3634</v>
      </c>
      <c r="J2" s="143" t="s">
        <v>4140</v>
      </c>
      <c r="K2" s="143" t="s">
        <v>1222</v>
      </c>
      <c r="L2" s="146" t="s">
        <v>4139</v>
      </c>
      <c r="M2" s="189" t="s">
        <v>3357</v>
      </c>
      <c r="N2" s="193" t="s">
        <v>3355</v>
      </c>
      <c r="O2" s="183" t="s">
        <v>5052</v>
      </c>
      <c r="P2" s="183" t="s">
        <v>5053</v>
      </c>
      <c r="Q2" s="183" t="s">
        <v>5054</v>
      </c>
      <c r="R2" s="193" t="s">
        <v>5055</v>
      </c>
      <c r="S2" s="183" t="s">
        <v>4676</v>
      </c>
      <c r="T2" s="183" t="s">
        <v>4677</v>
      </c>
      <c r="U2" s="183" t="s">
        <v>5056</v>
      </c>
      <c r="V2" s="183" t="s">
        <v>5057</v>
      </c>
      <c r="W2" s="193" t="s">
        <v>5058</v>
      </c>
      <c r="X2" s="183" t="s">
        <v>4678</v>
      </c>
      <c r="Y2" s="183" t="s">
        <v>4679</v>
      </c>
      <c r="Z2" s="183" t="s">
        <v>4680</v>
      </c>
      <c r="AA2" s="193" t="s">
        <v>4681</v>
      </c>
      <c r="AB2" s="183" t="s">
        <v>4682</v>
      </c>
      <c r="AC2" s="183" t="s">
        <v>5059</v>
      </c>
      <c r="AD2" s="183" t="s">
        <v>5060</v>
      </c>
      <c r="AE2" s="193" t="s">
        <v>5061</v>
      </c>
      <c r="AF2" s="183" t="s">
        <v>5062</v>
      </c>
      <c r="AG2" s="183" t="s">
        <v>5063</v>
      </c>
      <c r="AH2" s="193" t="s">
        <v>5064</v>
      </c>
      <c r="AI2" s="183" t="s">
        <v>5065</v>
      </c>
      <c r="AJ2" s="189" t="s">
        <v>5066</v>
      </c>
      <c r="AK2" s="183" t="s">
        <v>5067</v>
      </c>
      <c r="AM2" s="69" t="s">
        <v>67</v>
      </c>
      <c r="AN2" s="69" t="s">
        <v>68</v>
      </c>
      <c r="AO2" s="69" t="s">
        <v>95</v>
      </c>
      <c r="AP2" s="69" t="s">
        <v>96</v>
      </c>
      <c r="AQ2" s="69" t="s">
        <v>71</v>
      </c>
      <c r="AR2" s="69" t="s">
        <v>69</v>
      </c>
      <c r="AS2" s="69" t="s">
        <v>40</v>
      </c>
      <c r="AT2" s="69"/>
      <c r="AU2" s="69" t="s">
        <v>37</v>
      </c>
      <c r="AV2" s="69" t="s">
        <v>38</v>
      </c>
      <c r="AW2" s="69" t="s">
        <v>31</v>
      </c>
      <c r="AX2" s="69" t="s">
        <v>39</v>
      </c>
    </row>
    <row r="3" spans="1:50" ht="15.75" customHeight="1">
      <c r="A3" s="182">
        <v>4</v>
      </c>
      <c r="B3" s="182">
        <v>1</v>
      </c>
      <c r="C3" s="145"/>
      <c r="D3" s="183">
        <v>28</v>
      </c>
      <c r="E3" s="182" t="s">
        <v>1071</v>
      </c>
      <c r="F3" s="182" t="s">
        <v>5026</v>
      </c>
      <c r="G3" s="182" t="s">
        <v>5027</v>
      </c>
      <c r="H3" s="182">
        <v>1978</v>
      </c>
      <c r="I3" s="182" t="s">
        <v>0</v>
      </c>
      <c r="J3" s="184">
        <v>0.73472222222222228</v>
      </c>
      <c r="K3" s="185">
        <v>0.38055555555555559</v>
      </c>
      <c r="L3" s="187">
        <v>127</v>
      </c>
      <c r="M3" s="194">
        <v>1</v>
      </c>
      <c r="N3" s="195">
        <v>1</v>
      </c>
      <c r="O3" s="182">
        <v>1</v>
      </c>
      <c r="P3" s="182">
        <v>1</v>
      </c>
      <c r="Q3" s="182">
        <v>1</v>
      </c>
      <c r="R3" s="195">
        <v>1</v>
      </c>
      <c r="S3" s="182">
        <v>1</v>
      </c>
      <c r="T3" s="182">
        <v>1</v>
      </c>
      <c r="U3" s="182">
        <v>1</v>
      </c>
      <c r="V3" s="182">
        <v>1</v>
      </c>
      <c r="W3" s="195">
        <v>1</v>
      </c>
      <c r="X3" s="182">
        <v>1</v>
      </c>
      <c r="Y3" s="182">
        <v>1</v>
      </c>
      <c r="Z3" s="182">
        <v>1</v>
      </c>
      <c r="AA3" s="195">
        <v>1</v>
      </c>
      <c r="AB3" s="182">
        <v>1</v>
      </c>
      <c r="AC3" s="182">
        <v>1</v>
      </c>
      <c r="AD3" s="182">
        <v>1</v>
      </c>
      <c r="AE3" s="195">
        <v>1</v>
      </c>
      <c r="AF3" s="182">
        <v>1</v>
      </c>
      <c r="AG3" s="182">
        <v>1</v>
      </c>
      <c r="AH3" s="195">
        <v>1</v>
      </c>
      <c r="AI3" s="182">
        <v>1</v>
      </c>
      <c r="AJ3" s="194">
        <v>1</v>
      </c>
      <c r="AK3" s="182">
        <v>1</v>
      </c>
      <c r="AM3" s="69">
        <f>VLOOKUP(AN3,id!$A:$C,3,0)</f>
        <v>206</v>
      </c>
      <c r="AN3" s="69" t="str">
        <f t="shared" ref="AN3:AN6" si="0">AO3&amp;AP3&amp;AR3</f>
        <v>Frączek-BogackaJustyna1978</v>
      </c>
      <c r="AO3" s="69" t="str">
        <f>F3</f>
        <v>Frączek-Bogacka</v>
      </c>
      <c r="AP3" s="69" t="str">
        <f>E3</f>
        <v>Justyna</v>
      </c>
      <c r="AQ3" s="69" t="str">
        <f t="shared" ref="AQ3:AR6" si="1">G3</f>
        <v>patałachy</v>
      </c>
      <c r="AR3" s="69">
        <f t="shared" si="1"/>
        <v>1978</v>
      </c>
      <c r="AS3" s="69">
        <v>100</v>
      </c>
      <c r="AT3" s="69"/>
      <c r="AU3" s="69"/>
      <c r="AV3" s="69"/>
      <c r="AW3" s="69"/>
      <c r="AX3" s="69"/>
    </row>
    <row r="4" spans="1:50" ht="15.75" customHeight="1">
      <c r="A4" s="182">
        <v>12</v>
      </c>
      <c r="B4" s="182">
        <v>2</v>
      </c>
      <c r="C4" s="145"/>
      <c r="D4" s="183">
        <v>29</v>
      </c>
      <c r="E4" s="182" t="s">
        <v>1574</v>
      </c>
      <c r="F4" s="182" t="s">
        <v>3818</v>
      </c>
      <c r="G4" s="182" t="s">
        <v>1576</v>
      </c>
      <c r="H4" s="182">
        <v>1978</v>
      </c>
      <c r="I4" s="182" t="s">
        <v>0</v>
      </c>
      <c r="J4" s="184">
        <v>0.78472222222222221</v>
      </c>
      <c r="K4" s="185">
        <v>0.43055555555555552</v>
      </c>
      <c r="L4" s="187">
        <v>118</v>
      </c>
      <c r="M4" s="194">
        <v>1</v>
      </c>
      <c r="N4" s="195"/>
      <c r="O4" s="182">
        <v>1</v>
      </c>
      <c r="P4" s="182"/>
      <c r="Q4" s="182">
        <v>1</v>
      </c>
      <c r="R4" s="195">
        <v>1</v>
      </c>
      <c r="S4" s="182">
        <v>1</v>
      </c>
      <c r="T4" s="182"/>
      <c r="U4" s="182">
        <v>1</v>
      </c>
      <c r="V4" s="182">
        <v>1</v>
      </c>
      <c r="W4" s="195">
        <v>1</v>
      </c>
      <c r="X4" s="182">
        <v>1</v>
      </c>
      <c r="Y4" s="182">
        <v>1</v>
      </c>
      <c r="Z4" s="182">
        <v>1</v>
      </c>
      <c r="AA4" s="195">
        <v>1</v>
      </c>
      <c r="AB4" s="182">
        <v>1</v>
      </c>
      <c r="AC4" s="182">
        <v>1</v>
      </c>
      <c r="AD4" s="182">
        <v>1</v>
      </c>
      <c r="AE4" s="195">
        <v>1</v>
      </c>
      <c r="AF4" s="182">
        <v>1</v>
      </c>
      <c r="AG4" s="182">
        <v>1</v>
      </c>
      <c r="AH4" s="195">
        <v>1</v>
      </c>
      <c r="AI4" s="182">
        <v>1</v>
      </c>
      <c r="AJ4" s="194">
        <v>1</v>
      </c>
      <c r="AK4" s="182">
        <v>1</v>
      </c>
      <c r="AM4" s="69">
        <f>VLOOKUP(AN4,id!$A:$C,3,0)</f>
        <v>207</v>
      </c>
      <c r="AN4" s="69" t="str">
        <f t="shared" si="0"/>
        <v>JanerkaMarzka1978</v>
      </c>
      <c r="AO4" s="69" t="str">
        <f>F4</f>
        <v>Janerka</v>
      </c>
      <c r="AP4" s="69" t="str">
        <f>E4</f>
        <v>Marzka</v>
      </c>
      <c r="AQ4" s="69" t="str">
        <f t="shared" si="1"/>
        <v>Dziabnięci</v>
      </c>
      <c r="AR4" s="69">
        <f t="shared" si="1"/>
        <v>1978</v>
      </c>
      <c r="AS4" s="69">
        <f t="shared" ref="AS4:AS6" si="2">AS3*IF(AW4&lt;1,AW4,IF(AX4&lt;1,AX4,IF(AV4&lt;1,AV4,IF(AU4&lt;1,AU4,1))))</f>
        <v>92.913385826771659</v>
      </c>
      <c r="AT4" s="69"/>
      <c r="AU4" s="69">
        <f>K3/K4</f>
        <v>0.88387096774193563</v>
      </c>
      <c r="AV4" s="69">
        <v>1</v>
      </c>
      <c r="AW4" s="69">
        <f>L4/L3</f>
        <v>0.92913385826771655</v>
      </c>
      <c r="AX4" s="69">
        <f t="shared" ref="AX4" si="3">AV4^0.2</f>
        <v>1</v>
      </c>
    </row>
    <row r="5" spans="1:50" ht="15.75" customHeight="1">
      <c r="A5" s="182">
        <v>15</v>
      </c>
      <c r="B5" s="182">
        <v>3</v>
      </c>
      <c r="C5" s="145"/>
      <c r="D5" s="183">
        <v>22</v>
      </c>
      <c r="E5" s="182" t="s">
        <v>763</v>
      </c>
      <c r="F5" s="182" t="s">
        <v>5028</v>
      </c>
      <c r="G5" s="182" t="s">
        <v>5029</v>
      </c>
      <c r="H5" s="182">
        <v>1975</v>
      </c>
      <c r="I5" s="182" t="s">
        <v>0</v>
      </c>
      <c r="J5" s="184">
        <v>0.7729166666666667</v>
      </c>
      <c r="K5" s="185">
        <v>0.41875000000000001</v>
      </c>
      <c r="L5" s="187">
        <v>111</v>
      </c>
      <c r="M5" s="194">
        <v>1</v>
      </c>
      <c r="N5" s="195"/>
      <c r="O5" s="182"/>
      <c r="P5" s="182"/>
      <c r="Q5" s="182">
        <v>1</v>
      </c>
      <c r="R5" s="195">
        <v>1</v>
      </c>
      <c r="S5" s="182">
        <v>1</v>
      </c>
      <c r="T5" s="182"/>
      <c r="U5" s="145"/>
      <c r="V5" s="182">
        <v>1</v>
      </c>
      <c r="W5" s="195">
        <v>1</v>
      </c>
      <c r="X5" s="182">
        <v>1</v>
      </c>
      <c r="Y5" s="182">
        <v>1</v>
      </c>
      <c r="Z5" s="182">
        <v>1</v>
      </c>
      <c r="AA5" s="195">
        <v>1</v>
      </c>
      <c r="AB5" s="182">
        <v>1</v>
      </c>
      <c r="AC5" s="182">
        <v>1</v>
      </c>
      <c r="AD5" s="182">
        <v>1</v>
      </c>
      <c r="AE5" s="195">
        <v>1</v>
      </c>
      <c r="AF5" s="182">
        <v>1</v>
      </c>
      <c r="AG5" s="182">
        <v>1</v>
      </c>
      <c r="AH5" s="195">
        <v>1</v>
      </c>
      <c r="AI5" s="182">
        <v>1</v>
      </c>
      <c r="AJ5" s="194">
        <v>1</v>
      </c>
      <c r="AK5" s="182">
        <v>1</v>
      </c>
      <c r="AM5" s="69">
        <f>VLOOKUP(AN5,id!$A:$C,3,0)</f>
        <v>208</v>
      </c>
      <c r="AN5" s="69" t="str">
        <f t="shared" si="0"/>
        <v>Czepiel-RakKatarzyna1975</v>
      </c>
      <c r="AO5" s="69" t="str">
        <f>F5</f>
        <v>Czepiel-Rak</v>
      </c>
      <c r="AP5" s="69" t="str">
        <f>E5</f>
        <v>Katarzyna</v>
      </c>
      <c r="AQ5" s="69" t="str">
        <f t="shared" si="1"/>
        <v>Jasielskie Stowarzyszenie Cyklistów</v>
      </c>
      <c r="AR5" s="69">
        <f t="shared" si="1"/>
        <v>1975</v>
      </c>
      <c r="AS5" s="69">
        <f t="shared" si="2"/>
        <v>87.401574803149614</v>
      </c>
      <c r="AT5" s="69"/>
      <c r="AU5" s="69">
        <f>K4/K5</f>
        <v>1.0281923714759535</v>
      </c>
      <c r="AV5" s="69">
        <v>1</v>
      </c>
      <c r="AW5" s="69">
        <f t="shared" ref="AW5:AW6" si="4">L5/L4</f>
        <v>0.94067796610169496</v>
      </c>
      <c r="AX5" s="69">
        <f t="shared" ref="AX5" si="5">AV5^0.2</f>
        <v>1</v>
      </c>
    </row>
    <row r="6" spans="1:50" ht="15.75" customHeight="1">
      <c r="A6" s="182">
        <v>20</v>
      </c>
      <c r="B6" s="182">
        <v>4</v>
      </c>
      <c r="C6" s="145"/>
      <c r="D6" s="183">
        <v>18</v>
      </c>
      <c r="E6" s="186" t="s">
        <v>404</v>
      </c>
      <c r="F6" s="186" t="s">
        <v>802</v>
      </c>
      <c r="G6" s="186" t="s">
        <v>800</v>
      </c>
      <c r="H6" s="182">
        <v>1982</v>
      </c>
      <c r="I6" s="182" t="s">
        <v>0</v>
      </c>
      <c r="J6" s="184">
        <v>0.79583333333333328</v>
      </c>
      <c r="K6" s="185">
        <v>0.4416666666666666</v>
      </c>
      <c r="L6" s="187">
        <v>104</v>
      </c>
      <c r="M6" s="194">
        <v>1</v>
      </c>
      <c r="N6" s="195"/>
      <c r="O6" s="182"/>
      <c r="P6" s="182"/>
      <c r="Q6" s="182">
        <v>1</v>
      </c>
      <c r="R6" s="195">
        <v>1</v>
      </c>
      <c r="S6" s="182">
        <v>1</v>
      </c>
      <c r="T6" s="182"/>
      <c r="U6" s="145"/>
      <c r="V6" s="182">
        <v>1</v>
      </c>
      <c r="W6" s="195">
        <v>1</v>
      </c>
      <c r="X6" s="182">
        <v>1</v>
      </c>
      <c r="Y6" s="182">
        <v>1</v>
      </c>
      <c r="Z6" s="182"/>
      <c r="AA6" s="195">
        <v>1</v>
      </c>
      <c r="AB6" s="182">
        <v>1</v>
      </c>
      <c r="AC6" s="182">
        <v>1</v>
      </c>
      <c r="AD6" s="182">
        <v>1</v>
      </c>
      <c r="AE6" s="195">
        <v>1</v>
      </c>
      <c r="AF6" s="182">
        <v>1</v>
      </c>
      <c r="AG6" s="182">
        <v>1</v>
      </c>
      <c r="AH6" s="195">
        <v>1</v>
      </c>
      <c r="AI6" s="182">
        <v>1</v>
      </c>
      <c r="AJ6" s="194">
        <v>1</v>
      </c>
      <c r="AK6" s="182">
        <v>1</v>
      </c>
      <c r="AM6" s="69">
        <f>VLOOKUP(AN6,id!$A:$C,3,0)</f>
        <v>139</v>
      </c>
      <c r="AN6" s="69" t="str">
        <f t="shared" si="0"/>
        <v>CzarnyBarbara1982</v>
      </c>
      <c r="AO6" s="69" t="str">
        <f>F6</f>
        <v>Czarny</v>
      </c>
      <c r="AP6" s="69" t="str">
        <f>E6</f>
        <v>Barbara</v>
      </c>
      <c r="AQ6" s="69" t="str">
        <f t="shared" si="1"/>
        <v>Szkoła Fechtunku ARAMIS</v>
      </c>
      <c r="AR6" s="69">
        <f t="shared" si="1"/>
        <v>1982</v>
      </c>
      <c r="AS6" s="69">
        <f t="shared" si="2"/>
        <v>81.88976377952757</v>
      </c>
      <c r="AT6" s="69"/>
      <c r="AU6" s="69">
        <f>K5/K6</f>
        <v>0.94811320754716999</v>
      </c>
      <c r="AV6" s="69">
        <v>1</v>
      </c>
      <c r="AW6" s="69">
        <f t="shared" si="4"/>
        <v>0.93693693693693691</v>
      </c>
      <c r="AX6" s="69">
        <f t="shared" ref="AX6" si="6">AV6^0.2</f>
        <v>1</v>
      </c>
    </row>
    <row r="7" spans="1:50" ht="15" customHeight="1">
      <c r="A7" s="182">
        <v>25</v>
      </c>
      <c r="B7" s="182">
        <v>5</v>
      </c>
      <c r="C7" s="145"/>
      <c r="D7" s="183">
        <v>11</v>
      </c>
      <c r="E7" s="182" t="s">
        <v>329</v>
      </c>
      <c r="F7" s="182" t="s">
        <v>226</v>
      </c>
      <c r="G7" s="182" t="s">
        <v>330</v>
      </c>
      <c r="H7" s="182">
        <v>1975</v>
      </c>
      <c r="I7" s="182" t="s">
        <v>0</v>
      </c>
      <c r="J7" s="184">
        <v>0.77430555555555558</v>
      </c>
      <c r="K7" s="185">
        <v>0.4201388888888889</v>
      </c>
      <c r="L7" s="187">
        <v>91</v>
      </c>
      <c r="M7" s="194"/>
      <c r="N7" s="195"/>
      <c r="O7" s="182"/>
      <c r="P7" s="182"/>
      <c r="Q7" s="182">
        <v>1</v>
      </c>
      <c r="R7" s="195">
        <v>1</v>
      </c>
      <c r="S7" s="182">
        <v>1</v>
      </c>
      <c r="T7" s="182"/>
      <c r="U7" s="145"/>
      <c r="V7" s="182">
        <v>1</v>
      </c>
      <c r="W7" s="195">
        <v>1</v>
      </c>
      <c r="X7" s="145"/>
      <c r="Y7" s="182">
        <v>1</v>
      </c>
      <c r="Z7" s="182"/>
      <c r="AA7" s="195">
        <v>1</v>
      </c>
      <c r="AB7" s="182">
        <v>1</v>
      </c>
      <c r="AC7" s="182">
        <v>1</v>
      </c>
      <c r="AD7" s="182">
        <v>1</v>
      </c>
      <c r="AE7" s="195">
        <v>1</v>
      </c>
      <c r="AF7" s="182"/>
      <c r="AG7" s="182">
        <v>1</v>
      </c>
      <c r="AH7" s="195">
        <v>1</v>
      </c>
      <c r="AI7" s="182">
        <v>1</v>
      </c>
      <c r="AJ7" s="194">
        <v>1</v>
      </c>
      <c r="AK7" s="182">
        <v>1</v>
      </c>
      <c r="AM7" s="69">
        <f>VLOOKUP(AN7,id!$A:$C,3,0)</f>
        <v>96</v>
      </c>
      <c r="AN7" s="69" t="str">
        <f t="shared" ref="AN7:AN10" si="7">AO7&amp;AP7&amp;AR7</f>
        <v>AdamczykEwa1975</v>
      </c>
      <c r="AO7" s="69" t="str">
        <f t="shared" ref="AO7:AO10" si="8">F7</f>
        <v>Adamczyk</v>
      </c>
      <c r="AP7" s="69" t="str">
        <f t="shared" ref="AP7:AP10" si="9">E7</f>
        <v>Ewa</v>
      </c>
      <c r="AQ7" s="69" t="str">
        <f t="shared" ref="AQ7:AQ10" si="10">G7</f>
        <v>Zbieranina z Niesięcina</v>
      </c>
      <c r="AR7" s="69">
        <f t="shared" ref="AR7:AR10" si="11">H7</f>
        <v>1975</v>
      </c>
      <c r="AS7" s="69">
        <f t="shared" ref="AS7:AS10" si="12">AS6*IF(AW7&lt;1,AW7,IF(AX7&lt;1,AX7,IF(AV7&lt;1,AV7,IF(AU7&lt;1,AU7,1))))</f>
        <v>71.653543307086622</v>
      </c>
      <c r="AT7" s="69"/>
      <c r="AU7" s="69">
        <f t="shared" ref="AU7:AU10" si="13">K6/K7</f>
        <v>1.0512396694214874</v>
      </c>
      <c r="AV7" s="69">
        <v>1</v>
      </c>
      <c r="AW7" s="69">
        <f t="shared" ref="AW7:AW10" si="14">L7/L6</f>
        <v>0.875</v>
      </c>
      <c r="AX7" s="69">
        <f t="shared" ref="AX7:AX10" si="15">AV7^0.2</f>
        <v>1</v>
      </c>
    </row>
    <row r="8" spans="1:50" ht="15" customHeight="1">
      <c r="A8" s="182">
        <v>35</v>
      </c>
      <c r="B8" s="182">
        <v>6</v>
      </c>
      <c r="C8" s="145"/>
      <c r="D8" s="183">
        <v>19</v>
      </c>
      <c r="E8" s="186" t="s">
        <v>203</v>
      </c>
      <c r="F8" s="186" t="s">
        <v>5030</v>
      </c>
      <c r="G8" s="186" t="s">
        <v>5031</v>
      </c>
      <c r="H8" s="182">
        <v>1980</v>
      </c>
      <c r="I8" s="182" t="s">
        <v>0</v>
      </c>
      <c r="J8" s="184">
        <v>0.75208333333333333</v>
      </c>
      <c r="K8" s="185">
        <v>0.39791666666666664</v>
      </c>
      <c r="L8" s="187">
        <v>71</v>
      </c>
      <c r="M8" s="194">
        <v>1</v>
      </c>
      <c r="N8" s="195"/>
      <c r="O8" s="182"/>
      <c r="P8" s="182"/>
      <c r="Q8" s="182">
        <v>1</v>
      </c>
      <c r="R8" s="195">
        <v>1</v>
      </c>
      <c r="S8" s="182">
        <v>1</v>
      </c>
      <c r="T8" s="182">
        <v>1</v>
      </c>
      <c r="U8" s="182">
        <v>1</v>
      </c>
      <c r="V8" s="182">
        <v>1</v>
      </c>
      <c r="W8" s="190"/>
      <c r="X8" s="182">
        <v>1</v>
      </c>
      <c r="Y8" s="182"/>
      <c r="Z8" s="182"/>
      <c r="AA8" s="190"/>
      <c r="AB8" s="182">
        <v>1</v>
      </c>
      <c r="AC8" s="182">
        <v>1</v>
      </c>
      <c r="AD8" s="182">
        <v>1</v>
      </c>
      <c r="AE8" s="195"/>
      <c r="AF8" s="182"/>
      <c r="AG8" s="145"/>
      <c r="AH8" s="195">
        <v>1</v>
      </c>
      <c r="AI8" s="182">
        <v>1</v>
      </c>
      <c r="AJ8" s="188"/>
      <c r="AK8" s="182">
        <v>1</v>
      </c>
      <c r="AM8" s="69">
        <f>VLOOKUP(AN8,id!$A:$C,3,0)</f>
        <v>209</v>
      </c>
      <c r="AN8" s="69" t="str">
        <f t="shared" si="7"/>
        <v>StefańczykMonika1980</v>
      </c>
      <c r="AO8" s="69" t="str">
        <f t="shared" si="8"/>
        <v>Stefańczyk</v>
      </c>
      <c r="AP8" s="69" t="str">
        <f t="shared" si="9"/>
        <v>Monika</v>
      </c>
      <c r="AQ8" s="69" t="str">
        <f t="shared" si="10"/>
        <v>Les femmes courant dans les forets</v>
      </c>
      <c r="AR8" s="69">
        <f t="shared" si="11"/>
        <v>1980</v>
      </c>
      <c r="AS8" s="69">
        <f t="shared" si="12"/>
        <v>55.905511811023629</v>
      </c>
      <c r="AT8" s="69"/>
      <c r="AU8" s="69">
        <f t="shared" si="13"/>
        <v>1.0558464223385691</v>
      </c>
      <c r="AV8" s="69">
        <v>1</v>
      </c>
      <c r="AW8" s="69">
        <f t="shared" si="14"/>
        <v>0.78021978021978022</v>
      </c>
      <c r="AX8" s="69">
        <f t="shared" si="15"/>
        <v>1</v>
      </c>
    </row>
    <row r="9" spans="1:50" ht="15" customHeight="1">
      <c r="A9" s="182">
        <v>39</v>
      </c>
      <c r="B9" s="182">
        <v>7</v>
      </c>
      <c r="C9" s="145"/>
      <c r="D9" s="183">
        <v>30</v>
      </c>
      <c r="E9" s="182" t="s">
        <v>484</v>
      </c>
      <c r="F9" s="182" t="s">
        <v>5032</v>
      </c>
      <c r="G9" s="182" t="s">
        <v>5033</v>
      </c>
      <c r="H9" s="182">
        <v>1990</v>
      </c>
      <c r="I9" s="182" t="s">
        <v>0</v>
      </c>
      <c r="J9" s="184">
        <v>0.73055555555555551</v>
      </c>
      <c r="K9" s="185">
        <v>0.37638888888888883</v>
      </c>
      <c r="L9" s="187">
        <v>53</v>
      </c>
      <c r="M9" s="194"/>
      <c r="N9" s="195">
        <v>1</v>
      </c>
      <c r="O9" s="182">
        <v>1</v>
      </c>
      <c r="P9" s="182">
        <v>1</v>
      </c>
      <c r="Q9" s="182"/>
      <c r="R9" s="195">
        <v>1</v>
      </c>
      <c r="S9" s="182">
        <v>1</v>
      </c>
      <c r="T9" s="182"/>
      <c r="U9" s="145"/>
      <c r="V9" s="182">
        <v>1</v>
      </c>
      <c r="W9" s="190"/>
      <c r="X9" s="145"/>
      <c r="Y9" s="182">
        <v>1</v>
      </c>
      <c r="Z9" s="182">
        <v>1</v>
      </c>
      <c r="AA9" s="190"/>
      <c r="AB9" s="182">
        <v>1</v>
      </c>
      <c r="AC9" s="182">
        <v>1</v>
      </c>
      <c r="AD9" s="182">
        <v>1</v>
      </c>
      <c r="AE9" s="195">
        <v>1</v>
      </c>
      <c r="AF9" s="182"/>
      <c r="AG9" s="145"/>
      <c r="AH9" s="195"/>
      <c r="AI9" s="182"/>
      <c r="AJ9" s="188"/>
      <c r="AK9" s="145"/>
      <c r="AM9" s="69">
        <f>VLOOKUP(AN9,id!$A:$C,3,0)</f>
        <v>210</v>
      </c>
      <c r="AN9" s="69" t="str">
        <f t="shared" si="7"/>
        <v>ZarycznyJoanna1990</v>
      </c>
      <c r="AO9" s="69" t="str">
        <f t="shared" si="8"/>
        <v>Zaryczny</v>
      </c>
      <c r="AP9" s="69" t="str">
        <f t="shared" si="9"/>
        <v>Joanna</v>
      </c>
      <c r="AQ9" s="69" t="str">
        <f t="shared" si="10"/>
        <v>Kluchy MTB</v>
      </c>
      <c r="AR9" s="69">
        <f t="shared" si="11"/>
        <v>1990</v>
      </c>
      <c r="AS9" s="69">
        <f t="shared" si="12"/>
        <v>41.732283464566933</v>
      </c>
      <c r="AT9" s="69"/>
      <c r="AU9" s="69">
        <f t="shared" si="13"/>
        <v>1.0571955719557196</v>
      </c>
      <c r="AV9" s="69">
        <v>1</v>
      </c>
      <c r="AW9" s="69">
        <f t="shared" si="14"/>
        <v>0.74647887323943662</v>
      </c>
      <c r="AX9" s="69">
        <f t="shared" si="15"/>
        <v>1</v>
      </c>
    </row>
    <row r="10" spans="1:50" ht="15" customHeight="1">
      <c r="A10" s="182">
        <v>39</v>
      </c>
      <c r="B10" s="182">
        <v>7</v>
      </c>
      <c r="C10" s="145"/>
      <c r="D10" s="183">
        <v>32</v>
      </c>
      <c r="E10" s="182" t="s">
        <v>484</v>
      </c>
      <c r="F10" s="182" t="s">
        <v>711</v>
      </c>
      <c r="G10" s="182" t="s">
        <v>5033</v>
      </c>
      <c r="H10" s="182">
        <v>1987</v>
      </c>
      <c r="I10" s="182" t="s">
        <v>0</v>
      </c>
      <c r="J10" s="184">
        <v>0.73055555555555551</v>
      </c>
      <c r="K10" s="185">
        <v>0.37638888888888883</v>
      </c>
      <c r="L10" s="187">
        <v>53</v>
      </c>
      <c r="M10" s="194"/>
      <c r="N10" s="195">
        <v>1</v>
      </c>
      <c r="O10" s="182">
        <v>1</v>
      </c>
      <c r="P10" s="182">
        <v>1</v>
      </c>
      <c r="Q10" s="182"/>
      <c r="R10" s="195">
        <v>1</v>
      </c>
      <c r="S10" s="182">
        <v>1</v>
      </c>
      <c r="T10" s="182"/>
      <c r="U10" s="145"/>
      <c r="V10" s="182">
        <v>1</v>
      </c>
      <c r="W10" s="190"/>
      <c r="X10" s="145"/>
      <c r="Y10" s="182">
        <v>1</v>
      </c>
      <c r="Z10" s="182">
        <v>1</v>
      </c>
      <c r="AA10" s="190"/>
      <c r="AB10" s="182">
        <v>1</v>
      </c>
      <c r="AC10" s="182">
        <v>1</v>
      </c>
      <c r="AD10" s="182">
        <v>1</v>
      </c>
      <c r="AE10" s="195">
        <v>1</v>
      </c>
      <c r="AF10" s="182"/>
      <c r="AG10" s="145"/>
      <c r="AH10" s="195"/>
      <c r="AI10" s="182"/>
      <c r="AJ10" s="188"/>
      <c r="AK10" s="145"/>
      <c r="AM10" s="69">
        <f>VLOOKUP(AN10,id!$A:$C,3,0)</f>
        <v>211</v>
      </c>
      <c r="AN10" s="69" t="str">
        <f t="shared" si="7"/>
        <v>DudekJoanna1987</v>
      </c>
      <c r="AO10" s="69" t="str">
        <f t="shared" si="8"/>
        <v>Dudek</v>
      </c>
      <c r="AP10" s="69" t="str">
        <f t="shared" si="9"/>
        <v>Joanna</v>
      </c>
      <c r="AQ10" s="69" t="str">
        <f t="shared" si="10"/>
        <v>Kluchy MTB</v>
      </c>
      <c r="AR10" s="69">
        <f t="shared" si="11"/>
        <v>1987</v>
      </c>
      <c r="AS10" s="69">
        <f t="shared" si="12"/>
        <v>41.732283464566933</v>
      </c>
      <c r="AT10" s="69"/>
      <c r="AU10" s="69">
        <f t="shared" si="13"/>
        <v>1</v>
      </c>
      <c r="AV10" s="69">
        <v>1</v>
      </c>
      <c r="AW10" s="69">
        <f t="shared" si="14"/>
        <v>1</v>
      </c>
      <c r="AX10" s="69">
        <f t="shared" si="15"/>
        <v>1</v>
      </c>
    </row>
  </sheetData>
  <sortState ref="A2:AT40">
    <sortCondition descending="1" ref="S2:S40"/>
    <sortCondition ref="M2:M4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91"/>
  <sheetViews>
    <sheetView workbookViewId="0">
      <selection activeCell="AD8" sqref="AD8"/>
    </sheetView>
  </sheetViews>
  <sheetFormatPr defaultColWidth="9.140625" defaultRowHeight="12.75"/>
  <cols>
    <col min="1" max="1" width="4" bestFit="1" customWidth="1"/>
    <col min="2" max="2" width="22.140625" bestFit="1" customWidth="1"/>
    <col min="3" max="3" width="19.7109375" bestFit="1" customWidth="1"/>
    <col min="4" max="4" width="6.28515625" bestFit="1" customWidth="1"/>
    <col min="5" max="5" width="6.5703125" style="8" bestFit="1" customWidth="1"/>
    <col min="6" max="7" width="6.5703125" bestFit="1" customWidth="1"/>
    <col min="8" max="8" width="6.5703125" customWidth="1"/>
    <col min="9" max="11" width="6.42578125" customWidth="1"/>
    <col min="12" max="12" width="6.5703125" customWidth="1"/>
    <col min="13" max="15" width="6.5703125" bestFit="1" customWidth="1"/>
    <col min="16" max="16" width="6.5703125" customWidth="1"/>
    <col min="17" max="22" width="6.5703125" bestFit="1" customWidth="1"/>
    <col min="23" max="23" width="5.5703125" customWidth="1"/>
    <col min="24" max="25" width="6.5703125" bestFit="1" customWidth="1"/>
    <col min="26" max="27" width="6.5703125" customWidth="1"/>
    <col min="28" max="28" width="5.7109375" style="20" bestFit="1" customWidth="1"/>
  </cols>
  <sheetData>
    <row r="1" spans="1:28" s="1" customFormat="1" ht="132.6" customHeight="1">
      <c r="A1" s="1" t="s">
        <v>67</v>
      </c>
      <c r="B1" s="3" t="s">
        <v>14</v>
      </c>
      <c r="C1" s="3" t="s">
        <v>11</v>
      </c>
      <c r="D1" s="4" t="s">
        <v>13</v>
      </c>
      <c r="E1" s="7" t="s">
        <v>12</v>
      </c>
      <c r="F1" s="16" t="s">
        <v>111</v>
      </c>
      <c r="G1" s="42" t="s">
        <v>4555</v>
      </c>
      <c r="H1" s="17" t="s">
        <v>4937</v>
      </c>
      <c r="I1" s="176" t="s">
        <v>3334</v>
      </c>
      <c r="J1" s="176" t="s">
        <v>3</v>
      </c>
      <c r="K1" s="17" t="s">
        <v>3335</v>
      </c>
      <c r="L1" s="17" t="s">
        <v>1</v>
      </c>
      <c r="M1" s="17" t="s">
        <v>3438</v>
      </c>
      <c r="N1" s="17" t="s">
        <v>4939</v>
      </c>
      <c r="O1" s="16" t="s">
        <v>1311</v>
      </c>
      <c r="P1" s="176" t="s">
        <v>3337</v>
      </c>
      <c r="Q1" s="42" t="s">
        <v>924</v>
      </c>
      <c r="R1" s="17" t="s">
        <v>5</v>
      </c>
      <c r="S1" s="17" t="s">
        <v>4938</v>
      </c>
      <c r="T1" s="17" t="s">
        <v>4940</v>
      </c>
      <c r="U1" s="17" t="s">
        <v>4941</v>
      </c>
      <c r="V1" s="17" t="s">
        <v>4942</v>
      </c>
      <c r="W1" s="17" t="s">
        <v>4943</v>
      </c>
      <c r="X1" s="17" t="s">
        <v>3449</v>
      </c>
      <c r="Y1" s="17" t="s">
        <v>4944</v>
      </c>
      <c r="Z1" s="42" t="s">
        <v>3342</v>
      </c>
      <c r="AA1" s="17" t="s">
        <v>6</v>
      </c>
      <c r="AB1" s="23" t="s">
        <v>967</v>
      </c>
    </row>
    <row r="2" spans="1:28" s="1" customFormat="1">
      <c r="B2" s="3"/>
      <c r="C2" s="5" t="s">
        <v>30</v>
      </c>
      <c r="D2" s="4"/>
      <c r="E2" s="26" t="s">
        <v>1177</v>
      </c>
      <c r="F2" s="15">
        <v>100</v>
      </c>
      <c r="G2" s="6">
        <v>100</v>
      </c>
      <c r="H2" s="43">
        <v>100</v>
      </c>
      <c r="I2" s="43">
        <v>100</v>
      </c>
      <c r="J2" s="43">
        <v>100</v>
      </c>
      <c r="K2" s="43">
        <v>100</v>
      </c>
      <c r="L2" s="43">
        <v>100</v>
      </c>
      <c r="M2" s="43">
        <v>100</v>
      </c>
      <c r="N2" s="43">
        <v>100</v>
      </c>
      <c r="O2" s="43">
        <v>100</v>
      </c>
      <c r="P2" s="43">
        <v>100</v>
      </c>
      <c r="Q2" s="43">
        <v>100</v>
      </c>
      <c r="R2" s="43">
        <v>100</v>
      </c>
      <c r="S2" s="43">
        <v>100</v>
      </c>
      <c r="T2" s="6">
        <v>100</v>
      </c>
      <c r="U2" s="43">
        <v>100</v>
      </c>
      <c r="V2" s="6">
        <v>100</v>
      </c>
      <c r="W2" s="6">
        <v>90</v>
      </c>
      <c r="X2" s="6">
        <v>100</v>
      </c>
      <c r="Y2" s="6">
        <v>100</v>
      </c>
      <c r="Z2" s="6">
        <v>100</v>
      </c>
      <c r="AA2" s="6">
        <v>100</v>
      </c>
      <c r="AB2" s="22"/>
    </row>
    <row r="3" spans="1:28" s="12" customFormat="1">
      <c r="A3">
        <v>3</v>
      </c>
      <c r="B3" s="18" t="str">
        <f>VLOOKUP($A3,id!$C:$H,6,0)</f>
        <v>Łosiewicz Mariusz</v>
      </c>
      <c r="C3" s="18" t="str">
        <f>VLOOKUP($A3,id!$C:$H,4,0)</f>
        <v>Morenka Team</v>
      </c>
      <c r="D3" s="2">
        <f>IF(E2=E3,D2,ROW(B1))</f>
        <v>1</v>
      </c>
      <c r="E3" s="10">
        <f>LARGE(F3:AA3,1)+IFERROR(LARGE(F3:AA3,2),0)+IFERROR(LARGE(F3:AA3,3),0)+IFERROR(LARGE(F3:AA3,4),0)+IFERROR(LARGE(F3:AA3,5),0)+IFERROR(LARGE(F3:AA3,6),0)</f>
        <v>600</v>
      </c>
      <c r="F3" s="11">
        <f>IFERROR(VLOOKUP(A3,'Pazur M'!K:Q,7,0),"")</f>
        <v>94.456289978678029</v>
      </c>
      <c r="G3" s="11" t="str">
        <f>IFERROR(VLOOKUP(A3,'XXI Szago M'!BL:BR,7,0),"")</f>
        <v/>
      </c>
      <c r="H3" s="11">
        <f>IFERROR(VLOOKUP($A3,'XIX zKompasem M'!L:R,7,0),"")</f>
        <v>100</v>
      </c>
      <c r="I3" s="11">
        <f>IFERROR(VLOOKUP($A3,'Roztoczńska 13 M'!$H$2:$N$13,7,0),"")</f>
        <v>100</v>
      </c>
      <c r="J3" s="11">
        <f>IFERROR(VLOOKUP($A3,'Mazurskie Tropy M'!$L$2:$R$39,7,0),"")</f>
        <v>100</v>
      </c>
      <c r="K3" s="11">
        <f>IFERROR(VLOOKUP($A3,'Grassor 300 M'!$BV$5:$CB$30,7,0),"")</f>
        <v>97.131212251823086</v>
      </c>
      <c r="L3" s="11" t="str">
        <f>IFERROR(VLOOKUP($A3,'BO M'!$Q$2:$W$57,7,0),"")</f>
        <v/>
      </c>
      <c r="M3" s="11" t="str">
        <f>IFERROR(VLOOKUP($A3,'Hawran M'!$AN$3:$AT$38,7,0),"")</f>
        <v/>
      </c>
      <c r="N3" s="11">
        <f>IFERROR(VLOOKUP($A3,'Orientakcja 14 M'!$M$3:$S$43,7,0),"")</f>
        <v>96.285919540229884</v>
      </c>
      <c r="O3" s="11">
        <f>IFERROR(VLOOKUP($A3,'ITOrient M'!$P$3:$V$37,7,0),"")</f>
        <v>100</v>
      </c>
      <c r="P3" s="11">
        <f>IFERROR(VLOOKUP($A3,'Jatka M'!$K$4:$Q$19,7,0),"")</f>
        <v>100</v>
      </c>
      <c r="Q3" s="11">
        <f>IFERROR(VLOOKUP($A3,'Korno M'!$AG$2:$AM$37,7,0),"")</f>
        <v>100</v>
      </c>
      <c r="R3" s="11" t="str">
        <f>IFERROR(VLOOKUP($A3,'Mordownik M'!$H$3:$N$23,7,0),"")</f>
        <v/>
      </c>
      <c r="S3" s="11">
        <f>IFERROR(VLOOKUP($A3,'Orientakcja 15 M'!$M$3:$S$47,7,0),"")</f>
        <v>99.144522048187781</v>
      </c>
      <c r="T3" s="11" t="str">
        <f>IFERROR(VLOOKUP($A3,'XXII Szago M'!$H$3:$N$45,7,0),"")</f>
        <v/>
      </c>
      <c r="U3" s="11">
        <f>IFERROR(VLOOKUP($A3,'XX zKompasem M'!$L$3:$R$33,7,0),"")</f>
        <v>100</v>
      </c>
      <c r="V3" s="11">
        <f>IFERROR(VLOOKUP($A3,'H60 TR200 M'!$AS$3:$AY$102,7,0),"")</f>
        <v>94.71353522017769</v>
      </c>
      <c r="W3" s="11" t="str">
        <f>IFERROR(VLOOKUP($A3,'H60 TR100 M'!$AJ$3:$AP$165,7,0),"")</f>
        <v/>
      </c>
      <c r="X3" s="11">
        <f>IFERROR(VLOOKUP($A3,'Liszkor M'!$BR$3:$BX$38,7,0),"")</f>
        <v>98.873239436619713</v>
      </c>
      <c r="Y3" s="11" t="str">
        <f>IFERROR(VLOOKUP($A3,'KW M'!$BQ$2:$BW$10,7,0),"")</f>
        <v/>
      </c>
      <c r="Z3" s="11" t="str">
        <f>IFERROR(VLOOKUP($A3,'Wilga M'!$L$3:$R$41,7,0),"")</f>
        <v/>
      </c>
      <c r="AA3" s="11" t="str">
        <f>IFERROR(VLOOKUP($A3,'NM 200 M'!$M$6:$S$41,7,0),"")</f>
        <v/>
      </c>
      <c r="AB3" s="21">
        <f>MIN(COUNT(F3:AA3)-COUNT(#REF!,W3,#REF!)*0.1,6)</f>
        <v>6</v>
      </c>
    </row>
    <row r="4" spans="1:28" s="12" customFormat="1">
      <c r="A4" s="12">
        <v>4</v>
      </c>
      <c r="B4" s="18" t="str">
        <f>VLOOKUP($A4,id!$C:$H,6,0)</f>
        <v>Jakubek Krystian</v>
      </c>
      <c r="C4" s="18" t="str">
        <f>VLOOKUP($A4,id!$C:$H,4,0)</f>
        <v>ULTRAdventure</v>
      </c>
      <c r="D4" s="2">
        <f>IF(E3=E4,D3,ROW(B2))</f>
        <v>2</v>
      </c>
      <c r="E4" s="10">
        <f>LARGE(F4:AA4,1)+IFERROR(LARGE(F4:AA4,2),0)+IFERROR(LARGE(F4:AA4,3),0)+IFERROR(LARGE(F4:AA4,4),0)+IFERROR(LARGE(F4:AA4,5),0)+IFERROR(LARGE(F4:AA4,6),0)</f>
        <v>592.48518008655867</v>
      </c>
      <c r="F4" s="11">
        <f>IFERROR(VLOOKUP(A4,'Pazur M'!K:Q,7,0),"")</f>
        <v>94.45628997867793</v>
      </c>
      <c r="G4" s="11" t="str">
        <f>IFERROR(VLOOKUP(A4,'XXI Szago M'!BL:BR,7,0),"")</f>
        <v/>
      </c>
      <c r="H4" s="11" t="str">
        <f>IFERROR(VLOOKUP($A4,'XIX zKompasem M'!L:R,7,0),"")</f>
        <v/>
      </c>
      <c r="I4" s="11" t="str">
        <f>IFERROR(VLOOKUP($A4,'Roztoczńska 13 M'!$H$2:$N$13,7,0),"")</f>
        <v/>
      </c>
      <c r="J4" s="11" t="str">
        <f>IFERROR(VLOOKUP($A4,'Mazurskie Tropy M'!$L$2:$R$39,7,0),"")</f>
        <v/>
      </c>
      <c r="K4" s="11" t="str">
        <f>IFERROR(VLOOKUP($A4,'Grassor 300 M'!$BV$5:$CB$30,7,0),"")</f>
        <v/>
      </c>
      <c r="L4" s="11">
        <f>IFERROR(VLOOKUP($A4,'BO M'!$Q$2:$W$57,7,0),"")</f>
        <v>90.443735081816342</v>
      </c>
      <c r="M4" s="11" t="str">
        <f>IFERROR(VLOOKUP($A4,'Hawran M'!$AN$3:$AT$38,7,0),"")</f>
        <v/>
      </c>
      <c r="N4" s="11">
        <f>IFERROR(VLOOKUP($A4,'Orientakcja 14 M'!$M$3:$S$43,7,0),"")</f>
        <v>98.028890107880784</v>
      </c>
      <c r="O4" s="11" t="str">
        <f>IFERROR(VLOOKUP($A4,'ITOrient M'!$P$3:$V$37,7,0),"")</f>
        <v/>
      </c>
      <c r="P4" s="11" t="str">
        <f>IFERROR(VLOOKUP($A4,'Jatka M'!$K$4:$Q$19,7,0),"")</f>
        <v/>
      </c>
      <c r="Q4" s="11" t="str">
        <f>IFERROR(VLOOKUP($A4,'Korno M'!$AG$2:$AM$37,7,0),"")</f>
        <v/>
      </c>
      <c r="R4" s="11">
        <f>IFERROR(VLOOKUP($A4,'Mordownik M'!$H$3:$N$23,7,0),"")</f>
        <v>86.736020806241882</v>
      </c>
      <c r="S4" s="11">
        <f>IFERROR(VLOOKUP($A4,'Orientakcja 15 M'!$M$3:$S$47,7,0),"")</f>
        <v>100</v>
      </c>
      <c r="T4" s="11" t="str">
        <f>IFERROR(VLOOKUP($A4,'XXII Szago M'!$H$3:$N$45,7,0),"")</f>
        <v/>
      </c>
      <c r="U4" s="11" t="str">
        <f>IFERROR(VLOOKUP($A4,'XX zKompasem M'!$L$3:$R$33,7,0),"")</f>
        <v/>
      </c>
      <c r="V4" s="11">
        <f>IFERROR(VLOOKUP($A4,'H60 TR200 M'!$AS$3:$AY$102,7,0),"")</f>
        <v>100</v>
      </c>
      <c r="W4" s="11" t="str">
        <f>IFERROR(VLOOKUP($A4,'H60 TR100 M'!$AJ$3:$AP$165,7,0),"")</f>
        <v/>
      </c>
      <c r="X4" s="11">
        <f>IFERROR(VLOOKUP($A4,'Liszkor M'!$BR$3:$BX$38,7,0),"")</f>
        <v>100</v>
      </c>
      <c r="Y4" s="11" t="str">
        <f>IFERROR(VLOOKUP($A4,'KW M'!$BQ$2:$BW$10,7,0),"")</f>
        <v/>
      </c>
      <c r="Z4" s="11">
        <f>IFERROR(VLOOKUP($A4,'Wilga M'!$L$3:$R$41,7,0),"")</f>
        <v>82.460136674259687</v>
      </c>
      <c r="AA4" s="11">
        <f>IFERROR(VLOOKUP($A4,'NM 200 M'!$M$6:$S$41,7,0),"")</f>
        <v>100</v>
      </c>
      <c r="AB4" s="21">
        <f>MIN(COUNT(F4:AA4)-COUNT(#REF!,W4,#REF!)*0.1,6)</f>
        <v>6</v>
      </c>
    </row>
    <row r="5" spans="1:28" s="12" customFormat="1">
      <c r="A5">
        <v>55</v>
      </c>
      <c r="B5" s="18" t="str">
        <f>VLOOKUP($A5,id!$C:$H,6,0)</f>
        <v>Buciak Piotr</v>
      </c>
      <c r="C5" s="18" t="str">
        <f>VLOOKUP($A5,id!$C:$H,4,0)</f>
        <v>Team 360º</v>
      </c>
      <c r="D5" s="2">
        <f>IF(E4=E5,D4,ROW(B3))</f>
        <v>3</v>
      </c>
      <c r="E5" s="10">
        <f>LARGE(F5:AA5,1)+IFERROR(LARGE(F5:AA5,2),0)+IFERROR(LARGE(F5:AA5,3),0)+IFERROR(LARGE(F5:AA5,4),0)+IFERROR(LARGE(F5:AA5,5),0)+IFERROR(LARGE(F5:AA5,6),0)</f>
        <v>585.87488441155733</v>
      </c>
      <c r="F5" s="11"/>
      <c r="G5" s="11">
        <f>IFERROR(VLOOKUP(A5,'XXI Szago M'!BL:BR,7,0),"")</f>
        <v>100</v>
      </c>
      <c r="H5" s="11" t="str">
        <f>IFERROR(VLOOKUP($A5,'XIX zKompasem M'!L:R,7,0),"")</f>
        <v/>
      </c>
      <c r="I5" s="11" t="str">
        <f>IFERROR(VLOOKUP($A5,'Roztoczńska 13 M'!$H$2:$N$13,7,0),"")</f>
        <v/>
      </c>
      <c r="J5" s="11" t="str">
        <f>IFERROR(VLOOKUP($A5,'Mazurskie Tropy M'!$L$2:$R$39,7,0),"")</f>
        <v/>
      </c>
      <c r="K5" s="11" t="str">
        <f>IFERROR(VLOOKUP($A5,'Grassor 300 M'!$BV$5:$CB$30,7,0),"")</f>
        <v/>
      </c>
      <c r="L5" s="11">
        <f>IFERROR(VLOOKUP($A5,'BO M'!$Q$2:$W$57,7,0),"")</f>
        <v>100</v>
      </c>
      <c r="M5" s="11">
        <f>IFERROR(VLOOKUP($A5,'Hawran M'!$AN$3:$AT$38,7,0),"")</f>
        <v>87.914230019493161</v>
      </c>
      <c r="N5" s="11" t="str">
        <f>IFERROR(VLOOKUP($A5,'Orientakcja 14 M'!$M$3:$S$43,7,0),"")</f>
        <v/>
      </c>
      <c r="O5" s="11">
        <f>IFERROR(VLOOKUP($A5,'ITOrient M'!$P$3:$V$37,7,0),"")</f>
        <v>92.685257579706388</v>
      </c>
      <c r="P5" s="11">
        <f>IFERROR(VLOOKUP($A5,'Jatka M'!$K$4:$Q$19,7,0),"")</f>
        <v>93.837535014005624</v>
      </c>
      <c r="Q5" s="11">
        <f>IFERROR(VLOOKUP($A5,'Korno M'!$AG$2:$AM$37,7,0),"")</f>
        <v>88.095238095238088</v>
      </c>
      <c r="R5" s="11" t="str">
        <f>IFERROR(VLOOKUP($A5,'Mordownik M'!$H$3:$N$23,7,0),"")</f>
        <v/>
      </c>
      <c r="S5" s="11" t="str">
        <f>IFERROR(VLOOKUP($A5,'Orientakcja 15 M'!$M$3:$S$47,7,0),"")</f>
        <v/>
      </c>
      <c r="T5" s="11">
        <f>IFERROR(VLOOKUP($A5,'XXII Szago M'!$H$3:$N$45,7,0),"")</f>
        <v>99.352091817845206</v>
      </c>
      <c r="U5" s="11" t="str">
        <f>IFERROR(VLOOKUP($A5,'XX zKompasem M'!$L$3:$R$33,7,0),"")</f>
        <v/>
      </c>
      <c r="V5" s="11">
        <f>IFERROR(VLOOKUP($A5,'H60 TR200 M'!$AS$3:$AY$102,7,0),"")</f>
        <v>85.70184171229468</v>
      </c>
      <c r="W5" s="11" t="str">
        <f>IFERROR(VLOOKUP($A5,'H60 TR100 M'!$AJ$3:$AP$165,7,0),"")</f>
        <v/>
      </c>
      <c r="X5" s="11" t="str">
        <f>IFERROR(VLOOKUP($A5,'Liszkor M'!$BR$3:$BX$38,7,0),"")</f>
        <v/>
      </c>
      <c r="Y5" s="11" t="str">
        <f>IFERROR(VLOOKUP($A5,'KW M'!$BQ$2:$BW$10,7,0),"")</f>
        <v/>
      </c>
      <c r="Z5" s="11">
        <f>IFERROR(VLOOKUP($A5,'Wilga M'!$L$3:$R$41,7,0),"")</f>
        <v>100</v>
      </c>
      <c r="AA5" s="11" t="str">
        <f>IFERROR(VLOOKUP($A5,'NM 200 M'!$M$6:$S$41,7,0),"")</f>
        <v/>
      </c>
      <c r="AB5" s="21">
        <f>MIN(COUNT(F5:AA5)-COUNT(#REF!,W5,#REF!)*0.1,6)</f>
        <v>6</v>
      </c>
    </row>
    <row r="6" spans="1:28" s="12" customFormat="1">
      <c r="A6" s="12">
        <v>1</v>
      </c>
      <c r="B6" s="18" t="str">
        <f>VLOOKUP($A6,id!$C:$H,6,0)</f>
        <v>Wesołowski Stefan</v>
      </c>
      <c r="C6" s="18" t="str">
        <f>VLOOKUP($A6,id!$C:$H,4,0)</f>
        <v>OIL Koszalin</v>
      </c>
      <c r="D6" s="2">
        <f>IF(E5=E6,D5,ROW(B4))</f>
        <v>4</v>
      </c>
      <c r="E6" s="10">
        <f>LARGE(F6:AA6,1)+IFERROR(LARGE(F6:AA6,2),0)+IFERROR(LARGE(F6:AA6,3),0)+IFERROR(LARGE(F6:AA6,4),0)+IFERROR(LARGE(F6:AA6,5),0)+IFERROR(LARGE(F6:AA6,6),0)</f>
        <v>575.31829129330163</v>
      </c>
      <c r="F6" s="11">
        <f>IFERROR(VLOOKUP(A6,'Pazur M'!K:Q,7,0),"")</f>
        <v>100</v>
      </c>
      <c r="G6" s="11" t="str">
        <f>IFERROR(VLOOKUP($A6,'XXI Szago M'!BL:BR,7,0),"")</f>
        <v/>
      </c>
      <c r="H6" s="11">
        <f>IFERROR(VLOOKUP($A6,'XIX zKompasem M'!L:R,7,0),"")</f>
        <v>89.835164835164832</v>
      </c>
      <c r="I6" s="11" t="str">
        <f>IFERROR(VLOOKUP($A6,'Roztoczńska 13 M'!$H$2:$N$13,7,0),"")</f>
        <v/>
      </c>
      <c r="J6" s="11" t="str">
        <f>IFERROR(VLOOKUP($A6,'Mazurskie Tropy M'!$L$2:$R$39,7,0),"")</f>
        <v/>
      </c>
      <c r="K6" s="11">
        <f>IFERROR(VLOOKUP($A6,'Grassor 300 M'!$BV$5:$CB$30,7,0),"")</f>
        <v>100</v>
      </c>
      <c r="L6" s="11" t="str">
        <f>IFERROR(VLOOKUP($A6,'BO M'!$Q$2:$W$57,7,0),"")</f>
        <v/>
      </c>
      <c r="M6" s="11" t="str">
        <f>IFERROR(VLOOKUP($A6,'Hawran M'!$AN$3:$AT$38,7,0),"")</f>
        <v/>
      </c>
      <c r="N6" s="11" t="str">
        <f>IFERROR(VLOOKUP($A6,'Orientakcja 14 M'!$M$3:$S$43,7,0),"")</f>
        <v/>
      </c>
      <c r="O6" s="11" t="str">
        <f>IFERROR(VLOOKUP($A6,'ITOrient M'!$P$3:$V$37,7,0),"")</f>
        <v/>
      </c>
      <c r="P6" s="11" t="str">
        <f>IFERROR(VLOOKUP($A6,'Jatka M'!$K$4:$Q$19,7,0),"")</f>
        <v/>
      </c>
      <c r="Q6" s="11" t="str">
        <f>IFERROR(VLOOKUP($A6,'Korno M'!$AG$2:$AM$37,7,0),"")</f>
        <v/>
      </c>
      <c r="R6" s="11" t="str">
        <f>IFERROR(VLOOKUP($A6,'Mordownik M'!$H$3:$N$23,7,0),"")</f>
        <v/>
      </c>
      <c r="S6" s="11">
        <f>IFERROR(VLOOKUP($A6,'Orientakcja 15 M'!$M$3:$S$47,7,0),"")</f>
        <v>94.728529121421516</v>
      </c>
      <c r="T6" s="11">
        <f>IFERROR(VLOOKUP($A6,'XXII Szago M'!$H$3:$N$45,7,0),"")</f>
        <v>90.754597336715292</v>
      </c>
      <c r="U6" s="11" t="str">
        <f>IFERROR(VLOOKUP($A6,'XX zKompasem M'!$L$3:$R$33,7,0),"")</f>
        <v/>
      </c>
      <c r="V6" s="11">
        <f>IFERROR(VLOOKUP($A6,'H60 TR200 M'!$AS$3:$AY$102,7,0),"")</f>
        <v>82.911971491861706</v>
      </c>
      <c r="W6" s="11" t="str">
        <f>IFERROR(VLOOKUP($A6,'H60 TR100 M'!$AJ$3:$AP$165,7,0),"")</f>
        <v/>
      </c>
      <c r="X6" s="11" t="str">
        <f>IFERROR(VLOOKUP($A6,'Liszkor M'!$BR$3:$BX$38,7,0),"")</f>
        <v/>
      </c>
      <c r="Y6" s="11">
        <f>IFERROR(VLOOKUP($A6,'KW M'!$BQ$2:$BW$10,7,0),"")</f>
        <v>100</v>
      </c>
      <c r="Z6" s="11">
        <f>IFERROR(VLOOKUP($A6,'Wilga M'!$L$3:$R$41,7,0),"")</f>
        <v>73.577235772357724</v>
      </c>
      <c r="AA6" s="11">
        <f>IFERROR(VLOOKUP($A6,'NM 200 M'!$M$6:$S$41,7,0),"")</f>
        <v>89.485981308411226</v>
      </c>
      <c r="AB6" s="21">
        <f>MIN(COUNT(F6:AA6)-COUNT(#REF!,W6,#REF!)*0.1,6)</f>
        <v>6</v>
      </c>
    </row>
    <row r="7" spans="1:28" s="12" customFormat="1">
      <c r="A7">
        <v>58</v>
      </c>
      <c r="B7" s="18" t="str">
        <f>VLOOKUP($A7,id!$C:$H,6,0)</f>
        <v>Brudło Paweł</v>
      </c>
      <c r="C7" s="18" t="str">
        <f>VLOOKUP($A7,id!$C:$H,4,0)</f>
        <v>Babiki</v>
      </c>
      <c r="D7" s="2">
        <f>IF(E6=E7,D6,ROW(B5))</f>
        <v>5</v>
      </c>
      <c r="E7" s="10">
        <f>LARGE(F7:AA7,1)+IFERROR(LARGE(F7:AA7,2),0)+IFERROR(LARGE(F7:AA7,3),0)+IFERROR(LARGE(F7:AA7,4),0)+IFERROR(LARGE(F7:AA7,5),0)+IFERROR(LARGE(F7:AA7,6),0)</f>
        <v>571.80285391995255</v>
      </c>
      <c r="F7" s="11"/>
      <c r="G7" s="11">
        <f>IFERROR(VLOOKUP(A7,'XXI Szago M'!BL:BR,7,0),"")</f>
        <v>77.986997593052919</v>
      </c>
      <c r="H7" s="11">
        <f>IFERROR(VLOOKUP($A7,'XIX zKompasem M'!L:R,7,0),"")</f>
        <v>68.987341772151893</v>
      </c>
      <c r="I7" s="11" t="str">
        <f>IFERROR(VLOOKUP($A7,'Roztoczńska 13 M'!$H$2:$N$13,7,0),"")</f>
        <v/>
      </c>
      <c r="J7" s="11" t="str">
        <f>IFERROR(VLOOKUP($A7,'Mazurskie Tropy M'!$L$2:$R$39,7,0),"")</f>
        <v/>
      </c>
      <c r="K7" s="11">
        <f>IFERROR(VLOOKUP($A7,'Grassor 300 M'!$BV$5:$CB$30,7,0),"")</f>
        <v>99.242760344254023</v>
      </c>
      <c r="L7" s="11">
        <f>IFERROR(VLOOKUP($A7,'BO M'!$Q$2:$W$57,7,0),"")</f>
        <v>96.679987703658156</v>
      </c>
      <c r="M7" s="11" t="str">
        <f>IFERROR(VLOOKUP($A7,'Hawran M'!$AN$3:$AT$38,7,0),"")</f>
        <v/>
      </c>
      <c r="N7" s="11" t="str">
        <f>IFERROR(VLOOKUP($A7,'Orientakcja 14 M'!$M$3:$S$43,7,0),"")</f>
        <v/>
      </c>
      <c r="O7" s="11" t="str">
        <f>IFERROR(VLOOKUP($A7,'ITOrient M'!$P$3:$V$37,7,0),"")</f>
        <v/>
      </c>
      <c r="P7" s="11" t="str">
        <f>IFERROR(VLOOKUP($A7,'Jatka M'!$K$4:$Q$19,7,0),"")</f>
        <v/>
      </c>
      <c r="Q7" s="11" t="str">
        <f>IFERROR(VLOOKUP($A7,'Korno M'!$AG$2:$AM$37,7,0),"")</f>
        <v/>
      </c>
      <c r="R7" s="11">
        <f>IFERROR(VLOOKUP($A7,'Mordownik M'!$H$3:$N$23,7,0),"")</f>
        <v>25.82589113654311</v>
      </c>
      <c r="S7" s="11" t="str">
        <f>IFERROR(VLOOKUP($A7,'Orientakcja 15 M'!$M$3:$S$47,7,0),"")</f>
        <v/>
      </c>
      <c r="T7" s="11">
        <f>IFERROR(VLOOKUP($A7,'XXII Szago M'!$H$3:$N$45,7,0),"")</f>
        <v>71.062562065541215</v>
      </c>
      <c r="U7" s="11" t="str">
        <f>IFERROR(VLOOKUP($A7,'XX zKompasem M'!$L$3:$R$33,7,0),"")</f>
        <v/>
      </c>
      <c r="V7" s="11">
        <f>IFERROR(VLOOKUP($A7,'H60 TR200 M'!$AS$3:$AY$102,7,0),"")</f>
        <v>74.221360060351358</v>
      </c>
      <c r="W7" s="11" t="str">
        <f>IFERROR(VLOOKUP($A7,'H60 TR100 M'!$AJ$3:$AP$165,7,0),"")</f>
        <v/>
      </c>
      <c r="X7" s="11">
        <f>IFERROR(VLOOKUP($A7,'Liszkor M'!$BR$3:$BX$38,7,0),"")</f>
        <v>4.5071473081830309</v>
      </c>
      <c r="Y7" s="11">
        <f>IFERROR(VLOOKUP($A7,'KW M'!$BQ$2:$BW$10,7,0),"")</f>
        <v>99.906949679083652</v>
      </c>
      <c r="Z7" s="11">
        <f>IFERROR(VLOOKUP($A7,'Wilga M'!$L$3:$R$41,7,0),"")</f>
        <v>98.102981029810294</v>
      </c>
      <c r="AA7" s="11">
        <f>IFERROR(VLOOKUP($A7,'NM 200 M'!$M$6:$S$41,7,0),"")</f>
        <v>99.883177570093466</v>
      </c>
      <c r="AB7" s="21">
        <f>MIN(COUNT(F7:AA7)-COUNT(#REF!,W7,#REF!)*0.1,6)</f>
        <v>6</v>
      </c>
    </row>
    <row r="8" spans="1:28" s="12" customFormat="1">
      <c r="A8" s="12">
        <v>5</v>
      </c>
      <c r="B8" s="18" t="str">
        <f>VLOOKUP($A8,id!$C:$H,6,0)</f>
        <v>Walentowski Radosław</v>
      </c>
      <c r="C8" s="18" t="str">
        <f>VLOOKUP($A8,id!$C:$H,4,0)</f>
        <v>LosMaruderos</v>
      </c>
      <c r="D8" s="2">
        <f>IF(E7=E8,D7,ROW(B6))</f>
        <v>6</v>
      </c>
      <c r="E8" s="10">
        <f>LARGE(F8:AA8,1)+IFERROR(LARGE(F8:AA8,2),0)+IFERROR(LARGE(F8:AA8,3),0)+IFERROR(LARGE(F8:AA8,4),0)+IFERROR(LARGE(F8:AA8,5),0)+IFERROR(LARGE(F8:AA8,6),0)</f>
        <v>569.8037545516346</v>
      </c>
      <c r="F8" s="11">
        <f>IFERROR(VLOOKUP(A8,'Pazur M'!K:Q,7,0),"")</f>
        <v>87.896825396825406</v>
      </c>
      <c r="G8" s="11">
        <f>IFERROR(VLOOKUP(A8,'XXI Szago M'!BL:BR,7,0),"")</f>
        <v>94.73684210526315</v>
      </c>
      <c r="H8" s="11" t="str">
        <f>IFERROR(VLOOKUP($A8,'XIX zKompasem M'!L:R,7,0),"")</f>
        <v/>
      </c>
      <c r="I8" s="11" t="str">
        <f>IFERROR(VLOOKUP($A8,'Roztoczńska 13 M'!$H$2:$N$13,7,0),"")</f>
        <v/>
      </c>
      <c r="J8" s="11" t="str">
        <f>IFERROR(VLOOKUP($A8,'Mazurskie Tropy M'!$L$2:$R$39,7,0),"")</f>
        <v/>
      </c>
      <c r="K8" s="11">
        <f>IFERROR(VLOOKUP($A8,'Grassor 300 M'!$BV$5:$CB$30,7,0),"")</f>
        <v>79.323823338988859</v>
      </c>
      <c r="L8" s="11">
        <f>IFERROR(VLOOKUP($A8,'BO M'!$Q$2:$W$57,7,0),"")</f>
        <v>80.87314195798848</v>
      </c>
      <c r="M8" s="11" t="str">
        <f>IFERROR(VLOOKUP($A8,'Hawran M'!$AN$3:$AT$38,7,0),"")</f>
        <v/>
      </c>
      <c r="N8" s="11">
        <f>IFERROR(VLOOKUP($A8,'Orientakcja 14 M'!$M$3:$S$43,7,0),"")</f>
        <v>100</v>
      </c>
      <c r="O8" s="11">
        <f>IFERROR(VLOOKUP($A8,'ITOrient M'!$P$3:$V$37,7,0),"")</f>
        <v>90.266085705825134</v>
      </c>
      <c r="P8" s="11" t="str">
        <f>IFERROR(VLOOKUP($A8,'Jatka M'!$K$4:$Q$19,7,0),"")</f>
        <v/>
      </c>
      <c r="Q8" s="11">
        <f>IFERROR(VLOOKUP($A8,'Korno M'!$AG$2:$AM$37,7,0),"")</f>
        <v>86.165845648604261</v>
      </c>
      <c r="R8" s="11" t="str">
        <f>IFERROR(VLOOKUP($A8,'Mordownik M'!$H$3:$N$23,7,0),"")</f>
        <v/>
      </c>
      <c r="S8" s="11">
        <f>IFERROR(VLOOKUP($A8,'Orientakcja 15 M'!$M$3:$S$47,7,0),"")</f>
        <v>91.088582602422463</v>
      </c>
      <c r="T8" s="11">
        <f>IFERROR(VLOOKUP($A8,'XXII Szago M'!$H$3:$N$45,7,0),"")</f>
        <v>100</v>
      </c>
      <c r="U8" s="11">
        <f>IFERROR(VLOOKUP($A8,'XX zKompasem M'!$L$3:$R$33,7,0),"")</f>
        <v>91.454965357967666</v>
      </c>
      <c r="V8" s="11">
        <f>IFERROR(VLOOKUP($A8,'H60 TR200 M'!$AS$3:$AY$102,7,0),"")</f>
        <v>67.92825019529279</v>
      </c>
      <c r="W8" s="11" t="str">
        <f>IFERROR(VLOOKUP($A8,'H60 TR100 M'!$AJ$3:$AP$165,7,0),"")</f>
        <v/>
      </c>
      <c r="X8" s="11">
        <f>IFERROR(VLOOKUP($A8,'Liszkor M'!$BR$3:$BX$38,7,0),"")</f>
        <v>69.014084507042242</v>
      </c>
      <c r="Y8" s="11" t="str">
        <f>IFERROR(VLOOKUP($A8,'KW M'!$BQ$2:$BW$10,7,0),"")</f>
        <v/>
      </c>
      <c r="Z8" s="11">
        <f>IFERROR(VLOOKUP($A8,'Wilga M'!$L$3:$R$41,7,0),"")</f>
        <v>89.16256157635469</v>
      </c>
      <c r="AA8" s="11">
        <f>IFERROR(VLOOKUP($A8,'NM 200 M'!$M$6:$S$41,7,0),"")</f>
        <v>92.523364485981318</v>
      </c>
      <c r="AB8" s="21">
        <f>MIN(COUNT(F8:AA8)-COUNT(#REF!,W8,#REF!)*0.1,6)</f>
        <v>6</v>
      </c>
    </row>
    <row r="9" spans="1:28" s="12" customFormat="1">
      <c r="A9">
        <v>131</v>
      </c>
      <c r="B9" s="18" t="str">
        <f>VLOOKUP($A9,id!$C:$H,6,0)</f>
        <v>Dobosz Patryk</v>
      </c>
      <c r="C9" s="18">
        <f>VLOOKUP($A9,id!$C:$H,4,0)</f>
        <v>0</v>
      </c>
      <c r="D9" s="2">
        <f>IF(E8=E9,D8,ROW(B7))</f>
        <v>7</v>
      </c>
      <c r="E9" s="10">
        <f>LARGE(F9:AA9,1)+IFERROR(LARGE(F9:AA9,2),0)+IFERROR(LARGE(F9:AA9,3),0)+IFERROR(LARGE(F9:AA9,4),0)+IFERROR(LARGE(F9:AA9,5),0)+IFERROR(LARGE(F9:AA9,6),0)</f>
        <v>547.06175272746395</v>
      </c>
      <c r="F9" s="11"/>
      <c r="G9" s="11"/>
      <c r="H9" s="11"/>
      <c r="I9" s="11"/>
      <c r="J9" s="11" t="str">
        <f>IFERROR(VLOOKUP($A9,'Mazurskie Tropy M'!$L$2:$R$39,7,0),"")</f>
        <v/>
      </c>
      <c r="K9" s="11">
        <f>IFERROR(VLOOKUP($A9,'Grassor 300 M'!$BV$5:$CB$30,7,0),"")</f>
        <v>85.165773061381117</v>
      </c>
      <c r="L9" s="11">
        <f>IFERROR(VLOOKUP($A9,'BO M'!$Q$2:$W$57,7,0),"")</f>
        <v>74.331335091659696</v>
      </c>
      <c r="M9" s="11">
        <f>IFERROR(VLOOKUP($A9,'Hawran M'!$AN$3:$AT$38,7,0),"")</f>
        <v>63.106610865887312</v>
      </c>
      <c r="N9" s="11">
        <f>IFERROR(VLOOKUP($A9,'Orientakcja 14 M'!$M$3:$S$43,7,0),"")</f>
        <v>90.530226274907122</v>
      </c>
      <c r="O9" s="11">
        <f>IFERROR(VLOOKUP($A9,'ITOrient M'!$P$3:$V$37,7,0),"")</f>
        <v>85.468236802050797</v>
      </c>
      <c r="P9" s="11" t="str">
        <f>IFERROR(VLOOKUP($A9,'Jatka M'!$K$4:$Q$19,7,0),"")</f>
        <v/>
      </c>
      <c r="Q9" s="11">
        <f>IFERROR(VLOOKUP($A9,'Korno M'!$AG$2:$AM$37,7,0),"")</f>
        <v>83.450050967818783</v>
      </c>
      <c r="R9" s="11">
        <f>IFERROR(VLOOKUP($A9,'Mordownik M'!$H$3:$N$23,7,0),"")</f>
        <v>80.750605326876524</v>
      </c>
      <c r="S9" s="11">
        <f>IFERROR(VLOOKUP($A9,'Orientakcja 15 M'!$M$3:$S$47,7,0),"")</f>
        <v>92.944868466932704</v>
      </c>
      <c r="T9" s="11" t="str">
        <f>IFERROR(VLOOKUP($A9,'XXII Szago M'!$H$3:$N$45,7,0),"")</f>
        <v/>
      </c>
      <c r="U9" s="11" t="str">
        <f>IFERROR(VLOOKUP($A9,'XX zKompasem M'!$L$3:$R$33,7,0),"")</f>
        <v/>
      </c>
      <c r="V9" s="11" t="str">
        <f>IFERROR(VLOOKUP($A9,'H60 TR200 M'!$AS$3:$AY$102,7,0),"")</f>
        <v/>
      </c>
      <c r="W9" s="11" t="str">
        <f>IFERROR(VLOOKUP($A9,'H60 TR100 M'!$AJ$3:$AP$165,7,0),"")</f>
        <v/>
      </c>
      <c r="X9" s="11">
        <f>IFERROR(VLOOKUP($A9,'Liszkor M'!$BR$3:$BX$38,7,0),"")</f>
        <v>13.296517106866251</v>
      </c>
      <c r="Y9" s="11">
        <f>IFERROR(VLOOKUP($A9,'KW M'!$BQ$2:$BW$10,7,0),"")</f>
        <v>99.906949679083652</v>
      </c>
      <c r="Z9" s="11">
        <f>IFERROR(VLOOKUP($A9,'Wilga M'!$L$3:$R$41,7,0),"")</f>
        <v>88.725490196078439</v>
      </c>
      <c r="AA9" s="11">
        <f>IFERROR(VLOOKUP($A9,'NM 200 M'!$M$6:$S$41,7,0),"")</f>
        <v>89.485981308411226</v>
      </c>
      <c r="AB9" s="21">
        <f>MIN(COUNT(F9:AA9)-COUNT(#REF!,W9,#REF!)*0.1,6)</f>
        <v>6</v>
      </c>
    </row>
    <row r="10" spans="1:28" s="12" customFormat="1">
      <c r="A10" s="12">
        <v>7</v>
      </c>
      <c r="B10" s="18" t="str">
        <f>VLOOKUP($A10,id!$C:$H,6,0)</f>
        <v>Hołdakowski Wojciech</v>
      </c>
      <c r="C10" s="18">
        <f>VLOOKUP($A10,id!$C:$H,4,0)</f>
        <v>0</v>
      </c>
      <c r="D10" s="2">
        <f>IF(E9=E10,D9,ROW(B8))</f>
        <v>8</v>
      </c>
      <c r="E10" s="10">
        <f>LARGE(F10:AA10,1)+IFERROR(LARGE(F10:AA10,2),0)+IFERROR(LARGE(F10:AA10,3),0)+IFERROR(LARGE(F10:AA10,4),0)+IFERROR(LARGE(F10:AA10,5),0)+IFERROR(LARGE(F10:AA10,6),0)</f>
        <v>540.9059529563857</v>
      </c>
      <c r="F10" s="11">
        <f>IFERROR(VLOOKUP(A10,'Pazur M'!K:Q,7,0),"")</f>
        <v>82.80373831775691</v>
      </c>
      <c r="G10" s="11">
        <f>IFERROR(VLOOKUP(A10,'XXI Szago M'!BL:BR,7,0),"")</f>
        <v>81.529533768148028</v>
      </c>
      <c r="H10" s="11">
        <f>IFERROR(VLOOKUP($A10,'XIX zKompasem M'!L:R,7,0),"")</f>
        <v>86.968085106382958</v>
      </c>
      <c r="I10" s="11" t="str">
        <f>IFERROR(VLOOKUP($A10,'Roztoczńska 13 M'!$H$2:$N$13,7,0),"")</f>
        <v/>
      </c>
      <c r="J10" s="11" t="str">
        <f>IFERROR(VLOOKUP($A10,'Mazurskie Tropy M'!$L$2:$R$39,7,0),"")</f>
        <v/>
      </c>
      <c r="K10" s="11">
        <f>IFERROR(VLOOKUP($A10,'Grassor 300 M'!$BV$5:$CB$30,7,0),"")</f>
        <v>87.981170517955704</v>
      </c>
      <c r="L10" s="11" t="str">
        <f>IFERROR(VLOOKUP($A10,'BO M'!$Q$2:$W$57,7,0),"")</f>
        <v/>
      </c>
      <c r="M10" s="11" t="str">
        <f>IFERROR(VLOOKUP($A10,'Hawran M'!$AN$3:$AT$38,7,0),"")</f>
        <v/>
      </c>
      <c r="N10" s="11">
        <f>IFERROR(VLOOKUP($A10,'Orientakcja 14 M'!$M$3:$S$43,7,0),"")</f>
        <v>85.301511535401758</v>
      </c>
      <c r="O10" s="11" t="str">
        <f>IFERROR(VLOOKUP($A10,'ITOrient M'!$P$3:$V$37,7,0),"")</f>
        <v/>
      </c>
      <c r="P10" s="11" t="str">
        <f>IFERROR(VLOOKUP($A10,'Jatka M'!$K$4:$Q$19,7,0),"")</f>
        <v/>
      </c>
      <c r="Q10" s="11" t="str">
        <f>IFERROR(VLOOKUP($A10,'Korno M'!$AG$2:$AM$37,7,0),"")</f>
        <v/>
      </c>
      <c r="R10" s="11" t="str">
        <f>IFERROR(VLOOKUP($A10,'Mordownik M'!$H$3:$N$23,7,0),"")</f>
        <v/>
      </c>
      <c r="S10" s="11" t="str">
        <f>IFERROR(VLOOKUP($A10,'Orientakcja 15 M'!$M$3:$S$47,7,0),"")</f>
        <v/>
      </c>
      <c r="T10" s="11" t="str">
        <f>IFERROR(VLOOKUP($A10,'XXII Szago M'!$H$3:$N$45,7,0),"")</f>
        <v/>
      </c>
      <c r="U10" s="11">
        <f>IFERROR(VLOOKUP($A10,'XX zKompasem M'!$L$3:$R$33,7,0),"")</f>
        <v>88.392857142857139</v>
      </c>
      <c r="V10" s="11" t="str">
        <f>IFERROR(VLOOKUP($A10,'H60 TR200 M'!$AS$3:$AY$102,7,0),"")</f>
        <v/>
      </c>
      <c r="W10" s="11" t="str">
        <f>IFERROR(VLOOKUP($A10,'H60 TR100 M'!$AJ$3:$AP$165,7,0),"")</f>
        <v/>
      </c>
      <c r="X10" s="11">
        <f>IFERROR(VLOOKUP($A10,'Liszkor M'!$BR$3:$BX$38,7,0),"")</f>
        <v>77.359154929577457</v>
      </c>
      <c r="Y10" s="11">
        <f>IFERROR(VLOOKUP($A10,'KW M'!$BQ$2:$BW$10,7,0),"")</f>
        <v>100</v>
      </c>
      <c r="Z10" s="11">
        <f>IFERROR(VLOOKUP($A10,'Wilga M'!$L$3:$R$41,7,0),"")</f>
        <v>88.077858880778592</v>
      </c>
      <c r="AA10" s="11">
        <f>IFERROR(VLOOKUP($A10,'NM 200 M'!$M$6:$S$41,7,0),"")</f>
        <v>89.485981308411226</v>
      </c>
      <c r="AB10" s="21">
        <f>MIN(COUNT(F10:AA10)-COUNT(#REF!,W10,#REF!)*0.1,6)</f>
        <v>6</v>
      </c>
    </row>
    <row r="11" spans="1:28" s="12" customFormat="1">
      <c r="A11">
        <v>138</v>
      </c>
      <c r="B11" s="18" t="str">
        <f>VLOOKUP($A11,id!$C:$H,6,0)</f>
        <v>Rudnicki Mariusz</v>
      </c>
      <c r="C11" s="18">
        <f>VLOOKUP($A11,id!$C:$H,4,0)</f>
        <v>0</v>
      </c>
      <c r="D11" s="2">
        <f>IF(E10=E11,D10,ROW(B9))</f>
        <v>9</v>
      </c>
      <c r="E11" s="10">
        <f>LARGE(F11:AA11,1)+IFERROR(LARGE(F11:AA11,2),0)+IFERROR(LARGE(F11:AA11,3),0)+IFERROR(LARGE(F11:AA11,4),0)+IFERROR(LARGE(F11:AA11,5),0)+IFERROR(LARGE(F11:AA11,6),0)</f>
        <v>538.98229010269415</v>
      </c>
      <c r="F11" s="11"/>
      <c r="G11" s="11"/>
      <c r="H11" s="11"/>
      <c r="I11" s="11"/>
      <c r="J11" s="11" t="str">
        <f>IFERROR(VLOOKUP($A11,'Mazurskie Tropy M'!$L$2:$R$39,7,0),"")</f>
        <v/>
      </c>
      <c r="K11" s="11">
        <f>IFERROR(VLOOKUP($A11,'Grassor 300 M'!$BV$5:$CB$30,7,0),"")</f>
        <v>28.15397456574582</v>
      </c>
      <c r="L11" s="11" t="str">
        <f>IFERROR(VLOOKUP($A11,'BO M'!$Q$2:$W$57,7,0),"")</f>
        <v/>
      </c>
      <c r="M11" s="11" t="str">
        <f>IFERROR(VLOOKUP($A11,'Hawran M'!$AN$3:$AT$38,7,0),"")</f>
        <v/>
      </c>
      <c r="N11" s="11">
        <f>IFERROR(VLOOKUP($A11,'Orientakcja 14 M'!$M$3:$S$43,7,0),"")</f>
        <v>90.530226274907122</v>
      </c>
      <c r="O11" s="11">
        <f>IFERROR(VLOOKUP($A11,'ITOrient M'!$P$3:$V$37,7,0),"")</f>
        <v>85.468236802050797</v>
      </c>
      <c r="P11" s="11" t="str">
        <f>IFERROR(VLOOKUP($A11,'Jatka M'!$K$4:$Q$19,7,0),"")</f>
        <v/>
      </c>
      <c r="Q11" s="11">
        <f>IFERROR(VLOOKUP($A11,'Korno M'!$AG$2:$AM$37,7,0),"")</f>
        <v>83.450050967818783</v>
      </c>
      <c r="R11" s="11" t="str">
        <f>IFERROR(VLOOKUP($A11,'Mordownik M'!$H$3:$N$23,7,0),"")</f>
        <v/>
      </c>
      <c r="S11" s="11" t="str">
        <f>IFERROR(VLOOKUP($A11,'Orientakcja 15 M'!$M$3:$S$47,7,0),"")</f>
        <v/>
      </c>
      <c r="T11" s="11" t="str">
        <f>IFERROR(VLOOKUP($A11,'XXII Szago M'!$H$3:$N$45,7,0),"")</f>
        <v/>
      </c>
      <c r="U11" s="11" t="str">
        <f>IFERROR(VLOOKUP($A11,'XX zKompasem M'!$L$3:$R$33,7,0),"")</f>
        <v/>
      </c>
      <c r="V11" s="11" t="str">
        <f>IFERROR(VLOOKUP($A11,'H60 TR200 M'!$AS$3:$AY$102,7,0),"")</f>
        <v/>
      </c>
      <c r="W11" s="11" t="str">
        <f>IFERROR(VLOOKUP($A11,'H60 TR100 M'!$AJ$3:$AP$165,7,0),"")</f>
        <v/>
      </c>
      <c r="X11" s="11">
        <f>IFERROR(VLOOKUP($A11,'Liszkor M'!$BR$3:$BX$38,7,0),"")</f>
        <v>90.140845070422529</v>
      </c>
      <c r="Y11" s="11">
        <f>IFERROR(VLOOKUP($A11,'KW M'!$BQ$2:$BW$10,7,0),"")</f>
        <v>99.906949679083652</v>
      </c>
      <c r="Z11" s="11" t="str">
        <f>IFERROR(VLOOKUP($A11,'Wilga M'!$L$3:$R$41,7,0),"")</f>
        <v/>
      </c>
      <c r="AA11" s="11">
        <f>IFERROR(VLOOKUP($A11,'NM 200 M'!$M$6:$S$41,7,0),"")</f>
        <v>89.485981308411226</v>
      </c>
      <c r="AB11" s="21">
        <f>MIN(COUNT(F11:AA11)-COUNT(#REF!,W11,#REF!)*0.1,6)</f>
        <v>6</v>
      </c>
    </row>
    <row r="12" spans="1:28" s="12" customFormat="1">
      <c r="A12">
        <v>6</v>
      </c>
      <c r="B12" s="18" t="str">
        <f>VLOOKUP($A12,id!$C:$H,6,0)</f>
        <v>Bober Bartłomiej</v>
      </c>
      <c r="C12" s="18" t="str">
        <f>VLOOKUP($A12,id!$C:$H,4,0)</f>
        <v>Harpagan</v>
      </c>
      <c r="D12" s="2">
        <f>IF(E11=E12,D11,ROW(B10))</f>
        <v>10</v>
      </c>
      <c r="E12" s="10">
        <f>LARGE(F12:AA12,1)+IFERROR(LARGE(F12:AA12,2),0)+IFERROR(LARGE(F12:AA12,3),0)+IFERROR(LARGE(F12:AA12,4),0)+IFERROR(LARGE(F12:AA12,5),0)+IFERROR(LARGE(F12:AA12,6),0)</f>
        <v>515.66516759149704</v>
      </c>
      <c r="F12" s="11">
        <f>IFERROR(VLOOKUP(A12,'Pazur M'!K:Q,7,0),"")</f>
        <v>84.703632887189229</v>
      </c>
      <c r="G12" s="11">
        <f>IFERROR(VLOOKUP(A12,'XXI Szago M'!BL:BR,7,0),"")</f>
        <v>78.527420718539815</v>
      </c>
      <c r="H12" s="11" t="str">
        <f>IFERROR(VLOOKUP($A12,'XIX zKompasem M'!L:R,7,0),"")</f>
        <v/>
      </c>
      <c r="I12" s="11" t="str">
        <f>IFERROR(VLOOKUP($A12,'Roztoczńska 13 M'!$H$2:$N$13,7,0),"")</f>
        <v/>
      </c>
      <c r="J12" s="11">
        <f>IFERROR(VLOOKUP($A12,'Mazurskie Tropy M'!$L$2:$R$39,7,0),"")</f>
        <v>88.038088113827982</v>
      </c>
      <c r="K12" s="11" t="str">
        <f>IFERROR(VLOOKUP($A12,'Grassor 300 M'!$BV$5:$CB$30,7,0),"")</f>
        <v/>
      </c>
      <c r="L12" s="11">
        <f>IFERROR(VLOOKUP($A12,'BO M'!$Q$2:$W$57,7,0),"")</f>
        <v>91.421760995319914</v>
      </c>
      <c r="M12" s="11" t="str">
        <f>IFERROR(VLOOKUP($A12,'Hawran M'!$AN$3:$AT$38,7,0),"")</f>
        <v/>
      </c>
      <c r="N12" s="11" t="str">
        <f>IFERROR(VLOOKUP($A12,'Orientakcja 14 M'!$M$3:$S$43,7,0),"")</f>
        <v/>
      </c>
      <c r="O12" s="11" t="str">
        <f>IFERROR(VLOOKUP($A12,'ITOrient M'!$P$3:$V$37,7,0),"")</f>
        <v/>
      </c>
      <c r="P12" s="11" t="str">
        <f>IFERROR(VLOOKUP($A12,'Jatka M'!$K$4:$Q$19,7,0),"")</f>
        <v/>
      </c>
      <c r="Q12" s="11">
        <f>IFERROR(VLOOKUP($A12,'Korno M'!$AG$2:$AM$37,7,0),"")</f>
        <v>71.454994346288984</v>
      </c>
      <c r="R12" s="11" t="str">
        <f>IFERROR(VLOOKUP($A12,'Mordownik M'!$H$3:$N$23,7,0),"")</f>
        <v/>
      </c>
      <c r="S12" s="11">
        <f>IFERROR(VLOOKUP($A12,'Orientakcja 15 M'!$M$3:$S$47,7,0),"")</f>
        <v>91.1820600532117</v>
      </c>
      <c r="T12" s="11">
        <f>IFERROR(VLOOKUP($A12,'XXII Szago M'!$H$3:$N$45,7,0),"")</f>
        <v>81.792204823408383</v>
      </c>
      <c r="U12" s="11" t="str">
        <f>IFERROR(VLOOKUP($A12,'XX zKompasem M'!$L$3:$R$33,7,0),"")</f>
        <v/>
      </c>
      <c r="V12" s="11" t="str">
        <f>IFERROR(VLOOKUP($A12,'H60 TR200 M'!$AS$3:$AY$102,7,0),"")</f>
        <v/>
      </c>
      <c r="W12" s="11" t="str">
        <f>IFERROR(VLOOKUP($A12,'H60 TR100 M'!$AJ$3:$AP$165,7,0),"")</f>
        <v/>
      </c>
      <c r="X12" s="11">
        <f>IFERROR(VLOOKUP($A12,'Liszkor M'!$BR$3:$BX$38,7,0),"")</f>
        <v>36.628141464197597</v>
      </c>
      <c r="Y12" s="11" t="str">
        <f>IFERROR(VLOOKUP($A12,'KW M'!$BQ$2:$BW$10,7,0),"")</f>
        <v/>
      </c>
      <c r="Z12" s="11" t="str">
        <f>IFERROR(VLOOKUP($A12,'Wilga M'!$L$3:$R$41,7,0),"")</f>
        <v/>
      </c>
      <c r="AA12" s="11" t="str">
        <f>IFERROR(VLOOKUP($A12,'NM 200 M'!$M$6:$S$41,7,0),"")</f>
        <v/>
      </c>
      <c r="AB12" s="21">
        <f>MIN(COUNT(F12:AA12)-COUNT(#REF!,W12,#REF!)*0.1,6)</f>
        <v>6</v>
      </c>
    </row>
    <row r="13" spans="1:28" s="12" customFormat="1">
      <c r="A13" s="12">
        <v>8</v>
      </c>
      <c r="B13" s="18" t="str">
        <f>VLOOKUP($A13,id!$C:$H,6,0)</f>
        <v>Owczarski Marcin</v>
      </c>
      <c r="C13" s="18" t="str">
        <f>VLOOKUP($A13,id!$C:$H,4,0)</f>
        <v>Bory team</v>
      </c>
      <c r="D13" s="2">
        <f>IF(E12=E13,D12,ROW(B11))</f>
        <v>11</v>
      </c>
      <c r="E13" s="10">
        <f>LARGE(F13:AA13,1)+IFERROR(LARGE(F13:AA13,2),0)+IFERROR(LARGE(F13:AA13,3),0)+IFERROR(LARGE(F13:AA13,4),0)+IFERROR(LARGE(F13:AA13,5),0)+IFERROR(LARGE(F13:AA13,6),0)</f>
        <v>509.5900551546257</v>
      </c>
      <c r="F13" s="11">
        <f>IFERROR(VLOOKUP(A13,'Pazur M'!K:Q,7,0),"")</f>
        <v>82.80373831775691</v>
      </c>
      <c r="G13" s="11">
        <f>IFERROR(VLOOKUP(A13,'XXI Szago M'!BL:BR,7,0),"")</f>
        <v>81.578947368421026</v>
      </c>
      <c r="H13" s="11">
        <f>IFERROR(VLOOKUP($A13,'XIX zKompasem M'!L:R,7,0),"")</f>
        <v>86.737400530503962</v>
      </c>
      <c r="I13" s="11" t="str">
        <f>IFERROR(VLOOKUP($A13,'Roztoczńska 13 M'!$H$2:$N$13,7,0),"")</f>
        <v/>
      </c>
      <c r="J13" s="11" t="str">
        <f>IFERROR(VLOOKUP($A13,'Mazurskie Tropy M'!$L$2:$R$39,7,0),"")</f>
        <v/>
      </c>
      <c r="K13" s="11" t="str">
        <f>IFERROR(VLOOKUP($A13,'Grassor 300 M'!$BV$5:$CB$30,7,0),"")</f>
        <v/>
      </c>
      <c r="L13" s="11" t="str">
        <f>IFERROR(VLOOKUP($A13,'BO M'!$Q$2:$W$57,7,0),"")</f>
        <v/>
      </c>
      <c r="M13" s="11" t="str">
        <f>IFERROR(VLOOKUP($A13,'Hawran M'!$AN$3:$AT$38,7,0),"")</f>
        <v/>
      </c>
      <c r="N13" s="11" t="str">
        <f>IFERROR(VLOOKUP($A13,'Orientakcja 14 M'!$M$3:$S$43,7,0),"")</f>
        <v/>
      </c>
      <c r="O13" s="11" t="str">
        <f>IFERROR(VLOOKUP($A13,'ITOrient M'!$P$3:$V$37,7,0),"")</f>
        <v/>
      </c>
      <c r="P13" s="11" t="str">
        <f>IFERROR(VLOOKUP($A13,'Jatka M'!$K$4:$Q$19,7,0),"")</f>
        <v/>
      </c>
      <c r="Q13" s="11" t="str">
        <f>IFERROR(VLOOKUP($A13,'Korno M'!$AG$2:$AM$37,7,0),"")</f>
        <v/>
      </c>
      <c r="R13" s="11" t="str">
        <f>IFERROR(VLOOKUP($A13,'Mordownik M'!$H$3:$N$23,7,0),"")</f>
        <v/>
      </c>
      <c r="S13" s="11" t="str">
        <f>IFERROR(VLOOKUP($A13,'Orientakcja 15 M'!$M$3:$S$47,7,0),"")</f>
        <v/>
      </c>
      <c r="T13" s="11">
        <f>IFERROR(VLOOKUP($A13,'XXII Szago M'!$H$3:$N$45,7,0),"")</f>
        <v>83.961046579842773</v>
      </c>
      <c r="U13" s="11" t="str">
        <f>IFERROR(VLOOKUP($A13,'XX zKompasem M'!$L$3:$R$33,7,0),"")</f>
        <v/>
      </c>
      <c r="V13" s="11">
        <f>IFERROR(VLOOKUP($A13,'H60 TR200 M'!$AS$3:$AY$102,7,0),"")</f>
        <v>86.43106347732234</v>
      </c>
      <c r="W13" s="11" t="str">
        <f>IFERROR(VLOOKUP($A13,'H60 TR100 M'!$AJ$3:$AP$165,7,0),"")</f>
        <v/>
      </c>
      <c r="X13" s="11" t="str">
        <f>IFERROR(VLOOKUP($A13,'Liszkor M'!$BR$3:$BX$38,7,0),"")</f>
        <v/>
      </c>
      <c r="Y13" s="11" t="str">
        <f>IFERROR(VLOOKUP($A13,'KW M'!$BQ$2:$BW$10,7,0),"")</f>
        <v/>
      </c>
      <c r="Z13" s="11">
        <f>IFERROR(VLOOKUP($A13,'Wilga M'!$L$3:$R$41,7,0),"")</f>
        <v>88.077858880778592</v>
      </c>
      <c r="AA13" s="11" t="str">
        <f>IFERROR(VLOOKUP($A13,'NM 200 M'!$M$6:$S$41,7,0),"")</f>
        <v/>
      </c>
      <c r="AB13" s="21">
        <f>MIN(COUNT(F13:AA13)-COUNT(#REF!,W13,#REF!)*0.1,6)</f>
        <v>6</v>
      </c>
    </row>
    <row r="14" spans="1:28" s="12" customFormat="1">
      <c r="A14">
        <v>130</v>
      </c>
      <c r="B14" s="18" t="str">
        <f>VLOOKUP($A14,id!$C:$H,6,0)</f>
        <v>Wieczorek Jarosław</v>
      </c>
      <c r="C14" s="18">
        <f>VLOOKUP($A14,id!$C:$H,4,0)</f>
        <v>0</v>
      </c>
      <c r="D14" s="2">
        <f>IF(E13=E14,D13,ROW(B12))</f>
        <v>12</v>
      </c>
      <c r="E14" s="10">
        <f>LARGE(F14:AA14,1)+IFERROR(LARGE(F14:AA14,2),0)+IFERROR(LARGE(F14:AA14,3),0)+IFERROR(LARGE(F14:AA14,4),0)+IFERROR(LARGE(F14:AA14,5),0)+IFERROR(LARGE(F14:AA14,6),0)</f>
        <v>499.76817006126856</v>
      </c>
      <c r="F14" s="11"/>
      <c r="G14" s="11"/>
      <c r="H14" s="11"/>
      <c r="I14" s="11"/>
      <c r="J14" s="11" t="str">
        <f>IFERROR(VLOOKUP($A14,'Mazurskie Tropy M'!$L$2:$R$39,7,0),"")</f>
        <v/>
      </c>
      <c r="K14" s="11">
        <f>IFERROR(VLOOKUP($A14,'Grassor 300 M'!$BV$5:$CB$30,7,0),"")</f>
        <v>87.981170517955704</v>
      </c>
      <c r="L14" s="11">
        <f>IFERROR(VLOOKUP($A14,'BO M'!$Q$2:$W$57,7,0),"")</f>
        <v>89.288249155381422</v>
      </c>
      <c r="M14" s="11" t="str">
        <f>IFERROR(VLOOKUP($A14,'Hawran M'!$AN$3:$AT$38,7,0),"")</f>
        <v/>
      </c>
      <c r="N14" s="11" t="str">
        <f>IFERROR(VLOOKUP($A14,'Orientakcja 14 M'!$M$3:$S$43,7,0),"")</f>
        <v/>
      </c>
      <c r="O14" s="11">
        <f>IFERROR(VLOOKUP($A14,'ITOrient M'!$P$3:$V$37,7,0),"")</f>
        <v>76.139161462979501</v>
      </c>
      <c r="P14" s="11" t="str">
        <f>IFERROR(VLOOKUP($A14,'Jatka M'!$K$4:$Q$19,7,0),"")</f>
        <v/>
      </c>
      <c r="Q14" s="11">
        <f>IFERROR(VLOOKUP($A14,'Korno M'!$AG$2:$AM$37,7,0),"")</f>
        <v>0.81418431581604667</v>
      </c>
      <c r="R14" s="11" t="str">
        <f>IFERROR(VLOOKUP($A14,'Mordownik M'!$H$3:$N$23,7,0),"")</f>
        <v/>
      </c>
      <c r="S14" s="11">
        <f>IFERROR(VLOOKUP($A14,'Orientakcja 15 M'!$M$3:$S$47,7,0),"")</f>
        <v>87.014871236851661</v>
      </c>
      <c r="T14" s="11" t="str">
        <f>IFERROR(VLOOKUP($A14,'XXII Szago M'!$H$3:$N$45,7,0),"")</f>
        <v/>
      </c>
      <c r="U14" s="11" t="str">
        <f>IFERROR(VLOOKUP($A14,'XX zKompasem M'!$L$3:$R$33,7,0),"")</f>
        <v/>
      </c>
      <c r="V14" s="11" t="str">
        <f>IFERROR(VLOOKUP($A14,'H60 TR200 M'!$AS$3:$AY$102,7,0),"")</f>
        <v/>
      </c>
      <c r="W14" s="11" t="str">
        <f>IFERROR(VLOOKUP($A14,'H60 TR100 M'!$AJ$3:$AP$165,7,0),"")</f>
        <v/>
      </c>
      <c r="X14" s="11">
        <f>IFERROR(VLOOKUP($A14,'Liszkor M'!$BR$3:$BX$38,7,0),"")</f>
        <v>4.5157982627092936</v>
      </c>
      <c r="Y14" s="11" t="str">
        <f>IFERROR(VLOOKUP($A14,'KW M'!$BQ$2:$BW$10,7,0),"")</f>
        <v/>
      </c>
      <c r="Z14" s="11">
        <f>IFERROR(VLOOKUP($A14,'Wilga M'!$L$3:$R$41,7,0),"")</f>
        <v>83.410138248847929</v>
      </c>
      <c r="AA14" s="11">
        <f>IFERROR(VLOOKUP($A14,'NM 200 M'!$M$6:$S$41,7,0),"")</f>
        <v>75.934579439252346</v>
      </c>
      <c r="AB14" s="21">
        <f>MIN(COUNT(F14:AA14)-COUNT(#REF!,W14,#REF!)*0.1,6)</f>
        <v>6</v>
      </c>
    </row>
    <row r="15" spans="1:28" s="12" customFormat="1">
      <c r="A15">
        <v>186</v>
      </c>
      <c r="B15" s="18" t="str">
        <f>VLOOKUP($A15,id!$C:$H,6,0)</f>
        <v>Banaszkiewicz Piotr</v>
      </c>
      <c r="C15" s="18" t="str">
        <f>VLOOKUP($A15,id!$C:$H,4,0)</f>
        <v>Bike Orient / Compass</v>
      </c>
      <c r="D15" s="2">
        <f>IF(E14=E15,D14,ROW(B13))</f>
        <v>13</v>
      </c>
      <c r="E15" s="10">
        <f>LARGE(F15:AA15,1)+IFERROR(LARGE(F15:AA15,2),0)+IFERROR(LARGE(F15:AA15,3),0)+IFERROR(LARGE(F15:AA15,4),0)+IFERROR(LARGE(F15:AA15,5),0)+IFERROR(LARGE(F15:AA15,6),0)</f>
        <v>485.7005509033213</v>
      </c>
      <c r="F15" s="11"/>
      <c r="G15" s="11"/>
      <c r="H15" s="11"/>
      <c r="I15" s="11"/>
      <c r="J15" s="11" t="str">
        <f>IFERROR(VLOOKUP($A15,'Mazurskie Tropy M'!$L$2:$R$39,7,0),"")</f>
        <v/>
      </c>
      <c r="K15" s="11" t="str">
        <f>IFERROR(VLOOKUP($A15,'Grassor 300 M'!$BV$5:$CB$30,7,0),"")</f>
        <v/>
      </c>
      <c r="L15" s="11" t="str">
        <f>IFERROR(VLOOKUP($A15,'BO M'!$Q$2:$W$57,7,0),"")</f>
        <v/>
      </c>
      <c r="M15" s="11">
        <f>IFERROR(VLOOKUP($A15,'Hawran M'!$AN$3:$AT$38,7,0),"")</f>
        <v>72.977346278317142</v>
      </c>
      <c r="N15" s="11">
        <f>IFERROR(VLOOKUP($A15,'Orientakcja 14 M'!$M$3:$S$43,7,0),"")</f>
        <v>90.530226274907122</v>
      </c>
      <c r="O15" s="11">
        <f>IFERROR(VLOOKUP($A15,'ITOrient M'!$P$3:$V$37,7,0),"")</f>
        <v>83.622682917270851</v>
      </c>
      <c r="P15" s="11" t="str">
        <f>IFERROR(VLOOKUP($A15,'Jatka M'!$K$4:$Q$19,7,0),"")</f>
        <v/>
      </c>
      <c r="Q15" s="11">
        <f>IFERROR(VLOOKUP($A15,'Korno M'!$AG$2:$AM$37,7,0),"")</f>
        <v>83.573194181248923</v>
      </c>
      <c r="R15" s="11">
        <f>IFERROR(VLOOKUP($A15,'Mordownik M'!$H$3:$N$23,7,0),"")</f>
        <v>66.828087167070237</v>
      </c>
      <c r="S15" s="11" t="str">
        <f>IFERROR(VLOOKUP($A15,'Orientakcja 15 M'!$M$3:$S$47,7,0),"")</f>
        <v/>
      </c>
      <c r="T15" s="11" t="str">
        <f>IFERROR(VLOOKUP($A15,'XXII Szago M'!$H$3:$N$45,7,0),"")</f>
        <v/>
      </c>
      <c r="U15" s="11" t="str">
        <f>IFERROR(VLOOKUP($A15,'XX zKompasem M'!$L$3:$R$33,7,0),"")</f>
        <v/>
      </c>
      <c r="V15" s="11" t="str">
        <f>IFERROR(VLOOKUP($A15,'H60 TR200 M'!$AS$3:$AY$102,7,0),"")</f>
        <v/>
      </c>
      <c r="W15" s="11" t="str">
        <f>IFERROR(VLOOKUP($A15,'H60 TR100 M'!$AJ$3:$AP$165,7,0),"")</f>
        <v/>
      </c>
      <c r="X15" s="11">
        <f>IFERROR(VLOOKUP($A15,'Liszkor M'!$BR$3:$BX$38,7,0),"")</f>
        <v>88.16901408450704</v>
      </c>
      <c r="Y15" s="11" t="str">
        <f>IFERROR(VLOOKUP($A15,'KW M'!$BQ$2:$BW$10,7,0),"")</f>
        <v/>
      </c>
      <c r="Z15" s="11" t="str">
        <f>IFERROR(VLOOKUP($A15,'Wilga M'!$L$3:$R$41,7,0),"")</f>
        <v/>
      </c>
      <c r="AA15" s="11" t="str">
        <f>IFERROR(VLOOKUP($A15,'NM 200 M'!$M$6:$S$41,7,0),"")</f>
        <v/>
      </c>
      <c r="AB15" s="21">
        <f>MIN(COUNT(F15:AA15)-COUNT(#REF!,W15,#REF!)*0.1,6)</f>
        <v>6</v>
      </c>
    </row>
    <row r="16" spans="1:28" s="12" customFormat="1">
      <c r="A16">
        <v>45</v>
      </c>
      <c r="B16" s="18" t="str">
        <f>VLOOKUP($A16,id!$C:$H,6,0)</f>
        <v>Szot Tomasz</v>
      </c>
      <c r="C16" s="18" t="str">
        <f>VLOOKUP($A16,id!$C:$H,4,0)</f>
        <v>Harpagan/GR3miasto</v>
      </c>
      <c r="D16" s="2">
        <f>IF(E15=E16,D15,ROW(B14))</f>
        <v>14</v>
      </c>
      <c r="E16" s="10">
        <f>LARGE(F16:AA16,1)+IFERROR(LARGE(F16:AA16,2),0)+IFERROR(LARGE(F16:AA16,3),0)+IFERROR(LARGE(F16:AA16,4),0)+IFERROR(LARGE(F16:AA16,5),0)+IFERROR(LARGE(F16:AA16,6),0)</f>
        <v>459.42036080571438</v>
      </c>
      <c r="F16" s="11">
        <f>IFERROR(VLOOKUP(A16,'Pazur M'!K:Q,7,0),"")</f>
        <v>0</v>
      </c>
      <c r="G16" s="11">
        <f>IFERROR(VLOOKUP(A16,'XXI Szago M'!BL:BR,7,0),"")</f>
        <v>72.787864420182729</v>
      </c>
      <c r="H16" s="11">
        <f>IFERROR(VLOOKUP($A16,'XIX zKompasem M'!L:R,7,0),"")</f>
        <v>77.857142857142847</v>
      </c>
      <c r="I16" s="11" t="str">
        <f>IFERROR(VLOOKUP($A16,'Roztoczńska 13 M'!$H$2:$N$13,7,0),"")</f>
        <v/>
      </c>
      <c r="J16" s="11" t="str">
        <f>IFERROR(VLOOKUP($A16,'Mazurskie Tropy M'!$L$2:$R$39,7,0),"")</f>
        <v/>
      </c>
      <c r="K16" s="11" t="str">
        <f>IFERROR(VLOOKUP($A16,'Grassor 300 M'!$BV$5:$CB$30,7,0),"")</f>
        <v/>
      </c>
      <c r="L16" s="11" t="str">
        <f>IFERROR(VLOOKUP($A16,'BO M'!$Q$2:$W$57,7,0),"")</f>
        <v/>
      </c>
      <c r="M16" s="11" t="str">
        <f>IFERROR(VLOOKUP($A16,'Hawran M'!$AN$3:$AT$38,7,0),"")</f>
        <v/>
      </c>
      <c r="N16" s="11" t="str">
        <f>IFERROR(VLOOKUP($A16,'Orientakcja 14 M'!$M$3:$S$43,7,0),"")</f>
        <v/>
      </c>
      <c r="O16" s="11">
        <f>IFERROR(VLOOKUP($A16,'ITOrient M'!$P$3:$V$37,7,0),"")</f>
        <v>79.282157984692006</v>
      </c>
      <c r="P16" s="11" t="str">
        <f>IFERROR(VLOOKUP($A16,'Jatka M'!$K$4:$Q$19,7,0),"")</f>
        <v/>
      </c>
      <c r="Q16" s="11">
        <f>IFERROR(VLOOKUP($A16,'Korno M'!$AG$2:$AM$37,7,0),"")</f>
        <v>75.518201951276126</v>
      </c>
      <c r="R16" s="11" t="str">
        <f>IFERROR(VLOOKUP($A16,'Mordownik M'!$H$3:$N$23,7,0),"")</f>
        <v/>
      </c>
      <c r="S16" s="11" t="str">
        <f>IFERROR(VLOOKUP($A16,'Orientakcja 15 M'!$M$3:$S$47,7,0),"")</f>
        <v/>
      </c>
      <c r="T16" s="11">
        <f>IFERROR(VLOOKUP($A16,'XXII Szago M'!$H$3:$N$45,7,0),"")</f>
        <v>81.30278356371899</v>
      </c>
      <c r="U16" s="11">
        <f>IFERROR(VLOOKUP($A16,'XX zKompasem M'!$L$3:$R$33,7,0),"")</f>
        <v>30.239995221466238</v>
      </c>
      <c r="V16" s="11">
        <f>IFERROR(VLOOKUP($A16,'H60 TR200 M'!$AS$3:$AY$102,7,0),"")</f>
        <v>72.672210028701684</v>
      </c>
      <c r="W16" s="11" t="str">
        <f>IFERROR(VLOOKUP($A16,'H60 TR100 M'!$AJ$3:$AP$165,7,0),"")</f>
        <v/>
      </c>
      <c r="X16" s="11" t="str">
        <f>IFERROR(VLOOKUP($A16,'Liszkor M'!$BR$3:$BX$38,7,0),"")</f>
        <v/>
      </c>
      <c r="Y16" s="11" t="str">
        <f>IFERROR(VLOOKUP($A16,'KW M'!$BQ$2:$BW$10,7,0),"")</f>
        <v/>
      </c>
      <c r="Z16" s="11">
        <f>IFERROR(VLOOKUP($A16,'Wilga M'!$L$3:$R$41,7,0),"")</f>
        <v>71.259842519685023</v>
      </c>
      <c r="AA16" s="11" t="str">
        <f>IFERROR(VLOOKUP($A16,'NM 200 M'!$M$6:$S$41,7,0),"")</f>
        <v/>
      </c>
      <c r="AB16" s="21">
        <f>MIN(COUNT(F16:AA16)-COUNT(#REF!,W16,#REF!)*0.1,6)</f>
        <v>6</v>
      </c>
    </row>
    <row r="17" spans="1:28" s="12" customFormat="1">
      <c r="A17">
        <v>9</v>
      </c>
      <c r="B17" s="18" t="str">
        <f>VLOOKUP($A17,id!$C:$H,6,0)</f>
        <v>Piwakowski Wojciech</v>
      </c>
      <c r="C17" s="18" t="str">
        <f>VLOOKUP($A17,id!$C:$H,4,0)</f>
        <v>Harpagan</v>
      </c>
      <c r="D17" s="2">
        <f>IF(E16=E17,D16,ROW(B15))</f>
        <v>15</v>
      </c>
      <c r="E17" s="10">
        <f>LARGE(F17:AA17,1)+IFERROR(LARGE(F17:AA17,2),0)+IFERROR(LARGE(F17:AA17,3),0)+IFERROR(LARGE(F17:AA17,4),0)+IFERROR(LARGE(F17:AA17,5),0)+IFERROR(LARGE(F17:AA17,6),0)</f>
        <v>447.6021789034674</v>
      </c>
      <c r="F17" s="11">
        <f>IFERROR(VLOOKUP(A17,'Pazur M'!K:Q,7,0),"")</f>
        <v>81.734317343173345</v>
      </c>
      <c r="G17" s="11">
        <f>IFERROR(VLOOKUP(A17,'XXI Szago M'!BL:BR,7,0),"")</f>
        <v>89.473684210526301</v>
      </c>
      <c r="H17" s="11">
        <f>IFERROR(VLOOKUP($A17,'XIX zKompasem M'!L:R,7,0),"")</f>
        <v>79.368932038834927</v>
      </c>
      <c r="I17" s="11" t="str">
        <f>IFERROR(VLOOKUP($A17,'Roztoczńska 13 M'!$H$2:$N$13,7,0),"")</f>
        <v/>
      </c>
      <c r="J17" s="11" t="str">
        <f>IFERROR(VLOOKUP($A17,'Mazurskie Tropy M'!$L$2:$R$39,7,0),"")</f>
        <v/>
      </c>
      <c r="K17" s="11" t="str">
        <f>IFERROR(VLOOKUP($A17,'Grassor 300 M'!$BV$5:$CB$30,7,0),"")</f>
        <v/>
      </c>
      <c r="L17" s="11" t="str">
        <f>IFERROR(VLOOKUP($A17,'BO M'!$Q$2:$W$57,7,0),"")</f>
        <v/>
      </c>
      <c r="M17" s="11" t="str">
        <f>IFERROR(VLOOKUP($A17,'Hawran M'!$AN$3:$AT$38,7,0),"")</f>
        <v/>
      </c>
      <c r="N17" s="11" t="str">
        <f>IFERROR(VLOOKUP($A17,'Orientakcja 14 M'!$M$3:$S$43,7,0),"")</f>
        <v/>
      </c>
      <c r="O17" s="11" t="str">
        <f>IFERROR(VLOOKUP($A17,'ITOrient M'!$P$3:$V$37,7,0),"")</f>
        <v/>
      </c>
      <c r="P17" s="11" t="str">
        <f>IFERROR(VLOOKUP($A17,'Jatka M'!$K$4:$Q$19,7,0),"")</f>
        <v/>
      </c>
      <c r="Q17" s="11" t="str">
        <f>IFERROR(VLOOKUP($A17,'Korno M'!$AG$2:$AM$37,7,0),"")</f>
        <v/>
      </c>
      <c r="R17" s="11" t="str">
        <f>IFERROR(VLOOKUP($A17,'Mordownik M'!$H$3:$N$23,7,0),"")</f>
        <v/>
      </c>
      <c r="S17" s="11" t="str">
        <f>IFERROR(VLOOKUP($A17,'Orientakcja 15 M'!$M$3:$S$47,7,0),"")</f>
        <v/>
      </c>
      <c r="T17" s="11">
        <f>IFERROR(VLOOKUP($A17,'XXII Szago M'!$H$3:$N$45,7,0),"")</f>
        <v>87.161997563946386</v>
      </c>
      <c r="U17" s="11">
        <f>IFERROR(VLOOKUP($A17,'XX zKompasem M'!$L$3:$R$33,7,0),"")</f>
        <v>83.193277310924358</v>
      </c>
      <c r="V17" s="11">
        <f>IFERROR(VLOOKUP($A17,'H60 TR200 M'!$AS$3:$AY$102,7,0),"")</f>
        <v>26.669970436062069</v>
      </c>
      <c r="W17" s="11" t="str">
        <f>IFERROR(VLOOKUP($A17,'H60 TR100 M'!$AJ$3:$AP$165,7,0),"")</f>
        <v/>
      </c>
      <c r="X17" s="11" t="str">
        <f>IFERROR(VLOOKUP($A17,'Liszkor M'!$BR$3:$BX$38,7,0),"")</f>
        <v/>
      </c>
      <c r="Y17" s="11" t="str">
        <f>IFERROR(VLOOKUP($A17,'KW M'!$BQ$2:$BW$10,7,0),"")</f>
        <v/>
      </c>
      <c r="Z17" s="11" t="str">
        <f>IFERROR(VLOOKUP($A17,'Wilga M'!$L$3:$R$41,7,0),"")</f>
        <v/>
      </c>
      <c r="AA17" s="11" t="str">
        <f>IFERROR(VLOOKUP($A17,'NM 200 M'!$M$6:$S$41,7,0),"")</f>
        <v/>
      </c>
      <c r="AB17" s="21">
        <f>MIN(COUNT(F17:AA17)-COUNT(#REF!,W17,#REF!)*0.1,6)</f>
        <v>6</v>
      </c>
    </row>
    <row r="18" spans="1:28" s="12" customFormat="1">
      <c r="A18" s="12">
        <v>17</v>
      </c>
      <c r="B18" s="18" t="str">
        <f>VLOOKUP($A18,id!$C:$H,6,0)</f>
        <v>Dargacz Waldemar</v>
      </c>
      <c r="C18" s="18">
        <f>VLOOKUP($A18,id!$C:$H,4,0)</f>
        <v>0</v>
      </c>
      <c r="D18" s="2">
        <f>IF(E17=E18,D17,ROW(B16))</f>
        <v>16</v>
      </c>
      <c r="E18" s="10">
        <f>LARGE(F18:AA18,1)+IFERROR(LARGE(F18:AA18,2),0)+IFERROR(LARGE(F18:AA18,3),0)+IFERROR(LARGE(F18:AA18,4),0)+IFERROR(LARGE(F18:AA18,5),0)+IFERROR(LARGE(F18:AA18,6),0)</f>
        <v>435.66690112784744</v>
      </c>
      <c r="F18" s="11">
        <f>IFERROR(VLOOKUP(A18,'Pazur M'!K:Q,7,0),"")</f>
        <v>67.329987275554814</v>
      </c>
      <c r="G18" s="11">
        <f>IFERROR(VLOOKUP(A18,'XXI Szago M'!BL:BR,7,0),"")</f>
        <v>71.746237442684603</v>
      </c>
      <c r="H18" s="11">
        <f>IFERROR(VLOOKUP($A18,'XIX zKompasem M'!L:R,7,0),"")</f>
        <v>63.127413127413128</v>
      </c>
      <c r="I18" s="11" t="str">
        <f>IFERROR(VLOOKUP($A18,'Roztoczńska 13 M'!$H$2:$N$13,7,0),"")</f>
        <v/>
      </c>
      <c r="J18" s="11">
        <f>IFERROR(VLOOKUP($A18,'Mazurskie Tropy M'!$L$2:$R$39,7,0),"")</f>
        <v>79.386136967108214</v>
      </c>
      <c r="K18" s="11" t="str">
        <f>IFERROR(VLOOKUP($A18,'Grassor 300 M'!$BV$5:$CB$30,7,0),"")</f>
        <v/>
      </c>
      <c r="L18" s="11" t="str">
        <f>IFERROR(VLOOKUP($A18,'BO M'!$Q$2:$W$57,7,0),"")</f>
        <v/>
      </c>
      <c r="M18" s="11" t="str">
        <f>IFERROR(VLOOKUP($A18,'Hawran M'!$AN$3:$AT$38,7,0),"")</f>
        <v/>
      </c>
      <c r="N18" s="11" t="str">
        <f>IFERROR(VLOOKUP($A18,'Orientakcja 14 M'!$M$3:$S$43,7,0),"")</f>
        <v/>
      </c>
      <c r="O18" s="11" t="str">
        <f>IFERROR(VLOOKUP($A18,'ITOrient M'!$P$3:$V$37,7,0),"")</f>
        <v/>
      </c>
      <c r="P18" s="11" t="str">
        <f>IFERROR(VLOOKUP($A18,'Jatka M'!$K$4:$Q$19,7,0),"")</f>
        <v/>
      </c>
      <c r="Q18" s="11" t="str">
        <f>IFERROR(VLOOKUP($A18,'Korno M'!$AG$2:$AM$37,7,0),"")</f>
        <v/>
      </c>
      <c r="R18" s="11" t="str">
        <f>IFERROR(VLOOKUP($A18,'Mordownik M'!$H$3:$N$23,7,0),"")</f>
        <v/>
      </c>
      <c r="S18" s="11" t="str">
        <f>IFERROR(VLOOKUP($A18,'Orientakcja 15 M'!$M$3:$S$47,7,0),"")</f>
        <v/>
      </c>
      <c r="T18" s="11">
        <f>IFERROR(VLOOKUP($A18,'XXII Szago M'!$H$3:$N$45,7,0),"")</f>
        <v>63.069342370361717</v>
      </c>
      <c r="U18" s="11">
        <f>IFERROR(VLOOKUP($A18,'XX zKompasem M'!$L$3:$R$33,7,0),"")</f>
        <v>81.818181818181813</v>
      </c>
      <c r="V18" s="11">
        <f>IFERROR(VLOOKUP($A18,'H60 TR200 M'!$AS$3:$AY$102,7,0),"")</f>
        <v>72.258944496904846</v>
      </c>
      <c r="W18" s="11" t="str">
        <f>IFERROR(VLOOKUP($A18,'H60 TR100 M'!$AJ$3:$AP$165,7,0),"")</f>
        <v/>
      </c>
      <c r="X18" s="11" t="str">
        <f>IFERROR(VLOOKUP($A18,'Liszkor M'!$BR$3:$BX$38,7,0),"")</f>
        <v/>
      </c>
      <c r="Y18" s="11" t="str">
        <f>IFERROR(VLOOKUP($A18,'KW M'!$BQ$2:$BW$10,7,0),"")</f>
        <v/>
      </c>
      <c r="Z18" s="11" t="str">
        <f>IFERROR(VLOOKUP($A18,'Wilga M'!$L$3:$R$41,7,0),"")</f>
        <v/>
      </c>
      <c r="AA18" s="11" t="str">
        <f>IFERROR(VLOOKUP($A18,'NM 200 M'!$M$6:$S$41,7,0),"")</f>
        <v/>
      </c>
      <c r="AB18" s="21">
        <f>MIN(COUNT(F18:AA18)-COUNT(#REF!,W18,#REF!)*0.1,6)</f>
        <v>6</v>
      </c>
    </row>
    <row r="19" spans="1:28" s="12" customFormat="1">
      <c r="A19" s="12">
        <v>16</v>
      </c>
      <c r="B19" s="18" t="str">
        <f>VLOOKUP($A19,id!$C:$H,6,0)</f>
        <v>Luks Krzysztof</v>
      </c>
      <c r="C19" s="18">
        <f>VLOOKUP($A19,id!$C:$H,4,0)</f>
        <v>0</v>
      </c>
      <c r="D19" s="2">
        <f>IF(E18=E19,D18,ROW(B17))</f>
        <v>17</v>
      </c>
      <c r="E19" s="10">
        <f>LARGE(F19:AA19,1)+IFERROR(LARGE(F19:AA19,2),0)+IFERROR(LARGE(F19:AA19,3),0)+IFERROR(LARGE(F19:AA19,4),0)+IFERROR(LARGE(F19:AA19,5),0)+IFERROR(LARGE(F19:AA19,6),0)</f>
        <v>435.64107360541357</v>
      </c>
      <c r="F19" s="11">
        <f>IFERROR(VLOOKUP(A19,'Pazur M'!K:Q,7,0),"")</f>
        <v>67.329987275554871</v>
      </c>
      <c r="G19" s="11">
        <f>IFERROR(VLOOKUP(A19,'XXI Szago M'!BL:BR,7,0),"")</f>
        <v>71.746237442684603</v>
      </c>
      <c r="H19" s="11">
        <f>IFERROR(VLOOKUP($A19,'XIX zKompasem M'!L:R,7,0),"")</f>
        <v>63.127413127413128</v>
      </c>
      <c r="I19" s="11" t="str">
        <f>IFERROR(VLOOKUP($A19,'Roztoczńska 13 M'!$H$2:$N$13,7,0),"")</f>
        <v/>
      </c>
      <c r="J19" s="11">
        <f>IFERROR(VLOOKUP($A19,'Mazurskie Tropy M'!$L$2:$R$39,7,0),"")</f>
        <v>79.378500380415204</v>
      </c>
      <c r="K19" s="11" t="str">
        <f>IFERROR(VLOOKUP($A19,'Grassor 300 M'!$BV$5:$CB$30,7,0),"")</f>
        <v/>
      </c>
      <c r="L19" s="11" t="str">
        <f>IFERROR(VLOOKUP($A19,'BO M'!$Q$2:$W$57,7,0),"")</f>
        <v/>
      </c>
      <c r="M19" s="11" t="str">
        <f>IFERROR(VLOOKUP($A19,'Hawran M'!$AN$3:$AT$38,7,0),"")</f>
        <v/>
      </c>
      <c r="N19" s="11" t="str">
        <f>IFERROR(VLOOKUP($A19,'Orientakcja 14 M'!$M$3:$S$43,7,0),"")</f>
        <v/>
      </c>
      <c r="O19" s="11" t="str">
        <f>IFERROR(VLOOKUP($A19,'ITOrient M'!$P$3:$V$37,7,0),"")</f>
        <v/>
      </c>
      <c r="P19" s="11" t="str">
        <f>IFERROR(VLOOKUP($A19,'Jatka M'!$K$4:$Q$19,7,0),"")</f>
        <v/>
      </c>
      <c r="Q19" s="11" t="str">
        <f>IFERROR(VLOOKUP($A19,'Korno M'!$AG$2:$AM$37,7,0),"")</f>
        <v/>
      </c>
      <c r="R19" s="11" t="str">
        <f>IFERROR(VLOOKUP($A19,'Mordownik M'!$H$3:$N$23,7,0),"")</f>
        <v/>
      </c>
      <c r="S19" s="11" t="str">
        <f>IFERROR(VLOOKUP($A19,'Orientakcja 15 M'!$M$3:$S$47,7,0),"")</f>
        <v/>
      </c>
      <c r="T19" s="11">
        <f>IFERROR(VLOOKUP($A19,'XXII Szago M'!$H$3:$N$45,7,0),"")</f>
        <v>59.181448753240289</v>
      </c>
      <c r="U19" s="11">
        <f>IFERROR(VLOOKUP($A19,'XX zKompasem M'!$L$3:$R$33,7,0),"")</f>
        <v>81.818181818181813</v>
      </c>
      <c r="V19" s="11">
        <f>IFERROR(VLOOKUP($A19,'H60 TR200 M'!$AS$3:$AY$102,7,0),"")</f>
        <v>72.240753561163928</v>
      </c>
      <c r="W19" s="11" t="str">
        <f>IFERROR(VLOOKUP($A19,'H60 TR100 M'!$AJ$3:$AP$165,7,0),"")</f>
        <v/>
      </c>
      <c r="X19" s="11" t="str">
        <f>IFERROR(VLOOKUP($A19,'Liszkor M'!$BR$3:$BX$38,7,0),"")</f>
        <v/>
      </c>
      <c r="Y19" s="11" t="str">
        <f>IFERROR(VLOOKUP($A19,'KW M'!$BQ$2:$BW$10,7,0),"")</f>
        <v/>
      </c>
      <c r="Z19" s="11" t="str">
        <f>IFERROR(VLOOKUP($A19,'Wilga M'!$L$3:$R$41,7,0),"")</f>
        <v/>
      </c>
      <c r="AA19" s="11" t="str">
        <f>IFERROR(VLOOKUP($A19,'NM 200 M'!$M$6:$S$41,7,0),"")</f>
        <v/>
      </c>
      <c r="AB19" s="21">
        <f>MIN(COUNT(F19:AA19)-COUNT(#REF!,W19,#REF!)*0.1,6)</f>
        <v>6</v>
      </c>
    </row>
    <row r="20" spans="1:28" s="12" customFormat="1">
      <c r="A20">
        <v>112</v>
      </c>
      <c r="B20" s="18" t="str">
        <f>VLOOKUP($A20,id!$C:$H,6,0)</f>
        <v>Zawadzki Artur</v>
      </c>
      <c r="C20" s="18" t="str">
        <f>VLOOKUP($A20,id!$C:$H,4,0)</f>
        <v>Polska</v>
      </c>
      <c r="D20" s="2">
        <f>IF(E19=E20,D19,ROW(B18))</f>
        <v>18</v>
      </c>
      <c r="E20" s="10">
        <f>LARGE(F20:AA20,1)+IFERROR(LARGE(F20:AA20,2),0)+IFERROR(LARGE(F20:AA20,3),0)+IFERROR(LARGE(F20:AA20,4),0)+IFERROR(LARGE(F20:AA20,5),0)+IFERROR(LARGE(F20:AA20,6),0)</f>
        <v>430.96692663296278</v>
      </c>
      <c r="F20" s="11"/>
      <c r="G20" s="11"/>
      <c r="H20" s="11"/>
      <c r="I20" s="11"/>
      <c r="J20" s="11">
        <f>IFERROR(VLOOKUP($A20,'Mazurskie Tropy M'!$L$2:$R$39,7,0),"")</f>
        <v>42.032445943967375</v>
      </c>
      <c r="K20" s="11" t="str">
        <f>IFERROR(VLOOKUP($A20,'Grassor 300 M'!$BV$5:$CB$30,7,0),"")</f>
        <v/>
      </c>
      <c r="L20" s="11">
        <f>IFERROR(VLOOKUP($A20,'BO M'!$Q$2:$W$57,7,0),"")</f>
        <v>52.323179558212082</v>
      </c>
      <c r="M20" s="11" t="str">
        <f>IFERROR(VLOOKUP($A20,'Hawran M'!$AN$3:$AT$38,7,0),"")</f>
        <v/>
      </c>
      <c r="N20" s="11">
        <f>IFERROR(VLOOKUP($A20,'Orientakcja 14 M'!$M$3:$S$43,7,0),"")</f>
        <v>81.544012859674993</v>
      </c>
      <c r="O20" s="11">
        <f>IFERROR(VLOOKUP($A20,'ITOrient M'!$P$3:$V$37,7,0),"")</f>
        <v>80.230109790946017</v>
      </c>
      <c r="P20" s="11" t="str">
        <f>IFERROR(VLOOKUP($A20,'Jatka M'!$K$4:$Q$19,7,0),"")</f>
        <v/>
      </c>
      <c r="Q20" s="11" t="str">
        <f>IFERROR(VLOOKUP($A20,'Korno M'!$AG$2:$AM$37,7,0),"")</f>
        <v/>
      </c>
      <c r="R20" s="11" t="str">
        <f>IFERROR(VLOOKUP($A20,'Mordownik M'!$H$3:$N$23,7,0),"")</f>
        <v/>
      </c>
      <c r="S20" s="11">
        <f>IFERROR(VLOOKUP($A20,'Orientakcja 15 M'!$M$3:$S$47,7,0),"")</f>
        <v>91.112799088492224</v>
      </c>
      <c r="T20" s="11" t="str">
        <f>IFERROR(VLOOKUP($A20,'XXII Szago M'!$H$3:$N$45,7,0),"")</f>
        <v/>
      </c>
      <c r="U20" s="11" t="str">
        <f>IFERROR(VLOOKUP($A20,'XX zKompasem M'!$L$3:$R$33,7,0),"")</f>
        <v/>
      </c>
      <c r="V20" s="11">
        <f>IFERROR(VLOOKUP($A20,'H60 TR200 M'!$AS$3:$AY$102,7,0),"")</f>
        <v>83.724379391670112</v>
      </c>
      <c r="W20" s="11" t="str">
        <f>IFERROR(VLOOKUP($A20,'H60 TR100 M'!$AJ$3:$AP$165,7,0),"")</f>
        <v/>
      </c>
      <c r="X20" s="11" t="str">
        <f>IFERROR(VLOOKUP($A20,'Liszkor M'!$BR$3:$BX$38,7,0),"")</f>
        <v/>
      </c>
      <c r="Y20" s="11" t="str">
        <f>IFERROR(VLOOKUP($A20,'KW M'!$BQ$2:$BW$10,7,0),"")</f>
        <v/>
      </c>
      <c r="Z20" s="11" t="str">
        <f>IFERROR(VLOOKUP($A20,'Wilga M'!$L$3:$R$41,7,0),"")</f>
        <v/>
      </c>
      <c r="AA20" s="11" t="str">
        <f>IFERROR(VLOOKUP($A20,'NM 200 M'!$M$6:$S$41,7,0),"")</f>
        <v/>
      </c>
      <c r="AB20" s="21">
        <f>MIN(COUNT(F20:AA20)-COUNT(#REF!,W20,#REF!)*0.1,6)</f>
        <v>6</v>
      </c>
    </row>
    <row r="21" spans="1:28" s="12" customFormat="1">
      <c r="A21">
        <v>24</v>
      </c>
      <c r="B21" s="18" t="str">
        <f>VLOOKUP($A21,id!$C:$H,6,0)</f>
        <v>Liszka Grzegorz</v>
      </c>
      <c r="C21" s="18">
        <f>VLOOKUP($A21,id!$C:$H,4,0)</f>
        <v>0</v>
      </c>
      <c r="D21" s="2">
        <f>IF(E20=E21,D20,ROW(B19))</f>
        <v>19</v>
      </c>
      <c r="E21" s="10">
        <f>LARGE(F21:AA21,1)+IFERROR(LARGE(F21:AA21,2),0)+IFERROR(LARGE(F21:AA21,3),0)+IFERROR(LARGE(F21:AA21,4),0)+IFERROR(LARGE(F21:AA21,5),0)+IFERROR(LARGE(F21:AA21,6),0)</f>
        <v>427.10574473231139</v>
      </c>
      <c r="F21" s="11">
        <f>IFERROR(VLOOKUP(A21,'Pazur M'!K:Q,7,0),"")</f>
        <v>58.720877380862312</v>
      </c>
      <c r="G21" s="11" t="str">
        <f>IFERROR(VLOOKUP(A21,'XXI Szago M'!BL:BR,7,0),"")</f>
        <v/>
      </c>
      <c r="H21" s="11" t="str">
        <f>IFERROR(VLOOKUP($A21,'XIX zKompasem M'!L:R,7,0),"")</f>
        <v/>
      </c>
      <c r="I21" s="11" t="str">
        <f>IFERROR(VLOOKUP($A21,'Roztoczńska 13 M'!$H$2:$N$13,7,0),"")</f>
        <v/>
      </c>
      <c r="J21" s="11" t="str">
        <f>IFERROR(VLOOKUP($A21,'Mazurskie Tropy M'!$L$2:$R$39,7,0),"")</f>
        <v/>
      </c>
      <c r="K21" s="11">
        <f>IFERROR(VLOOKUP($A21,'Grassor 300 M'!$BV$5:$CB$30,7,0),"")</f>
        <v>75.311881963370084</v>
      </c>
      <c r="L21" s="11">
        <f>IFERROR(VLOOKUP($A21,'BO M'!$Q$2:$W$57,7,0),"")</f>
        <v>75.096488960989305</v>
      </c>
      <c r="M21" s="11" t="str">
        <f>IFERROR(VLOOKUP($A21,'Hawran M'!$AN$3:$AT$38,7,0),"")</f>
        <v/>
      </c>
      <c r="N21" s="11">
        <f>IFERROR(VLOOKUP($A21,'Orientakcja 14 M'!$M$3:$S$43,7,0),"")</f>
        <v>69.243461797449299</v>
      </c>
      <c r="O21" s="11">
        <f>IFERROR(VLOOKUP($A21,'ITOrient M'!$P$3:$V$37,7,0),"")</f>
        <v>76.477545607684334</v>
      </c>
      <c r="P21" s="11" t="str">
        <f>IFERROR(VLOOKUP($A21,'Jatka M'!$K$4:$Q$19,7,0),"")</f>
        <v/>
      </c>
      <c r="Q21" s="11" t="str">
        <f>IFERROR(VLOOKUP($A21,'Korno M'!$AG$2:$AM$37,7,0),"")</f>
        <v/>
      </c>
      <c r="R21" s="11">
        <f>IFERROR(VLOOKUP($A21,'Mordownik M'!$H$3:$N$23,7,0),"")</f>
        <v>27.812498147046426</v>
      </c>
      <c r="S21" s="11">
        <f>IFERROR(VLOOKUP($A21,'Orientakcja 15 M'!$M$3:$S$47,7,0),"")</f>
        <v>55.957661073741406</v>
      </c>
      <c r="T21" s="11" t="str">
        <f>IFERROR(VLOOKUP($A21,'XXII Szago M'!$H$3:$N$45,7,0),"")</f>
        <v/>
      </c>
      <c r="U21" s="11" t="str">
        <f>IFERROR(VLOOKUP($A21,'XX zKompasem M'!$L$3:$R$33,7,0),"")</f>
        <v/>
      </c>
      <c r="V21" s="11" t="str">
        <f>IFERROR(VLOOKUP($A21,'H60 TR200 M'!$AS$3:$AY$102,7,0),"")</f>
        <v/>
      </c>
      <c r="W21" s="11" t="str">
        <f>IFERROR(VLOOKUP($A21,'H60 TR100 M'!$AJ$3:$AP$165,7,0),"")</f>
        <v/>
      </c>
      <c r="X21" s="11" t="str">
        <f>IFERROR(VLOOKUP($A21,'Liszkor M'!$BR$3:$BX$38,7,0),"")</f>
        <v/>
      </c>
      <c r="Y21" s="11" t="str">
        <f>IFERROR(VLOOKUP($A21,'KW M'!$BQ$2:$BW$10,7,0),"")</f>
        <v/>
      </c>
      <c r="Z21" s="11">
        <f>IFERROR(VLOOKUP($A21,'Wilga M'!$L$3:$R$41,7,0),"")</f>
        <v>72.25548902195608</v>
      </c>
      <c r="AA21" s="11" t="str">
        <f>IFERROR(VLOOKUP($A21,'NM 200 M'!$M$6:$S$41,7,0),"")</f>
        <v/>
      </c>
      <c r="AB21" s="21">
        <f>MIN(COUNT(F21:AA21)-COUNT(#REF!,W21,#REF!)*0.1,6)</f>
        <v>6</v>
      </c>
    </row>
    <row r="22" spans="1:28" s="12" customFormat="1">
      <c r="A22">
        <v>108</v>
      </c>
      <c r="B22" s="18" t="str">
        <f>VLOOKUP($A22,id!$C:$H,6,0)</f>
        <v>Gębarowski Piotr</v>
      </c>
      <c r="C22" s="18" t="str">
        <f>VLOOKUP($A22,id!$C:$H,4,0)</f>
        <v>MoPi.Team</v>
      </c>
      <c r="D22" s="2">
        <f>IF(E21=E22,D21,ROW(B20))</f>
        <v>20</v>
      </c>
      <c r="E22" s="10">
        <f>LARGE(F22:AA22,1)+IFERROR(LARGE(F22:AA22,2),0)+IFERROR(LARGE(F22:AA22,3),0)+IFERROR(LARGE(F22:AA22,4),0)+IFERROR(LARGE(F22:AA22,5),0)+IFERROR(LARGE(F22:AA22,6),0)</f>
        <v>425.98837153877253</v>
      </c>
      <c r="F22" s="11"/>
      <c r="G22" s="11"/>
      <c r="H22" s="11"/>
      <c r="I22" s="11"/>
      <c r="J22" s="11">
        <f>IFERROR(VLOOKUP($A22,'Mazurskie Tropy M'!$L$2:$R$39,7,0),"")</f>
        <v>79.388046343373148</v>
      </c>
      <c r="K22" s="11" t="str">
        <f>IFERROR(VLOOKUP($A22,'Grassor 300 M'!$BV$5:$CB$30,7,0),"")</f>
        <v/>
      </c>
      <c r="L22" s="11" t="str">
        <f>IFERROR(VLOOKUP($A22,'BO M'!$Q$2:$W$57,7,0),"")</f>
        <v/>
      </c>
      <c r="M22" s="11" t="str">
        <f>IFERROR(VLOOKUP($A22,'Hawran M'!$AN$3:$AT$38,7,0),"")</f>
        <v/>
      </c>
      <c r="N22" s="11">
        <f>IFERROR(VLOOKUP($A22,'Orientakcja 14 M'!$M$3:$S$43,7,0),"")</f>
        <v>61.950254720086647</v>
      </c>
      <c r="O22" s="11">
        <f>IFERROR(VLOOKUP($A22,'ITOrient M'!$P$3:$V$37,7,0),"")</f>
        <v>80.0435141420962</v>
      </c>
      <c r="P22" s="11">
        <f>IFERROR(VLOOKUP($A22,'Jatka M'!$K$4:$Q$19,7,0),"")</f>
        <v>65.302144249512679</v>
      </c>
      <c r="Q22" s="11" t="str">
        <f>IFERROR(VLOOKUP($A22,'Korno M'!$AG$2:$AM$37,7,0),"")</f>
        <v/>
      </c>
      <c r="R22" s="11" t="str">
        <f>IFERROR(VLOOKUP($A22,'Mordownik M'!$H$3:$N$23,7,0),"")</f>
        <v/>
      </c>
      <c r="S22" s="11">
        <f>IFERROR(VLOOKUP($A22,'Orientakcja 15 M'!$M$3:$S$47,7,0),"")</f>
        <v>91.112799088492224</v>
      </c>
      <c r="T22" s="11" t="str">
        <f>IFERROR(VLOOKUP($A22,'XXII Szago M'!$H$3:$N$45,7,0),"")</f>
        <v/>
      </c>
      <c r="U22" s="11" t="str">
        <f>IFERROR(VLOOKUP($A22,'XX zKompasem M'!$L$3:$R$33,7,0),"")</f>
        <v/>
      </c>
      <c r="V22" s="11">
        <f>IFERROR(VLOOKUP($A22,'H60 TR200 M'!$AS$3:$AY$102,7,0),"")</f>
        <v>48.191612995211621</v>
      </c>
      <c r="W22" s="11" t="str">
        <f>IFERROR(VLOOKUP($A22,'H60 TR100 M'!$AJ$3:$AP$165,7,0),"")</f>
        <v/>
      </c>
      <c r="X22" s="11" t="str">
        <f>IFERROR(VLOOKUP($A22,'Liszkor M'!$BR$3:$BX$38,7,0),"")</f>
        <v/>
      </c>
      <c r="Y22" s="11" t="str">
        <f>IFERROR(VLOOKUP($A22,'KW M'!$BQ$2:$BW$10,7,0),"")</f>
        <v/>
      </c>
      <c r="Z22" s="11" t="str">
        <f>IFERROR(VLOOKUP($A22,'Wilga M'!$L$3:$R$41,7,0),"")</f>
        <v/>
      </c>
      <c r="AA22" s="11" t="str">
        <f>IFERROR(VLOOKUP($A22,'NM 200 M'!$M$6:$S$41,7,0),"")</f>
        <v/>
      </c>
      <c r="AB22" s="21">
        <f>MIN(COUNT(F22:AA22)-COUNT(#REF!,W22,#REF!)*0.1,6)</f>
        <v>6</v>
      </c>
    </row>
    <row r="23" spans="1:28" s="12" customFormat="1">
      <c r="A23">
        <v>60</v>
      </c>
      <c r="B23" s="18" t="str">
        <f>VLOOKUP($A23,id!$C:$H,6,0)</f>
        <v>Stefański Tomasz</v>
      </c>
      <c r="C23" s="18" t="str">
        <f>VLOOKUP($A23,id!$C:$H,4,0)</f>
        <v>Welocypedy</v>
      </c>
      <c r="D23" s="2">
        <f>IF(E22=E23,D22,ROW(B21))</f>
        <v>21</v>
      </c>
      <c r="E23" s="10">
        <f>LARGE(F23:AA23,1)+IFERROR(LARGE(F23:AA23,2),0)+IFERROR(LARGE(F23:AA23,3),0)+IFERROR(LARGE(F23:AA23,4),0)+IFERROR(LARGE(F23:AA23,5),0)+IFERROR(LARGE(F23:AA23,6),0)</f>
        <v>424.73623328044823</v>
      </c>
      <c r="F23" s="11"/>
      <c r="G23" s="11">
        <f>IFERROR(VLOOKUP(A23,'XXI Szago M'!BL:BR,7,0),"")</f>
        <v>75.387431006617817</v>
      </c>
      <c r="H23" s="11">
        <f>IFERROR(VLOOKUP($A23,'XIX zKompasem M'!L:R,7,0),"")</f>
        <v>73.814898419864548</v>
      </c>
      <c r="I23" s="11" t="str">
        <f>IFERROR(VLOOKUP($A23,'Roztoczńska 13 M'!$H$2:$N$13,7,0),"")</f>
        <v/>
      </c>
      <c r="J23" s="11">
        <f>IFERROR(VLOOKUP($A23,'Mazurskie Tropy M'!$L$2:$R$39,7,0),"")</f>
        <v>67.270893188404372</v>
      </c>
      <c r="K23" s="11" t="str">
        <f>IFERROR(VLOOKUP($A23,'Grassor 300 M'!$BV$5:$CB$30,7,0),"")</f>
        <v/>
      </c>
      <c r="L23" s="11" t="str">
        <f>IFERROR(VLOOKUP($A23,'BO M'!$Q$2:$W$57,7,0),"")</f>
        <v/>
      </c>
      <c r="M23" s="11" t="str">
        <f>IFERROR(VLOOKUP($A23,'Hawran M'!$AN$3:$AT$38,7,0),"")</f>
        <v/>
      </c>
      <c r="N23" s="11">
        <f>IFERROR(VLOOKUP($A23,'Orientakcja 14 M'!$M$3:$S$43,7,0),"")</f>
        <v>85.184949790263119</v>
      </c>
      <c r="O23" s="11" t="str">
        <f>IFERROR(VLOOKUP($A23,'ITOrient M'!$P$3:$V$37,7,0),"")</f>
        <v/>
      </c>
      <c r="P23" s="11" t="str">
        <f>IFERROR(VLOOKUP($A23,'Jatka M'!$K$4:$Q$19,7,0),"")</f>
        <v/>
      </c>
      <c r="Q23" s="11">
        <f>IFERROR(VLOOKUP($A23,'Korno M'!$AG$2:$AM$37,7,0),"")</f>
        <v>75.312989445973741</v>
      </c>
      <c r="R23" s="11" t="str">
        <f>IFERROR(VLOOKUP($A23,'Mordownik M'!$H$3:$N$23,7,0),"")</f>
        <v/>
      </c>
      <c r="S23" s="11" t="str">
        <f>IFERROR(VLOOKUP($A23,'Orientakcja 15 M'!$M$3:$S$47,7,0),"")</f>
        <v/>
      </c>
      <c r="T23" s="11" t="str">
        <f>IFERROR(VLOOKUP($A23,'XXII Szago M'!$H$3:$N$45,7,0),"")</f>
        <v/>
      </c>
      <c r="U23" s="11" t="str">
        <f>IFERROR(VLOOKUP($A23,'XX zKompasem M'!$L$3:$R$33,7,0),"")</f>
        <v/>
      </c>
      <c r="V23" s="11">
        <f>IFERROR(VLOOKUP($A23,'H60 TR200 M'!$AS$3:$AY$102,7,0),"")</f>
        <v>47.765071429324628</v>
      </c>
      <c r="W23" s="11" t="str">
        <f>IFERROR(VLOOKUP($A23,'H60 TR100 M'!$AJ$3:$AP$165,7,0),"")</f>
        <v/>
      </c>
      <c r="X23" s="11" t="str">
        <f>IFERROR(VLOOKUP($A23,'Liszkor M'!$BR$3:$BX$38,7,0),"")</f>
        <v/>
      </c>
      <c r="Y23" s="11" t="str">
        <f>IFERROR(VLOOKUP($A23,'KW M'!$BQ$2:$BW$10,7,0),"")</f>
        <v/>
      </c>
      <c r="Z23" s="11" t="str">
        <f>IFERROR(VLOOKUP($A23,'Wilga M'!$L$3:$R$41,7,0),"")</f>
        <v/>
      </c>
      <c r="AA23" s="11" t="str">
        <f>IFERROR(VLOOKUP($A23,'NM 200 M'!$M$6:$S$41,7,0),"")</f>
        <v/>
      </c>
      <c r="AB23" s="21">
        <f>MIN(COUNT(F23:AA23)-COUNT(#REF!,W23,#REF!)*0.1,6)</f>
        <v>6</v>
      </c>
    </row>
    <row r="24" spans="1:28" s="12" customFormat="1">
      <c r="A24">
        <v>86</v>
      </c>
      <c r="B24" s="18" t="str">
        <f>VLOOKUP($A24,id!$C:$H,6,0)</f>
        <v>Adamczyk Jarek</v>
      </c>
      <c r="C24" s="18">
        <f>VLOOKUP($A24,id!$C:$H,4,0)</f>
        <v>0</v>
      </c>
      <c r="D24" s="2">
        <f>IF(E23=E24,D23,ROW(B22))</f>
        <v>22</v>
      </c>
      <c r="E24" s="10">
        <f>LARGE(F24:AA24,1)+IFERROR(LARGE(F24:AA24,2),0)+IFERROR(LARGE(F24:AA24,3),0)+IFERROR(LARGE(F24:AA24,4),0)+IFERROR(LARGE(F24:AA24,5),0)+IFERROR(LARGE(F24:AA24,6),0)</f>
        <v>408.76270282258042</v>
      </c>
      <c r="F24" s="11"/>
      <c r="G24" s="11" t="str">
        <f>IFERROR(VLOOKUP(A24,'XXI Szago M'!BL:BR,7,0),"")</f>
        <v/>
      </c>
      <c r="H24" s="11" t="str">
        <f>IFERROR(VLOOKUP($A24,'XIX zKompasem M'!L:R,7,0),"")</f>
        <v/>
      </c>
      <c r="I24" s="11">
        <f>IFERROR(VLOOKUP($A24,'Roztoczńska 13 M'!$H$2:$N$13,7,0),"")</f>
        <v>61.777467844413458</v>
      </c>
      <c r="J24" s="11" t="str">
        <f>IFERROR(VLOOKUP($A24,'Mazurskie Tropy M'!$L$2:$R$39,7,0),"")</f>
        <v/>
      </c>
      <c r="K24" s="11">
        <f>IFERROR(VLOOKUP($A24,'Grassor 300 M'!$BV$5:$CB$30,7,0),"")</f>
        <v>61.234894680497163</v>
      </c>
      <c r="L24" s="11">
        <f>IFERROR(VLOOKUP($A24,'BO M'!$Q$2:$W$57,7,0),"")</f>
        <v>57.079832245322272</v>
      </c>
      <c r="M24" s="11">
        <f>IFERROR(VLOOKUP($A24,'Hawran M'!$AN$3:$AT$38,7,0),"")</f>
        <v>52.206378079961333</v>
      </c>
      <c r="N24" s="11">
        <f>IFERROR(VLOOKUP($A24,'Orientakcja 14 M'!$M$3:$S$43,7,0),"")</f>
        <v>64.191092999014245</v>
      </c>
      <c r="O24" s="11">
        <f>IFERROR(VLOOKUP($A24,'ITOrient M'!$P$3:$V$37,7,0),"")</f>
        <v>71.531165340247966</v>
      </c>
      <c r="P24" s="11" t="str">
        <f>IFERROR(VLOOKUP($A24,'Jatka M'!$K$4:$Q$19,7,0),"")</f>
        <v/>
      </c>
      <c r="Q24" s="11">
        <f>IFERROR(VLOOKUP($A24,'Korno M'!$AG$2:$AM$37,7,0),"")</f>
        <v>65.093406681915184</v>
      </c>
      <c r="R24" s="11">
        <f>IFERROR(VLOOKUP($A24,'Mordownik M'!$H$3:$N$23,7,0),"")</f>
        <v>66.828087167070237</v>
      </c>
      <c r="S24" s="11">
        <f>IFERROR(VLOOKUP($A24,'Orientakcja 15 M'!$M$3:$S$47,7,0),"")</f>
        <v>69.640077394896196</v>
      </c>
      <c r="T24" s="11" t="str">
        <f>IFERROR(VLOOKUP($A24,'XXII Szago M'!$H$3:$N$45,7,0),"")</f>
        <v/>
      </c>
      <c r="U24" s="11" t="str">
        <f>IFERROR(VLOOKUP($A24,'XX zKompasem M'!$L$3:$R$33,7,0),"")</f>
        <v/>
      </c>
      <c r="V24" s="11">
        <f>IFERROR(VLOOKUP($A24,'H60 TR200 M'!$AS$3:$AY$102,7,0),"")</f>
        <v>43.508360863371472</v>
      </c>
      <c r="W24" s="11" t="str">
        <f>IFERROR(VLOOKUP($A24,'H60 TR100 M'!$AJ$3:$AP$165,7,0),"")</f>
        <v/>
      </c>
      <c r="X24" s="11">
        <f>IFERROR(VLOOKUP($A24,'Liszkor M'!$BR$3:$BX$38,7,0),"")</f>
        <v>71.478873239436609</v>
      </c>
      <c r="Y24" s="11" t="str">
        <f>IFERROR(VLOOKUP($A24,'KW M'!$BQ$2:$BW$10,7,0),"")</f>
        <v/>
      </c>
      <c r="Z24" s="11" t="str">
        <f>IFERROR(VLOOKUP($A24,'Wilga M'!$L$3:$R$41,7,0),"")</f>
        <v/>
      </c>
      <c r="AA24" s="11" t="str">
        <f>IFERROR(VLOOKUP($A24,'NM 200 M'!$M$6:$S$41,7,0),"")</f>
        <v/>
      </c>
      <c r="AB24" s="21">
        <f>MIN(COUNT(F24:AA24)-COUNT(#REF!,W24,#REF!)*0.1,6)</f>
        <v>6</v>
      </c>
    </row>
    <row r="25" spans="1:28" s="12" customFormat="1">
      <c r="A25">
        <v>137</v>
      </c>
      <c r="B25" s="18" t="str">
        <f>VLOOKUP($A25,id!$C:$H,6,0)</f>
        <v>Kowalski Krzysztof</v>
      </c>
      <c r="C25" s="18">
        <f>VLOOKUP($A25,id!$C:$H,4,0)</f>
        <v>0</v>
      </c>
      <c r="D25" s="2">
        <f>IF(E24=E25,D24,ROW(B23))</f>
        <v>23</v>
      </c>
      <c r="E25" s="10">
        <f>LARGE(F25:AA25,1)+IFERROR(LARGE(F25:AA25,2),0)+IFERROR(LARGE(F25:AA25,3),0)+IFERROR(LARGE(F25:AA25,4),0)+IFERROR(LARGE(F25:AA25,5),0)+IFERROR(LARGE(F25:AA25,6),0)</f>
        <v>407.30916878102306</v>
      </c>
      <c r="F25" s="11"/>
      <c r="G25" s="11"/>
      <c r="H25" s="11"/>
      <c r="I25" s="11"/>
      <c r="J25" s="11" t="str">
        <f>IFERROR(VLOOKUP($A25,'Mazurskie Tropy M'!$L$2:$R$39,7,0),"")</f>
        <v/>
      </c>
      <c r="K25" s="11">
        <f>IFERROR(VLOOKUP($A25,'Grassor 300 M'!$BV$5:$CB$30,7,0),"")</f>
        <v>28.15397456574582</v>
      </c>
      <c r="L25" s="11" t="str">
        <f>IFERROR(VLOOKUP($A25,'BO M'!$Q$2:$W$57,7,0),"")</f>
        <v/>
      </c>
      <c r="M25" s="11" t="str">
        <f>IFERROR(VLOOKUP($A25,'Hawran M'!$AN$3:$AT$38,7,0),"")</f>
        <v/>
      </c>
      <c r="N25" s="11">
        <f>IFERROR(VLOOKUP($A25,'Orientakcja 14 M'!$M$3:$S$43,7,0),"")</f>
        <v>42.268418364084042</v>
      </c>
      <c r="O25" s="11">
        <f>IFERROR(VLOOKUP($A25,'ITOrient M'!$P$3:$V$37,7,0),"")</f>
        <v>76.477545607684334</v>
      </c>
      <c r="P25" s="11" t="str">
        <f>IFERROR(VLOOKUP($A25,'Jatka M'!$K$4:$Q$19,7,0),"")</f>
        <v/>
      </c>
      <c r="Q25" s="11">
        <f>IFERROR(VLOOKUP($A25,'Korno M'!$AG$2:$AM$37,7,0),"")</f>
        <v>43.904488046771824</v>
      </c>
      <c r="R25" s="11" t="str">
        <f>IFERROR(VLOOKUP($A25,'Mordownik M'!$H$3:$N$23,7,0),"")</f>
        <v/>
      </c>
      <c r="S25" s="11" t="str">
        <f>IFERROR(VLOOKUP($A25,'Orientakcja 15 M'!$M$3:$S$47,7,0),"")</f>
        <v/>
      </c>
      <c r="T25" s="11" t="str">
        <f>IFERROR(VLOOKUP($A25,'XXII Szago M'!$H$3:$N$45,7,0),"")</f>
        <v/>
      </c>
      <c r="U25" s="11" t="str">
        <f>IFERROR(VLOOKUP($A25,'XX zKompasem M'!$L$3:$R$33,7,0),"")</f>
        <v/>
      </c>
      <c r="V25" s="11" t="str">
        <f>IFERROR(VLOOKUP($A25,'H60 TR200 M'!$AS$3:$AY$102,7,0),"")</f>
        <v/>
      </c>
      <c r="W25" s="11" t="str">
        <f>IFERROR(VLOOKUP($A25,'H60 TR100 M'!$AJ$3:$AP$165,7,0),"")</f>
        <v/>
      </c>
      <c r="X25" s="11">
        <f>IFERROR(VLOOKUP($A25,'Liszkor M'!$BR$3:$BX$38,7,0),"")</f>
        <v>90.140845070422529</v>
      </c>
      <c r="Y25" s="11">
        <f>IFERROR(VLOOKUP($A25,'KW M'!$BQ$2:$BW$10,7,0),"")</f>
        <v>65.792381495981914</v>
      </c>
      <c r="Z25" s="11">
        <f>IFERROR(VLOOKUP($A25,'Wilga M'!$L$3:$R$41,7,0),"")</f>
        <v>88.725490196078439</v>
      </c>
      <c r="AA25" s="11" t="str">
        <f>IFERROR(VLOOKUP($A25,'NM 200 M'!$M$6:$S$41,7,0),"")</f>
        <v/>
      </c>
      <c r="AB25" s="21">
        <f>MIN(COUNT(F25:AA25)-COUNT(#REF!,W25,#REF!)*0.1,6)</f>
        <v>6</v>
      </c>
    </row>
    <row r="26" spans="1:28" s="12" customFormat="1">
      <c r="A26">
        <v>61</v>
      </c>
      <c r="B26" s="18" t="str">
        <f>VLOOKUP($A26,id!$C:$H,6,0)</f>
        <v>Pachulski Marek</v>
      </c>
      <c r="C26" s="18" t="str">
        <f>VLOOKUP($A26,id!$C:$H,4,0)</f>
        <v>GREY WOLF</v>
      </c>
      <c r="D26" s="2">
        <f>IF(E25=E26,D25,ROW(B24))</f>
        <v>24</v>
      </c>
      <c r="E26" s="10">
        <f>LARGE(F26:AA26,1)+IFERROR(LARGE(F26:AA26,2),0)+IFERROR(LARGE(F26:AA26,3),0)+IFERROR(LARGE(F26:AA26,4),0)+IFERROR(LARGE(F26:AA26,5),0)+IFERROR(LARGE(F26:AA26,6),0)</f>
        <v>403.279300175728</v>
      </c>
      <c r="F26" s="11"/>
      <c r="G26" s="11">
        <f>IFERROR(VLOOKUP(A26,'XXI Szago M'!BL:BR,7,0),"")</f>
        <v>70.650322403111247</v>
      </c>
      <c r="H26" s="11" t="str">
        <f>IFERROR(VLOOKUP($A26,'XIX zKompasem M'!L:R,7,0),"")</f>
        <v/>
      </c>
      <c r="I26" s="11" t="str">
        <f>IFERROR(VLOOKUP($A26,'Roztoczńska 13 M'!$H$2:$N$13,7,0),"")</f>
        <v/>
      </c>
      <c r="J26" s="11">
        <f>IFERROR(VLOOKUP($A26,'Mazurskie Tropy M'!$L$2:$R$39,7,0),"")</f>
        <v>85.494819139017238</v>
      </c>
      <c r="K26" s="11" t="str">
        <f>IFERROR(VLOOKUP($A26,'Grassor 300 M'!$BV$5:$CB$30,7,0),"")</f>
        <v/>
      </c>
      <c r="L26" s="11" t="str">
        <f>IFERROR(VLOOKUP($A26,'BO M'!$Q$2:$W$57,7,0),"")</f>
        <v/>
      </c>
      <c r="M26" s="11" t="str">
        <f>IFERROR(VLOOKUP($A26,'Hawran M'!$AN$3:$AT$38,7,0),"")</f>
        <v/>
      </c>
      <c r="N26" s="11" t="str">
        <f>IFERROR(VLOOKUP($A26,'Orientakcja 14 M'!$M$3:$S$43,7,0),"")</f>
        <v/>
      </c>
      <c r="O26" s="11" t="str">
        <f>IFERROR(VLOOKUP($A26,'ITOrient M'!$P$3:$V$37,7,0),"")</f>
        <v/>
      </c>
      <c r="P26" s="11" t="str">
        <f>IFERROR(VLOOKUP($A26,'Jatka M'!$K$4:$Q$19,7,0),"")</f>
        <v/>
      </c>
      <c r="Q26" s="11" t="str">
        <f>IFERROR(VLOOKUP($A26,'Korno M'!$AG$2:$AM$37,7,0),"")</f>
        <v/>
      </c>
      <c r="R26" s="11" t="str">
        <f>IFERROR(VLOOKUP($A26,'Mordownik M'!$H$3:$N$23,7,0),"")</f>
        <v/>
      </c>
      <c r="S26" s="11" t="str">
        <f>IFERROR(VLOOKUP($A26,'Orientakcja 15 M'!$M$3:$S$47,7,0),"")</f>
        <v/>
      </c>
      <c r="T26" s="11">
        <f>IFERROR(VLOOKUP($A26,'XXII Szago M'!$H$3:$N$45,7,0),"")</f>
        <v>76.545674962561492</v>
      </c>
      <c r="U26" s="11">
        <f>IFERROR(VLOOKUP($A26,'XX zKompasem M'!$L$3:$R$33,7,0),"")</f>
        <v>83.018867924528294</v>
      </c>
      <c r="V26" s="11">
        <f>IFERROR(VLOOKUP($A26,'H60 TR200 M'!$AS$3:$AY$102,7,0),"")</f>
        <v>87.569615746509683</v>
      </c>
      <c r="W26" s="11" t="str">
        <f>IFERROR(VLOOKUP($A26,'H60 TR100 M'!$AJ$3:$AP$165,7,0),"")</f>
        <v/>
      </c>
      <c r="X26" s="11" t="str">
        <f>IFERROR(VLOOKUP($A26,'Liszkor M'!$BR$3:$BX$38,7,0),"")</f>
        <v/>
      </c>
      <c r="Y26" s="11" t="str">
        <f>IFERROR(VLOOKUP($A26,'KW M'!$BQ$2:$BW$10,7,0),"")</f>
        <v/>
      </c>
      <c r="Z26" s="11" t="str">
        <f>IFERROR(VLOOKUP($A26,'Wilga M'!$L$3:$R$41,7,0),"")</f>
        <v/>
      </c>
      <c r="AA26" s="11" t="str">
        <f>IFERROR(VLOOKUP($A26,'NM 200 M'!$M$6:$S$41,7,0),"")</f>
        <v/>
      </c>
      <c r="AB26" s="21">
        <f>MIN(COUNT(F26:AA26)-COUNT(#REF!,W26,#REF!)*0.1,6)</f>
        <v>5</v>
      </c>
    </row>
    <row r="27" spans="1:28" s="12" customFormat="1">
      <c r="A27">
        <v>151</v>
      </c>
      <c r="B27" s="18" t="str">
        <f>VLOOKUP($A27,id!$C:$H,6,0)</f>
        <v>Staszewski Daniel</v>
      </c>
      <c r="C27" s="18">
        <f>VLOOKUP($A27,id!$C:$H,4,0)</f>
        <v>0</v>
      </c>
      <c r="D27" s="2">
        <f>IF(E26=E27,D26,ROW(B25))</f>
        <v>25</v>
      </c>
      <c r="E27" s="10">
        <f>LARGE(F27:AA27,1)+IFERROR(LARGE(F27:AA27,2),0)+IFERROR(LARGE(F27:AA27,3),0)+IFERROR(LARGE(F27:AA27,4),0)+IFERROR(LARGE(F27:AA27,5),0)+IFERROR(LARGE(F27:AA27,6),0)</f>
        <v>400.26628412890904</v>
      </c>
      <c r="F27" s="11"/>
      <c r="G27" s="11"/>
      <c r="H27" s="11"/>
      <c r="I27" s="11"/>
      <c r="J27" s="11" t="str">
        <f>IFERROR(VLOOKUP($A27,'Mazurskie Tropy M'!$L$2:$R$39,7,0),"")</f>
        <v/>
      </c>
      <c r="K27" s="11" t="str">
        <f>IFERROR(VLOOKUP($A27,'Grassor 300 M'!$BV$5:$CB$30,7,0),"")</f>
        <v/>
      </c>
      <c r="L27" s="11">
        <f>IFERROR(VLOOKUP($A27,'BO M'!$Q$2:$W$57,7,0),"")</f>
        <v>63.46134039897602</v>
      </c>
      <c r="M27" s="11">
        <f>IFERROR(VLOOKUP($A27,'Hawran M'!$AN$3:$AT$38,7,0),"")</f>
        <v>62.532914403470159</v>
      </c>
      <c r="N27" s="11">
        <f>IFERROR(VLOOKUP($A27,'Orientakcja 14 M'!$M$3:$S$43,7,0),"")</f>
        <v>81.777551798652595</v>
      </c>
      <c r="O27" s="11" t="str">
        <f>IFERROR(VLOOKUP($A27,'ITOrient M'!$P$3:$V$37,7,0),"")</f>
        <v/>
      </c>
      <c r="P27" s="11">
        <f>IFERROR(VLOOKUP($A27,'Jatka M'!$K$4:$Q$19,7,0),"")</f>
        <v>60.68840579710146</v>
      </c>
      <c r="Q27" s="11">
        <f>IFERROR(VLOOKUP($A27,'Korno M'!$AG$2:$AM$37,7,0),"")</f>
        <v>56.911705533525719</v>
      </c>
      <c r="R27" s="11">
        <f>IFERROR(VLOOKUP($A27,'Mordownik M'!$H$3:$N$23,7,0),"")</f>
        <v>52.121059519661799</v>
      </c>
      <c r="S27" s="11" t="str">
        <f>IFERROR(VLOOKUP($A27,'Orientakcja 15 M'!$M$3:$S$47,7,0),"")</f>
        <v/>
      </c>
      <c r="T27" s="11" t="str">
        <f>IFERROR(VLOOKUP($A27,'XXII Szago M'!$H$3:$N$45,7,0),"")</f>
        <v/>
      </c>
      <c r="U27" s="11" t="str">
        <f>IFERROR(VLOOKUP($A27,'XX zKompasem M'!$L$3:$R$33,7,0),"")</f>
        <v/>
      </c>
      <c r="V27" s="11" t="str">
        <f>IFERROR(VLOOKUP($A27,'H60 TR200 M'!$AS$3:$AY$102,7,0),"")</f>
        <v/>
      </c>
      <c r="W27" s="11" t="str">
        <f>IFERROR(VLOOKUP($A27,'H60 TR100 M'!$AJ$3:$AP$165,7,0),"")</f>
        <v/>
      </c>
      <c r="X27" s="11">
        <f>IFERROR(VLOOKUP($A27,'Liszkor M'!$BR$3:$BX$38,7,0),"")</f>
        <v>74.894366197183089</v>
      </c>
      <c r="Y27" s="11" t="str">
        <f>IFERROR(VLOOKUP($A27,'KW M'!$BQ$2:$BW$10,7,0),"")</f>
        <v/>
      </c>
      <c r="Z27" s="11" t="str">
        <f>IFERROR(VLOOKUP($A27,'Wilga M'!$L$3:$R$41,7,0),"")</f>
        <v/>
      </c>
      <c r="AA27" s="11" t="str">
        <f>IFERROR(VLOOKUP($A27,'NM 200 M'!$M$6:$S$41,7,0),"")</f>
        <v/>
      </c>
      <c r="AB27" s="21">
        <f>MIN(COUNT(F27:AA27)-COUNT(#REF!,W27,#REF!)*0.1,6)</f>
        <v>6</v>
      </c>
    </row>
    <row r="28" spans="1:28" s="12" customFormat="1">
      <c r="A28">
        <v>77</v>
      </c>
      <c r="B28" s="18" t="str">
        <f>VLOOKUP($A28,id!$C:$H,6,0)</f>
        <v>Potocki Robert</v>
      </c>
      <c r="C28" s="18" t="str">
        <f>VLOOKUP($A28,id!$C:$H,4,0)</f>
        <v>GREY WOLF</v>
      </c>
      <c r="D28" s="2">
        <f>IF(E27=E28,D27,ROW(B26))</f>
        <v>26</v>
      </c>
      <c r="E28" s="10">
        <f>LARGE(F28:AA28,1)+IFERROR(LARGE(F28:AA28,2),0)+IFERROR(LARGE(F28:AA28,3),0)+IFERROR(LARGE(F28:AA28,4),0)+IFERROR(LARGE(F28:AA28,5),0)+IFERROR(LARGE(F28:AA28,6),0)</f>
        <v>398.45652757755602</v>
      </c>
      <c r="F28" s="11"/>
      <c r="G28" s="11" t="str">
        <f>IFERROR(VLOOKUP(A28,'XXI Szago M'!BL:BR,7,0),"")</f>
        <v/>
      </c>
      <c r="H28" s="11">
        <f>IFERROR(VLOOKUP($A28,'XIX zKompasem M'!L:R,7,0),"")</f>
        <v>87.667560321715797</v>
      </c>
      <c r="I28" s="11" t="str">
        <f>IFERROR(VLOOKUP($A28,'Roztoczńska 13 M'!$H$2:$N$13,7,0),"")</f>
        <v/>
      </c>
      <c r="J28" s="11">
        <f>IFERROR(VLOOKUP($A28,'Mazurskie Tropy M'!$L$2:$R$39,7,0),"")</f>
        <v>63.335476924760613</v>
      </c>
      <c r="K28" s="11" t="str">
        <f>IFERROR(VLOOKUP($A28,'Grassor 300 M'!$BV$5:$CB$30,7,0),"")</f>
        <v/>
      </c>
      <c r="L28" s="11" t="str">
        <f>IFERROR(VLOOKUP($A28,'BO M'!$Q$2:$W$57,7,0),"")</f>
        <v/>
      </c>
      <c r="M28" s="11" t="str">
        <f>IFERROR(VLOOKUP($A28,'Hawran M'!$AN$3:$AT$38,7,0),"")</f>
        <v/>
      </c>
      <c r="N28" s="11" t="str">
        <f>IFERROR(VLOOKUP($A28,'Orientakcja 14 M'!$M$3:$S$43,7,0),"")</f>
        <v/>
      </c>
      <c r="O28" s="11" t="str">
        <f>IFERROR(VLOOKUP($A28,'ITOrient M'!$P$3:$V$37,7,0),"")</f>
        <v/>
      </c>
      <c r="P28" s="11" t="str">
        <f>IFERROR(VLOOKUP($A28,'Jatka M'!$K$4:$Q$19,7,0),"")</f>
        <v/>
      </c>
      <c r="Q28" s="11" t="str">
        <f>IFERROR(VLOOKUP($A28,'Korno M'!$AG$2:$AM$37,7,0),"")</f>
        <v/>
      </c>
      <c r="R28" s="11" t="str">
        <f>IFERROR(VLOOKUP($A28,'Mordownik M'!$H$3:$N$23,7,0),"")</f>
        <v/>
      </c>
      <c r="S28" s="11" t="str">
        <f>IFERROR(VLOOKUP($A28,'Orientakcja 15 M'!$M$3:$S$47,7,0),"")</f>
        <v/>
      </c>
      <c r="T28" s="11">
        <f>IFERROR(VLOOKUP($A28,'XXII Szago M'!$H$3:$N$45,7,0),"")</f>
        <v>85.400588750099431</v>
      </c>
      <c r="U28" s="11">
        <f>IFERROR(VLOOKUP($A28,'XX zKompasem M'!$L$3:$R$33,7,0),"")</f>
        <v>78.727634194831012</v>
      </c>
      <c r="V28" s="11">
        <f>IFERROR(VLOOKUP($A28,'H60 TR200 M'!$AS$3:$AY$102,7,0),"")</f>
        <v>83.325267386149164</v>
      </c>
      <c r="W28" s="11" t="str">
        <f>IFERROR(VLOOKUP($A28,'H60 TR100 M'!$AJ$3:$AP$165,7,0),"")</f>
        <v/>
      </c>
      <c r="X28" s="11" t="str">
        <f>IFERROR(VLOOKUP($A28,'Liszkor M'!$BR$3:$BX$38,7,0),"")</f>
        <v/>
      </c>
      <c r="Y28" s="11" t="str">
        <f>IFERROR(VLOOKUP($A28,'KW M'!$BQ$2:$BW$10,7,0),"")</f>
        <v/>
      </c>
      <c r="Z28" s="11" t="str">
        <f>IFERROR(VLOOKUP($A28,'Wilga M'!$L$3:$R$41,7,0),"")</f>
        <v/>
      </c>
      <c r="AA28" s="11" t="str">
        <f>IFERROR(VLOOKUP($A28,'NM 200 M'!$M$6:$S$41,7,0),"")</f>
        <v/>
      </c>
      <c r="AB28" s="21">
        <f>MIN(COUNT(F28:AA28)-COUNT(#REF!,W28,#REF!)*0.1,6)</f>
        <v>5</v>
      </c>
    </row>
    <row r="29" spans="1:28" s="12" customFormat="1">
      <c r="A29">
        <v>242</v>
      </c>
      <c r="B29" s="18" t="str">
        <f>VLOOKUP($A29,id!$C:$H,6,0)</f>
        <v>Szawdzin Krzysztof</v>
      </c>
      <c r="C29" s="18">
        <f>VLOOKUP($A29,id!$C:$H,4,0)</f>
        <v>0</v>
      </c>
      <c r="D29" s="2">
        <f>IF(E28=E29,D28,ROW(B27))</f>
        <v>27</v>
      </c>
      <c r="E29" s="10">
        <f>LARGE(F29:AA29,1)+IFERROR(LARGE(F29:AA29,2),0)+IFERROR(LARGE(F29:AA29,3),0)+IFERROR(LARGE(F29:AA29,4),0)+IFERROR(LARGE(F29:AA29,5),0)+IFERROR(LARGE(F29:AA29,6),0)</f>
        <v>391.77025621858945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>
        <f>IFERROR(VLOOKUP($A29,'Korno M'!$AG$2:$AM$37,7,0),"")</f>
        <v>85.83743842364531</v>
      </c>
      <c r="R29" s="11" t="str">
        <f>IFERROR(VLOOKUP($A29,'Mordownik M'!$H$3:$N$23,7,0),"")</f>
        <v/>
      </c>
      <c r="S29" s="11">
        <f>IFERROR(VLOOKUP($A29,'Orientakcja 15 M'!$M$3:$S$47,7,0),"")</f>
        <v>87.014871236851661</v>
      </c>
      <c r="T29" s="11" t="str">
        <f>IFERROR(VLOOKUP($A29,'XXII Szago M'!$H$3:$N$45,7,0),"")</f>
        <v/>
      </c>
      <c r="U29" s="11" t="str">
        <f>IFERROR(VLOOKUP($A29,'XX zKompasem M'!$L$3:$R$33,7,0),"")</f>
        <v/>
      </c>
      <c r="V29" s="11" t="str">
        <f>IFERROR(VLOOKUP($A29,'H60 TR200 M'!$AS$3:$AY$102,7,0),"")</f>
        <v/>
      </c>
      <c r="W29" s="11" t="str">
        <f>IFERROR(VLOOKUP($A29,'H60 TR100 M'!$AJ$3:$AP$165,7,0),"")</f>
        <v/>
      </c>
      <c r="X29" s="11">
        <f>IFERROR(VLOOKUP($A29,'Liszkor M'!$BR$3:$BX$38,7,0),"")</f>
        <v>35.624630739151087</v>
      </c>
      <c r="Y29" s="11" t="str">
        <f>IFERROR(VLOOKUP($A29,'KW M'!$BQ$2:$BW$10,7,0),"")</f>
        <v/>
      </c>
      <c r="Z29" s="11">
        <f>IFERROR(VLOOKUP($A29,'Wilga M'!$L$3:$R$41,7,0),"")</f>
        <v>83.410138248847929</v>
      </c>
      <c r="AA29" s="11">
        <f>IFERROR(VLOOKUP($A29,'NM 200 M'!$M$6:$S$41,7,0),"")</f>
        <v>99.883177570093466</v>
      </c>
      <c r="AB29" s="21">
        <f>MIN(COUNT(F29:AA29)-COUNT(#REF!,W29,#REF!)*0.1,6)</f>
        <v>5</v>
      </c>
    </row>
    <row r="30" spans="1:28" s="12" customFormat="1">
      <c r="A30">
        <v>128</v>
      </c>
      <c r="B30" s="18" t="str">
        <f>VLOOKUP($A30,id!$C:$H,6,0)</f>
        <v>Mirowski Łukasz</v>
      </c>
      <c r="C30" s="18">
        <f>VLOOKUP($A30,id!$C:$H,4,0)</f>
        <v>0</v>
      </c>
      <c r="D30" s="2">
        <f>IF(E29=E30,D29,ROW(B28))</f>
        <v>28</v>
      </c>
      <c r="E30" s="10">
        <f>LARGE(F30:AA30,1)+IFERROR(LARGE(F30:AA30,2),0)+IFERROR(LARGE(F30:AA30,3),0)+IFERROR(LARGE(F30:AA30,4),0)+IFERROR(LARGE(F30:AA30,5),0)+IFERROR(LARGE(F30:AA30,6),0)</f>
        <v>380.61414341012534</v>
      </c>
      <c r="F30" s="11"/>
      <c r="G30" s="11"/>
      <c r="H30" s="11"/>
      <c r="I30" s="11"/>
      <c r="J30" s="11" t="str">
        <f>IFERROR(VLOOKUP($A30,'Mazurskie Tropy M'!$L$2:$R$39,7,0),"")</f>
        <v/>
      </c>
      <c r="K30" s="11">
        <f>IFERROR(VLOOKUP($A30,'Grassor 300 M'!$BV$5:$CB$30,7,0),"")</f>
        <v>99.312649612102092</v>
      </c>
      <c r="L30" s="11" t="str">
        <f>IFERROR(VLOOKUP($A30,'BO M'!$Q$2:$W$57,7,0),"")</f>
        <v/>
      </c>
      <c r="M30" s="11" t="str">
        <f>IFERROR(VLOOKUP($A30,'Hawran M'!$AN$3:$AT$38,7,0),"")</f>
        <v/>
      </c>
      <c r="N30" s="11">
        <f>IFERROR(VLOOKUP($A30,'Orientakcja 14 M'!$M$3:$S$43,7,0),"")</f>
        <v>85.301511535401758</v>
      </c>
      <c r="O30" s="11" t="str">
        <f>IFERROR(VLOOKUP($A30,'ITOrient M'!$P$3:$V$37,7,0),"")</f>
        <v/>
      </c>
      <c r="P30" s="11" t="str">
        <f>IFERROR(VLOOKUP($A30,'Jatka M'!$K$4:$Q$19,7,0),"")</f>
        <v/>
      </c>
      <c r="Q30" s="11">
        <f>IFERROR(VLOOKUP($A30,'Korno M'!$AG$2:$AM$37,7,0),"")</f>
        <v>85.830819760801319</v>
      </c>
      <c r="R30" s="11" t="str">
        <f>IFERROR(VLOOKUP($A30,'Mordownik M'!$H$3:$N$23,7,0),"")</f>
        <v/>
      </c>
      <c r="S30" s="11" t="str">
        <f>IFERROR(VLOOKUP($A30,'Orientakcja 15 M'!$M$3:$S$47,7,0),"")</f>
        <v/>
      </c>
      <c r="T30" s="11" t="str">
        <f>IFERROR(VLOOKUP($A30,'XXII Szago M'!$H$3:$N$45,7,0),"")</f>
        <v/>
      </c>
      <c r="U30" s="11" t="str">
        <f>IFERROR(VLOOKUP($A30,'XX zKompasem M'!$L$3:$R$33,7,0),"")</f>
        <v/>
      </c>
      <c r="V30" s="11" t="str">
        <f>IFERROR(VLOOKUP($A30,'H60 TR200 M'!$AS$3:$AY$102,7,0),"")</f>
        <v/>
      </c>
      <c r="W30" s="11" t="str">
        <f>IFERROR(VLOOKUP($A30,'H60 TR100 M'!$AJ$3:$AP$165,7,0),"")</f>
        <v/>
      </c>
      <c r="X30" s="11">
        <f>IFERROR(VLOOKUP($A30,'Liszkor M'!$BR$3:$BX$38,7,0),"")</f>
        <v>10.285984931726723</v>
      </c>
      <c r="Y30" s="11" t="str">
        <f>IFERROR(VLOOKUP($A30,'KW M'!$BQ$2:$BW$10,7,0),"")</f>
        <v/>
      </c>
      <c r="Z30" s="11" t="str">
        <f>IFERROR(VLOOKUP($A30,'Wilga M'!$L$3:$R$41,7,0),"")</f>
        <v/>
      </c>
      <c r="AA30" s="11">
        <f>IFERROR(VLOOKUP($A30,'NM 200 M'!$M$6:$S$41,7,0),"")</f>
        <v>99.883177570093466</v>
      </c>
      <c r="AB30" s="21">
        <f>MIN(COUNT(F30:AA30)-COUNT(#REF!,W30,#REF!)*0.1,6)</f>
        <v>5</v>
      </c>
    </row>
    <row r="31" spans="1:28" s="12" customFormat="1">
      <c r="A31">
        <v>30</v>
      </c>
      <c r="B31" s="18" t="str">
        <f>VLOOKUP($A31,id!$C:$H,6,0)</f>
        <v>Jacak Andrzej</v>
      </c>
      <c r="C31" s="18">
        <f>VLOOKUP($A31,id!$C:$H,4,0)</f>
        <v>0</v>
      </c>
      <c r="D31" s="2">
        <f>IF(E30=E31,D30,ROW(B29))</f>
        <v>29</v>
      </c>
      <c r="E31" s="10">
        <f>LARGE(F31:AA31,1)+IFERROR(LARGE(F31:AA31,2),0)+IFERROR(LARGE(F31:AA31,3),0)+IFERROR(LARGE(F31:AA31,4),0)+IFERROR(LARGE(F31:AA31,5),0)+IFERROR(LARGE(F31:AA31,6),0)</f>
        <v>380.55832673452221</v>
      </c>
      <c r="F31" s="11">
        <f>IFERROR(VLOOKUP(A31,'Pazur M'!K:Q,7,0),"")</f>
        <v>47.660347988342245</v>
      </c>
      <c r="G31" s="11" t="str">
        <f>IFERROR(VLOOKUP(A31,'XXI Szago M'!BL:BR,7,0),"")</f>
        <v/>
      </c>
      <c r="H31" s="11" t="str">
        <f>IFERROR(VLOOKUP($A31,'XIX zKompasem M'!L:R,7,0),"")</f>
        <v/>
      </c>
      <c r="I31" s="11" t="str">
        <f>IFERROR(VLOOKUP($A31,'Roztoczńska 13 M'!$H$2:$N$13,7,0),"")</f>
        <v/>
      </c>
      <c r="J31" s="11" t="str">
        <f>IFERROR(VLOOKUP($A31,'Mazurskie Tropy M'!$L$2:$R$39,7,0),"")</f>
        <v/>
      </c>
      <c r="K31" s="11">
        <f>IFERROR(VLOOKUP($A31,'Grassor 300 M'!$BV$5:$CB$30,7,0),"")</f>
        <v>61.023739871254072</v>
      </c>
      <c r="L31" s="11">
        <f>IFERROR(VLOOKUP($A31,'BO M'!$Q$2:$W$57,7,0),"")</f>
        <v>61.713585408221853</v>
      </c>
      <c r="M31" s="11">
        <f>IFERROR(VLOOKUP($A31,'Hawran M'!$AN$3:$AT$38,7,0),"")</f>
        <v>45.322020530955449</v>
      </c>
      <c r="N31" s="11">
        <f>IFERROR(VLOOKUP($A31,'Orientakcja 14 M'!$M$3:$S$43,7,0),"")</f>
        <v>73.81748205491914</v>
      </c>
      <c r="O31" s="11">
        <f>IFERROR(VLOOKUP($A31,'ITOrient M'!$P$3:$V$37,7,0),"")</f>
        <v>75.00439382755107</v>
      </c>
      <c r="P31" s="11" t="str">
        <f>IFERROR(VLOOKUP($A31,'Jatka M'!$K$4:$Q$19,7,0),"")</f>
        <v/>
      </c>
      <c r="Q31" s="11" t="str">
        <f>IFERROR(VLOOKUP($A31,'Korno M'!$AG$2:$AM$37,7,0),"")</f>
        <v/>
      </c>
      <c r="R31" s="11" t="str">
        <f>IFERROR(VLOOKUP($A31,'Mordownik M'!$H$3:$N$23,7,0),"")</f>
        <v/>
      </c>
      <c r="S31" s="11">
        <f>IFERROR(VLOOKUP($A31,'Orientakcja 15 M'!$M$3:$S$47,7,0),"")</f>
        <v>55.21012111492378</v>
      </c>
      <c r="T31" s="11" t="str">
        <f>IFERROR(VLOOKUP($A31,'XXII Szago M'!$H$3:$N$45,7,0),"")</f>
        <v/>
      </c>
      <c r="U31" s="11" t="str">
        <f>IFERROR(VLOOKUP($A31,'XX zKompasem M'!$L$3:$R$33,7,0),"")</f>
        <v/>
      </c>
      <c r="V31" s="11" t="str">
        <f>IFERROR(VLOOKUP($A31,'H60 TR200 M'!$AS$3:$AY$102,7,0),"")</f>
        <v/>
      </c>
      <c r="W31" s="11" t="str">
        <f>IFERROR(VLOOKUP($A31,'H60 TR100 M'!$AJ$3:$AP$165,7,0),"")</f>
        <v/>
      </c>
      <c r="X31" s="11">
        <f>IFERROR(VLOOKUP($A31,'Liszkor M'!$BR$3:$BX$38,7,0),"")</f>
        <v>37.68084389145227</v>
      </c>
      <c r="Y31" s="11" t="str">
        <f>IFERROR(VLOOKUP($A31,'KW M'!$BQ$2:$BW$10,7,0),"")</f>
        <v/>
      </c>
      <c r="Z31" s="11">
        <f>IFERROR(VLOOKUP($A31,'Wilga M'!$L$3:$R$41,7,0),"")</f>
        <v>53.789004457652297</v>
      </c>
      <c r="AA31" s="11">
        <f>IFERROR(VLOOKUP($A31,'NM 200 M'!$M$6:$S$41,7,0),"")</f>
        <v>51.985981308411233</v>
      </c>
      <c r="AB31" s="21">
        <f>MIN(COUNT(F31:AA31)-COUNT(#REF!,W31,#REF!)*0.1,6)</f>
        <v>6</v>
      </c>
    </row>
    <row r="32" spans="1:28" s="12" customFormat="1">
      <c r="A32">
        <v>15</v>
      </c>
      <c r="B32" s="18" t="str">
        <f>VLOOKUP($A32,id!$C:$H,6,0)</f>
        <v>Sadowski Marek</v>
      </c>
      <c r="C32" s="18" t="str">
        <f>VLOOKUP($A32,id!$C:$H,4,0)</f>
        <v>Uczeń Kaszubskiego Szamana</v>
      </c>
      <c r="D32" s="2">
        <f>IF(E31=E32,D31,ROW(B30))</f>
        <v>30</v>
      </c>
      <c r="E32" s="10">
        <f>LARGE(F32:AA32,1)+IFERROR(LARGE(F32:AA32,2),0)+IFERROR(LARGE(F32:AA32,3),0)+IFERROR(LARGE(F32:AA32,4),0)+IFERROR(LARGE(F32:AA32,5),0)+IFERROR(LARGE(F32:AA32,6),0)</f>
        <v>368.41502742132241</v>
      </c>
      <c r="F32" s="11">
        <f>IFERROR(VLOOKUP(A32,'Pazur M'!K:Q,7,0),"")</f>
        <v>68.895800933125912</v>
      </c>
      <c r="G32" s="11" t="str">
        <f>IFERROR(VLOOKUP(A32,'XXI Szago M'!BL:BR,7,0),"")</f>
        <v/>
      </c>
      <c r="H32" s="11" t="str">
        <f>IFERROR(VLOOKUP($A32,'XIX zKompasem M'!L:R,7,0),"")</f>
        <v/>
      </c>
      <c r="I32" s="11" t="str">
        <f>IFERROR(VLOOKUP($A32,'Roztoczńska 13 M'!$H$2:$N$13,7,0),"")</f>
        <v/>
      </c>
      <c r="J32" s="11">
        <f>IFERROR(VLOOKUP($A32,'Mazurskie Tropy M'!$L$2:$R$39,7,0),"")</f>
        <v>48.676077407311354</v>
      </c>
      <c r="K32" s="11" t="str">
        <f>IFERROR(VLOOKUP($A32,'Grassor 300 M'!$BV$5:$CB$30,7,0),"")</f>
        <v/>
      </c>
      <c r="L32" s="11">
        <f>IFERROR(VLOOKUP($A32,'BO M'!$Q$2:$W$57,7,0),"")</f>
        <v>23.895006608068407</v>
      </c>
      <c r="M32" s="11" t="str">
        <f>IFERROR(VLOOKUP($A32,'Hawran M'!$AN$3:$AT$38,7,0),"")</f>
        <v/>
      </c>
      <c r="N32" s="11" t="str">
        <f>IFERROR(VLOOKUP($A32,'Orientakcja 14 M'!$M$3:$S$43,7,0),"")</f>
        <v/>
      </c>
      <c r="O32" s="11" t="str">
        <f>IFERROR(VLOOKUP($A32,'ITOrient M'!$P$3:$V$37,7,0),"")</f>
        <v/>
      </c>
      <c r="P32" s="11" t="str">
        <f>IFERROR(VLOOKUP($A32,'Jatka M'!$K$4:$Q$19,7,0),"")</f>
        <v/>
      </c>
      <c r="Q32" s="11">
        <f>IFERROR(VLOOKUP($A32,'Korno M'!$AG$2:$AM$37,7,0),"")</f>
        <v>62.414836349114253</v>
      </c>
      <c r="R32" s="11" t="str">
        <f>IFERROR(VLOOKUP($A32,'Mordownik M'!$H$3:$N$23,7,0),"")</f>
        <v/>
      </c>
      <c r="S32" s="11" t="str">
        <f>IFERROR(VLOOKUP($A32,'Orientakcja 15 M'!$M$3:$S$47,7,0),"")</f>
        <v/>
      </c>
      <c r="T32" s="11">
        <f>IFERROR(VLOOKUP($A32,'XXII Szago M'!$H$3:$N$45,7,0),"")</f>
        <v>0</v>
      </c>
      <c r="U32" s="11">
        <f>IFERROR(VLOOKUP($A32,'XX zKompasem M'!$L$3:$R$33,7,0),"")</f>
        <v>57.046818727490987</v>
      </c>
      <c r="V32" s="11">
        <f>IFERROR(VLOOKUP($A32,'H60 TR200 M'!$AS$3:$AY$102,7,0),"")</f>
        <v>50.853803658261448</v>
      </c>
      <c r="W32" s="11" t="str">
        <f>IFERROR(VLOOKUP($A32,'H60 TR100 M'!$AJ$3:$AP$165,7,0),"")</f>
        <v/>
      </c>
      <c r="X32" s="11" t="str">
        <f>IFERROR(VLOOKUP($A32,'Liszkor M'!$BR$3:$BX$38,7,0),"")</f>
        <v/>
      </c>
      <c r="Y32" s="11" t="str">
        <f>IFERROR(VLOOKUP($A32,'KW M'!$BQ$2:$BW$10,7,0),"")</f>
        <v/>
      </c>
      <c r="Z32" s="11">
        <f>IFERROR(VLOOKUP($A32,'Wilga M'!$L$3:$R$41,7,0),"")</f>
        <v>71.259842519685023</v>
      </c>
      <c r="AA32" s="11">
        <f>IFERROR(VLOOKUP($A32,'NM 200 M'!$M$6:$S$41,7,0),"")</f>
        <v>57.943925233644876</v>
      </c>
      <c r="AB32" s="21">
        <f>MIN(COUNT(F32:AA32)-COUNT(#REF!,W32,#REF!)*0.1,6)</f>
        <v>6</v>
      </c>
    </row>
    <row r="33" spans="1:28" s="12" customFormat="1">
      <c r="A33">
        <v>136</v>
      </c>
      <c r="B33" s="18" t="str">
        <f>VLOOKUP($A33,id!$C:$H,6,0)</f>
        <v>Kucza Jarosław</v>
      </c>
      <c r="C33" s="18">
        <f>VLOOKUP($A33,id!$C:$H,4,0)</f>
        <v>0</v>
      </c>
      <c r="D33" s="2">
        <f>IF(E32=E33,D32,ROW(B31))</f>
        <v>31</v>
      </c>
      <c r="E33" s="10">
        <f>LARGE(F33:AA33,1)+IFERROR(LARGE(F33:AA33,2),0)+IFERROR(LARGE(F33:AA33,3),0)+IFERROR(LARGE(F33:AA33,4),0)+IFERROR(LARGE(F33:AA33,5),0)+IFERROR(LARGE(F33:AA33,6),0)</f>
        <v>360.05433181001109</v>
      </c>
      <c r="F33" s="11"/>
      <c r="G33" s="11"/>
      <c r="H33" s="11"/>
      <c r="I33" s="11"/>
      <c r="J33" s="11" t="str">
        <f>IFERROR(VLOOKUP($A33,'Mazurskie Tropy M'!$L$2:$R$39,7,0),"")</f>
        <v/>
      </c>
      <c r="K33" s="11">
        <f>IFERROR(VLOOKUP($A33,'Grassor 300 M'!$BV$5:$CB$30,7,0),"")</f>
        <v>51.381003582486123</v>
      </c>
      <c r="L33" s="11" t="str">
        <f>IFERROR(VLOOKUP($A33,'BO M'!$Q$2:$W$57,7,0),"")</f>
        <v/>
      </c>
      <c r="M33" s="11" t="str">
        <f>IFERROR(VLOOKUP($A33,'Hawran M'!$AN$3:$AT$38,7,0),"")</f>
        <v/>
      </c>
      <c r="N33" s="11">
        <f>IFERROR(VLOOKUP($A33,'Orientakcja 14 M'!$M$3:$S$43,7,0),"")</f>
        <v>75.436704241930258</v>
      </c>
      <c r="O33" s="11">
        <f>IFERROR(VLOOKUP($A33,'ITOrient M'!$P$3:$V$37,7,0),"")</f>
        <v>62.442295870008479</v>
      </c>
      <c r="P33" s="11" t="str">
        <f>IFERROR(VLOOKUP($A33,'Jatka M'!$K$4:$Q$19,7,0),"")</f>
        <v/>
      </c>
      <c r="Q33" s="11" t="str">
        <f>IFERROR(VLOOKUP($A33,'Korno M'!$AG$2:$AM$37,7,0),"")</f>
        <v/>
      </c>
      <c r="R33" s="11">
        <f>IFERROR(VLOOKUP($A33,'Mordownik M'!$H$3:$N$23,7,0),"")</f>
        <v>58.474576271186464</v>
      </c>
      <c r="S33" s="11" t="str">
        <f>IFERROR(VLOOKUP($A33,'Orientakcja 15 M'!$M$3:$S$47,7,0),"")</f>
        <v/>
      </c>
      <c r="T33" s="11" t="str">
        <f>IFERROR(VLOOKUP($A33,'XXII Szago M'!$H$3:$N$45,7,0),"")</f>
        <v/>
      </c>
      <c r="U33" s="11" t="str">
        <f>IFERROR(VLOOKUP($A33,'XX zKompasem M'!$L$3:$R$33,7,0),"")</f>
        <v/>
      </c>
      <c r="V33" s="11" t="str">
        <f>IFERROR(VLOOKUP($A33,'H60 TR200 M'!$AS$3:$AY$102,7,0),"")</f>
        <v/>
      </c>
      <c r="W33" s="11" t="str">
        <f>IFERROR(VLOOKUP($A33,'H60 TR100 M'!$AJ$3:$AP$165,7,0),"")</f>
        <v/>
      </c>
      <c r="X33" s="11">
        <f>IFERROR(VLOOKUP($A33,'Liszkor M'!$BR$3:$BX$38,7,0),"")</f>
        <v>58.450704225352105</v>
      </c>
      <c r="Y33" s="11" t="str">
        <f>IFERROR(VLOOKUP($A33,'KW M'!$BQ$2:$BW$10,7,0),"")</f>
        <v/>
      </c>
      <c r="Z33" s="11">
        <f>IFERROR(VLOOKUP($A33,'Wilga M'!$L$3:$R$41,7,0),"")</f>
        <v>53.86904761904762</v>
      </c>
      <c r="AA33" s="11" t="str">
        <f>IFERROR(VLOOKUP($A33,'NM 200 M'!$M$6:$S$41,7,0),"")</f>
        <v/>
      </c>
      <c r="AB33" s="21">
        <f>MIN(COUNT(F33:AA33)-COUNT(#REF!,W33,#REF!)*0.1,6)</f>
        <v>6</v>
      </c>
    </row>
    <row r="34" spans="1:28" s="12" customFormat="1">
      <c r="A34">
        <v>78</v>
      </c>
      <c r="B34" s="18" t="str">
        <f>VLOOKUP($A34,id!$C:$H,6,0)</f>
        <v>Potocki Mirosław</v>
      </c>
      <c r="C34" s="18" t="str">
        <f>VLOOKUP($A34,id!$C:$H,4,0)</f>
        <v>GREY WOLF</v>
      </c>
      <c r="D34" s="2">
        <f>IF(E33=E34,D33,ROW(B32))</f>
        <v>32</v>
      </c>
      <c r="E34" s="10">
        <f>LARGE(F34:AA34,1)+IFERROR(LARGE(F34:AA34,2),0)+IFERROR(LARGE(F34:AA34,3),0)+IFERROR(LARGE(F34:AA34,4),0)+IFERROR(LARGE(F34:AA34,5),0)+IFERROR(LARGE(F34:AA34,6),0)</f>
        <v>350.72001216054849</v>
      </c>
      <c r="F34" s="11"/>
      <c r="G34" s="11" t="str">
        <f>IFERROR(VLOOKUP(A34,'XXI Szago M'!BL:BR,7,0),"")</f>
        <v/>
      </c>
      <c r="H34" s="11">
        <f>IFERROR(VLOOKUP($A34,'XIX zKompasem M'!L:R,7,0),"")</f>
        <v>87.667560321715797</v>
      </c>
      <c r="I34" s="11" t="str">
        <f>IFERROR(VLOOKUP($A34,'Roztoczńska 13 M'!$H$2:$N$13,7,0),"")</f>
        <v/>
      </c>
      <c r="J34" s="11">
        <f>IFERROR(VLOOKUP($A34,'Mazurskie Tropy M'!$L$2:$R$39,7,0),"")</f>
        <v>18.92422782213961</v>
      </c>
      <c r="K34" s="11" t="str">
        <f>IFERROR(VLOOKUP($A34,'Grassor 300 M'!$BV$5:$CB$30,7,0),"")</f>
        <v/>
      </c>
      <c r="L34" s="11" t="str">
        <f>IFERROR(VLOOKUP($A34,'BO M'!$Q$2:$W$57,7,0),"")</f>
        <v/>
      </c>
      <c r="M34" s="11" t="str">
        <f>IFERROR(VLOOKUP($A34,'Hawran M'!$AN$3:$AT$38,7,0),"")</f>
        <v/>
      </c>
      <c r="N34" s="11" t="str">
        <f>IFERROR(VLOOKUP($A34,'Orientakcja 14 M'!$M$3:$S$43,7,0),"")</f>
        <v/>
      </c>
      <c r="O34" s="11" t="str">
        <f>IFERROR(VLOOKUP($A34,'ITOrient M'!$P$3:$V$37,7,0),"")</f>
        <v/>
      </c>
      <c r="P34" s="11" t="str">
        <f>IFERROR(VLOOKUP($A34,'Jatka M'!$K$4:$Q$19,7,0),"")</f>
        <v/>
      </c>
      <c r="Q34" s="11" t="str">
        <f>IFERROR(VLOOKUP($A34,'Korno M'!$AG$2:$AM$37,7,0),"")</f>
        <v/>
      </c>
      <c r="R34" s="11" t="str">
        <f>IFERROR(VLOOKUP($A34,'Mordownik M'!$H$3:$N$23,7,0),"")</f>
        <v/>
      </c>
      <c r="S34" s="11" t="str">
        <f>IFERROR(VLOOKUP($A34,'Orientakcja 15 M'!$M$3:$S$47,7,0),"")</f>
        <v/>
      </c>
      <c r="T34" s="11">
        <f>IFERROR(VLOOKUP($A34,'XXII Szago M'!$H$3:$N$45,7,0),"")</f>
        <v>85.400588750099431</v>
      </c>
      <c r="U34" s="11">
        <f>IFERROR(VLOOKUP($A34,'XX zKompasem M'!$L$3:$R$33,7,0),"")</f>
        <v>75.428571428571431</v>
      </c>
      <c r="V34" s="11">
        <f>IFERROR(VLOOKUP($A34,'H60 TR200 M'!$AS$3:$AY$102,7,0),"")</f>
        <v>83.299063838022221</v>
      </c>
      <c r="W34" s="11" t="str">
        <f>IFERROR(VLOOKUP($A34,'H60 TR100 M'!$AJ$3:$AP$165,7,0),"")</f>
        <v/>
      </c>
      <c r="X34" s="11" t="str">
        <f>IFERROR(VLOOKUP($A34,'Liszkor M'!$BR$3:$BX$38,7,0),"")</f>
        <v/>
      </c>
      <c r="Y34" s="11" t="str">
        <f>IFERROR(VLOOKUP($A34,'KW M'!$BQ$2:$BW$10,7,0),"")</f>
        <v/>
      </c>
      <c r="Z34" s="11" t="str">
        <f>IFERROR(VLOOKUP($A34,'Wilga M'!$L$3:$R$41,7,0),"")</f>
        <v/>
      </c>
      <c r="AA34" s="11" t="str">
        <f>IFERROR(VLOOKUP($A34,'NM 200 M'!$M$6:$S$41,7,0),"")</f>
        <v/>
      </c>
      <c r="AB34" s="21">
        <f>MIN(COUNT(F34:AA34)-COUNT(#REF!,W34,#REF!)*0.1,6)</f>
        <v>5</v>
      </c>
    </row>
    <row r="35" spans="1:28" s="12" customFormat="1">
      <c r="A35">
        <v>12</v>
      </c>
      <c r="B35" s="18" t="str">
        <f>VLOOKUP($A35,id!$C:$H,6,0)</f>
        <v>Kowal Zbigniew</v>
      </c>
      <c r="C35" s="18" t="str">
        <f>VLOOKUP($A35,id!$C:$H,4,0)</f>
        <v>STOPA Słupsk</v>
      </c>
      <c r="D35" s="2">
        <f>IF(E34=E35,D34,ROW(B33))</f>
        <v>33</v>
      </c>
      <c r="E35" s="10">
        <f>LARGE(F35:AA35,1)+IFERROR(LARGE(F35:AA35,2),0)+IFERROR(LARGE(F35:AA35,3),0)+IFERROR(LARGE(F35:AA35,4),0)+IFERROR(LARGE(F35:AA35,5),0)+IFERROR(LARGE(F35:AA35,6),0)</f>
        <v>331.99948922994741</v>
      </c>
      <c r="F35" s="11">
        <f>IFERROR(VLOOKUP(A35,'Pazur M'!K:Q,7,0),"")</f>
        <v>75.084745762711748</v>
      </c>
      <c r="G35" s="11" t="str">
        <f>IFERROR(VLOOKUP(A35,'XXI Szago M'!BL:BR,7,0),"")</f>
        <v/>
      </c>
      <c r="H35" s="11">
        <f>IFERROR(VLOOKUP($A35,'XIX zKompasem M'!L:R,7,0),"")</f>
        <v>59.804917699654538</v>
      </c>
      <c r="I35" s="11" t="str">
        <f>IFERROR(VLOOKUP($A35,'Roztoczńska 13 M'!$H$2:$N$13,7,0),"")</f>
        <v/>
      </c>
      <c r="J35" s="11" t="str">
        <f>IFERROR(VLOOKUP($A35,'Mazurskie Tropy M'!$L$2:$R$39,7,0),"")</f>
        <v/>
      </c>
      <c r="K35" s="11" t="str">
        <f>IFERROR(VLOOKUP($A35,'Grassor 300 M'!$BV$5:$CB$30,7,0),"")</f>
        <v/>
      </c>
      <c r="L35" s="11" t="str">
        <f>IFERROR(VLOOKUP($A35,'BO M'!$Q$2:$W$57,7,0),"")</f>
        <v/>
      </c>
      <c r="M35" s="11" t="str">
        <f>IFERROR(VLOOKUP($A35,'Hawran M'!$AN$3:$AT$38,7,0),"")</f>
        <v/>
      </c>
      <c r="N35" s="11" t="str">
        <f>IFERROR(VLOOKUP($A35,'Orientakcja 14 M'!$M$3:$S$43,7,0),"")</f>
        <v/>
      </c>
      <c r="O35" s="11" t="str">
        <f>IFERROR(VLOOKUP($A35,'ITOrient M'!$P$3:$V$37,7,0),"")</f>
        <v/>
      </c>
      <c r="P35" s="11" t="str">
        <f>IFERROR(VLOOKUP($A35,'Jatka M'!$K$4:$Q$19,7,0),"")</f>
        <v/>
      </c>
      <c r="Q35" s="11" t="str">
        <f>IFERROR(VLOOKUP($A35,'Korno M'!$AG$2:$AM$37,7,0),"")</f>
        <v/>
      </c>
      <c r="R35" s="11" t="str">
        <f>IFERROR(VLOOKUP($A35,'Mordownik M'!$H$3:$N$23,7,0),"")</f>
        <v/>
      </c>
      <c r="S35" s="11" t="str">
        <f>IFERROR(VLOOKUP($A35,'Orientakcja 15 M'!$M$3:$S$47,7,0),"")</f>
        <v/>
      </c>
      <c r="T35" s="11" t="str">
        <f>IFERROR(VLOOKUP($A35,'XXII Szago M'!$H$3:$N$45,7,0),"")</f>
        <v/>
      </c>
      <c r="U35" s="11">
        <f>IFERROR(VLOOKUP($A35,'XX zKompasem M'!$L$3:$R$33,7,0),"")</f>
        <v>75.142314990512332</v>
      </c>
      <c r="V35" s="11">
        <f>IFERROR(VLOOKUP($A35,'H60 TR200 M'!$AS$3:$AY$102,7,0),"")</f>
        <v>76.406763113517385</v>
      </c>
      <c r="W35" s="11" t="str">
        <f>IFERROR(VLOOKUP($A35,'H60 TR100 M'!$AJ$3:$AP$165,7,0),"")</f>
        <v/>
      </c>
      <c r="X35" s="11" t="str">
        <f>IFERROR(VLOOKUP($A35,'Liszkor M'!$BR$3:$BX$38,7,0),"")</f>
        <v/>
      </c>
      <c r="Y35" s="11" t="str">
        <f>IFERROR(VLOOKUP($A35,'KW M'!$BQ$2:$BW$10,7,0),"")</f>
        <v/>
      </c>
      <c r="Z35" s="11" t="str">
        <f>IFERROR(VLOOKUP($A35,'Wilga M'!$L$3:$R$41,7,0),"")</f>
        <v/>
      </c>
      <c r="AA35" s="11">
        <f>IFERROR(VLOOKUP($A35,'NM 200 M'!$M$6:$S$41,7,0),"")</f>
        <v>45.560747663551417</v>
      </c>
      <c r="AB35" s="21">
        <f>MIN(COUNT(F35:AA35)-COUNT(#REF!,W35,#REF!)*0.1,6)</f>
        <v>5</v>
      </c>
    </row>
    <row r="36" spans="1:28" s="12" customFormat="1">
      <c r="A36" s="12">
        <v>14</v>
      </c>
      <c r="B36" s="18" t="str">
        <f>VLOOKUP($A36,id!$C:$H,6,0)</f>
        <v>Lipiński Tomasz</v>
      </c>
      <c r="C36" s="18">
        <f>VLOOKUP($A36,id!$C:$H,4,0)</f>
        <v>0</v>
      </c>
      <c r="D36" s="2">
        <f>IF(E35=E36,D35,ROW(B34))</f>
        <v>34</v>
      </c>
      <c r="E36" s="10">
        <f>LARGE(F36:AA36,1)+IFERROR(LARGE(F36:AA36,2),0)+IFERROR(LARGE(F36:AA36,3),0)+IFERROR(LARGE(F36:AA36,4),0)+IFERROR(LARGE(F36:AA36,5),0)+IFERROR(LARGE(F36:AA36,6),0)</f>
        <v>329.32016034271913</v>
      </c>
      <c r="F36" s="11">
        <f>IFERROR(VLOOKUP(A36,'Pazur M'!K:Q,7,0),"")</f>
        <v>68.895800933125912</v>
      </c>
      <c r="G36" s="11">
        <f>IFERROR(VLOOKUP(A36,'XXI Szago M'!BL:BR,7,0),"")</f>
        <v>42.321880599065189</v>
      </c>
      <c r="H36" s="11" t="str">
        <f>IFERROR(VLOOKUP($A36,'XIX zKompasem M'!L:R,7,0),"")</f>
        <v/>
      </c>
      <c r="I36" s="11" t="str">
        <f>IFERROR(VLOOKUP($A36,'Roztoczńska 13 M'!$H$2:$N$13,7,0),"")</f>
        <v/>
      </c>
      <c r="J36" s="11">
        <f>IFERROR(VLOOKUP($A36,'Mazurskie Tropy M'!$L$2:$R$39,7,0),"")</f>
        <v>48.669147935120122</v>
      </c>
      <c r="K36" s="11" t="str">
        <f>IFERROR(VLOOKUP($A36,'Grassor 300 M'!$BV$5:$CB$30,7,0),"")</f>
        <v/>
      </c>
      <c r="L36" s="11" t="str">
        <f>IFERROR(VLOOKUP($A36,'BO M'!$Q$2:$W$57,7,0),"")</f>
        <v/>
      </c>
      <c r="M36" s="11" t="str">
        <f>IFERROR(VLOOKUP($A36,'Hawran M'!$AN$3:$AT$38,7,0),"")</f>
        <v/>
      </c>
      <c r="N36" s="11" t="str">
        <f>IFERROR(VLOOKUP($A36,'Orientakcja 14 M'!$M$3:$S$43,7,0),"")</f>
        <v/>
      </c>
      <c r="O36" s="11" t="str">
        <f>IFERROR(VLOOKUP($A36,'ITOrient M'!$P$3:$V$37,7,0),"")</f>
        <v/>
      </c>
      <c r="P36" s="11" t="str">
        <f>IFERROR(VLOOKUP($A36,'Jatka M'!$K$4:$Q$19,7,0),"")</f>
        <v/>
      </c>
      <c r="Q36" s="11">
        <f>IFERROR(VLOOKUP($A36,'Korno M'!$AG$2:$AM$37,7,0),"")</f>
        <v>62.410024597327045</v>
      </c>
      <c r="R36" s="11" t="str">
        <f>IFERROR(VLOOKUP($A36,'Mordownik M'!$H$3:$N$23,7,0),"")</f>
        <v/>
      </c>
      <c r="S36" s="11" t="str">
        <f>IFERROR(VLOOKUP($A36,'Orientakcja 15 M'!$M$3:$S$47,7,0),"")</f>
        <v/>
      </c>
      <c r="T36" s="11" t="str">
        <f>IFERROR(VLOOKUP($A36,'XXII Szago M'!$H$3:$N$45,7,0),"")</f>
        <v/>
      </c>
      <c r="U36" s="11">
        <f>IFERROR(VLOOKUP($A36,'XX zKompasem M'!$L$3:$R$33,7,0),"")</f>
        <v>57.046818727490987</v>
      </c>
      <c r="V36" s="11">
        <f>IFERROR(VLOOKUP($A36,'H60 TR200 M'!$AS$3:$AY$102,7,0),"")</f>
        <v>49.97648755058983</v>
      </c>
      <c r="W36" s="11" t="str">
        <f>IFERROR(VLOOKUP($A36,'H60 TR100 M'!$AJ$3:$AP$165,7,0),"")</f>
        <v/>
      </c>
      <c r="X36" s="11" t="str">
        <f>IFERROR(VLOOKUP($A36,'Liszkor M'!$BR$3:$BX$38,7,0),"")</f>
        <v/>
      </c>
      <c r="Y36" s="11" t="str">
        <f>IFERROR(VLOOKUP($A36,'KW M'!$BQ$2:$BW$10,7,0),"")</f>
        <v/>
      </c>
      <c r="Z36" s="11" t="str">
        <f>IFERROR(VLOOKUP($A36,'Wilga M'!$L$3:$R$41,7,0),"")</f>
        <v/>
      </c>
      <c r="AA36" s="11" t="str">
        <f>IFERROR(VLOOKUP($A36,'NM 200 M'!$M$6:$S$41,7,0),"")</f>
        <v/>
      </c>
      <c r="AB36" s="21">
        <f>MIN(COUNT(F36:AA36)-COUNT(#REF!,W36,#REF!)*0.1,6)</f>
        <v>6</v>
      </c>
    </row>
    <row r="37" spans="1:28">
      <c r="A37" s="12">
        <v>26</v>
      </c>
      <c r="B37" s="18" t="str">
        <f>VLOOKUP($A37,id!$C:$H,6,0)</f>
        <v>Paszkowski Wojciech</v>
      </c>
      <c r="C37" s="18">
        <f>VLOOKUP($A37,id!$C:$H,4,0)</f>
        <v>0</v>
      </c>
      <c r="D37" s="2">
        <f>IF(E36=E37,D36,ROW(B35))</f>
        <v>35</v>
      </c>
      <c r="E37" s="10">
        <f>LARGE(F37:AA37,1)+IFERROR(LARGE(F37:AA37,2),0)+IFERROR(LARGE(F37:AA37,3),0)+IFERROR(LARGE(F37:AA37,4),0)+IFERROR(LARGE(F37:AA37,5),0)+IFERROR(LARGE(F37:AA37,6),0)</f>
        <v>329.12142631888707</v>
      </c>
      <c r="F37" s="11">
        <f>IFERROR(VLOOKUP(A37,'Pazur M'!K:Q,7,0),"")</f>
        <v>53.732548666902723</v>
      </c>
      <c r="G37" s="11">
        <f>IFERROR(VLOOKUP(A37,'XXI Szago M'!BL:BR,7,0),"")</f>
        <v>86.842105263157876</v>
      </c>
      <c r="H37" s="11" t="str">
        <f>IFERROR(VLOOKUP($A37,'XIX zKompasem M'!L:R,7,0),"")</f>
        <v/>
      </c>
      <c r="I37" s="11" t="str">
        <f>IFERROR(VLOOKUP($A37,'Roztoczńska 13 M'!$H$2:$N$13,7,0),"")</f>
        <v/>
      </c>
      <c r="J37" s="11" t="str">
        <f>IFERROR(VLOOKUP($A37,'Mazurskie Tropy M'!$L$2:$R$39,7,0),"")</f>
        <v/>
      </c>
      <c r="K37" s="11">
        <f>IFERROR(VLOOKUP($A37,'Grassor 300 M'!$BV$5:$CB$30,7,0),"")</f>
        <v>54.196401039060703</v>
      </c>
      <c r="L37" s="11" t="str">
        <f>IFERROR(VLOOKUP($A37,'BO M'!$Q$2:$W$57,7,0),"")</f>
        <v/>
      </c>
      <c r="M37" s="11" t="str">
        <f>IFERROR(VLOOKUP($A37,'Hawran M'!$AN$3:$AT$38,7,0),"")</f>
        <v/>
      </c>
      <c r="N37" s="11" t="str">
        <f>IFERROR(VLOOKUP($A37,'Orientakcja 14 M'!$M$3:$S$43,7,0),"")</f>
        <v/>
      </c>
      <c r="O37" s="11" t="str">
        <f>IFERROR(VLOOKUP($A37,'ITOrient M'!$P$3:$V$37,7,0),"")</f>
        <v/>
      </c>
      <c r="P37" s="11" t="str">
        <f>IFERROR(VLOOKUP($A37,'Jatka M'!$K$4:$Q$19,7,0),"")</f>
        <v/>
      </c>
      <c r="Q37" s="11" t="str">
        <f>IFERROR(VLOOKUP($A37,'Korno M'!$AG$2:$AM$37,7,0),"")</f>
        <v/>
      </c>
      <c r="R37" s="11" t="str">
        <f>IFERROR(VLOOKUP($A37,'Mordownik M'!$H$3:$N$23,7,0),"")</f>
        <v/>
      </c>
      <c r="S37" s="11" t="str">
        <f>IFERROR(VLOOKUP($A37,'Orientakcja 15 M'!$M$3:$S$47,7,0),"")</f>
        <v/>
      </c>
      <c r="T37" s="11">
        <f>IFERROR(VLOOKUP($A37,'XXII Szago M'!$H$3:$N$45,7,0),"")</f>
        <v>69.513922751634851</v>
      </c>
      <c r="U37" s="11" t="str">
        <f>IFERROR(VLOOKUP($A37,'XX zKompasem M'!$L$3:$R$33,7,0),"")</f>
        <v/>
      </c>
      <c r="V37" s="11" t="str">
        <f>IFERROR(VLOOKUP($A37,'H60 TR200 M'!$AS$3:$AY$102,7,0),"")</f>
        <v/>
      </c>
      <c r="W37" s="11" t="str">
        <f>IFERROR(VLOOKUP($A37,'H60 TR100 M'!$AJ$3:$AP$165,7,0),"")</f>
        <v/>
      </c>
      <c r="X37" s="11" t="str">
        <f>IFERROR(VLOOKUP($A37,'Liszkor M'!$BR$3:$BX$38,7,0),"")</f>
        <v/>
      </c>
      <c r="Y37" s="11" t="str">
        <f>IFERROR(VLOOKUP($A37,'KW M'!$BQ$2:$BW$10,7,0),"")</f>
        <v/>
      </c>
      <c r="Z37" s="11" t="str">
        <f>IFERROR(VLOOKUP($A37,'Wilga M'!$L$3:$R$41,7,0),"")</f>
        <v/>
      </c>
      <c r="AA37" s="11">
        <f>IFERROR(VLOOKUP($A37,'NM 200 M'!$M$6:$S$41,7,0),"")</f>
        <v>64.836448598130858</v>
      </c>
      <c r="AB37" s="21">
        <f>MIN(COUNT(F37:AA37)-COUNT(#REF!,W37,#REF!)*0.1,6)</f>
        <v>5</v>
      </c>
    </row>
    <row r="38" spans="1:28">
      <c r="A38" s="12">
        <v>13</v>
      </c>
      <c r="B38" s="18" t="str">
        <f>VLOOKUP($A38,id!$C:$H,6,0)</f>
        <v>Cecuła Krzysztof</v>
      </c>
      <c r="C38" s="18">
        <f>VLOOKUP($A38,id!$C:$H,4,0)</f>
        <v>0</v>
      </c>
      <c r="D38" s="2">
        <f>IF(E37=E38,D37,ROW(B36))</f>
        <v>36</v>
      </c>
      <c r="E38" s="10">
        <f>LARGE(F38:AA38,1)+IFERROR(LARGE(F38:AA38,2),0)+IFERROR(LARGE(F38:AA38,3),0)+IFERROR(LARGE(F38:AA38,4),0)+IFERROR(LARGE(F38:AA38,5),0)+IFERROR(LARGE(F38:AA38,6),0)</f>
        <v>324.18110458365999</v>
      </c>
      <c r="F38" s="11">
        <f>IFERROR(VLOOKUP(A38,'Pazur M'!K:Q,7,0),"")</f>
        <v>70.317460317460203</v>
      </c>
      <c r="G38" s="11" t="str">
        <f>IFERROR(VLOOKUP(A38,'XXI Szago M'!BL:BR,7,0),"")</f>
        <v/>
      </c>
      <c r="H38" s="11" t="str">
        <f>IFERROR(VLOOKUP($A38,'XIX zKompasem M'!L:R,7,0),"")</f>
        <v/>
      </c>
      <c r="I38" s="11" t="str">
        <f>IFERROR(VLOOKUP($A38,'Roztoczńska 13 M'!$H$2:$N$13,7,0),"")</f>
        <v/>
      </c>
      <c r="J38" s="11" t="str">
        <f>IFERROR(VLOOKUP($A38,'Mazurskie Tropy M'!$L$2:$R$39,7,0),"")</f>
        <v/>
      </c>
      <c r="K38" s="11">
        <f>IFERROR(VLOOKUP($A38,'Grassor 300 M'!$BV$5:$CB$30,7,0),"")</f>
        <v>76.156501200342461</v>
      </c>
      <c r="L38" s="11" t="str">
        <f>IFERROR(VLOOKUP($A38,'BO M'!$Q$2:$W$57,7,0),"")</f>
        <v/>
      </c>
      <c r="M38" s="11" t="str">
        <f>IFERROR(VLOOKUP($A38,'Hawran M'!$AN$3:$AT$38,7,0),"")</f>
        <v/>
      </c>
      <c r="N38" s="11">
        <f>IFERROR(VLOOKUP($A38,'Orientakcja 14 M'!$M$3:$S$43,7,0),"")</f>
        <v>88.221161757446097</v>
      </c>
      <c r="O38" s="11" t="str">
        <f>IFERROR(VLOOKUP($A38,'ITOrient M'!$P$3:$V$37,7,0),"")</f>
        <v/>
      </c>
      <c r="P38" s="11" t="str">
        <f>IFERROR(VLOOKUP($A38,'Jatka M'!$K$4:$Q$19,7,0),"")</f>
        <v/>
      </c>
      <c r="Q38" s="11" t="str">
        <f>IFERROR(VLOOKUP($A38,'Korno M'!$AG$2:$AM$37,7,0),"")</f>
        <v/>
      </c>
      <c r="R38" s="11" t="str">
        <f>IFERROR(VLOOKUP($A38,'Mordownik M'!$H$3:$N$23,7,0),"")</f>
        <v/>
      </c>
      <c r="S38" s="11" t="str">
        <f>IFERROR(VLOOKUP($A38,'Orientakcja 15 M'!$M$3:$S$47,7,0),"")</f>
        <v/>
      </c>
      <c r="T38" s="11" t="str">
        <f>IFERROR(VLOOKUP($A38,'XXII Szago M'!$H$3:$N$45,7,0),"")</f>
        <v/>
      </c>
      <c r="U38" s="11" t="str">
        <f>IFERROR(VLOOKUP($A38,'XX zKompasem M'!$L$3:$R$33,7,0),"")</f>
        <v/>
      </c>
      <c r="V38" s="11" t="str">
        <f>IFERROR(VLOOKUP($A38,'H60 TR200 M'!$AS$3:$AY$102,7,0),"")</f>
        <v/>
      </c>
      <c r="W38" s="11" t="str">
        <f>IFERROR(VLOOKUP($A38,'H60 TR100 M'!$AJ$3:$AP$165,7,0),"")</f>
        <v/>
      </c>
      <c r="X38" s="11" t="str">
        <f>IFERROR(VLOOKUP($A38,'Liszkor M'!$BR$3:$BX$38,7,0),"")</f>
        <v/>
      </c>
      <c r="Y38" s="11" t="str">
        <f>IFERROR(VLOOKUP($A38,'KW M'!$BQ$2:$BW$10,7,0),"")</f>
        <v/>
      </c>
      <c r="Z38" s="11" t="str">
        <f>IFERROR(VLOOKUP($A38,'Wilga M'!$L$3:$R$41,7,0),"")</f>
        <v/>
      </c>
      <c r="AA38" s="11">
        <f>IFERROR(VLOOKUP($A38,'NM 200 M'!$M$6:$S$41,7,0),"")</f>
        <v>89.485981308411226</v>
      </c>
      <c r="AB38" s="21">
        <f>MIN(COUNT(F38:AA38)-COUNT(#REF!,W38,#REF!)*0.1,6)</f>
        <v>4</v>
      </c>
    </row>
    <row r="39" spans="1:28">
      <c r="A39">
        <v>148</v>
      </c>
      <c r="B39" s="18" t="str">
        <f>VLOOKUP($A39,id!$C:$H,6,0)</f>
        <v>Pońc Maciej</v>
      </c>
      <c r="C39" s="18" t="str">
        <f>VLOOKUP($A39,id!$C:$H,4,0)</f>
        <v>Team360</v>
      </c>
      <c r="D39" s="2">
        <f>IF(E38=E39,D38,ROW(B37))</f>
        <v>37</v>
      </c>
      <c r="E39" s="10">
        <f>LARGE(F39:AA39,1)+IFERROR(LARGE(F39:AA39,2),0)+IFERROR(LARGE(F39:AA39,3),0)+IFERROR(LARGE(F39:AA39,4),0)+IFERROR(LARGE(F39:AA39,5),0)+IFERROR(LARGE(F39:AA39,6),0)</f>
        <v>313.37127085690946</v>
      </c>
      <c r="F39" s="11"/>
      <c r="G39" s="11"/>
      <c r="H39" s="11"/>
      <c r="I39" s="11"/>
      <c r="J39" s="11" t="str">
        <f>IFERROR(VLOOKUP($A39,'Mazurskie Tropy M'!$L$2:$R$39,7,0),"")</f>
        <v/>
      </c>
      <c r="K39" s="11" t="str">
        <f>IFERROR(VLOOKUP($A39,'Grassor 300 M'!$BV$5:$CB$30,7,0),"")</f>
        <v/>
      </c>
      <c r="L39" s="11">
        <f>IFERROR(VLOOKUP($A39,'BO M'!$Q$2:$W$57,7,0),"")</f>
        <v>77.9848154594889</v>
      </c>
      <c r="M39" s="11" t="str">
        <f>IFERROR(VLOOKUP($A39,'Hawran M'!$AN$3:$AT$38,7,0),"")</f>
        <v/>
      </c>
      <c r="N39" s="11">
        <f>IFERROR(VLOOKUP($A39,'Orientakcja 14 M'!$M$3:$S$43,7,0),"")</f>
        <v>87.06073400454693</v>
      </c>
      <c r="O39" s="11" t="str">
        <f>IFERROR(VLOOKUP($A39,'ITOrient M'!$P$3:$V$37,7,0),"")</f>
        <v/>
      </c>
      <c r="P39" s="11" t="str">
        <f>IFERROR(VLOOKUP($A39,'Jatka M'!$K$4:$Q$19,7,0),"")</f>
        <v/>
      </c>
      <c r="Q39" s="11">
        <f>IFERROR(VLOOKUP($A39,'Korno M'!$AG$2:$AM$37,7,0),"")</f>
        <v>75.92862696188088</v>
      </c>
      <c r="R39" s="11">
        <f>IFERROR(VLOOKUP($A39,'Mordownik M'!$H$3:$N$23,7,0),"")</f>
        <v>72.397094430992752</v>
      </c>
      <c r="S39" s="11" t="str">
        <f>IFERROR(VLOOKUP($A39,'Orientakcja 15 M'!$M$3:$S$47,7,0),"")</f>
        <v/>
      </c>
      <c r="T39" s="11" t="str">
        <f>IFERROR(VLOOKUP($A39,'XXII Szago M'!$H$3:$N$45,7,0),"")</f>
        <v/>
      </c>
      <c r="U39" s="11" t="str">
        <f>IFERROR(VLOOKUP($A39,'XX zKompasem M'!$L$3:$R$33,7,0),"")</f>
        <v/>
      </c>
      <c r="V39" s="11" t="str">
        <f>IFERROR(VLOOKUP($A39,'H60 TR200 M'!$AS$3:$AY$102,7,0),"")</f>
        <v/>
      </c>
      <c r="W39" s="11" t="str">
        <f>IFERROR(VLOOKUP($A39,'H60 TR100 M'!$AJ$3:$AP$165,7,0),"")</f>
        <v/>
      </c>
      <c r="X39" s="11" t="str">
        <f>IFERROR(VLOOKUP($A39,'Liszkor M'!$BR$3:$BX$38,7,0),"")</f>
        <v/>
      </c>
      <c r="Y39" s="11" t="str">
        <f>IFERROR(VLOOKUP($A39,'KW M'!$BQ$2:$BW$10,7,0),"")</f>
        <v/>
      </c>
      <c r="Z39" s="11" t="str">
        <f>IFERROR(VLOOKUP($A39,'Wilga M'!$L$3:$R$41,7,0),"")</f>
        <v/>
      </c>
      <c r="AA39" s="11" t="str">
        <f>IFERROR(VLOOKUP($A39,'NM 200 M'!$M$6:$S$41,7,0),"")</f>
        <v/>
      </c>
      <c r="AB39" s="21">
        <f>MIN(COUNT(F39:AA39)-COUNT(#REF!,W39,#REF!)*0.1,6)</f>
        <v>4</v>
      </c>
    </row>
    <row r="40" spans="1:28">
      <c r="A40">
        <v>79</v>
      </c>
      <c r="B40" s="18" t="str">
        <f>VLOOKUP($A40,id!$C:$H,6,0)</f>
        <v>Ćwirko Sławomir</v>
      </c>
      <c r="C40" s="18" t="str">
        <f>VLOOKUP($A40,id!$C:$H,4,0)</f>
        <v>STOPA Słupsk</v>
      </c>
      <c r="D40" s="2">
        <f>IF(E39=E40,D39,ROW(B38))</f>
        <v>38</v>
      </c>
      <c r="E40" s="10">
        <f>LARGE(F40:AA40,1)+IFERROR(LARGE(F40:AA40,2),0)+IFERROR(LARGE(F40:AA40,3),0)+IFERROR(LARGE(F40:AA40,4),0)+IFERROR(LARGE(F40:AA40,5),0)+IFERROR(LARGE(F40:AA40,6),0)</f>
        <v>304.60760614866251</v>
      </c>
      <c r="F40" s="11"/>
      <c r="G40" s="11" t="str">
        <f>IFERROR(VLOOKUP(A40,'XXI Szago M'!BL:BR,7,0),"")</f>
        <v/>
      </c>
      <c r="H40" s="11">
        <f>IFERROR(VLOOKUP($A40,'XIX zKompasem M'!L:R,7,0),"")</f>
        <v>78.04295942720762</v>
      </c>
      <c r="I40" s="11" t="str">
        <f>IFERROR(VLOOKUP($A40,'Roztoczńska 13 M'!$H$2:$N$13,7,0),"")</f>
        <v/>
      </c>
      <c r="J40" s="11" t="str">
        <f>IFERROR(VLOOKUP($A40,'Mazurskie Tropy M'!$L$2:$R$39,7,0),"")</f>
        <v/>
      </c>
      <c r="K40" s="11" t="str">
        <f>IFERROR(VLOOKUP($A40,'Grassor 300 M'!$BV$5:$CB$30,7,0),"")</f>
        <v/>
      </c>
      <c r="L40" s="11" t="str">
        <f>IFERROR(VLOOKUP($A40,'BO M'!$Q$2:$W$57,7,0),"")</f>
        <v/>
      </c>
      <c r="M40" s="11" t="str">
        <f>IFERROR(VLOOKUP($A40,'Hawran M'!$AN$3:$AT$38,7,0),"")</f>
        <v/>
      </c>
      <c r="N40" s="11" t="str">
        <f>IFERROR(VLOOKUP($A40,'Orientakcja 14 M'!$M$3:$S$43,7,0),"")</f>
        <v/>
      </c>
      <c r="O40" s="11" t="str">
        <f>IFERROR(VLOOKUP($A40,'ITOrient M'!$P$3:$V$37,7,0),"")</f>
        <v/>
      </c>
      <c r="P40" s="11" t="str">
        <f>IFERROR(VLOOKUP($A40,'Jatka M'!$K$4:$Q$19,7,0),"")</f>
        <v/>
      </c>
      <c r="Q40" s="11" t="str">
        <f>IFERROR(VLOOKUP($A40,'Korno M'!$AG$2:$AM$37,7,0),"")</f>
        <v/>
      </c>
      <c r="R40" s="11" t="str">
        <f>IFERROR(VLOOKUP($A40,'Mordownik M'!$H$3:$N$23,7,0),"")</f>
        <v/>
      </c>
      <c r="S40" s="11" t="str">
        <f>IFERROR(VLOOKUP($A40,'Orientakcja 15 M'!$M$3:$S$47,7,0),"")</f>
        <v/>
      </c>
      <c r="T40" s="11">
        <f>IFERROR(VLOOKUP($A40,'XXII Szago M'!$H$3:$N$45,7,0),"")</f>
        <v>75.010482180293508</v>
      </c>
      <c r="U40" s="11">
        <f>IFERROR(VLOOKUP($A40,'XX zKompasem M'!$L$3:$R$33,7,0),"")</f>
        <v>75.142314990512332</v>
      </c>
      <c r="V40" s="11">
        <f>IFERROR(VLOOKUP($A40,'H60 TR200 M'!$AS$3:$AY$102,7,0),"")</f>
        <v>76.411849550649094</v>
      </c>
      <c r="W40" s="11" t="str">
        <f>IFERROR(VLOOKUP($A40,'H60 TR100 M'!$AJ$3:$AP$165,7,0),"")</f>
        <v/>
      </c>
      <c r="X40" s="11" t="str">
        <f>IFERROR(VLOOKUP($A40,'Liszkor M'!$BR$3:$BX$38,7,0),"")</f>
        <v/>
      </c>
      <c r="Y40" s="11" t="str">
        <f>IFERROR(VLOOKUP($A40,'KW M'!$BQ$2:$BW$10,7,0),"")</f>
        <v/>
      </c>
      <c r="Z40" s="11" t="str">
        <f>IFERROR(VLOOKUP($A40,'Wilga M'!$L$3:$R$41,7,0),"")</f>
        <v/>
      </c>
      <c r="AA40" s="11" t="str">
        <f>IFERROR(VLOOKUP($A40,'NM 200 M'!$M$6:$S$41,7,0),"")</f>
        <v/>
      </c>
      <c r="AB40" s="21">
        <f>MIN(COUNT(F40:AA40)-COUNT(#REF!,W40,#REF!)*0.1,6)</f>
        <v>4</v>
      </c>
    </row>
    <row r="41" spans="1:28">
      <c r="A41">
        <v>230</v>
      </c>
      <c r="B41" s="18" t="str">
        <f>VLOOKUP($A41,id!$C:$H,6,0)</f>
        <v>Kletkiewicz Krzysztof</v>
      </c>
      <c r="C41" s="18">
        <f>VLOOKUP($A41,id!$C:$H,4,0)</f>
        <v>0</v>
      </c>
      <c r="D41" s="2">
        <f>IF(E40=E41,D40,ROW(B39))</f>
        <v>39</v>
      </c>
      <c r="E41" s="10">
        <f>LARGE(F41:AA41,1)+IFERROR(LARGE(F41:AA41,2),0)+IFERROR(LARGE(F41:AA41,3),0)+IFERROR(LARGE(F41:AA41,4),0)+IFERROR(LARGE(F41:AA41,5),0)+IFERROR(LARGE(F41:AA41,6),0)</f>
        <v>291.19823138406565</v>
      </c>
      <c r="F41" s="11"/>
      <c r="G41" s="11"/>
      <c r="H41" s="11"/>
      <c r="I41" s="11"/>
      <c r="J41" s="11"/>
      <c r="K41" s="11"/>
      <c r="L41" s="11"/>
      <c r="M41" s="11"/>
      <c r="N41" s="11"/>
      <c r="O41" s="11">
        <f>IFERROR(VLOOKUP($A41,'ITOrient M'!$P$3:$V$37,7,0),"")</f>
        <v>50.980093277892529</v>
      </c>
      <c r="P41" s="11" t="str">
        <f>IFERROR(VLOOKUP($A41,'Jatka M'!$K$4:$Q$19,7,0),"")</f>
        <v/>
      </c>
      <c r="Q41" s="11">
        <f>IFERROR(VLOOKUP($A41,'Korno M'!$AG$2:$AM$37,7,0),"")</f>
        <v>42.296875206643612</v>
      </c>
      <c r="R41" s="11" t="str">
        <f>IFERROR(VLOOKUP($A41,'Mordownik M'!$H$3:$N$23,7,0),"")</f>
        <v/>
      </c>
      <c r="S41" s="11">
        <f>IFERROR(VLOOKUP($A41,'Orientakcja 15 M'!$M$3:$S$47,7,0),"")</f>
        <v>52.304325266769894</v>
      </c>
      <c r="T41" s="11">
        <f>IFERROR(VLOOKUP($A41,'XXII Szago M'!$H$3:$N$45,7,0),"")</f>
        <v>50.604098868419726</v>
      </c>
      <c r="U41" s="11">
        <f>IFERROR(VLOOKUP($A41,'XX zKompasem M'!$L$3:$R$33,7,0),"")</f>
        <v>10.063502946734317</v>
      </c>
      <c r="V41" s="11" t="str">
        <f>IFERROR(VLOOKUP($A41,'H60 TR200 M'!$AS$3:$AY$102,7,0),"")</f>
        <v/>
      </c>
      <c r="W41" s="11">
        <f>IFERROR(VLOOKUP($A41,'H60 TR100 M'!$AJ$3:$AP$165,7,0),"")</f>
        <v>48.780399428452249</v>
      </c>
      <c r="X41" s="11" t="str">
        <f>IFERROR(VLOOKUP($A41,'Liszkor M'!$BR$3:$BX$38,7,0),"")</f>
        <v/>
      </c>
      <c r="Y41" s="11" t="str">
        <f>IFERROR(VLOOKUP($A41,'KW M'!$BQ$2:$BW$10,7,0),"")</f>
        <v/>
      </c>
      <c r="Z41" s="11">
        <f>IFERROR(VLOOKUP($A41,'Wilga M'!$L$3:$R$41,7,0),"")</f>
        <v>46.232439335887605</v>
      </c>
      <c r="AA41" s="11" t="str">
        <f>IFERROR(VLOOKUP($A41,'NM 200 M'!$M$6:$S$41,7,0),"")</f>
        <v/>
      </c>
      <c r="AB41" s="21">
        <f>MIN(COUNT(F41:AA41)-COUNT(#REF!,W41,#REF!)*0.1,6)</f>
        <v>6</v>
      </c>
    </row>
    <row r="42" spans="1:28">
      <c r="A42">
        <v>85</v>
      </c>
      <c r="B42" s="18" t="str">
        <f>VLOOKUP($A42,id!$C:$H,6,0)</f>
        <v>Smejda Andrzej</v>
      </c>
      <c r="C42" s="18">
        <f>VLOOKUP($A42,id!$C:$H,4,0)</f>
        <v>0</v>
      </c>
      <c r="D42" s="2">
        <f>IF(E41=E42,D41,ROW(B40))</f>
        <v>40</v>
      </c>
      <c r="E42" s="10">
        <f>LARGE(F42:AA42,1)+IFERROR(LARGE(F42:AA42,2),0)+IFERROR(LARGE(F42:AA42,3),0)+IFERROR(LARGE(F42:AA42,4),0)+IFERROR(LARGE(F42:AA42,5),0)+IFERROR(LARGE(F42:AA42,6),0)</f>
        <v>287.2736234295856</v>
      </c>
      <c r="F42" s="11"/>
      <c r="G42" s="11" t="str">
        <f>IFERROR(VLOOKUP(A42,'XXI Szago M'!BL:BR,7,0),"")</f>
        <v/>
      </c>
      <c r="H42" s="11" t="str">
        <f>IFERROR(VLOOKUP($A42,'XIX zKompasem M'!L:R,7,0),"")</f>
        <v/>
      </c>
      <c r="I42" s="11">
        <f>IFERROR(VLOOKUP($A42,'Roztoczńska 13 M'!$H$2:$N$13,7,0),"")</f>
        <v>69.045405237873865</v>
      </c>
      <c r="J42" s="11">
        <f>IFERROR(VLOOKUP($A42,'Mazurskie Tropy M'!$L$2:$R$39,7,0),"")</f>
        <v>22.734085864707971</v>
      </c>
      <c r="K42" s="11" t="str">
        <f>IFERROR(VLOOKUP($A42,'Grassor 300 M'!$BV$5:$CB$30,7,0),"")</f>
        <v/>
      </c>
      <c r="L42" s="11">
        <f>IFERROR(VLOOKUP($A42,'BO M'!$Q$2:$W$57,7,0),"")</f>
        <v>36.857802388135845</v>
      </c>
      <c r="M42" s="11" t="str">
        <f>IFERROR(VLOOKUP($A42,'Hawran M'!$AN$3:$AT$38,7,0),"")</f>
        <v/>
      </c>
      <c r="N42" s="11">
        <f>IFERROR(VLOOKUP($A42,'Orientakcja 14 M'!$M$3:$S$43,7,0),"")</f>
        <v>42.174563033854511</v>
      </c>
      <c r="O42" s="11" t="str">
        <f>IFERROR(VLOOKUP($A42,'ITOrient M'!$P$3:$V$37,7,0),"")</f>
        <v/>
      </c>
      <c r="P42" s="11">
        <f>IFERROR(VLOOKUP($A42,'Jatka M'!$K$4:$Q$19,7,0),"")</f>
        <v>47.866831086578976</v>
      </c>
      <c r="Q42" s="11">
        <f>IFERROR(VLOOKUP($A42,'Korno M'!$AG$2:$AM$37,7,0),"")</f>
        <v>41.930492264526393</v>
      </c>
      <c r="R42" s="11" t="str">
        <f>IFERROR(VLOOKUP($A42,'Mordownik M'!$H$3:$N$23,7,0),"")</f>
        <v/>
      </c>
      <c r="S42" s="11">
        <f>IFERROR(VLOOKUP($A42,'Orientakcja 15 M'!$M$3:$S$47,7,0),"")</f>
        <v>49.398529418616008</v>
      </c>
      <c r="T42" s="11" t="str">
        <f>IFERROR(VLOOKUP($A42,'XXII Szago M'!$H$3:$N$45,7,0),"")</f>
        <v/>
      </c>
      <c r="U42" s="11" t="str">
        <f>IFERROR(VLOOKUP($A42,'XX zKompasem M'!$L$3:$R$33,7,0),"")</f>
        <v/>
      </c>
      <c r="V42" s="11">
        <f>IFERROR(VLOOKUP($A42,'H60 TR200 M'!$AS$3:$AY$102,7,0),"")</f>
        <v>27.390780447847529</v>
      </c>
      <c r="W42" s="11" t="str">
        <f>IFERROR(VLOOKUP($A42,'H60 TR100 M'!$AJ$3:$AP$165,7,0),"")</f>
        <v/>
      </c>
      <c r="X42" s="11" t="str">
        <f>IFERROR(VLOOKUP($A42,'Liszkor M'!$BR$3:$BX$38,7,0),"")</f>
        <v/>
      </c>
      <c r="Y42" s="11" t="str">
        <f>IFERROR(VLOOKUP($A42,'KW M'!$BQ$2:$BW$10,7,0),"")</f>
        <v/>
      </c>
      <c r="Z42" s="11" t="str">
        <f>IFERROR(VLOOKUP($A42,'Wilga M'!$L$3:$R$41,7,0),"")</f>
        <v/>
      </c>
      <c r="AA42" s="11" t="str">
        <f>IFERROR(VLOOKUP($A42,'NM 200 M'!$M$6:$S$41,7,0),"")</f>
        <v/>
      </c>
      <c r="AB42" s="21">
        <f>MIN(COUNT(F42:AA42)-COUNT(#REF!,W42,#REF!)*0.1,6)</f>
        <v>6</v>
      </c>
    </row>
    <row r="43" spans="1:28">
      <c r="A43" s="12">
        <v>25</v>
      </c>
      <c r="B43" s="18" t="str">
        <f>VLOOKUP($A43,id!$C:$H,6,0)</f>
        <v>Lewosz Krzysztof</v>
      </c>
      <c r="C43" s="18" t="str">
        <f>VLOOKUP($A43,id!$C:$H,4,0)</f>
        <v>Sztywny Klekot</v>
      </c>
      <c r="D43" s="2">
        <f>IF(E42=E43,D42,ROW(B41))</f>
        <v>41</v>
      </c>
      <c r="E43" s="10">
        <f>LARGE(F43:AA43,1)+IFERROR(LARGE(F43:AA43,2),0)+IFERROR(LARGE(F43:AA43,3),0)+IFERROR(LARGE(F43:AA43,4),0)+IFERROR(LARGE(F43:AA43,5),0)+IFERROR(LARGE(F43:AA43,6),0)</f>
        <v>278.06257061371838</v>
      </c>
      <c r="F43" s="11">
        <f>IFERROR(VLOOKUP(A43,'Pazur M'!K:Q,7,0),"")</f>
        <v>55.146563105505429</v>
      </c>
      <c r="G43" s="11">
        <f>IFERROR(VLOOKUP(A43,'XXI Szago M'!BL:BR,7,0),"")</f>
        <v>39.970665010228231</v>
      </c>
      <c r="H43" s="11">
        <f>IFERROR(VLOOKUP($A43,'XIX zKompasem M'!L:R,7,0),"")</f>
        <v>29.740239362396011</v>
      </c>
      <c r="I43" s="11" t="str">
        <f>IFERROR(VLOOKUP($A43,'Roztoczńska 13 M'!$H$2:$N$13,7,0),"")</f>
        <v/>
      </c>
      <c r="J43" s="11" t="str">
        <f>IFERROR(VLOOKUP($A43,'Mazurskie Tropy M'!$L$2:$R$39,7,0),"")</f>
        <v/>
      </c>
      <c r="K43" s="11" t="str">
        <f>IFERROR(VLOOKUP($A43,'Grassor 300 M'!$BV$5:$CB$30,7,0),"")</f>
        <v/>
      </c>
      <c r="L43" s="11" t="str">
        <f>IFERROR(VLOOKUP($A43,'BO M'!$Q$2:$W$57,7,0),"")</f>
        <v/>
      </c>
      <c r="M43" s="11" t="str">
        <f>IFERROR(VLOOKUP($A43,'Hawran M'!$AN$3:$AT$38,7,0),"")</f>
        <v/>
      </c>
      <c r="N43" s="11" t="str">
        <f>IFERROR(VLOOKUP($A43,'Orientakcja 14 M'!$M$3:$S$43,7,0),"")</f>
        <v/>
      </c>
      <c r="O43" s="11" t="str">
        <f>IFERROR(VLOOKUP($A43,'ITOrient M'!$P$3:$V$37,7,0),"")</f>
        <v/>
      </c>
      <c r="P43" s="11" t="str">
        <f>IFERROR(VLOOKUP($A43,'Jatka M'!$K$4:$Q$19,7,0),"")</f>
        <v/>
      </c>
      <c r="Q43" s="11" t="str">
        <f>IFERROR(VLOOKUP($A43,'Korno M'!$AG$2:$AM$37,7,0),"")</f>
        <v/>
      </c>
      <c r="R43" s="11" t="str">
        <f>IFERROR(VLOOKUP($A43,'Mordownik M'!$H$3:$N$23,7,0),"")</f>
        <v/>
      </c>
      <c r="S43" s="11" t="str">
        <f>IFERROR(VLOOKUP($A43,'Orientakcja 15 M'!$M$3:$S$47,7,0),"")</f>
        <v/>
      </c>
      <c r="T43" s="11">
        <f>IFERROR(VLOOKUP($A43,'XXII Szago M'!$H$3:$N$45,7,0),"")</f>
        <v>62.999606737320306</v>
      </c>
      <c r="U43" s="11">
        <f>IFERROR(VLOOKUP($A43,'XX zKompasem M'!$L$3:$R$33,7,0),"")</f>
        <v>51.607983852881809</v>
      </c>
      <c r="V43" s="11">
        <f>IFERROR(VLOOKUP($A43,'H60 TR200 M'!$AS$3:$AY$102,7,0),"")</f>
        <v>38.5975125453866</v>
      </c>
      <c r="W43" s="11" t="str">
        <f>IFERROR(VLOOKUP($A43,'H60 TR100 M'!$AJ$3:$AP$165,7,0),"")</f>
        <v/>
      </c>
      <c r="X43" s="11" t="str">
        <f>IFERROR(VLOOKUP($A43,'Liszkor M'!$BR$3:$BX$38,7,0),"")</f>
        <v/>
      </c>
      <c r="Y43" s="11" t="str">
        <f>IFERROR(VLOOKUP($A43,'KW M'!$BQ$2:$BW$10,7,0),"")</f>
        <v/>
      </c>
      <c r="Z43" s="11" t="str">
        <f>IFERROR(VLOOKUP($A43,'Wilga M'!$L$3:$R$41,7,0),"")</f>
        <v/>
      </c>
      <c r="AA43" s="11" t="str">
        <f>IFERROR(VLOOKUP($A43,'NM 200 M'!$M$6:$S$41,7,0),"")</f>
        <v/>
      </c>
      <c r="AB43" s="21">
        <f>MIN(COUNT(F43:AA43)-COUNT(#REF!,W43,#REF!)*0.1,6)</f>
        <v>6</v>
      </c>
    </row>
    <row r="44" spans="1:28">
      <c r="A44">
        <v>188</v>
      </c>
      <c r="B44" s="18" t="str">
        <f>VLOOKUP($A44,id!$C:$H,6,0)</f>
        <v>Samborowski Adam</v>
      </c>
      <c r="C44" s="18" t="str">
        <f>VLOOKUP($A44,id!$C:$H,4,0)</f>
        <v>Dietetykapodos.pl</v>
      </c>
      <c r="D44" s="2">
        <f>IF(E43=E44,D43,ROW(B42))</f>
        <v>42</v>
      </c>
      <c r="E44" s="10">
        <f>LARGE(F44:AA44,1)+IFERROR(LARGE(F44:AA44,2),0)+IFERROR(LARGE(F44:AA44,3),0)+IFERROR(LARGE(F44:AA44,4),0)+IFERROR(LARGE(F44:AA44,5),0)+IFERROR(LARGE(F44:AA44,6),0)</f>
        <v>275.33815972950077</v>
      </c>
      <c r="F44" s="11"/>
      <c r="G44" s="11"/>
      <c r="H44" s="11"/>
      <c r="I44" s="11"/>
      <c r="J44" s="11" t="str">
        <f>IFERROR(VLOOKUP($A44,'Mazurskie Tropy M'!$L$2:$R$39,7,0),"")</f>
        <v/>
      </c>
      <c r="K44" s="11" t="str">
        <f>IFERROR(VLOOKUP($A44,'Grassor 300 M'!$BV$5:$CB$30,7,0),"")</f>
        <v/>
      </c>
      <c r="L44" s="11" t="str">
        <f>IFERROR(VLOOKUP($A44,'BO M'!$Q$2:$W$57,7,0),"")</f>
        <v/>
      </c>
      <c r="M44" s="11">
        <f>IFERROR(VLOOKUP($A44,'Hawran M'!$AN$3:$AT$38,7,0),"")</f>
        <v>69.417271952476042</v>
      </c>
      <c r="N44" s="11">
        <f>IFERROR(VLOOKUP($A44,'Orientakcja 14 M'!$M$3:$S$43,7,0),"")</f>
        <v>90.560810810810821</v>
      </c>
      <c r="O44" s="11" t="str">
        <f>IFERROR(VLOOKUP($A44,'ITOrient M'!$P$3:$V$37,7,0),"")</f>
        <v/>
      </c>
      <c r="P44" s="11" t="str">
        <f>IFERROR(VLOOKUP($A44,'Jatka M'!$K$4:$Q$19,7,0),"")</f>
        <v/>
      </c>
      <c r="Q44" s="11" t="str">
        <f>IFERROR(VLOOKUP($A44,'Korno M'!$AG$2:$AM$37,7,0),"")</f>
        <v/>
      </c>
      <c r="R44" s="11">
        <f>IFERROR(VLOOKUP($A44,'Mordownik M'!$H$3:$N$23,7,0),"")</f>
        <v>49.515006543678709</v>
      </c>
      <c r="S44" s="11" t="str">
        <f>IFERROR(VLOOKUP($A44,'Orientakcja 15 M'!$M$3:$S$47,7,0),"")</f>
        <v/>
      </c>
      <c r="T44" s="11" t="str">
        <f>IFERROR(VLOOKUP($A44,'XXII Szago M'!$H$3:$N$45,7,0),"")</f>
        <v/>
      </c>
      <c r="U44" s="11" t="str">
        <f>IFERROR(VLOOKUP($A44,'XX zKompasem M'!$L$3:$R$33,7,0),"")</f>
        <v/>
      </c>
      <c r="V44" s="11" t="str">
        <f>IFERROR(VLOOKUP($A44,'H60 TR200 M'!$AS$3:$AY$102,7,0),"")</f>
        <v/>
      </c>
      <c r="W44" s="11" t="str">
        <f>IFERROR(VLOOKUP($A44,'H60 TR100 M'!$AJ$3:$AP$165,7,0),"")</f>
        <v/>
      </c>
      <c r="X44" s="11">
        <f>IFERROR(VLOOKUP($A44,'Liszkor M'!$BR$3:$BX$38,7,0),"")</f>
        <v>65.845070422535201</v>
      </c>
      <c r="Y44" s="11" t="str">
        <f>IFERROR(VLOOKUP($A44,'KW M'!$BQ$2:$BW$10,7,0),"")</f>
        <v/>
      </c>
      <c r="Z44" s="11" t="str">
        <f>IFERROR(VLOOKUP($A44,'Wilga M'!$L$3:$R$41,7,0),"")</f>
        <v/>
      </c>
      <c r="AA44" s="11" t="str">
        <f>IFERROR(VLOOKUP($A44,'NM 200 M'!$M$6:$S$41,7,0),"")</f>
        <v/>
      </c>
      <c r="AB44" s="21">
        <f>MIN(COUNT(F44:AA44)-COUNT(#REF!,W44,#REF!)*0.1,6)</f>
        <v>4</v>
      </c>
    </row>
    <row r="45" spans="1:28">
      <c r="A45">
        <v>18</v>
      </c>
      <c r="B45" s="18" t="str">
        <f>VLOOKUP($A45,id!$C:$H,6,0)</f>
        <v>Witkowski Marcin</v>
      </c>
      <c r="C45" s="18" t="str">
        <f>VLOOKUP($A45,id!$C:$H,4,0)</f>
        <v>Zaszyci</v>
      </c>
      <c r="D45" s="2">
        <f>IF(E44=E45,D44,ROW(B43))</f>
        <v>43</v>
      </c>
      <c r="E45" s="10">
        <f>LARGE(F45:AA45,1)+IFERROR(LARGE(F45:AA45,2),0)+IFERROR(LARGE(F45:AA45,3),0)+IFERROR(LARGE(F45:AA45,4),0)+IFERROR(LARGE(F45:AA45,5),0)+IFERROR(LARGE(F45:AA45,6),0)</f>
        <v>273.48525221468191</v>
      </c>
      <c r="F45" s="11">
        <f>IFERROR(VLOOKUP(A45,'Pazur M'!K:Q,7,0),"")</f>
        <v>65.764173617983772</v>
      </c>
      <c r="G45" s="11">
        <f>IFERROR(VLOOKUP(A45,'XXI Szago M'!BL:BR,7,0),"")</f>
        <v>68.127096603000126</v>
      </c>
      <c r="H45" s="11">
        <f>IFERROR(VLOOKUP($A45,'XIX zKompasem M'!L:R,7,0),"")</f>
        <v>63.249516441005802</v>
      </c>
      <c r="I45" s="11" t="str">
        <f>IFERROR(VLOOKUP($A45,'Roztoczńska 13 M'!$H$2:$N$13,7,0),"")</f>
        <v/>
      </c>
      <c r="J45" s="11" t="str">
        <f>IFERROR(VLOOKUP($A45,'Mazurskie Tropy M'!$L$2:$R$39,7,0),"")</f>
        <v/>
      </c>
      <c r="K45" s="11" t="str">
        <f>IFERROR(VLOOKUP($A45,'Grassor 300 M'!$BV$5:$CB$30,7,0),"")</f>
        <v/>
      </c>
      <c r="L45" s="11" t="str">
        <f>IFERROR(VLOOKUP($A45,'BO M'!$Q$2:$W$57,7,0),"")</f>
        <v/>
      </c>
      <c r="M45" s="11" t="str">
        <f>IFERROR(VLOOKUP($A45,'Hawran M'!$AN$3:$AT$38,7,0),"")</f>
        <v/>
      </c>
      <c r="N45" s="11" t="str">
        <f>IFERROR(VLOOKUP($A45,'Orientakcja 14 M'!$M$3:$S$43,7,0),"")</f>
        <v/>
      </c>
      <c r="O45" s="11" t="str">
        <f>IFERROR(VLOOKUP($A45,'ITOrient M'!$P$3:$V$37,7,0),"")</f>
        <v/>
      </c>
      <c r="P45" s="11" t="str">
        <f>IFERROR(VLOOKUP($A45,'Jatka M'!$K$4:$Q$19,7,0),"")</f>
        <v/>
      </c>
      <c r="Q45" s="11" t="str">
        <f>IFERROR(VLOOKUP($A45,'Korno M'!$AG$2:$AM$37,7,0),"")</f>
        <v/>
      </c>
      <c r="R45" s="11" t="str">
        <f>IFERROR(VLOOKUP($A45,'Mordownik M'!$H$3:$N$23,7,0),"")</f>
        <v/>
      </c>
      <c r="S45" s="11">
        <f>IFERROR(VLOOKUP($A45,'Orientakcja 15 M'!$M$3:$S$47,7,0),"")</f>
        <v>76.344465552692185</v>
      </c>
      <c r="T45" s="11" t="str">
        <f>IFERROR(VLOOKUP($A45,'XXII Szago M'!$H$3:$N$45,7,0),"")</f>
        <v/>
      </c>
      <c r="U45" s="11" t="str">
        <f>IFERROR(VLOOKUP($A45,'XX zKompasem M'!$L$3:$R$33,7,0),"")</f>
        <v/>
      </c>
      <c r="V45" s="11" t="str">
        <f>IFERROR(VLOOKUP($A45,'H60 TR200 M'!$AS$3:$AY$102,7,0),"")</f>
        <v/>
      </c>
      <c r="W45" s="11" t="str">
        <f>IFERROR(VLOOKUP($A45,'H60 TR100 M'!$AJ$3:$AP$165,7,0),"")</f>
        <v/>
      </c>
      <c r="X45" s="11" t="str">
        <f>IFERROR(VLOOKUP($A45,'Liszkor M'!$BR$3:$BX$38,7,0),"")</f>
        <v/>
      </c>
      <c r="Y45" s="11" t="str">
        <f>IFERROR(VLOOKUP($A45,'KW M'!$BQ$2:$BW$10,7,0),"")</f>
        <v/>
      </c>
      <c r="Z45" s="11" t="str">
        <f>IFERROR(VLOOKUP($A45,'Wilga M'!$L$3:$R$41,7,0),"")</f>
        <v/>
      </c>
      <c r="AA45" s="11" t="str">
        <f>IFERROR(VLOOKUP($A45,'NM 200 M'!$M$6:$S$41,7,0),"")</f>
        <v/>
      </c>
      <c r="AB45" s="21">
        <f>MIN(COUNT(F45:AA45)-COUNT(#REF!,W45,#REF!)*0.1,6)</f>
        <v>4</v>
      </c>
    </row>
    <row r="46" spans="1:28">
      <c r="A46">
        <v>149</v>
      </c>
      <c r="B46" s="18" t="str">
        <f>VLOOKUP($A46,id!$C:$H,6,0)</f>
        <v>Malicki Grzegorz</v>
      </c>
      <c r="C46" s="18" t="str">
        <f>VLOOKUP($A46,id!$C:$H,4,0)</f>
        <v>T-Mobile Sport Team</v>
      </c>
      <c r="D46" s="2">
        <f>IF(E45=E46,D45,ROW(B44))</f>
        <v>44</v>
      </c>
      <c r="E46" s="10">
        <f>LARGE(F46:AA46,1)+IFERROR(LARGE(F46:AA46,2),0)+IFERROR(LARGE(F46:AA46,3),0)+IFERROR(LARGE(F46:AA46,4),0)+IFERROR(LARGE(F46:AA46,5),0)+IFERROR(LARGE(F46:AA46,6),0)</f>
        <v>272.40675082295104</v>
      </c>
      <c r="F46" s="11"/>
      <c r="G46" s="11"/>
      <c r="H46" s="11"/>
      <c r="I46" s="11"/>
      <c r="J46" s="11" t="str">
        <f>IFERROR(VLOOKUP($A46,'Mazurskie Tropy M'!$L$2:$R$39,7,0),"")</f>
        <v/>
      </c>
      <c r="K46" s="11" t="str">
        <f>IFERROR(VLOOKUP($A46,'Grassor 300 M'!$BV$5:$CB$30,7,0),"")</f>
        <v/>
      </c>
      <c r="L46" s="11">
        <f>IFERROR(VLOOKUP($A46,'BO M'!$Q$2:$W$57,7,0),"")</f>
        <v>72.683370634995001</v>
      </c>
      <c r="M46" s="11">
        <f>IFERROR(VLOOKUP($A46,'Hawran M'!$AN$3:$AT$38,7,0),"")</f>
        <v>72.859450726978991</v>
      </c>
      <c r="N46" s="11" t="str">
        <f>IFERROR(VLOOKUP($A46,'Orientakcja 14 M'!$M$3:$S$43,7,0),"")</f>
        <v/>
      </c>
      <c r="O46" s="11" t="str">
        <f>IFERROR(VLOOKUP($A46,'ITOrient M'!$P$3:$V$37,7,0),"")</f>
        <v/>
      </c>
      <c r="P46" s="11">
        <f>IFERROR(VLOOKUP($A46,'Jatka M'!$K$4:$Q$19,7,0),"")</f>
        <v>60.035842293906818</v>
      </c>
      <c r="Q46" s="11" t="str">
        <f>IFERROR(VLOOKUP($A46,'Korno M'!$AG$2:$AM$37,7,0),"")</f>
        <v/>
      </c>
      <c r="R46" s="11">
        <f>IFERROR(VLOOKUP($A46,'Mordownik M'!$H$3:$N$23,7,0),"")</f>
        <v>66.828087167070237</v>
      </c>
      <c r="S46" s="11" t="str">
        <f>IFERROR(VLOOKUP($A46,'Orientakcja 15 M'!$M$3:$S$47,7,0),"")</f>
        <v/>
      </c>
      <c r="T46" s="11" t="str">
        <f>IFERROR(VLOOKUP($A46,'XXII Szago M'!$H$3:$N$45,7,0),"")</f>
        <v/>
      </c>
      <c r="U46" s="11" t="str">
        <f>IFERROR(VLOOKUP($A46,'XX zKompasem M'!$L$3:$R$33,7,0),"")</f>
        <v/>
      </c>
      <c r="V46" s="11" t="str">
        <f>IFERROR(VLOOKUP($A46,'H60 TR200 M'!$AS$3:$AY$102,7,0),"")</f>
        <v/>
      </c>
      <c r="W46" s="11" t="str">
        <f>IFERROR(VLOOKUP($A46,'H60 TR100 M'!$AJ$3:$AP$165,7,0),"")</f>
        <v/>
      </c>
      <c r="X46" s="11" t="str">
        <f>IFERROR(VLOOKUP($A46,'Liszkor M'!$BR$3:$BX$38,7,0),"")</f>
        <v/>
      </c>
      <c r="Y46" s="11" t="str">
        <f>IFERROR(VLOOKUP($A46,'KW M'!$BQ$2:$BW$10,7,0),"")</f>
        <v/>
      </c>
      <c r="Z46" s="11" t="str">
        <f>IFERROR(VLOOKUP($A46,'Wilga M'!$L$3:$R$41,7,0),"")</f>
        <v/>
      </c>
      <c r="AA46" s="11" t="str">
        <f>IFERROR(VLOOKUP($A46,'NM 200 M'!$M$6:$S$41,7,0),"")</f>
        <v/>
      </c>
      <c r="AB46" s="21">
        <f>MIN(COUNT(F46:AA46)-COUNT(#REF!,W46,#REF!)*0.1,6)</f>
        <v>4</v>
      </c>
    </row>
    <row r="47" spans="1:28">
      <c r="A47" s="12">
        <v>31</v>
      </c>
      <c r="B47" s="18" t="str">
        <f>VLOOKUP($A47,id!$C:$H,6,0)</f>
        <v>Makowiec Sławomir</v>
      </c>
      <c r="C47" s="18">
        <f>VLOOKUP($A47,id!$C:$H,4,0)</f>
        <v>0</v>
      </c>
      <c r="D47" s="2">
        <f>IF(E46=E47,D46,ROW(B45))</f>
        <v>45</v>
      </c>
      <c r="E47" s="10">
        <f>LARGE(F47:AA47,1)+IFERROR(LARGE(F47:AA47,2),0)+IFERROR(LARGE(F47:AA47,3),0)+IFERROR(LARGE(F47:AA47,4),0)+IFERROR(LARGE(F47:AA47,5),0)+IFERROR(LARGE(F47:AA47,6),0)</f>
        <v>271.1883552007655</v>
      </c>
      <c r="F47" s="11">
        <f>IFERROR(VLOOKUP(A47,'Pazur M'!K:Q,7,0),"")</f>
        <v>46.298623760103894</v>
      </c>
      <c r="G47" s="11">
        <f>IFERROR(VLOOKUP(A47,'XXI Szago M'!BL:BR,7,0),"")</f>
        <v>43.506145299186308</v>
      </c>
      <c r="H47" s="11" t="str">
        <f>IFERROR(VLOOKUP($A47,'XIX zKompasem M'!L:R,7,0),"")</f>
        <v/>
      </c>
      <c r="I47" s="11" t="str">
        <f>IFERROR(VLOOKUP($A47,'Roztoczńska 13 M'!$H$2:$N$13,7,0),"")</f>
        <v/>
      </c>
      <c r="J47" s="11" t="str">
        <f>IFERROR(VLOOKUP($A47,'Mazurskie Tropy M'!$L$2:$R$39,7,0),"")</f>
        <v/>
      </c>
      <c r="K47" s="11">
        <f>IFERROR(VLOOKUP($A47,'Grassor 300 M'!$BV$5:$CB$30,7,0),"")</f>
        <v>45.046359305193313</v>
      </c>
      <c r="L47" s="11" t="str">
        <f>IFERROR(VLOOKUP($A47,'BO M'!$Q$2:$W$57,7,0),"")</f>
        <v/>
      </c>
      <c r="M47" s="11" t="str">
        <f>IFERROR(VLOOKUP($A47,'Hawran M'!$AN$3:$AT$38,7,0),"")</f>
        <v/>
      </c>
      <c r="N47" s="11" t="str">
        <f>IFERROR(VLOOKUP($A47,'Orientakcja 14 M'!$M$3:$S$43,7,0),"")</f>
        <v/>
      </c>
      <c r="O47" s="11" t="str">
        <f>IFERROR(VLOOKUP($A47,'ITOrient M'!$P$3:$V$37,7,0),"")</f>
        <v/>
      </c>
      <c r="P47" s="11" t="str">
        <f>IFERROR(VLOOKUP($A47,'Jatka M'!$K$4:$Q$19,7,0),"")</f>
        <v/>
      </c>
      <c r="Q47" s="11" t="str">
        <f>IFERROR(VLOOKUP($A47,'Korno M'!$AG$2:$AM$37,7,0),"")</f>
        <v/>
      </c>
      <c r="R47" s="11" t="str">
        <f>IFERROR(VLOOKUP($A47,'Mordownik M'!$H$3:$N$23,7,0),"")</f>
        <v/>
      </c>
      <c r="S47" s="11" t="str">
        <f>IFERROR(VLOOKUP($A47,'Orientakcja 15 M'!$M$3:$S$47,7,0),"")</f>
        <v/>
      </c>
      <c r="T47" s="11">
        <f>IFERROR(VLOOKUP($A47,'XXII Szago M'!$H$3:$N$45,7,0),"")</f>
        <v>41.291232146098686</v>
      </c>
      <c r="U47" s="11" t="str">
        <f>IFERROR(VLOOKUP($A47,'XX zKompasem M'!$L$3:$R$33,7,0),"")</f>
        <v/>
      </c>
      <c r="V47" s="11">
        <f>IFERROR(VLOOKUP($A47,'H60 TR200 M'!$AS$3:$AY$102,7,0),"")</f>
        <v>44.345060110744001</v>
      </c>
      <c r="W47" s="11" t="str">
        <f>IFERROR(VLOOKUP($A47,'H60 TR100 M'!$AJ$3:$AP$165,7,0),"")</f>
        <v/>
      </c>
      <c r="X47" s="11" t="str">
        <f>IFERROR(VLOOKUP($A47,'Liszkor M'!$BR$3:$BX$38,7,0),"")</f>
        <v/>
      </c>
      <c r="Y47" s="11" t="str">
        <f>IFERROR(VLOOKUP($A47,'KW M'!$BQ$2:$BW$10,7,0),"")</f>
        <v/>
      </c>
      <c r="Z47" s="11" t="str">
        <f>IFERROR(VLOOKUP($A47,'Wilga M'!$L$3:$R$41,7,0),"")</f>
        <v/>
      </c>
      <c r="AA47" s="11">
        <f>IFERROR(VLOOKUP($A47,'NM 200 M'!$M$6:$S$41,7,0),"")</f>
        <v>50.70093457943927</v>
      </c>
      <c r="AB47" s="21">
        <f>MIN(COUNT(F47:AA47)-COUNT(#REF!,W47,#REF!)*0.1,6)</f>
        <v>6</v>
      </c>
    </row>
    <row r="48" spans="1:28">
      <c r="A48">
        <v>145</v>
      </c>
      <c r="B48" s="18" t="str">
        <f>VLOOKUP($A48,id!$C:$H,6,0)</f>
        <v>Wesołowski Michał</v>
      </c>
      <c r="C48" s="18" t="str">
        <f>VLOOKUP($A48,id!$C:$H,4,0)</f>
        <v>DiMEN</v>
      </c>
      <c r="D48" s="2">
        <f>IF(E47=E48,D47,ROW(B46))</f>
        <v>46</v>
      </c>
      <c r="E48" s="10">
        <f>LARGE(F48:AA48,1)+IFERROR(LARGE(F48:AA48,2),0)+IFERROR(LARGE(F48:AA48,3),0)+IFERROR(LARGE(F48:AA48,4),0)+IFERROR(LARGE(F48:AA48,5),0)+IFERROR(LARGE(F48:AA48,6),0)</f>
        <v>268.72954588502978</v>
      </c>
      <c r="F48" s="11"/>
      <c r="G48" s="11"/>
      <c r="H48" s="11"/>
      <c r="I48" s="11"/>
      <c r="J48" s="11" t="str">
        <f>IFERROR(VLOOKUP($A48,'Mazurskie Tropy M'!$L$2:$R$39,7,0),"")</f>
        <v/>
      </c>
      <c r="K48" s="11" t="str">
        <f>IFERROR(VLOOKUP($A48,'Grassor 300 M'!$BV$5:$CB$30,7,0),"")</f>
        <v/>
      </c>
      <c r="L48" s="11">
        <f>IFERROR(VLOOKUP($A48,'BO M'!$Q$2:$W$57,7,0),"")</f>
        <v>89.445692670856914</v>
      </c>
      <c r="M48" s="11" t="str">
        <f>IFERROR(VLOOKUP($A48,'Hawran M'!$AN$3:$AT$38,7,0),"")</f>
        <v/>
      </c>
      <c r="N48" s="11">
        <f>IFERROR(VLOOKUP($A48,'Orientakcja 14 M'!$M$3:$S$43,7,0),"")</f>
        <v>87.06073400454693</v>
      </c>
      <c r="O48" s="11" t="str">
        <f>IFERROR(VLOOKUP($A48,'ITOrient M'!$P$3:$V$37,7,0),"")</f>
        <v/>
      </c>
      <c r="P48" s="11" t="str">
        <f>IFERROR(VLOOKUP($A48,'Jatka M'!$K$4:$Q$19,7,0),"")</f>
        <v/>
      </c>
      <c r="Q48" s="11" t="str">
        <f>IFERROR(VLOOKUP($A48,'Korno M'!$AG$2:$AM$37,7,0),"")</f>
        <v/>
      </c>
      <c r="R48" s="11" t="str">
        <f>IFERROR(VLOOKUP($A48,'Mordownik M'!$H$3:$N$23,7,0),"")</f>
        <v/>
      </c>
      <c r="S48" s="11">
        <f>IFERROR(VLOOKUP($A48,'Orientakcja 15 M'!$M$3:$S$47,7,0),"")</f>
        <v>92.223119209625963</v>
      </c>
      <c r="T48" s="11" t="str">
        <f>IFERROR(VLOOKUP($A48,'XXII Szago M'!$H$3:$N$45,7,0),"")</f>
        <v/>
      </c>
      <c r="U48" s="11" t="str">
        <f>IFERROR(VLOOKUP($A48,'XX zKompasem M'!$L$3:$R$33,7,0),"")</f>
        <v/>
      </c>
      <c r="V48" s="11" t="str">
        <f>IFERROR(VLOOKUP($A48,'H60 TR200 M'!$AS$3:$AY$102,7,0),"")</f>
        <v/>
      </c>
      <c r="W48" s="11" t="str">
        <f>IFERROR(VLOOKUP($A48,'H60 TR100 M'!$AJ$3:$AP$165,7,0),"")</f>
        <v/>
      </c>
      <c r="X48" s="11" t="str">
        <f>IFERROR(VLOOKUP($A48,'Liszkor M'!$BR$3:$BX$38,7,0),"")</f>
        <v/>
      </c>
      <c r="Y48" s="11" t="str">
        <f>IFERROR(VLOOKUP($A48,'KW M'!$BQ$2:$BW$10,7,0),"")</f>
        <v/>
      </c>
      <c r="Z48" s="11" t="str">
        <f>IFERROR(VLOOKUP($A48,'Wilga M'!$L$3:$R$41,7,0),"")</f>
        <v/>
      </c>
      <c r="AA48" s="11" t="str">
        <f>IFERROR(VLOOKUP($A48,'NM 200 M'!$M$6:$S$41,7,0),"")</f>
        <v/>
      </c>
      <c r="AB48" s="21">
        <f>MIN(COUNT(F48:AA48)-COUNT(#REF!,W48,#REF!)*0.1,6)</f>
        <v>3</v>
      </c>
    </row>
    <row r="49" spans="1:28">
      <c r="A49">
        <v>70</v>
      </c>
      <c r="B49" s="18" t="str">
        <f>VLOOKUP($A49,id!$C:$H,6,0)</f>
        <v>Megger Sławek</v>
      </c>
      <c r="C49" s="18">
        <f>VLOOKUP($A49,id!$C:$H,4,0)</f>
        <v>0</v>
      </c>
      <c r="D49" s="2">
        <f>IF(E48=E49,D48,ROW(B47))</f>
        <v>47</v>
      </c>
      <c r="E49" s="10">
        <f>LARGE(F49:AA49,1)+IFERROR(LARGE(F49:AA49,2),0)+IFERROR(LARGE(F49:AA49,3),0)+IFERROR(LARGE(F49:AA49,4),0)+IFERROR(LARGE(F49:AA49,5),0)+IFERROR(LARGE(F49:AA49,6),0)</f>
        <v>266.15172916283046</v>
      </c>
      <c r="F49" s="11"/>
      <c r="G49" s="11">
        <f>IFERROR(VLOOKUP(A49,'XXI Szago M'!BL:BR,7,0),"")</f>
        <v>35.895487520736125</v>
      </c>
      <c r="H49" s="11" t="str">
        <f>IFERROR(VLOOKUP($A49,'XIX zKompasem M'!L:R,7,0),"")</f>
        <v/>
      </c>
      <c r="I49" s="11" t="str">
        <f>IFERROR(VLOOKUP($A49,'Roztoczńska 13 M'!$H$2:$N$13,7,0),"")</f>
        <v/>
      </c>
      <c r="J49" s="11" t="str">
        <f>IFERROR(VLOOKUP($A49,'Mazurskie Tropy M'!$L$2:$R$39,7,0),"")</f>
        <v/>
      </c>
      <c r="K49" s="11" t="str">
        <f>IFERROR(VLOOKUP($A49,'Grassor 300 M'!$BV$5:$CB$30,7,0),"")</f>
        <v/>
      </c>
      <c r="L49" s="11" t="str">
        <f>IFERROR(VLOOKUP($A49,'BO M'!$Q$2:$W$57,7,0),"")</f>
        <v/>
      </c>
      <c r="M49" s="11" t="str">
        <f>IFERROR(VLOOKUP($A49,'Hawran M'!$AN$3:$AT$38,7,0),"")</f>
        <v/>
      </c>
      <c r="N49" s="11" t="str">
        <f>IFERROR(VLOOKUP($A49,'Orientakcja 14 M'!$M$3:$S$43,7,0),"")</f>
        <v/>
      </c>
      <c r="O49" s="11" t="str">
        <f>IFERROR(VLOOKUP($A49,'ITOrient M'!$P$3:$V$37,7,0),"")</f>
        <v/>
      </c>
      <c r="P49" s="11" t="str">
        <f>IFERROR(VLOOKUP($A49,'Jatka M'!$K$4:$Q$19,7,0),"")</f>
        <v/>
      </c>
      <c r="Q49" s="11" t="str">
        <f>IFERROR(VLOOKUP($A49,'Korno M'!$AG$2:$AM$37,7,0),"")</f>
        <v/>
      </c>
      <c r="R49" s="11" t="str">
        <f>IFERROR(VLOOKUP($A49,'Mordownik M'!$H$3:$N$23,7,0),"")</f>
        <v/>
      </c>
      <c r="S49" s="11" t="str">
        <f>IFERROR(VLOOKUP($A49,'Orientakcja 15 M'!$M$3:$S$47,7,0),"")</f>
        <v/>
      </c>
      <c r="T49" s="11">
        <f>IFERROR(VLOOKUP($A49,'XXII Szago M'!$H$3:$N$45,7,0),"")</f>
        <v>68.802918949485516</v>
      </c>
      <c r="U49" s="11" t="str">
        <f>IFERROR(VLOOKUP($A49,'XX zKompasem M'!$L$3:$R$33,7,0),"")</f>
        <v/>
      </c>
      <c r="V49" s="11" t="str">
        <f>IFERROR(VLOOKUP($A49,'H60 TR200 M'!$AS$3:$AY$102,7,0),"")</f>
        <v/>
      </c>
      <c r="W49" s="11">
        <f>IFERROR(VLOOKUP($A49,'H60 TR100 M'!$AJ$3:$AP$165,7,0),"")</f>
        <v>81.187247304582215</v>
      </c>
      <c r="X49" s="11" t="str">
        <f>IFERROR(VLOOKUP($A49,'Liszkor M'!$BR$3:$BX$38,7,0),"")</f>
        <v/>
      </c>
      <c r="Y49" s="11" t="str">
        <f>IFERROR(VLOOKUP($A49,'KW M'!$BQ$2:$BW$10,7,0),"")</f>
        <v/>
      </c>
      <c r="Z49" s="11">
        <f>IFERROR(VLOOKUP($A49,'Wilga M'!$L$3:$R$41,7,0),"")</f>
        <v>80.266075388026607</v>
      </c>
      <c r="AA49" s="11" t="str">
        <f>IFERROR(VLOOKUP($A49,'NM 200 M'!$M$6:$S$41,7,0),"")</f>
        <v/>
      </c>
      <c r="AB49" s="21">
        <f>MIN(COUNT(F49:AA49)-COUNT(#REF!,W49,#REF!)*0.1,6)</f>
        <v>3.9</v>
      </c>
    </row>
    <row r="50" spans="1:28">
      <c r="A50">
        <v>57</v>
      </c>
      <c r="B50" s="18" t="str">
        <f>VLOOKUP($A50,id!$C:$H,6,0)</f>
        <v>Bagiński Olgierd</v>
      </c>
      <c r="C50" s="18" t="str">
        <f>VLOOKUP($A50,id!$C:$H,4,0)</f>
        <v>NORDA Active Team</v>
      </c>
      <c r="D50" s="2">
        <f>IF(E49=E50,D49,ROW(B48))</f>
        <v>48</v>
      </c>
      <c r="E50" s="10">
        <f>LARGE(F50:AA50,1)+IFERROR(LARGE(F50:AA50,2),0)+IFERROR(LARGE(F50:AA50,3),0)+IFERROR(LARGE(F50:AA50,4),0)+IFERROR(LARGE(F50:AA50,5),0)+IFERROR(LARGE(F50:AA50,6),0)</f>
        <v>263.57271109893185</v>
      </c>
      <c r="F50" s="11"/>
      <c r="G50" s="11">
        <f>IFERROR(VLOOKUP(A50,'XXI Szago M'!BL:BR,7,0),"")</f>
        <v>81.145001409157814</v>
      </c>
      <c r="H50" s="11" t="str">
        <f>IFERROR(VLOOKUP($A50,'XIX zKompasem M'!L:R,7,0),"")</f>
        <v/>
      </c>
      <c r="I50" s="11" t="str">
        <f>IFERROR(VLOOKUP($A50,'Roztoczńska 13 M'!$H$2:$N$13,7,0),"")</f>
        <v/>
      </c>
      <c r="J50" s="11" t="str">
        <f>IFERROR(VLOOKUP($A50,'Mazurskie Tropy M'!$L$2:$R$39,7,0),"")</f>
        <v/>
      </c>
      <c r="K50" s="11" t="str">
        <f>IFERROR(VLOOKUP($A50,'Grassor 300 M'!$BV$5:$CB$30,7,0),"")</f>
        <v/>
      </c>
      <c r="L50" s="11" t="str">
        <f>IFERROR(VLOOKUP($A50,'BO M'!$Q$2:$W$57,7,0),"")</f>
        <v/>
      </c>
      <c r="M50" s="11" t="str">
        <f>IFERROR(VLOOKUP($A50,'Hawran M'!$AN$3:$AT$38,7,0),"")</f>
        <v/>
      </c>
      <c r="N50" s="11" t="str">
        <f>IFERROR(VLOOKUP($A50,'Orientakcja 14 M'!$M$3:$S$43,7,0),"")</f>
        <v/>
      </c>
      <c r="O50" s="11" t="str">
        <f>IFERROR(VLOOKUP($A50,'ITOrient M'!$P$3:$V$37,7,0),"")</f>
        <v/>
      </c>
      <c r="P50" s="11" t="str">
        <f>IFERROR(VLOOKUP($A50,'Jatka M'!$K$4:$Q$19,7,0),"")</f>
        <v/>
      </c>
      <c r="Q50" s="11" t="str">
        <f>IFERROR(VLOOKUP($A50,'Korno M'!$AG$2:$AM$37,7,0),"")</f>
        <v/>
      </c>
      <c r="R50" s="11" t="str">
        <f>IFERROR(VLOOKUP($A50,'Mordownik M'!$H$3:$N$23,7,0),"")</f>
        <v/>
      </c>
      <c r="S50" s="11" t="str">
        <f>IFERROR(VLOOKUP($A50,'Orientakcja 15 M'!$M$3:$S$47,7,0),"")</f>
        <v/>
      </c>
      <c r="T50" s="11">
        <f>IFERROR(VLOOKUP($A50,'XXII Szago M'!$H$3:$N$45,7,0),"")</f>
        <v>100</v>
      </c>
      <c r="U50" s="11" t="str">
        <f>IFERROR(VLOOKUP($A50,'XX zKompasem M'!$L$3:$R$33,7,0),"")</f>
        <v/>
      </c>
      <c r="V50" s="11">
        <f>IFERROR(VLOOKUP($A50,'H60 TR200 M'!$AS$3:$AY$102,7,0),"")</f>
        <v>82.427709689774048</v>
      </c>
      <c r="W50" s="11" t="str">
        <f>IFERROR(VLOOKUP($A50,'H60 TR100 M'!$AJ$3:$AP$165,7,0),"")</f>
        <v/>
      </c>
      <c r="X50" s="11" t="str">
        <f>IFERROR(VLOOKUP($A50,'Liszkor M'!$BR$3:$BX$38,7,0),"")</f>
        <v/>
      </c>
      <c r="Y50" s="11" t="str">
        <f>IFERROR(VLOOKUP($A50,'KW M'!$BQ$2:$BW$10,7,0),"")</f>
        <v/>
      </c>
      <c r="Z50" s="11" t="str">
        <f>IFERROR(VLOOKUP($A50,'Wilga M'!$L$3:$R$41,7,0),"")</f>
        <v/>
      </c>
      <c r="AA50" s="11" t="str">
        <f>IFERROR(VLOOKUP($A50,'NM 200 M'!$M$6:$S$41,7,0),"")</f>
        <v/>
      </c>
      <c r="AB50" s="21">
        <f>MIN(COUNT(F50:AA50)-COUNT(#REF!,W50,#REF!)*0.1,6)</f>
        <v>3</v>
      </c>
    </row>
    <row r="51" spans="1:28">
      <c r="A51">
        <v>111</v>
      </c>
      <c r="B51" s="18" t="str">
        <f>VLOOKUP($A51,id!$C:$H,6,0)</f>
        <v>Niewęgłowski Piotr</v>
      </c>
      <c r="C51" s="18">
        <f>VLOOKUP($A51,id!$C:$H,4,0)</f>
        <v>0</v>
      </c>
      <c r="D51" s="2">
        <f>IF(E50=E51,D50,ROW(B49))</f>
        <v>49</v>
      </c>
      <c r="E51" s="10">
        <f>LARGE(F51:AA51,1)+IFERROR(LARGE(F51:AA51,2),0)+IFERROR(LARGE(F51:AA51,3),0)+IFERROR(LARGE(F51:AA51,4),0)+IFERROR(LARGE(F51:AA51,5),0)+IFERROR(LARGE(F51:AA51,6),0)</f>
        <v>259.51277400154822</v>
      </c>
      <c r="F51" s="11"/>
      <c r="G51" s="11"/>
      <c r="H51" s="11"/>
      <c r="I51" s="11"/>
      <c r="J51" s="11">
        <f>IFERROR(VLOOKUP($A51,'Mazurskie Tropy M'!$L$2:$R$39,7,0),"")</f>
        <v>50.888626380370958</v>
      </c>
      <c r="K51" s="11" t="str">
        <f>IFERROR(VLOOKUP($A51,'Grassor 300 M'!$BV$5:$CB$30,7,0),"")</f>
        <v/>
      </c>
      <c r="L51" s="11" t="str">
        <f>IFERROR(VLOOKUP($A51,'BO M'!$Q$2:$W$57,7,0),"")</f>
        <v/>
      </c>
      <c r="M51" s="11" t="str">
        <f>IFERROR(VLOOKUP($A51,'Hawran M'!$AN$3:$AT$38,7,0),"")</f>
        <v/>
      </c>
      <c r="N51" s="11">
        <f>IFERROR(VLOOKUP($A51,'Orientakcja 14 M'!$M$3:$S$43,7,0),"")</f>
        <v>70.608026313400913</v>
      </c>
      <c r="O51" s="11" t="str">
        <f>IFERROR(VLOOKUP($A51,'ITOrient M'!$P$3:$V$37,7,0),"")</f>
        <v/>
      </c>
      <c r="P51" s="11" t="str">
        <f>IFERROR(VLOOKUP($A51,'Jatka M'!$K$4:$Q$19,7,0),"")</f>
        <v/>
      </c>
      <c r="Q51" s="11" t="str">
        <f>IFERROR(VLOOKUP($A51,'Korno M'!$AG$2:$AM$37,7,0),"")</f>
        <v/>
      </c>
      <c r="R51" s="11" t="str">
        <f>IFERROR(VLOOKUP($A51,'Mordownik M'!$H$3:$N$23,7,0),"")</f>
        <v/>
      </c>
      <c r="S51" s="11">
        <f>IFERROR(VLOOKUP($A51,'Orientakcja 15 M'!$M$3:$S$47,7,0),"")</f>
        <v>66.474619331491823</v>
      </c>
      <c r="T51" s="11" t="str">
        <f>IFERROR(VLOOKUP($A51,'XXII Szago M'!$H$3:$N$45,7,0),"")</f>
        <v/>
      </c>
      <c r="U51" s="11" t="str">
        <f>IFERROR(VLOOKUP($A51,'XX zKompasem M'!$L$3:$R$33,7,0),"")</f>
        <v/>
      </c>
      <c r="V51" s="11" t="str">
        <f>IFERROR(VLOOKUP($A51,'H60 TR200 M'!$AS$3:$AY$102,7,0),"")</f>
        <v/>
      </c>
      <c r="W51" s="11" t="str">
        <f>IFERROR(VLOOKUP($A51,'H60 TR100 M'!$AJ$3:$AP$165,7,0),"")</f>
        <v/>
      </c>
      <c r="X51" s="11" t="str">
        <f>IFERROR(VLOOKUP($A51,'Liszkor M'!$BR$3:$BX$38,7,0),"")</f>
        <v/>
      </c>
      <c r="Y51" s="11" t="str">
        <f>IFERROR(VLOOKUP($A51,'KW M'!$BQ$2:$BW$10,7,0),"")</f>
        <v/>
      </c>
      <c r="Z51" s="11">
        <f>IFERROR(VLOOKUP($A51,'Wilga M'!$L$3:$R$41,7,0),"")</f>
        <v>71.541501976284565</v>
      </c>
      <c r="AA51" s="11" t="str">
        <f>IFERROR(VLOOKUP($A51,'NM 200 M'!$M$6:$S$41,7,0),"")</f>
        <v/>
      </c>
      <c r="AB51" s="21">
        <f>MIN(COUNT(F51:AA51)-COUNT(#REF!,W51,#REF!)*0.1,6)</f>
        <v>4</v>
      </c>
    </row>
    <row r="52" spans="1:28">
      <c r="A52">
        <v>33</v>
      </c>
      <c r="B52" s="18" t="str">
        <f>VLOOKUP($A52,id!$C:$H,6,0)</f>
        <v>Nikonowicz Adrian</v>
      </c>
      <c r="C52" s="18" t="str">
        <f>VLOOKUP($A52,id!$C:$H,4,0)</f>
        <v>Światowid Małe Gacno</v>
      </c>
      <c r="D52" s="2">
        <f>IF(E51=E52,D51,ROW(B50))</f>
        <v>50</v>
      </c>
      <c r="E52" s="10">
        <f>LARGE(F52:AA52,1)+IFERROR(LARGE(F52:AA52,2),0)+IFERROR(LARGE(F52:AA52,3),0)+IFERROR(LARGE(F52:AA52,4),0)+IFERROR(LARGE(F52:AA52,5),0)+IFERROR(LARGE(F52:AA52,6),0)</f>
        <v>257.86090041497488</v>
      </c>
      <c r="F52" s="11">
        <f>IFERROR(VLOOKUP(A52,'Pazur M'!K:Q,7,0),"")</f>
        <v>42.213451075388846</v>
      </c>
      <c r="G52" s="11">
        <f>IFERROR(VLOOKUP(A52,'XXI Szago M'!BL:BR,7,0),"")</f>
        <v>48.784791331725962</v>
      </c>
      <c r="H52" s="11" t="str">
        <f>IFERROR(VLOOKUP($A52,'XIX zKompasem M'!L:R,7,0),"")</f>
        <v/>
      </c>
      <c r="I52" s="11" t="str">
        <f>IFERROR(VLOOKUP($A52,'Roztoczńska 13 M'!$H$2:$N$13,7,0),"")</f>
        <v/>
      </c>
      <c r="J52" s="11">
        <f>IFERROR(VLOOKUP($A52,'Mazurskie Tropy M'!$L$2:$R$39,7,0),"")</f>
        <v>9.3420484496070717</v>
      </c>
      <c r="K52" s="11" t="str">
        <f>IFERROR(VLOOKUP($A52,'Grassor 300 M'!$BV$5:$CB$30,7,0),"")</f>
        <v/>
      </c>
      <c r="L52" s="11" t="str">
        <f>IFERROR(VLOOKUP($A52,'BO M'!$Q$2:$W$57,7,0),"")</f>
        <v/>
      </c>
      <c r="M52" s="11" t="str">
        <f>IFERROR(VLOOKUP($A52,'Hawran M'!$AN$3:$AT$38,7,0),"")</f>
        <v/>
      </c>
      <c r="N52" s="11" t="str">
        <f>IFERROR(VLOOKUP($A52,'Orientakcja 14 M'!$M$3:$S$43,7,0),"")</f>
        <v/>
      </c>
      <c r="O52" s="11" t="str">
        <f>IFERROR(VLOOKUP($A52,'ITOrient M'!$P$3:$V$37,7,0),"")</f>
        <v/>
      </c>
      <c r="P52" s="11" t="str">
        <f>IFERROR(VLOOKUP($A52,'Jatka M'!$K$4:$Q$19,7,0),"")</f>
        <v/>
      </c>
      <c r="Q52" s="11" t="str">
        <f>IFERROR(VLOOKUP($A52,'Korno M'!$AG$2:$AM$37,7,0),"")</f>
        <v/>
      </c>
      <c r="R52" s="11" t="str">
        <f>IFERROR(VLOOKUP($A52,'Mordownik M'!$H$3:$N$23,7,0),"")</f>
        <v/>
      </c>
      <c r="S52" s="11" t="str">
        <f>IFERROR(VLOOKUP($A52,'Orientakcja 15 M'!$M$3:$S$47,7,0),"")</f>
        <v/>
      </c>
      <c r="T52" s="11">
        <f>IFERROR(VLOOKUP($A52,'XXII Szago M'!$H$3:$N$45,7,0),"")</f>
        <v>51.545132785080256</v>
      </c>
      <c r="U52" s="11">
        <f>IFERROR(VLOOKUP($A52,'XX zKompasem M'!$L$3:$R$33,7,0),"")</f>
        <v>40.854538998698061</v>
      </c>
      <c r="V52" s="11" t="str">
        <f>IFERROR(VLOOKUP($A52,'H60 TR200 M'!$AS$3:$AY$102,7,0),"")</f>
        <v/>
      </c>
      <c r="W52" s="11">
        <f>IFERROR(VLOOKUP($A52,'H60 TR100 M'!$AJ$3:$AP$165,7,0),"")</f>
        <v>65.120937774474697</v>
      </c>
      <c r="X52" s="11" t="str">
        <f>IFERROR(VLOOKUP($A52,'Liszkor M'!$BR$3:$BX$38,7,0),"")</f>
        <v/>
      </c>
      <c r="Y52" s="11" t="str">
        <f>IFERROR(VLOOKUP($A52,'KW M'!$BQ$2:$BW$10,7,0),"")</f>
        <v/>
      </c>
      <c r="Z52" s="11" t="str">
        <f>IFERROR(VLOOKUP($A52,'Wilga M'!$L$3:$R$41,7,0),"")</f>
        <v/>
      </c>
      <c r="AA52" s="11" t="str">
        <f>IFERROR(VLOOKUP($A52,'NM 200 M'!$M$6:$S$41,7,0),"")</f>
        <v/>
      </c>
      <c r="AB52" s="21">
        <f>MIN(COUNT(F52:AA52)-COUNT(#REF!,W52,#REF!)*0.1,6)</f>
        <v>5.9</v>
      </c>
    </row>
    <row r="53" spans="1:28">
      <c r="A53">
        <v>134</v>
      </c>
      <c r="B53" s="18" t="str">
        <f>VLOOKUP($A53,id!$C:$H,6,0)</f>
        <v>Czarny Grzegorz</v>
      </c>
      <c r="C53" s="18">
        <f>VLOOKUP($A53,id!$C:$H,4,0)</f>
        <v>0</v>
      </c>
      <c r="D53" s="2">
        <f>IF(E52=E53,D52,ROW(B51))</f>
        <v>51</v>
      </c>
      <c r="E53" s="10">
        <f>LARGE(F53:AA53,1)+IFERROR(LARGE(F53:AA53,2),0)+IFERROR(LARGE(F53:AA53,3),0)+IFERROR(LARGE(F53:AA53,4),0)+IFERROR(LARGE(F53:AA53,5),0)+IFERROR(LARGE(F53:AA53,6),0)</f>
        <v>249.63256518451814</v>
      </c>
      <c r="F53" s="11"/>
      <c r="G53" s="11"/>
      <c r="H53" s="11"/>
      <c r="I53" s="11"/>
      <c r="J53" s="11" t="str">
        <f>IFERROR(VLOOKUP($A53,'Mazurskie Tropy M'!$L$2:$R$39,7,0),"")</f>
        <v/>
      </c>
      <c r="K53" s="11">
        <f>IFERROR(VLOOKUP($A53,'Grassor 300 M'!$BV$5:$CB$30,7,0),"")</f>
        <v>61.938744044640806</v>
      </c>
      <c r="L53" s="11">
        <f>IFERROR(VLOOKUP($A53,'BO M'!$Q$2:$W$57,7,0),"")</f>
        <v>28.211559265816671</v>
      </c>
      <c r="M53" s="11">
        <f>IFERROR(VLOOKUP($A53,'Hawran M'!$AN$3:$AT$38,7,0),"")</f>
        <v>59.664432091384377</v>
      </c>
      <c r="N53" s="11" t="str">
        <f>IFERROR(VLOOKUP($A53,'Orientakcja 14 M'!$M$3:$S$43,7,0),"")</f>
        <v/>
      </c>
      <c r="O53" s="11" t="str">
        <f>IFERROR(VLOOKUP($A53,'ITOrient M'!$P$3:$V$37,7,0),"")</f>
        <v/>
      </c>
      <c r="P53" s="11">
        <f>IFERROR(VLOOKUP($A53,'Jatka M'!$K$4:$Q$19,7,0),"")</f>
        <v>56.11390284757119</v>
      </c>
      <c r="Q53" s="11" t="str">
        <f>IFERROR(VLOOKUP($A53,'Korno M'!$AG$2:$AM$37,7,0),"")</f>
        <v/>
      </c>
      <c r="R53" s="11" t="str">
        <f>IFERROR(VLOOKUP($A53,'Mordownik M'!$H$3:$N$23,7,0),"")</f>
        <v/>
      </c>
      <c r="S53" s="11" t="str">
        <f>IFERROR(VLOOKUP($A53,'Orientakcja 15 M'!$M$3:$S$47,7,0),"")</f>
        <v/>
      </c>
      <c r="T53" s="11" t="str">
        <f>IFERROR(VLOOKUP($A53,'XXII Szago M'!$H$3:$N$45,7,0),"")</f>
        <v/>
      </c>
      <c r="U53" s="11" t="str">
        <f>IFERROR(VLOOKUP($A53,'XX zKompasem M'!$L$3:$R$33,7,0),"")</f>
        <v/>
      </c>
      <c r="V53" s="11" t="str">
        <f>IFERROR(VLOOKUP($A53,'H60 TR200 M'!$AS$3:$AY$102,7,0),"")</f>
        <v/>
      </c>
      <c r="W53" s="11" t="str">
        <f>IFERROR(VLOOKUP($A53,'H60 TR100 M'!$AJ$3:$AP$165,7,0),"")</f>
        <v/>
      </c>
      <c r="X53" s="11" t="str">
        <f>IFERROR(VLOOKUP($A53,'Liszkor M'!$BR$3:$BX$38,7,0),"")</f>
        <v/>
      </c>
      <c r="Y53" s="11">
        <f>IFERROR(VLOOKUP($A53,'KW M'!$BQ$2:$BW$10,7,0),"")</f>
        <v>43.703926935105095</v>
      </c>
      <c r="Z53" s="11" t="str">
        <f>IFERROR(VLOOKUP($A53,'Wilga M'!$L$3:$R$41,7,0),"")</f>
        <v/>
      </c>
      <c r="AA53" s="11" t="str">
        <f>IFERROR(VLOOKUP($A53,'NM 200 M'!$M$6:$S$41,7,0),"")</f>
        <v/>
      </c>
      <c r="AB53" s="21">
        <f>MIN(COUNT(F53:AA53)-COUNT(#REF!,W53,#REF!)*0.1,6)</f>
        <v>5</v>
      </c>
    </row>
    <row r="54" spans="1:28">
      <c r="A54" s="12">
        <v>32</v>
      </c>
      <c r="B54" s="18" t="str">
        <f>VLOOKUP($A54,id!$C:$H,6,0)</f>
        <v>Tiszbein Piotr</v>
      </c>
      <c r="C54" s="18" t="str">
        <f>VLOOKUP($A54,id!$C:$H,4,0)</f>
        <v>Ameba Lisiny</v>
      </c>
      <c r="D54" s="2">
        <f>IF(E53=E54,D53,ROW(B52))</f>
        <v>52</v>
      </c>
      <c r="E54" s="10">
        <f>LARGE(F54:AA54,1)+IFERROR(LARGE(F54:AA54,2),0)+IFERROR(LARGE(F54:AA54,3),0)+IFERROR(LARGE(F54:AA54,4),0)+IFERROR(LARGE(F54:AA54,5),0)+IFERROR(LARGE(F54:AA54,6),0)</f>
        <v>248.4726871713475</v>
      </c>
      <c r="F54" s="11">
        <f>IFERROR(VLOOKUP(A54,'Pazur M'!K:Q,7,0),"")</f>
        <v>42.213451075388846</v>
      </c>
      <c r="G54" s="11">
        <f>IFERROR(VLOOKUP(A54,'XXI Szago M'!BL:BR,7,0),"")</f>
        <v>48.784791331725962</v>
      </c>
      <c r="H54" s="11" t="str">
        <f>IFERROR(VLOOKUP($A54,'XIX zKompasem M'!L:R,7,0),"")</f>
        <v/>
      </c>
      <c r="I54" s="11" t="str">
        <f>IFERROR(VLOOKUP($A54,'Roztoczńska 13 M'!$H$2:$N$13,7,0),"")</f>
        <v/>
      </c>
      <c r="J54" s="11">
        <f>IFERROR(VLOOKUP($A54,'Mazurskie Tropy M'!$L$2:$R$39,7,0),"")</f>
        <v>0</v>
      </c>
      <c r="K54" s="11" t="str">
        <f>IFERROR(VLOOKUP($A54,'Grassor 300 M'!$BV$5:$CB$30,7,0),"")</f>
        <v/>
      </c>
      <c r="L54" s="11" t="str">
        <f>IFERROR(VLOOKUP($A54,'BO M'!$Q$2:$W$57,7,0),"")</f>
        <v/>
      </c>
      <c r="M54" s="11" t="str">
        <f>IFERROR(VLOOKUP($A54,'Hawran M'!$AN$3:$AT$38,7,0),"")</f>
        <v/>
      </c>
      <c r="N54" s="11" t="str">
        <f>IFERROR(VLOOKUP($A54,'Orientakcja 14 M'!$M$3:$S$43,7,0),"")</f>
        <v/>
      </c>
      <c r="O54" s="11" t="str">
        <f>IFERROR(VLOOKUP($A54,'ITOrient M'!$P$3:$V$37,7,0),"")</f>
        <v/>
      </c>
      <c r="P54" s="11" t="str">
        <f>IFERROR(VLOOKUP($A54,'Jatka M'!$K$4:$Q$19,7,0),"")</f>
        <v/>
      </c>
      <c r="Q54" s="11" t="str">
        <f>IFERROR(VLOOKUP($A54,'Korno M'!$AG$2:$AM$37,7,0),"")</f>
        <v/>
      </c>
      <c r="R54" s="11" t="str">
        <f>IFERROR(VLOOKUP($A54,'Mordownik M'!$H$3:$N$23,7,0),"")</f>
        <v/>
      </c>
      <c r="S54" s="11" t="str">
        <f>IFERROR(VLOOKUP($A54,'Orientakcja 15 M'!$M$3:$S$47,7,0),"")</f>
        <v/>
      </c>
      <c r="T54" s="11">
        <f>IFERROR(VLOOKUP($A54,'XXII Szago M'!$H$3:$N$45,7,0),"")</f>
        <v>51.545132785080256</v>
      </c>
      <c r="U54" s="11">
        <f>IFERROR(VLOOKUP($A54,'XX zKompasem M'!$L$3:$R$33,7,0),"")</f>
        <v>40.854538998698061</v>
      </c>
      <c r="V54" s="11" t="str">
        <f>IFERROR(VLOOKUP($A54,'H60 TR200 M'!$AS$3:$AY$102,7,0),"")</f>
        <v/>
      </c>
      <c r="W54" s="11">
        <f>IFERROR(VLOOKUP($A54,'H60 TR100 M'!$AJ$3:$AP$165,7,0),"")</f>
        <v>65.07477298045437</v>
      </c>
      <c r="X54" s="11" t="str">
        <f>IFERROR(VLOOKUP($A54,'Liszkor M'!$BR$3:$BX$38,7,0),"")</f>
        <v/>
      </c>
      <c r="Y54" s="11" t="str">
        <f>IFERROR(VLOOKUP($A54,'KW M'!$BQ$2:$BW$10,7,0),"")</f>
        <v/>
      </c>
      <c r="Z54" s="11" t="str">
        <f>IFERROR(VLOOKUP($A54,'Wilga M'!$L$3:$R$41,7,0),"")</f>
        <v/>
      </c>
      <c r="AA54" s="11" t="str">
        <f>IFERROR(VLOOKUP($A54,'NM 200 M'!$M$6:$S$41,7,0),"")</f>
        <v/>
      </c>
      <c r="AB54" s="21">
        <f>MIN(COUNT(F54:AA54)-COUNT(#REF!,W54,#REF!)*0.1,6)</f>
        <v>5.9</v>
      </c>
    </row>
    <row r="55" spans="1:28">
      <c r="A55" s="12">
        <v>2</v>
      </c>
      <c r="B55" s="18" t="str">
        <f>VLOOKUP($A55,id!$C:$H,6,0)</f>
        <v>Ćwidak Paweł</v>
      </c>
      <c r="C55" s="18" t="str">
        <f>VLOOKUP($A55,id!$C:$H,4,0)</f>
        <v>SKPT Gdańsk</v>
      </c>
      <c r="D55" s="2">
        <f>IF(E54=E55,D54,ROW(B53))</f>
        <v>53</v>
      </c>
      <c r="E55" s="10">
        <f>LARGE(F55:AA55,1)+IFERROR(LARGE(F55:AA55,2),0)+IFERROR(LARGE(F55:AA55,3),0)+IFERROR(LARGE(F55:AA55,4),0)+IFERROR(LARGE(F55:AA55,5),0)+IFERROR(LARGE(F55:AA55,6),0)</f>
        <v>242.76126176415602</v>
      </c>
      <c r="F55" s="11">
        <f>IFERROR(VLOOKUP(A55,'Pazur M'!K:Q,7,0),"")</f>
        <v>96.30434782608684</v>
      </c>
      <c r="G55" s="11" t="str">
        <f>IFERROR(VLOOKUP(A55,'XXI Szago M'!BL:BR,7,0),"")</f>
        <v/>
      </c>
      <c r="H55" s="11" t="str">
        <f>IFERROR(VLOOKUP($A55,'XIX zKompasem M'!L:R,7,0),"")</f>
        <v/>
      </c>
      <c r="I55" s="11" t="str">
        <f>IFERROR(VLOOKUP($A55,'Roztoczńska 13 M'!$H$2:$N$13,7,0),"")</f>
        <v/>
      </c>
      <c r="J55" s="11">
        <f>IFERROR(VLOOKUP($A55,'Mazurskie Tropy M'!$L$2:$R$39,7,0),"")</f>
        <v>46.456913938069206</v>
      </c>
      <c r="K55" s="11" t="str">
        <f>IFERROR(VLOOKUP($A55,'Grassor 300 M'!$BV$5:$CB$30,7,0),"")</f>
        <v/>
      </c>
      <c r="L55" s="11" t="str">
        <f>IFERROR(VLOOKUP($A55,'BO M'!$Q$2:$W$57,7,0),"")</f>
        <v/>
      </c>
      <c r="M55" s="11" t="str">
        <f>IFERROR(VLOOKUP($A55,'Hawran M'!$AN$3:$AT$38,7,0),"")</f>
        <v/>
      </c>
      <c r="N55" s="11" t="str">
        <f>IFERROR(VLOOKUP($A55,'Orientakcja 14 M'!$M$3:$S$43,7,0),"")</f>
        <v/>
      </c>
      <c r="O55" s="11" t="str">
        <f>IFERROR(VLOOKUP($A55,'ITOrient M'!$P$3:$V$37,7,0),"")</f>
        <v/>
      </c>
      <c r="P55" s="11" t="str">
        <f>IFERROR(VLOOKUP($A55,'Jatka M'!$K$4:$Q$19,7,0),"")</f>
        <v/>
      </c>
      <c r="Q55" s="11" t="str">
        <f>IFERROR(VLOOKUP($A55,'Korno M'!$AG$2:$AM$37,7,0),"")</f>
        <v/>
      </c>
      <c r="R55" s="11" t="str">
        <f>IFERROR(VLOOKUP($A55,'Mordownik M'!$H$3:$N$23,7,0),"")</f>
        <v/>
      </c>
      <c r="S55" s="11" t="str">
        <f>IFERROR(VLOOKUP($A55,'Orientakcja 15 M'!$M$3:$S$47,7,0),"")</f>
        <v/>
      </c>
      <c r="T55" s="11">
        <f>IFERROR(VLOOKUP($A55,'XXII Szago M'!$H$3:$N$45,7,0),"")</f>
        <v>100</v>
      </c>
      <c r="U55" s="11" t="str">
        <f>IFERROR(VLOOKUP($A55,'XX zKompasem M'!$L$3:$R$33,7,0),"")</f>
        <v/>
      </c>
      <c r="V55" s="11" t="str">
        <f>IFERROR(VLOOKUP($A55,'H60 TR200 M'!$AS$3:$AY$102,7,0),"")</f>
        <v/>
      </c>
      <c r="W55" s="11" t="str">
        <f>IFERROR(VLOOKUP($A55,'H60 TR100 M'!$AJ$3:$AP$165,7,0),"")</f>
        <v/>
      </c>
      <c r="X55" s="11" t="str">
        <f>IFERROR(VLOOKUP($A55,'Liszkor M'!$BR$3:$BX$38,7,0),"")</f>
        <v/>
      </c>
      <c r="Y55" s="11" t="str">
        <f>IFERROR(VLOOKUP($A55,'KW M'!$BQ$2:$BW$10,7,0),"")</f>
        <v/>
      </c>
      <c r="Z55" s="11" t="str">
        <f>IFERROR(VLOOKUP($A55,'Wilga M'!$L$3:$R$41,7,0),"")</f>
        <v/>
      </c>
      <c r="AA55" s="11" t="str">
        <f>IFERROR(VLOOKUP($A55,'NM 200 M'!$M$6:$S$41,7,0),"")</f>
        <v/>
      </c>
      <c r="AB55" s="21">
        <f>MIN(COUNT(F55:AA55)-COUNT(#REF!,W55,#REF!)*0.1,6)</f>
        <v>3</v>
      </c>
    </row>
    <row r="56" spans="1:28">
      <c r="A56">
        <v>27</v>
      </c>
      <c r="B56" s="18" t="str">
        <f>VLOOKUP($A56,id!$C:$H,6,0)</f>
        <v>Konieczny Tomasz</v>
      </c>
      <c r="C56" s="18">
        <f>VLOOKUP($A56,id!$C:$H,4,0)</f>
        <v>0</v>
      </c>
      <c r="D56" s="2">
        <f>IF(E55=E56,D55,ROW(B54))</f>
        <v>54</v>
      </c>
      <c r="E56" s="10">
        <f>LARGE(F56:AA56,1)+IFERROR(LARGE(F56:AA56,2),0)+IFERROR(LARGE(F56:AA56,3),0)+IFERROR(LARGE(F56:AA56,4),0)+IFERROR(LARGE(F56:AA56,5),0)+IFERROR(LARGE(F56:AA56,6),0)</f>
        <v>241.23440830321371</v>
      </c>
      <c r="F56" s="11">
        <f>IFERROR(VLOOKUP(A56,'Pazur M'!K:Q,7,0),"")</f>
        <v>52.318534228300024</v>
      </c>
      <c r="G56" s="11">
        <f>IFERROR(VLOOKUP(A56,'XXI Szago M'!BL:BR,7,0),"")</f>
        <v>30.162172074693796</v>
      </c>
      <c r="H56" s="11" t="str">
        <f>IFERROR(VLOOKUP($A56,'XIX zKompasem M'!L:R,7,0),"")</f>
        <v/>
      </c>
      <c r="I56" s="11" t="str">
        <f>IFERROR(VLOOKUP($A56,'Roztoczńska 13 M'!$H$2:$N$13,7,0),"")</f>
        <v/>
      </c>
      <c r="J56" s="11">
        <f>IFERROR(VLOOKUP($A56,'Mazurskie Tropy M'!$L$2:$R$39,7,0),"")</f>
        <v>26.063215254587732</v>
      </c>
      <c r="K56" s="11" t="str">
        <f>IFERROR(VLOOKUP($A56,'Grassor 300 M'!$BV$5:$CB$30,7,0),"")</f>
        <v/>
      </c>
      <c r="L56" s="11" t="str">
        <f>IFERROR(VLOOKUP($A56,'BO M'!$Q$2:$W$57,7,0),"")</f>
        <v/>
      </c>
      <c r="M56" s="11">
        <f>IFERROR(VLOOKUP($A56,'Hawran M'!$AN$3:$AT$38,7,0),"")</f>
        <v>61.959217941053005</v>
      </c>
      <c r="N56" s="11" t="str">
        <f>IFERROR(VLOOKUP($A56,'Orientakcja 14 M'!$M$3:$S$43,7,0),"")</f>
        <v/>
      </c>
      <c r="O56" s="11" t="str">
        <f>IFERROR(VLOOKUP($A56,'ITOrient M'!$P$3:$V$37,7,0),"")</f>
        <v/>
      </c>
      <c r="P56" s="11" t="str">
        <f>IFERROR(VLOOKUP($A56,'Jatka M'!$K$4:$Q$19,7,0),"")</f>
        <v/>
      </c>
      <c r="Q56" s="11" t="str">
        <f>IFERROR(VLOOKUP($A56,'Korno M'!$AG$2:$AM$37,7,0),"")</f>
        <v/>
      </c>
      <c r="R56" s="11" t="str">
        <f>IFERROR(VLOOKUP($A56,'Mordownik M'!$H$3:$N$23,7,0),"")</f>
        <v/>
      </c>
      <c r="S56" s="11" t="str">
        <f>IFERROR(VLOOKUP($A56,'Orientakcja 15 M'!$M$3:$S$47,7,0),"")</f>
        <v/>
      </c>
      <c r="T56" s="11" t="str">
        <f>IFERROR(VLOOKUP($A56,'XXII Szago M'!$H$3:$N$45,7,0),"")</f>
        <v/>
      </c>
      <c r="U56" s="11" t="str">
        <f>IFERROR(VLOOKUP($A56,'XX zKompasem M'!$L$3:$R$33,7,0),"")</f>
        <v/>
      </c>
      <c r="V56" s="11" t="str">
        <f>IFERROR(VLOOKUP($A56,'H60 TR200 M'!$AS$3:$AY$102,7,0),"")</f>
        <v/>
      </c>
      <c r="W56" s="11">
        <f>IFERROR(VLOOKUP($A56,'H60 TR100 M'!$AJ$3:$AP$165,7,0),"")</f>
        <v>70.731268804579159</v>
      </c>
      <c r="X56" s="11" t="str">
        <f>IFERROR(VLOOKUP($A56,'Liszkor M'!$BR$3:$BX$38,7,0),"")</f>
        <v/>
      </c>
      <c r="Y56" s="11" t="str">
        <f>IFERROR(VLOOKUP($A56,'KW M'!$BQ$2:$BW$10,7,0),"")</f>
        <v/>
      </c>
      <c r="Z56" s="11" t="str">
        <f>IFERROR(VLOOKUP($A56,'Wilga M'!$L$3:$R$41,7,0),"")</f>
        <v/>
      </c>
      <c r="AA56" s="11" t="str">
        <f>IFERROR(VLOOKUP($A56,'NM 200 M'!$M$6:$S$41,7,0),"")</f>
        <v/>
      </c>
      <c r="AB56" s="21">
        <f>MIN(COUNT(F56:AA56)-COUNT(#REF!,W56,#REF!)*0.1,6)</f>
        <v>4.9000000000000004</v>
      </c>
    </row>
    <row r="57" spans="1:28">
      <c r="A57">
        <v>133</v>
      </c>
      <c r="B57" s="18" t="str">
        <f>VLOOKUP($A57,id!$C:$H,6,0)</f>
        <v>Sójka Tomasz</v>
      </c>
      <c r="C57" s="18">
        <f>VLOOKUP($A57,id!$C:$H,4,0)</f>
        <v>0</v>
      </c>
      <c r="D57" s="2">
        <f>IF(E56=E57,D56,ROW(B55))</f>
        <v>55</v>
      </c>
      <c r="E57" s="10">
        <f>LARGE(F57:AA57,1)+IFERROR(LARGE(F57:AA57,2),0)+IFERROR(LARGE(F57:AA57,3),0)+IFERROR(LARGE(F57:AA57,4),0)+IFERROR(LARGE(F57:AA57,5),0)+IFERROR(LARGE(F57:AA57,6),0)</f>
        <v>240.26097620056041</v>
      </c>
      <c r="F57" s="11"/>
      <c r="G57" s="11"/>
      <c r="H57" s="11"/>
      <c r="I57" s="11"/>
      <c r="J57" s="11" t="str">
        <f>IFERROR(VLOOKUP($A57,'Mazurskie Tropy M'!$L$2:$R$39,7,0),"")</f>
        <v/>
      </c>
      <c r="K57" s="11">
        <f>IFERROR(VLOOKUP($A57,'Grassor 300 M'!$BV$5:$CB$30,7,0),"")</f>
        <v>62.642593408784457</v>
      </c>
      <c r="L57" s="11" t="str">
        <f>IFERROR(VLOOKUP($A57,'BO M'!$Q$2:$W$57,7,0),"")</f>
        <v/>
      </c>
      <c r="M57" s="11" t="str">
        <f>IFERROR(VLOOKUP($A57,'Hawran M'!$AN$3:$AT$38,7,0),"")</f>
        <v/>
      </c>
      <c r="N57" s="11">
        <f>IFERROR(VLOOKUP($A57,'Orientakcja 14 M'!$M$3:$S$43,7,0),"")</f>
        <v>51.014027804019705</v>
      </c>
      <c r="O57" s="11" t="str">
        <f>IFERROR(VLOOKUP($A57,'ITOrient M'!$P$3:$V$37,7,0),"")</f>
        <v/>
      </c>
      <c r="P57" s="11" t="str">
        <f>IFERROR(VLOOKUP($A57,'Jatka M'!$K$4:$Q$19,7,0),"")</f>
        <v/>
      </c>
      <c r="Q57" s="11">
        <f>IFERROR(VLOOKUP($A57,'Korno M'!$AG$2:$AM$37,7,0),"")</f>
        <v>54.572868319819179</v>
      </c>
      <c r="R57" s="11" t="str">
        <f>IFERROR(VLOOKUP($A57,'Mordownik M'!$H$3:$N$23,7,0),"")</f>
        <v/>
      </c>
      <c r="S57" s="11" t="str">
        <f>IFERROR(VLOOKUP($A57,'Orientakcja 15 M'!$M$3:$S$47,7,0),"")</f>
        <v/>
      </c>
      <c r="T57" s="11" t="str">
        <f>IFERROR(VLOOKUP($A57,'XXII Szago M'!$H$3:$N$45,7,0),"")</f>
        <v/>
      </c>
      <c r="U57" s="11" t="str">
        <f>IFERROR(VLOOKUP($A57,'XX zKompasem M'!$L$3:$R$33,7,0),"")</f>
        <v/>
      </c>
      <c r="V57" s="11" t="str">
        <f>IFERROR(VLOOKUP($A57,'H60 TR200 M'!$AS$3:$AY$102,7,0),"")</f>
        <v/>
      </c>
      <c r="W57" s="11" t="str">
        <f>IFERROR(VLOOKUP($A57,'H60 TR100 M'!$AJ$3:$AP$165,7,0),"")</f>
        <v/>
      </c>
      <c r="X57" s="11" t="str">
        <f>IFERROR(VLOOKUP($A57,'Liszkor M'!$BR$3:$BX$38,7,0),"")</f>
        <v/>
      </c>
      <c r="Y57" s="11">
        <f>IFERROR(VLOOKUP($A57,'KW M'!$BQ$2:$BW$10,7,0),"")</f>
        <v>45.452084012509296</v>
      </c>
      <c r="Z57" s="11" t="str">
        <f>IFERROR(VLOOKUP($A57,'Wilga M'!$L$3:$R$41,7,0),"")</f>
        <v/>
      </c>
      <c r="AA57" s="11">
        <f>IFERROR(VLOOKUP($A57,'NM 200 M'!$M$6:$S$41,7,0),"")</f>
        <v>26.579402655427767</v>
      </c>
      <c r="AB57" s="21">
        <f>MIN(COUNT(F57:AA57)-COUNT(#REF!,W57,#REF!)*0.1,6)</f>
        <v>5</v>
      </c>
    </row>
    <row r="58" spans="1:28">
      <c r="A58">
        <v>87</v>
      </c>
      <c r="B58" s="18" t="str">
        <f>VLOOKUP($A58,id!$C:$H,6,0)</f>
        <v>Żelasko Andrzej</v>
      </c>
      <c r="C58" s="18">
        <f>VLOOKUP($A58,id!$C:$H,4,0)</f>
        <v>0</v>
      </c>
      <c r="D58" s="2">
        <f>IF(E57=E58,D57,ROW(B56))</f>
        <v>56</v>
      </c>
      <c r="E58" s="10">
        <f>LARGE(F58:AA58,1)+IFERROR(LARGE(F58:AA58,2),0)+IFERROR(LARGE(F58:AA58,3),0)+IFERROR(LARGE(F58:AA58,4),0)+IFERROR(LARGE(F58:AA58,5),0)+IFERROR(LARGE(F58:AA58,6),0)</f>
        <v>238.22861510988659</v>
      </c>
      <c r="F58" s="11"/>
      <c r="G58" s="11" t="str">
        <f>IFERROR(VLOOKUP(A58,'XXI Szago M'!BL:BR,7,0),"")</f>
        <v/>
      </c>
      <c r="H58" s="11" t="str">
        <f>IFERROR(VLOOKUP($A58,'XIX zKompasem M'!L:R,7,0),"")</f>
        <v/>
      </c>
      <c r="I58" s="11">
        <f>IFERROR(VLOOKUP($A58,'Roztoczńska 13 M'!$H$2:$N$13,7,0),"")</f>
        <v>60.511536126290231</v>
      </c>
      <c r="J58" s="11" t="str">
        <f>IFERROR(VLOOKUP($A58,'Mazurskie Tropy M'!$L$2:$R$39,7,0),"")</f>
        <v/>
      </c>
      <c r="K58" s="11">
        <f>IFERROR(VLOOKUP($A58,'Grassor 300 M'!$BV$5:$CB$30,7,0),"")</f>
        <v>61.938744044640806</v>
      </c>
      <c r="L58" s="11" t="str">
        <f>IFERROR(VLOOKUP($A58,'BO M'!$Q$2:$W$57,7,0),"")</f>
        <v/>
      </c>
      <c r="M58" s="11">
        <f>IFERROR(VLOOKUP($A58,'Hawran M'!$AN$3:$AT$38,7,0),"")</f>
        <v>59.664432091384377</v>
      </c>
      <c r="N58" s="11" t="str">
        <f>IFERROR(VLOOKUP($A58,'Orientakcja 14 M'!$M$3:$S$43,7,0),"")</f>
        <v/>
      </c>
      <c r="O58" s="11" t="str">
        <f>IFERROR(VLOOKUP($A58,'ITOrient M'!$P$3:$V$37,7,0),"")</f>
        <v/>
      </c>
      <c r="P58" s="11">
        <f>IFERROR(VLOOKUP($A58,'Jatka M'!$K$4:$Q$19,7,0),"")</f>
        <v>56.11390284757119</v>
      </c>
      <c r="Q58" s="11" t="str">
        <f>IFERROR(VLOOKUP($A58,'Korno M'!$AG$2:$AM$37,7,0),"")</f>
        <v/>
      </c>
      <c r="R58" s="11" t="str">
        <f>IFERROR(VLOOKUP($A58,'Mordownik M'!$H$3:$N$23,7,0),"")</f>
        <v/>
      </c>
      <c r="S58" s="11" t="str">
        <f>IFERROR(VLOOKUP($A58,'Orientakcja 15 M'!$M$3:$S$47,7,0),"")</f>
        <v/>
      </c>
      <c r="T58" s="11" t="str">
        <f>IFERROR(VLOOKUP($A58,'XXII Szago M'!$H$3:$N$45,7,0),"")</f>
        <v/>
      </c>
      <c r="U58" s="11" t="str">
        <f>IFERROR(VLOOKUP($A58,'XX zKompasem M'!$L$3:$R$33,7,0),"")</f>
        <v/>
      </c>
      <c r="V58" s="11" t="str">
        <f>IFERROR(VLOOKUP($A58,'H60 TR200 M'!$AS$3:$AY$102,7,0),"")</f>
        <v/>
      </c>
      <c r="W58" s="11" t="str">
        <f>IFERROR(VLOOKUP($A58,'H60 TR100 M'!$AJ$3:$AP$165,7,0),"")</f>
        <v/>
      </c>
      <c r="X58" s="11" t="str">
        <f>IFERROR(VLOOKUP($A58,'Liszkor M'!$BR$3:$BX$38,7,0),"")</f>
        <v/>
      </c>
      <c r="Y58" s="11" t="str">
        <f>IFERROR(VLOOKUP($A58,'KW M'!$BQ$2:$BW$10,7,0),"")</f>
        <v/>
      </c>
      <c r="Z58" s="11" t="str">
        <f>IFERROR(VLOOKUP($A58,'Wilga M'!$L$3:$R$41,7,0),"")</f>
        <v/>
      </c>
      <c r="AA58" s="11" t="str">
        <f>IFERROR(VLOOKUP($A58,'NM 200 M'!$M$6:$S$41,7,0),"")</f>
        <v/>
      </c>
      <c r="AB58" s="21">
        <f>MIN(COUNT(F58:AA58)-COUNT(#REF!,W58,#REF!)*0.1,6)</f>
        <v>4</v>
      </c>
    </row>
    <row r="59" spans="1:28">
      <c r="A59">
        <v>66</v>
      </c>
      <c r="B59" s="18" t="str">
        <f>VLOOKUP($A59,id!$C:$H,6,0)</f>
        <v>Pachulski Leszek</v>
      </c>
      <c r="C59" s="18" t="str">
        <f>VLOOKUP($A59,id!$C:$H,4,0)</f>
        <v>Polskie Kolarstwo Przygodowe</v>
      </c>
      <c r="D59" s="2">
        <f>IF(E58=E59,D58,ROW(B57))</f>
        <v>57</v>
      </c>
      <c r="E59" s="10">
        <f>LARGE(F59:AA59,1)+IFERROR(LARGE(F59:AA59,2),0)+IFERROR(LARGE(F59:AA59,3),0)+IFERROR(LARGE(F59:AA59,4),0)+IFERROR(LARGE(F59:AA59,5),0)+IFERROR(LARGE(F59:AA59,6),0)</f>
        <v>235.78043182866242</v>
      </c>
      <c r="F59" s="11"/>
      <c r="G59" s="11">
        <f>IFERROR(VLOOKUP(A59,'XXI Szago M'!BL:BR,7,0),"")</f>
        <v>53.663270464898559</v>
      </c>
      <c r="H59" s="11" t="str">
        <f>IFERROR(VLOOKUP($A59,'XIX zKompasem M'!L:R,7,0),"")</f>
        <v/>
      </c>
      <c r="I59" s="11" t="str">
        <f>IFERROR(VLOOKUP($A59,'Roztoczńska 13 M'!$H$2:$N$13,7,0),"")</f>
        <v/>
      </c>
      <c r="J59" s="11">
        <f>IFERROR(VLOOKUP($A59,'Mazurskie Tropy M'!$L$2:$R$39,7,0),"")</f>
        <v>94.326522979101412</v>
      </c>
      <c r="K59" s="11" t="str">
        <f>IFERROR(VLOOKUP($A59,'Grassor 300 M'!$BV$5:$CB$30,7,0),"")</f>
        <v/>
      </c>
      <c r="L59" s="11" t="str">
        <f>IFERROR(VLOOKUP($A59,'BO M'!$Q$2:$W$57,7,0),"")</f>
        <v/>
      </c>
      <c r="M59" s="11" t="str">
        <f>IFERROR(VLOOKUP($A59,'Hawran M'!$AN$3:$AT$38,7,0),"")</f>
        <v/>
      </c>
      <c r="N59" s="11" t="str">
        <f>IFERROR(VLOOKUP($A59,'Orientakcja 14 M'!$M$3:$S$43,7,0),"")</f>
        <v/>
      </c>
      <c r="O59" s="11" t="str">
        <f>IFERROR(VLOOKUP($A59,'ITOrient M'!$P$3:$V$37,7,0),"")</f>
        <v/>
      </c>
      <c r="P59" s="11" t="str">
        <f>IFERROR(VLOOKUP($A59,'Jatka M'!$K$4:$Q$19,7,0),"")</f>
        <v/>
      </c>
      <c r="Q59" s="11" t="str">
        <f>IFERROR(VLOOKUP($A59,'Korno M'!$AG$2:$AM$37,7,0),"")</f>
        <v/>
      </c>
      <c r="R59" s="11" t="str">
        <f>IFERROR(VLOOKUP($A59,'Mordownik M'!$H$3:$N$23,7,0),"")</f>
        <v/>
      </c>
      <c r="S59" s="11" t="str">
        <f>IFERROR(VLOOKUP($A59,'Orientakcja 15 M'!$M$3:$S$47,7,0),"")</f>
        <v/>
      </c>
      <c r="T59" s="11" t="str">
        <f>IFERROR(VLOOKUP($A59,'XXII Szago M'!$H$3:$N$45,7,0),"")</f>
        <v/>
      </c>
      <c r="U59" s="11" t="str">
        <f>IFERROR(VLOOKUP($A59,'XX zKompasem M'!$L$3:$R$33,7,0),"")</f>
        <v/>
      </c>
      <c r="V59" s="11">
        <f>IFERROR(VLOOKUP($A59,'H60 TR200 M'!$AS$3:$AY$102,7,0),"")</f>
        <v>87.790638384662458</v>
      </c>
      <c r="W59" s="11" t="str">
        <f>IFERROR(VLOOKUP($A59,'H60 TR100 M'!$AJ$3:$AP$165,7,0),"")</f>
        <v/>
      </c>
      <c r="X59" s="11" t="str">
        <f>IFERROR(VLOOKUP($A59,'Liszkor M'!$BR$3:$BX$38,7,0),"")</f>
        <v/>
      </c>
      <c r="Y59" s="11" t="str">
        <f>IFERROR(VLOOKUP($A59,'KW M'!$BQ$2:$BW$10,7,0),"")</f>
        <v/>
      </c>
      <c r="Z59" s="11" t="str">
        <f>IFERROR(VLOOKUP($A59,'Wilga M'!$L$3:$R$41,7,0),"")</f>
        <v/>
      </c>
      <c r="AA59" s="11" t="str">
        <f>IFERROR(VLOOKUP($A59,'NM 200 M'!$M$6:$S$41,7,0),"")</f>
        <v/>
      </c>
      <c r="AB59" s="21">
        <f>MIN(COUNT(F59:AA59)-COUNT(#REF!,W59,#REF!)*0.1,6)</f>
        <v>3</v>
      </c>
    </row>
    <row r="60" spans="1:28">
      <c r="A60">
        <v>154</v>
      </c>
      <c r="B60" s="18" t="str">
        <f>VLOOKUP($A60,id!$C:$H,6,0)</f>
        <v>Kapustka Wojciech</v>
      </c>
      <c r="C60" s="18" t="str">
        <f>VLOOKUP($A60,id!$C:$H,4,0)</f>
        <v>ArsBona</v>
      </c>
      <c r="D60" s="2">
        <f>IF(E59=E60,D59,ROW(B58))</f>
        <v>58</v>
      </c>
      <c r="E60" s="10">
        <f>LARGE(F60:AA60,1)+IFERROR(LARGE(F60:AA60,2),0)+IFERROR(LARGE(F60:AA60,3),0)+IFERROR(LARGE(F60:AA60,4),0)+IFERROR(LARGE(F60:AA60,5),0)+IFERROR(LARGE(F60:AA60,6),0)</f>
        <v>234.77220619126945</v>
      </c>
      <c r="F60" s="11"/>
      <c r="G60" s="11"/>
      <c r="H60" s="11"/>
      <c r="I60" s="11"/>
      <c r="J60" s="11" t="str">
        <f>IFERROR(VLOOKUP($A60,'Mazurskie Tropy M'!$L$2:$R$39,7,0),"")</f>
        <v/>
      </c>
      <c r="K60" s="11" t="str">
        <f>IFERROR(VLOOKUP($A60,'Grassor 300 M'!$BV$5:$CB$30,7,0),"")</f>
        <v/>
      </c>
      <c r="L60" s="11">
        <f>IFERROR(VLOOKUP($A60,'BO M'!$Q$2:$W$57,7,0),"")</f>
        <v>54.701505901767177</v>
      </c>
      <c r="M60" s="11" t="str">
        <f>IFERROR(VLOOKUP($A60,'Hawran M'!$AN$3:$AT$38,7,0),"")</f>
        <v/>
      </c>
      <c r="N60" s="11">
        <f>IFERROR(VLOOKUP($A60,'Orientakcja 14 M'!$M$3:$S$43,7,0),"")</f>
        <v>59.000242590558706</v>
      </c>
      <c r="O60" s="11" t="str">
        <f>IFERROR(VLOOKUP($A60,'ITOrient M'!$P$3:$V$37,7,0),"")</f>
        <v/>
      </c>
      <c r="P60" s="11" t="str">
        <f>IFERROR(VLOOKUP($A60,'Jatka M'!$K$4:$Q$19,7,0),"")</f>
        <v/>
      </c>
      <c r="Q60" s="11">
        <f>IFERROR(VLOOKUP($A60,'Korno M'!$AG$2:$AM$37,7,0),"")</f>
        <v>58.676091501760475</v>
      </c>
      <c r="R60" s="11" t="str">
        <f>IFERROR(VLOOKUP($A60,'Mordownik M'!$H$3:$N$23,7,0),"")</f>
        <v/>
      </c>
      <c r="S60" s="11" t="str">
        <f>IFERROR(VLOOKUP($A60,'Orientakcja 15 M'!$M$3:$S$47,7,0),"")</f>
        <v/>
      </c>
      <c r="T60" s="11" t="str">
        <f>IFERROR(VLOOKUP($A60,'XXII Szago M'!$H$3:$N$45,7,0),"")</f>
        <v/>
      </c>
      <c r="U60" s="11" t="str">
        <f>IFERROR(VLOOKUP($A60,'XX zKompasem M'!$L$3:$R$33,7,0),"")</f>
        <v/>
      </c>
      <c r="V60" s="11" t="str">
        <f>IFERROR(VLOOKUP($A60,'H60 TR200 M'!$AS$3:$AY$102,7,0),"")</f>
        <v/>
      </c>
      <c r="W60" s="11" t="str">
        <f>IFERROR(VLOOKUP($A60,'H60 TR100 M'!$AJ$3:$AP$165,7,0),"")</f>
        <v/>
      </c>
      <c r="X60" s="11">
        <f>IFERROR(VLOOKUP($A60,'Liszkor M'!$BR$3:$BX$38,7,0),"")</f>
        <v>62.394366197183096</v>
      </c>
      <c r="Y60" s="11" t="str">
        <f>IFERROR(VLOOKUP($A60,'KW M'!$BQ$2:$BW$10,7,0),"")</f>
        <v/>
      </c>
      <c r="Z60" s="11" t="str">
        <f>IFERROR(VLOOKUP($A60,'Wilga M'!$L$3:$R$41,7,0),"")</f>
        <v/>
      </c>
      <c r="AA60" s="11" t="str">
        <f>IFERROR(VLOOKUP($A60,'NM 200 M'!$M$6:$S$41,7,0),"")</f>
        <v/>
      </c>
      <c r="AB60" s="21">
        <f>MIN(COUNT(F60:AA60)-COUNT(#REF!,W60,#REF!)*0.1,6)</f>
        <v>4</v>
      </c>
    </row>
    <row r="61" spans="1:28">
      <c r="A61">
        <v>213</v>
      </c>
      <c r="B61" s="18" t="str">
        <f>VLOOKUP($A61,id!$C:$H,6,0)</f>
        <v>Śpionek Arkadiusz</v>
      </c>
      <c r="C61" s="18" t="str">
        <f>VLOOKUP($A61,id!$C:$H,4,0)</f>
        <v>Rowerowe Pabianice</v>
      </c>
      <c r="D61" s="2">
        <f>IF(E60=E61,D60,ROW(B59))</f>
        <v>59</v>
      </c>
      <c r="E61" s="10">
        <f>LARGE(F61:AA61,1)+IFERROR(LARGE(F61:AA61,2),0)+IFERROR(LARGE(F61:AA61,3),0)+IFERROR(LARGE(F61:AA61,4),0)+IFERROR(LARGE(F61:AA61,5),0)+IFERROR(LARGE(F61:AA61,6),0)</f>
        <v>227.58345530442162</v>
      </c>
      <c r="F61" s="11"/>
      <c r="G61" s="11"/>
      <c r="H61" s="11"/>
      <c r="I61" s="11"/>
      <c r="J61" s="11"/>
      <c r="K61" s="11"/>
      <c r="L61" s="11"/>
      <c r="M61" s="11"/>
      <c r="N61" s="11">
        <f>IFERROR(VLOOKUP($A61,'Orientakcja 14 M'!$M$3:$S$43,7,0),"")</f>
        <v>78.716560948101133</v>
      </c>
      <c r="O61" s="11">
        <f>IFERROR(VLOOKUP($A61,'ITOrient M'!$P$3:$V$37,7,0),"")</f>
        <v>72.119609449568344</v>
      </c>
      <c r="P61" s="11" t="str">
        <f>IFERROR(VLOOKUP($A61,'Jatka M'!$K$4:$Q$19,7,0),"")</f>
        <v/>
      </c>
      <c r="Q61" s="11" t="str">
        <f>IFERROR(VLOOKUP($A61,'Korno M'!$AG$2:$AM$37,7,0),"")</f>
        <v/>
      </c>
      <c r="R61" s="11" t="str">
        <f>IFERROR(VLOOKUP($A61,'Mordownik M'!$H$3:$N$23,7,0),"")</f>
        <v/>
      </c>
      <c r="S61" s="11">
        <f>IFERROR(VLOOKUP($A61,'Orientakcja 15 M'!$M$3:$S$47,7,0),"")</f>
        <v>76.747284906752128</v>
      </c>
      <c r="T61" s="11" t="str">
        <f>IFERROR(VLOOKUP($A61,'XXII Szago M'!$H$3:$N$45,7,0),"")</f>
        <v/>
      </c>
      <c r="U61" s="11" t="str">
        <f>IFERROR(VLOOKUP($A61,'XX zKompasem M'!$L$3:$R$33,7,0),"")</f>
        <v/>
      </c>
      <c r="V61" s="11" t="str">
        <f>IFERROR(VLOOKUP($A61,'H60 TR200 M'!$AS$3:$AY$102,7,0),"")</f>
        <v/>
      </c>
      <c r="W61" s="11" t="str">
        <f>IFERROR(VLOOKUP($A61,'H60 TR100 M'!$AJ$3:$AP$165,7,0),"")</f>
        <v/>
      </c>
      <c r="X61" s="11" t="str">
        <f>IFERROR(VLOOKUP($A61,'Liszkor M'!$BR$3:$BX$38,7,0),"")</f>
        <v/>
      </c>
      <c r="Y61" s="11" t="str">
        <f>IFERROR(VLOOKUP($A61,'KW M'!$BQ$2:$BW$10,7,0),"")</f>
        <v/>
      </c>
      <c r="Z61" s="11" t="str">
        <f>IFERROR(VLOOKUP($A61,'Wilga M'!$L$3:$R$41,7,0),"")</f>
        <v/>
      </c>
      <c r="AA61" s="11" t="str">
        <f>IFERROR(VLOOKUP($A61,'NM 200 M'!$M$6:$S$41,7,0),"")</f>
        <v/>
      </c>
      <c r="AB61" s="21">
        <f>MIN(COUNT(F61:AA61)-COUNT(#REF!,W61,#REF!)*0.1,6)</f>
        <v>3</v>
      </c>
    </row>
    <row r="62" spans="1:28">
      <c r="A62">
        <v>121</v>
      </c>
      <c r="B62" s="18" t="str">
        <f>VLOOKUP($A62,id!$C:$H,6,0)</f>
        <v>Ścibor-Rylski Michał</v>
      </c>
      <c r="C62" s="18" t="str">
        <f>VLOOKUP($A62,id!$C:$H,4,0)</f>
        <v>SPeCe</v>
      </c>
      <c r="D62" s="2">
        <f>IF(E61=E62,D61,ROW(B60))</f>
        <v>60</v>
      </c>
      <c r="E62" s="10">
        <f>LARGE(F62:AA62,1)+IFERROR(LARGE(F62:AA62,2),0)+IFERROR(LARGE(F62:AA62,3),0)+IFERROR(LARGE(F62:AA62,4),0)+IFERROR(LARGE(F62:AA62,5),0)+IFERROR(LARGE(F62:AA62,6),0)</f>
        <v>217.52371106880494</v>
      </c>
      <c r="F62" s="11"/>
      <c r="G62" s="11"/>
      <c r="H62" s="11"/>
      <c r="I62" s="11"/>
      <c r="J62" s="11">
        <f>IFERROR(VLOOKUP($A62,'Mazurskie Tropy M'!$L$2:$R$39,7,0),"")</f>
        <v>11.715396309038647</v>
      </c>
      <c r="K62" s="11" t="str">
        <f>IFERROR(VLOOKUP($A62,'Grassor 300 M'!$BV$5:$CB$30,7,0),"")</f>
        <v/>
      </c>
      <c r="L62" s="11">
        <f>IFERROR(VLOOKUP($A62,'BO M'!$Q$2:$W$57,7,0),"")</f>
        <v>42.986098972328264</v>
      </c>
      <c r="M62" s="11" t="str">
        <f>IFERROR(VLOOKUP($A62,'Hawran M'!$AN$3:$AT$38,7,0),"")</f>
        <v/>
      </c>
      <c r="N62" s="11">
        <f>IFERROR(VLOOKUP($A62,'Orientakcja 14 M'!$M$3:$S$43,7,0),"")</f>
        <v>48.179915148240831</v>
      </c>
      <c r="O62" s="11">
        <f>IFERROR(VLOOKUP($A62,'ITOrient M'!$P$3:$V$37,7,0),"")</f>
        <v>53.812320682219898</v>
      </c>
      <c r="P62" s="11" t="str">
        <f>IFERROR(VLOOKUP($A62,'Jatka M'!$K$4:$Q$19,7,0),"")</f>
        <v/>
      </c>
      <c r="Q62" s="11" t="str">
        <f>IFERROR(VLOOKUP($A62,'Korno M'!$AG$2:$AM$37,7,0),"")</f>
        <v/>
      </c>
      <c r="R62" s="11" t="str">
        <f>IFERROR(VLOOKUP($A62,'Mordownik M'!$H$3:$N$23,7,0),"")</f>
        <v/>
      </c>
      <c r="S62" s="11">
        <f>IFERROR(VLOOKUP($A62,'Orientakcja 15 M'!$M$3:$S$47,7,0),"")</f>
        <v>60.829979956977297</v>
      </c>
      <c r="T62" s="11" t="str">
        <f>IFERROR(VLOOKUP($A62,'XXII Szago M'!$H$3:$N$45,7,0),"")</f>
        <v/>
      </c>
      <c r="U62" s="11" t="str">
        <f>IFERROR(VLOOKUP($A62,'XX zKompasem M'!$L$3:$R$33,7,0),"")</f>
        <v/>
      </c>
      <c r="V62" s="11" t="str">
        <f>IFERROR(VLOOKUP($A62,'H60 TR200 M'!$AS$3:$AY$102,7,0),"")</f>
        <v/>
      </c>
      <c r="W62" s="11" t="str">
        <f>IFERROR(VLOOKUP($A62,'H60 TR100 M'!$AJ$3:$AP$165,7,0),"")</f>
        <v/>
      </c>
      <c r="X62" s="11" t="str">
        <f>IFERROR(VLOOKUP($A62,'Liszkor M'!$BR$3:$BX$38,7,0),"")</f>
        <v/>
      </c>
      <c r="Y62" s="11" t="str">
        <f>IFERROR(VLOOKUP($A62,'KW M'!$BQ$2:$BW$10,7,0),"")</f>
        <v/>
      </c>
      <c r="Z62" s="11" t="str">
        <f>IFERROR(VLOOKUP($A62,'Wilga M'!$L$3:$R$41,7,0),"")</f>
        <v/>
      </c>
      <c r="AA62" s="11" t="str">
        <f>IFERROR(VLOOKUP($A62,'NM 200 M'!$M$6:$S$41,7,0),"")</f>
        <v/>
      </c>
      <c r="AB62" s="21">
        <f>MIN(COUNT(F62:AA62)-COUNT(#REF!,W62,#REF!)*0.1,6)</f>
        <v>5</v>
      </c>
    </row>
    <row r="63" spans="1:28">
      <c r="A63">
        <v>192</v>
      </c>
      <c r="B63" s="18" t="str">
        <f>VLOOKUP($A63,id!$C:$H,6,0)</f>
        <v>Wiktorowski Krzysztof</v>
      </c>
      <c r="C63" s="18">
        <f>VLOOKUP($A63,id!$C:$H,4,0)</f>
        <v>0</v>
      </c>
      <c r="D63" s="2">
        <f>IF(E62=E63,D62,ROW(B61))</f>
        <v>61</v>
      </c>
      <c r="E63" s="10">
        <f>LARGE(F63:AA63,1)+IFERROR(LARGE(F63:AA63,2),0)+IFERROR(LARGE(F63:AA63,3),0)+IFERROR(LARGE(F63:AA63,4),0)+IFERROR(LARGE(F63:AA63,5),0)+IFERROR(LARGE(F63:AA63,6),0)</f>
        <v>216.04706856598511</v>
      </c>
      <c r="F63" s="11"/>
      <c r="G63" s="11"/>
      <c r="H63" s="11"/>
      <c r="I63" s="11"/>
      <c r="J63" s="11" t="str">
        <f>IFERROR(VLOOKUP($A63,'Mazurskie Tropy M'!$L$2:$R$39,7,0),"")</f>
        <v/>
      </c>
      <c r="K63" s="11" t="str">
        <f>IFERROR(VLOOKUP($A63,'Grassor 300 M'!$BV$5:$CB$30,7,0),"")</f>
        <v/>
      </c>
      <c r="L63" s="11" t="str">
        <f>IFERROR(VLOOKUP($A63,'BO M'!$Q$2:$W$57,7,0),"")</f>
        <v/>
      </c>
      <c r="M63" s="11">
        <f>IFERROR(VLOOKUP($A63,'Hawran M'!$AN$3:$AT$38,7,0),"")</f>
        <v>60.811825016218691</v>
      </c>
      <c r="N63" s="11">
        <f>IFERROR(VLOOKUP($A63,'Orientakcja 14 M'!$M$3:$S$43,7,0),"")</f>
        <v>85.301511535401758</v>
      </c>
      <c r="O63" s="11" t="str">
        <f>IFERROR(VLOOKUP($A63,'ITOrient M'!$P$3:$V$37,7,0),"")</f>
        <v/>
      </c>
      <c r="P63" s="11" t="str">
        <f>IFERROR(VLOOKUP($A63,'Jatka M'!$K$4:$Q$19,7,0),"")</f>
        <v/>
      </c>
      <c r="Q63" s="11" t="str">
        <f>IFERROR(VLOOKUP($A63,'Korno M'!$AG$2:$AM$37,7,0),"")</f>
        <v/>
      </c>
      <c r="R63" s="11" t="str">
        <f>IFERROR(VLOOKUP($A63,'Mordownik M'!$H$3:$N$23,7,0),"")</f>
        <v/>
      </c>
      <c r="S63" s="11">
        <f>IFERROR(VLOOKUP($A63,'Orientakcja 15 M'!$M$3:$S$47,7,0),"")</f>
        <v>69.933732014364679</v>
      </c>
      <c r="T63" s="11" t="str">
        <f>IFERROR(VLOOKUP($A63,'XXII Szago M'!$H$3:$N$45,7,0),"")</f>
        <v/>
      </c>
      <c r="U63" s="11" t="str">
        <f>IFERROR(VLOOKUP($A63,'XX zKompasem M'!$L$3:$R$33,7,0),"")</f>
        <v/>
      </c>
      <c r="V63" s="11" t="str">
        <f>IFERROR(VLOOKUP($A63,'H60 TR200 M'!$AS$3:$AY$102,7,0),"")</f>
        <v/>
      </c>
      <c r="W63" s="11" t="str">
        <f>IFERROR(VLOOKUP($A63,'H60 TR100 M'!$AJ$3:$AP$165,7,0),"")</f>
        <v/>
      </c>
      <c r="X63" s="11" t="str">
        <f>IFERROR(VLOOKUP($A63,'Liszkor M'!$BR$3:$BX$38,7,0),"")</f>
        <v/>
      </c>
      <c r="Y63" s="11" t="str">
        <f>IFERROR(VLOOKUP($A63,'KW M'!$BQ$2:$BW$10,7,0),"")</f>
        <v/>
      </c>
      <c r="Z63" s="11" t="str">
        <f>IFERROR(VLOOKUP($A63,'Wilga M'!$L$3:$R$41,7,0),"")</f>
        <v/>
      </c>
      <c r="AA63" s="11" t="str">
        <f>IFERROR(VLOOKUP($A63,'NM 200 M'!$M$6:$S$41,7,0),"")</f>
        <v/>
      </c>
      <c r="AB63" s="21">
        <f>MIN(COUNT(F63:AA63)-COUNT(#REF!,W63,#REF!)*0.1,6)</f>
        <v>3</v>
      </c>
    </row>
    <row r="64" spans="1:28">
      <c r="A64">
        <v>59</v>
      </c>
      <c r="B64" s="18" t="str">
        <f>VLOOKUP($A64,id!$C:$H,6,0)</f>
        <v>Brudło Zbych</v>
      </c>
      <c r="C64" s="18" t="str">
        <f>VLOOKUP($A64,id!$C:$H,4,0)</f>
        <v>Babiki</v>
      </c>
      <c r="D64" s="2">
        <f>IF(E63=E64,D63,ROW(B62))</f>
        <v>62</v>
      </c>
      <c r="E64" s="10">
        <f>LARGE(F64:AA64,1)+IFERROR(LARGE(F64:AA64,2),0)+IFERROR(LARGE(F64:AA64,3),0)+IFERROR(LARGE(F64:AA64,4),0)+IFERROR(LARGE(F64:AA64,5),0)+IFERROR(LARGE(F64:AA64,6),0)</f>
        <v>211.95487392860778</v>
      </c>
      <c r="F64" s="11"/>
      <c r="G64" s="11">
        <f>IFERROR(VLOOKUP(A64,'XXI Szago M'!BL:BR,7,0),"")</f>
        <v>77.986997593052919</v>
      </c>
      <c r="H64" s="11">
        <f>IFERROR(VLOOKUP($A64,'XIX zKompasem M'!L:R,7,0),"")</f>
        <v>68.987341772151893</v>
      </c>
      <c r="I64" s="11" t="str">
        <f>IFERROR(VLOOKUP($A64,'Roztoczńska 13 M'!$H$2:$N$13,7,0),"")</f>
        <v/>
      </c>
      <c r="J64" s="11" t="str">
        <f>IFERROR(VLOOKUP($A64,'Mazurskie Tropy M'!$L$2:$R$39,7,0),"")</f>
        <v/>
      </c>
      <c r="K64" s="11" t="str">
        <f>IFERROR(VLOOKUP($A64,'Grassor 300 M'!$BV$5:$CB$30,7,0),"")</f>
        <v/>
      </c>
      <c r="L64" s="11" t="str">
        <f>IFERROR(VLOOKUP($A64,'BO M'!$Q$2:$W$57,7,0),"")</f>
        <v/>
      </c>
      <c r="M64" s="11" t="str">
        <f>IFERROR(VLOOKUP($A64,'Hawran M'!$AN$3:$AT$38,7,0),"")</f>
        <v/>
      </c>
      <c r="N64" s="11" t="str">
        <f>IFERROR(VLOOKUP($A64,'Orientakcja 14 M'!$M$3:$S$43,7,0),"")</f>
        <v/>
      </c>
      <c r="O64" s="11" t="str">
        <f>IFERROR(VLOOKUP($A64,'ITOrient M'!$P$3:$V$37,7,0),"")</f>
        <v/>
      </c>
      <c r="P64" s="11" t="str">
        <f>IFERROR(VLOOKUP($A64,'Jatka M'!$K$4:$Q$19,7,0),"")</f>
        <v/>
      </c>
      <c r="Q64" s="11" t="str">
        <f>IFERROR(VLOOKUP($A64,'Korno M'!$AG$2:$AM$37,7,0),"")</f>
        <v/>
      </c>
      <c r="R64" s="11" t="str">
        <f>IFERROR(VLOOKUP($A64,'Mordownik M'!$H$3:$N$23,7,0),"")</f>
        <v/>
      </c>
      <c r="S64" s="11" t="str">
        <f>IFERROR(VLOOKUP($A64,'Orientakcja 15 M'!$M$3:$S$47,7,0),"")</f>
        <v/>
      </c>
      <c r="T64" s="11">
        <f>IFERROR(VLOOKUP($A64,'XXII Szago M'!$H$3:$N$45,7,0),"")</f>
        <v>64.980534563402983</v>
      </c>
      <c r="U64" s="11" t="str">
        <f>IFERROR(VLOOKUP($A64,'XX zKompasem M'!$L$3:$R$33,7,0),"")</f>
        <v/>
      </c>
      <c r="V64" s="11" t="str">
        <f>IFERROR(VLOOKUP($A64,'H60 TR200 M'!$AS$3:$AY$102,7,0),"")</f>
        <v/>
      </c>
      <c r="W64" s="11" t="str">
        <f>IFERROR(VLOOKUP($A64,'H60 TR100 M'!$AJ$3:$AP$165,7,0),"")</f>
        <v/>
      </c>
      <c r="X64" s="11" t="str">
        <f>IFERROR(VLOOKUP($A64,'Liszkor M'!$BR$3:$BX$38,7,0),"")</f>
        <v/>
      </c>
      <c r="Y64" s="11" t="str">
        <f>IFERROR(VLOOKUP($A64,'KW M'!$BQ$2:$BW$10,7,0),"")</f>
        <v/>
      </c>
      <c r="Z64" s="11" t="str">
        <f>IFERROR(VLOOKUP($A64,'Wilga M'!$L$3:$R$41,7,0),"")</f>
        <v/>
      </c>
      <c r="AA64" s="11" t="str">
        <f>IFERROR(VLOOKUP($A64,'NM 200 M'!$M$6:$S$41,7,0),"")</f>
        <v/>
      </c>
      <c r="AB64" s="21">
        <f>MIN(COUNT(F64:AA64)-COUNT(#REF!,W64,#REF!)*0.1,6)</f>
        <v>3</v>
      </c>
    </row>
    <row r="65" spans="1:28">
      <c r="A65" s="12">
        <v>11</v>
      </c>
      <c r="B65" s="18" t="str">
        <f>VLOOKUP($A65,id!$C:$H,6,0)</f>
        <v>Kosicki Tomasz</v>
      </c>
      <c r="C65" s="18" t="str">
        <f>VLOOKUP($A65,id!$C:$H,4,0)</f>
        <v xml:space="preserve">Stopa  Słupsk </v>
      </c>
      <c r="D65" s="2">
        <f>IF(E64=E65,D64,ROW(B63))</f>
        <v>63</v>
      </c>
      <c r="E65" s="10">
        <f>LARGE(F65:AA65,1)+IFERROR(LARGE(F65:AA65,2),0)+IFERROR(LARGE(F65:AA65,3),0)+IFERROR(LARGE(F65:AA65,4),0)+IFERROR(LARGE(F65:AA65,5),0)+IFERROR(LARGE(F65:AA65,6),0)</f>
        <v>210.82800422009575</v>
      </c>
      <c r="F65" s="11">
        <f>IFERROR(VLOOKUP(A65,'Pazur M'!K:Q,7,0),"")</f>
        <v>75.084745762711748</v>
      </c>
      <c r="G65" s="11" t="str">
        <f>IFERROR(VLOOKUP(A65,'XXI Szago M'!BL:BR,7,0),"")</f>
        <v/>
      </c>
      <c r="H65" s="11">
        <f>IFERROR(VLOOKUP($A65,'XIX zKompasem M'!L:R,7,0),"")</f>
        <v>59.804917699654538</v>
      </c>
      <c r="I65" s="11" t="str">
        <f>IFERROR(VLOOKUP($A65,'Roztoczńska 13 M'!$H$2:$N$13,7,0),"")</f>
        <v/>
      </c>
      <c r="J65" s="11" t="str">
        <f>IFERROR(VLOOKUP($A65,'Mazurskie Tropy M'!$L$2:$R$39,7,0),"")</f>
        <v/>
      </c>
      <c r="K65" s="11" t="str">
        <f>IFERROR(VLOOKUP($A65,'Grassor 300 M'!$BV$5:$CB$30,7,0),"")</f>
        <v/>
      </c>
      <c r="L65" s="11" t="str">
        <f>IFERROR(VLOOKUP($A65,'BO M'!$Q$2:$W$57,7,0),"")</f>
        <v/>
      </c>
      <c r="M65" s="11" t="str">
        <f>IFERROR(VLOOKUP($A65,'Hawran M'!$AN$3:$AT$38,7,0),"")</f>
        <v/>
      </c>
      <c r="N65" s="11" t="str">
        <f>IFERROR(VLOOKUP($A65,'Orientakcja 14 M'!$M$3:$S$43,7,0),"")</f>
        <v/>
      </c>
      <c r="O65" s="11" t="str">
        <f>IFERROR(VLOOKUP($A65,'ITOrient M'!$P$3:$V$37,7,0),"")</f>
        <v/>
      </c>
      <c r="P65" s="11" t="str">
        <f>IFERROR(VLOOKUP($A65,'Jatka M'!$K$4:$Q$19,7,0),"")</f>
        <v/>
      </c>
      <c r="Q65" s="11" t="str">
        <f>IFERROR(VLOOKUP($A65,'Korno M'!$AG$2:$AM$37,7,0),"")</f>
        <v/>
      </c>
      <c r="R65" s="11" t="str">
        <f>IFERROR(VLOOKUP($A65,'Mordownik M'!$H$3:$N$23,7,0),"")</f>
        <v/>
      </c>
      <c r="S65" s="11" t="str">
        <f>IFERROR(VLOOKUP($A65,'Orientakcja 15 M'!$M$3:$S$47,7,0),"")</f>
        <v/>
      </c>
      <c r="T65" s="11" t="str">
        <f>IFERROR(VLOOKUP($A65,'XXII Szago M'!$H$3:$N$45,7,0),"")</f>
        <v/>
      </c>
      <c r="U65" s="11" t="str">
        <f>IFERROR(VLOOKUP($A65,'XX zKompasem M'!$L$3:$R$33,7,0),"")</f>
        <v/>
      </c>
      <c r="V65" s="11">
        <f>IFERROR(VLOOKUP($A65,'H60 TR200 M'!$AS$3:$AY$102,7,0),"")</f>
        <v>75.938340757729478</v>
      </c>
      <c r="W65" s="11" t="str">
        <f>IFERROR(VLOOKUP($A65,'H60 TR100 M'!$AJ$3:$AP$165,7,0),"")</f>
        <v/>
      </c>
      <c r="X65" s="11" t="str">
        <f>IFERROR(VLOOKUP($A65,'Liszkor M'!$BR$3:$BX$38,7,0),"")</f>
        <v/>
      </c>
      <c r="Y65" s="11" t="str">
        <f>IFERROR(VLOOKUP($A65,'KW M'!$BQ$2:$BW$10,7,0),"")</f>
        <v/>
      </c>
      <c r="Z65" s="11" t="str">
        <f>IFERROR(VLOOKUP($A65,'Wilga M'!$L$3:$R$41,7,0),"")</f>
        <v/>
      </c>
      <c r="AA65" s="11" t="str">
        <f>IFERROR(VLOOKUP($A65,'NM 200 M'!$M$6:$S$41,7,0),"")</f>
        <v/>
      </c>
      <c r="AB65" s="21">
        <f>MIN(COUNT(F65:AA65)-COUNT(#REF!,W65,#REF!)*0.1,6)</f>
        <v>3</v>
      </c>
    </row>
    <row r="66" spans="1:28">
      <c r="A66">
        <v>109</v>
      </c>
      <c r="B66" s="18" t="str">
        <f>VLOOKUP($A66,id!$C:$H,6,0)</f>
        <v>Ruchlicki Stanisław</v>
      </c>
      <c r="C66" s="18">
        <f>VLOOKUP($A66,id!$C:$H,4,0)</f>
        <v>0</v>
      </c>
      <c r="D66" s="2">
        <f>IF(E65=E66,D65,ROW(B64))</f>
        <v>64</v>
      </c>
      <c r="E66" s="10">
        <f>LARGE(F66:AA66,1)+IFERROR(LARGE(F66:AA66,2),0)+IFERROR(LARGE(F66:AA66,3),0)+IFERROR(LARGE(F66:AA66,4),0)+IFERROR(LARGE(F66:AA66,5),0)+IFERROR(LARGE(F66:AA66,6),0)</f>
        <v>210.1792574069828</v>
      </c>
      <c r="F66" s="11"/>
      <c r="G66" s="11"/>
      <c r="H66" s="11"/>
      <c r="I66" s="11"/>
      <c r="J66" s="11">
        <f>IFERROR(VLOOKUP($A66,'Mazurskie Tropy M'!$L$2:$R$39,7,0),"")</f>
        <v>76.325481135014627</v>
      </c>
      <c r="K66" s="11">
        <f>IFERROR(VLOOKUP($A66,'Grassor 300 M'!$BV$5:$CB$30,7,0),"")</f>
        <v>56.30794913149164</v>
      </c>
      <c r="L66" s="11" t="str">
        <f>IFERROR(VLOOKUP($A66,'BO M'!$Q$2:$W$57,7,0),"")</f>
        <v/>
      </c>
      <c r="M66" s="11" t="str">
        <f>IFERROR(VLOOKUP($A66,'Hawran M'!$AN$3:$AT$38,7,0),"")</f>
        <v/>
      </c>
      <c r="N66" s="11" t="str">
        <f>IFERROR(VLOOKUP($A66,'Orientakcja 14 M'!$M$3:$S$43,7,0),"")</f>
        <v/>
      </c>
      <c r="O66" s="11" t="str">
        <f>IFERROR(VLOOKUP($A66,'ITOrient M'!$P$3:$V$37,7,0),"")</f>
        <v/>
      </c>
      <c r="P66" s="11" t="str">
        <f>IFERROR(VLOOKUP($A66,'Jatka M'!$K$4:$Q$19,7,0),"")</f>
        <v/>
      </c>
      <c r="Q66" s="11" t="str">
        <f>IFERROR(VLOOKUP($A66,'Korno M'!$AG$2:$AM$37,7,0),"")</f>
        <v/>
      </c>
      <c r="R66" s="11" t="str">
        <f>IFERROR(VLOOKUP($A66,'Mordownik M'!$H$3:$N$23,7,0),"")</f>
        <v/>
      </c>
      <c r="S66" s="11" t="str">
        <f>IFERROR(VLOOKUP($A66,'Orientakcja 15 M'!$M$3:$S$47,7,0),"")</f>
        <v/>
      </c>
      <c r="T66" s="11" t="str">
        <f>IFERROR(VLOOKUP($A66,'XXII Szago M'!$H$3:$N$45,7,0),"")</f>
        <v/>
      </c>
      <c r="U66" s="11" t="str">
        <f>IFERROR(VLOOKUP($A66,'XX zKompasem M'!$L$3:$R$33,7,0),"")</f>
        <v/>
      </c>
      <c r="V66" s="11">
        <f>IFERROR(VLOOKUP($A66,'H60 TR200 M'!$AS$3:$AY$102,7,0),"")</f>
        <v>77.545827140476533</v>
      </c>
      <c r="W66" s="11" t="str">
        <f>IFERROR(VLOOKUP($A66,'H60 TR100 M'!$AJ$3:$AP$165,7,0),"")</f>
        <v/>
      </c>
      <c r="X66" s="11" t="str">
        <f>IFERROR(VLOOKUP($A66,'Liszkor M'!$BR$3:$BX$38,7,0),"")</f>
        <v/>
      </c>
      <c r="Y66" s="11" t="str">
        <f>IFERROR(VLOOKUP($A66,'KW M'!$BQ$2:$BW$10,7,0),"")</f>
        <v/>
      </c>
      <c r="Z66" s="11" t="str">
        <f>IFERROR(VLOOKUP($A66,'Wilga M'!$L$3:$R$41,7,0),"")</f>
        <v/>
      </c>
      <c r="AA66" s="11" t="str">
        <f>IFERROR(VLOOKUP($A66,'NM 200 M'!$M$6:$S$41,7,0),"")</f>
        <v/>
      </c>
      <c r="AB66" s="21">
        <f>MIN(COUNT(F66:AA66)-COUNT(#REF!,W66,#REF!)*0.1,6)</f>
        <v>3</v>
      </c>
    </row>
    <row r="67" spans="1:28">
      <c r="A67">
        <v>110</v>
      </c>
      <c r="B67" s="18" t="str">
        <f>VLOOKUP($A67,id!$C:$H,6,0)</f>
        <v>Wrona Łukasz</v>
      </c>
      <c r="C67" s="18" t="str">
        <f>VLOOKUP($A67,id!$C:$H,4,0)</f>
        <v>Towanda</v>
      </c>
      <c r="D67" s="2">
        <f>IF(E66=E67,D66,ROW(B65))</f>
        <v>65</v>
      </c>
      <c r="E67" s="10">
        <f>LARGE(F67:AA67,1)+IFERROR(LARGE(F67:AA67,2),0)+IFERROR(LARGE(F67:AA67,3),0)+IFERROR(LARGE(F67:AA67,4),0)+IFERROR(LARGE(F67:AA67,5),0)+IFERROR(LARGE(F67:AA67,6),0)</f>
        <v>201.68170421465484</v>
      </c>
      <c r="F67" s="11"/>
      <c r="G67" s="11"/>
      <c r="H67" s="11"/>
      <c r="I67" s="11"/>
      <c r="J67" s="11">
        <f>IFERROR(VLOOKUP($A67,'Mazurskie Tropy M'!$L$2:$R$39,7,0),"")</f>
        <v>66.089193312793682</v>
      </c>
      <c r="K67" s="11" t="str">
        <f>IFERROR(VLOOKUP($A67,'Grassor 300 M'!$BV$5:$CB$30,7,0),"")</f>
        <v/>
      </c>
      <c r="L67" s="11" t="str">
        <f>IFERROR(VLOOKUP($A67,'BO M'!$Q$2:$W$57,7,0),"")</f>
        <v/>
      </c>
      <c r="M67" s="11" t="str">
        <f>IFERROR(VLOOKUP($A67,'Hawran M'!$AN$3:$AT$38,7,0),"")</f>
        <v/>
      </c>
      <c r="N67" s="11" t="str">
        <f>IFERROR(VLOOKUP($A67,'Orientakcja 14 M'!$M$3:$S$43,7,0),"")</f>
        <v/>
      </c>
      <c r="O67" s="11">
        <f>IFERROR(VLOOKUP($A67,'ITOrient M'!$P$3:$V$37,7,0),"")</f>
        <v>65.280582045917953</v>
      </c>
      <c r="P67" s="11" t="str">
        <f>IFERROR(VLOOKUP($A67,'Jatka M'!$K$4:$Q$19,7,0),"")</f>
        <v/>
      </c>
      <c r="Q67" s="11" t="str">
        <f>IFERROR(VLOOKUP($A67,'Korno M'!$AG$2:$AM$37,7,0),"")</f>
        <v/>
      </c>
      <c r="R67" s="11" t="str">
        <f>IFERROR(VLOOKUP($A67,'Mordownik M'!$H$3:$N$23,7,0),"")</f>
        <v/>
      </c>
      <c r="S67" s="11">
        <f>IFERROR(VLOOKUP($A67,'Orientakcja 15 M'!$M$3:$S$47,7,0),"")</f>
        <v>70.311928855943222</v>
      </c>
      <c r="T67" s="11" t="str">
        <f>IFERROR(VLOOKUP($A67,'XXII Szago M'!$H$3:$N$45,7,0),"")</f>
        <v/>
      </c>
      <c r="U67" s="11" t="str">
        <f>IFERROR(VLOOKUP($A67,'XX zKompasem M'!$L$3:$R$33,7,0),"")</f>
        <v/>
      </c>
      <c r="V67" s="11" t="str">
        <f>IFERROR(VLOOKUP($A67,'H60 TR200 M'!$AS$3:$AY$102,7,0),"")</f>
        <v/>
      </c>
      <c r="W67" s="11" t="str">
        <f>IFERROR(VLOOKUP($A67,'H60 TR100 M'!$AJ$3:$AP$165,7,0),"")</f>
        <v/>
      </c>
      <c r="X67" s="11" t="str">
        <f>IFERROR(VLOOKUP($A67,'Liszkor M'!$BR$3:$BX$38,7,0),"")</f>
        <v/>
      </c>
      <c r="Y67" s="11" t="str">
        <f>IFERROR(VLOOKUP($A67,'KW M'!$BQ$2:$BW$10,7,0),"")</f>
        <v/>
      </c>
      <c r="Z67" s="11" t="str">
        <f>IFERROR(VLOOKUP($A67,'Wilga M'!$L$3:$R$41,7,0),"")</f>
        <v/>
      </c>
      <c r="AA67" s="11" t="str">
        <f>IFERROR(VLOOKUP($A67,'NM 200 M'!$M$6:$S$41,7,0),"")</f>
        <v/>
      </c>
      <c r="AB67" s="21">
        <f>MIN(COUNT(F67:AA67)-COUNT(#REF!,W67,#REF!)*0.1,6)</f>
        <v>3</v>
      </c>
    </row>
    <row r="68" spans="1:28">
      <c r="A68">
        <v>183</v>
      </c>
      <c r="B68" s="18" t="str">
        <f>VLOOKUP($A68,id!$C:$H,6,0)</f>
        <v>Mossoczy Zbigniew</v>
      </c>
      <c r="C68" s="18" t="str">
        <f>VLOOKUP($A68,id!$C:$H,4,0)</f>
        <v>BIKEBOARD</v>
      </c>
      <c r="D68" s="2">
        <f>IF(E67=E68,D67,ROW(B66))</f>
        <v>66</v>
      </c>
      <c r="E68" s="10">
        <f>LARGE(F68:AA68,1)+IFERROR(LARGE(F68:AA68,2),0)+IFERROR(LARGE(F68:AA68,3),0)+IFERROR(LARGE(F68:AA68,4),0)+IFERROR(LARGE(F68:AA68,5),0)+IFERROR(LARGE(F68:AA68,6),0)</f>
        <v>200</v>
      </c>
      <c r="F68" s="11"/>
      <c r="G68" s="11"/>
      <c r="H68" s="11"/>
      <c r="I68" s="11"/>
      <c r="J68" s="11" t="str">
        <f>IFERROR(VLOOKUP($A68,'Mazurskie Tropy M'!$L$2:$R$39,7,0),"")</f>
        <v/>
      </c>
      <c r="K68" s="11" t="str">
        <f>IFERROR(VLOOKUP($A68,'Grassor 300 M'!$BV$5:$CB$30,7,0),"")</f>
        <v/>
      </c>
      <c r="L68" s="11" t="str">
        <f>IFERROR(VLOOKUP($A68,'BO M'!$Q$2:$W$57,7,0),"")</f>
        <v/>
      </c>
      <c r="M68" s="11">
        <f>IFERROR(VLOOKUP($A68,'Hawran M'!$AN$3:$AT$38,7,0),"")</f>
        <v>100</v>
      </c>
      <c r="N68" s="11" t="str">
        <f>IFERROR(VLOOKUP($A68,'Orientakcja 14 M'!$M$3:$S$43,7,0),"")</f>
        <v/>
      </c>
      <c r="O68" s="11" t="str">
        <f>IFERROR(VLOOKUP($A68,'ITOrient M'!$P$3:$V$37,7,0),"")</f>
        <v/>
      </c>
      <c r="P68" s="11" t="str">
        <f>IFERROR(VLOOKUP($A68,'Jatka M'!$K$4:$Q$19,7,0),"")</f>
        <v/>
      </c>
      <c r="Q68" s="11" t="str">
        <f>IFERROR(VLOOKUP($A68,'Korno M'!$AG$2:$AM$37,7,0),"")</f>
        <v/>
      </c>
      <c r="R68" s="11">
        <f>IFERROR(VLOOKUP($A68,'Mordownik M'!$H$3:$N$23,7,0),"")</f>
        <v>100</v>
      </c>
      <c r="S68" s="11" t="str">
        <f>IFERROR(VLOOKUP($A68,'Orientakcja 15 M'!$M$3:$S$47,7,0),"")</f>
        <v/>
      </c>
      <c r="T68" s="11" t="str">
        <f>IFERROR(VLOOKUP($A68,'XXII Szago M'!$H$3:$N$45,7,0),"")</f>
        <v/>
      </c>
      <c r="U68" s="11" t="str">
        <f>IFERROR(VLOOKUP($A68,'XX zKompasem M'!$L$3:$R$33,7,0),"")</f>
        <v/>
      </c>
      <c r="V68" s="11" t="str">
        <f>IFERROR(VLOOKUP($A68,'H60 TR200 M'!$AS$3:$AY$102,7,0),"")</f>
        <v/>
      </c>
      <c r="W68" s="11" t="str">
        <f>IFERROR(VLOOKUP($A68,'H60 TR100 M'!$AJ$3:$AP$165,7,0),"")</f>
        <v/>
      </c>
      <c r="X68" s="11" t="str">
        <f>IFERROR(VLOOKUP($A68,'Liszkor M'!$BR$3:$BX$38,7,0),"")</f>
        <v/>
      </c>
      <c r="Y68" s="11" t="str">
        <f>IFERROR(VLOOKUP($A68,'KW M'!$BQ$2:$BW$10,7,0),"")</f>
        <v/>
      </c>
      <c r="Z68" s="11" t="str">
        <f>IFERROR(VLOOKUP($A68,'Wilga M'!$L$3:$R$41,7,0),"")</f>
        <v/>
      </c>
      <c r="AA68" s="11" t="str">
        <f>IFERROR(VLOOKUP($A68,'NM 200 M'!$M$6:$S$41,7,0),"")</f>
        <v/>
      </c>
      <c r="AB68" s="21">
        <f>MIN(COUNT(F68:AA68)-COUNT(#REF!,W68,#REF!)*0.1,6)</f>
        <v>2</v>
      </c>
    </row>
    <row r="69" spans="1:28">
      <c r="A69">
        <v>200</v>
      </c>
      <c r="B69" s="18" t="str">
        <f>VLOOKUP($A69,id!$C:$H,6,0)</f>
        <v>Baster Przemysław</v>
      </c>
      <c r="C69" s="18">
        <f>VLOOKUP($A69,id!$C:$H,4,0)</f>
        <v>0</v>
      </c>
      <c r="D69" s="2">
        <f>IF(E68=E69,D68,ROW(B67))</f>
        <v>67</v>
      </c>
      <c r="E69" s="10">
        <f>LARGE(F69:AA69,1)+IFERROR(LARGE(F69:AA69,2),0)+IFERROR(LARGE(F69:AA69,3),0)+IFERROR(LARGE(F69:AA69,4),0)+IFERROR(LARGE(F69:AA69,5),0)+IFERROR(LARGE(F69:AA69,6),0)</f>
        <v>189.38802880354689</v>
      </c>
      <c r="F69" s="11"/>
      <c r="G69" s="11"/>
      <c r="H69" s="11"/>
      <c r="I69" s="11"/>
      <c r="J69" s="11" t="str">
        <f>IFERROR(VLOOKUP($A69,'Mazurskie Tropy M'!$L$2:$R$39,7,0),"")</f>
        <v/>
      </c>
      <c r="K69" s="11" t="str">
        <f>IFERROR(VLOOKUP($A69,'Grassor 300 M'!$BV$5:$CB$30,7,0),"")</f>
        <v/>
      </c>
      <c r="L69" s="11" t="str">
        <f>IFERROR(VLOOKUP($A69,'BO M'!$Q$2:$W$57,7,0),"")</f>
        <v/>
      </c>
      <c r="M69" s="11">
        <f>IFERROR(VLOOKUP($A69,'Hawran M'!$AN$3:$AT$38,7,0),"")</f>
        <v>38.841991717407389</v>
      </c>
      <c r="N69" s="11">
        <f>IFERROR(VLOOKUP($A69,'Orientakcja 14 M'!$M$3:$S$43,7,0),"")</f>
        <v>36.551287962673911</v>
      </c>
      <c r="O69" s="11" t="str">
        <f>IFERROR(VLOOKUP($A69,'ITOrient M'!$P$3:$V$37,7,0),"")</f>
        <v/>
      </c>
      <c r="P69" s="11">
        <f>IFERROR(VLOOKUP($A69,'Jatka M'!$K$4:$Q$19,7,0),"")</f>
        <v>40.502703227105286</v>
      </c>
      <c r="Q69" s="11">
        <f>IFERROR(VLOOKUP($A69,'Korno M'!$AG$2:$AM$37,7,0),"")</f>
        <v>34.806379501135993</v>
      </c>
      <c r="R69" s="11" t="str">
        <f>IFERROR(VLOOKUP($A69,'Mordownik M'!$H$3:$N$23,7,0),"")</f>
        <v/>
      </c>
      <c r="S69" s="11" t="str">
        <f>IFERROR(VLOOKUP($A69,'Orientakcja 15 M'!$M$3:$S$47,7,0),"")</f>
        <v/>
      </c>
      <c r="T69" s="11" t="str">
        <f>IFERROR(VLOOKUP($A69,'XXII Szago M'!$H$3:$N$45,7,0),"")</f>
        <v/>
      </c>
      <c r="U69" s="11" t="str">
        <f>IFERROR(VLOOKUP($A69,'XX zKompasem M'!$L$3:$R$33,7,0),"")</f>
        <v/>
      </c>
      <c r="V69" s="11" t="str">
        <f>IFERROR(VLOOKUP($A69,'H60 TR200 M'!$AS$3:$AY$102,7,0),"")</f>
        <v/>
      </c>
      <c r="W69" s="11" t="str">
        <f>IFERROR(VLOOKUP($A69,'H60 TR100 M'!$AJ$3:$AP$165,7,0),"")</f>
        <v/>
      </c>
      <c r="X69" s="11">
        <f>IFERROR(VLOOKUP($A69,'Liszkor M'!$BR$3:$BX$38,7,0),"")</f>
        <v>38.685666395224331</v>
      </c>
      <c r="Y69" s="11" t="str">
        <f>IFERROR(VLOOKUP($A69,'KW M'!$BQ$2:$BW$10,7,0),"")</f>
        <v/>
      </c>
      <c r="Z69" s="11" t="str">
        <f>IFERROR(VLOOKUP($A69,'Wilga M'!$L$3:$R$41,7,0),"")</f>
        <v/>
      </c>
      <c r="AA69" s="11" t="str">
        <f>IFERROR(VLOOKUP($A69,'NM 200 M'!$M$6:$S$41,7,0),"")</f>
        <v/>
      </c>
      <c r="AB69" s="21">
        <f>MIN(COUNT(F69:AA69)-COUNT(#REF!,W69,#REF!)*0.1,6)</f>
        <v>5</v>
      </c>
    </row>
    <row r="70" spans="1:28">
      <c r="A70">
        <v>124</v>
      </c>
      <c r="B70" s="18" t="str">
        <f>VLOOKUP($A70,id!$C:$H,6,0)</f>
        <v>Rychlik Michał</v>
      </c>
      <c r="C70" s="18" t="str">
        <f>VLOOKUP($A70,id!$C:$H,4,0)</f>
        <v>OrientAkcja</v>
      </c>
      <c r="D70" s="2">
        <f>IF(E69=E70,D69,ROW(B68))</f>
        <v>68</v>
      </c>
      <c r="E70" s="10">
        <f>LARGE(F70:AA70,1)+IFERROR(LARGE(F70:AA70,2),0)+IFERROR(LARGE(F70:AA70,3),0)+IFERROR(LARGE(F70:AA70,4),0)+IFERROR(LARGE(F70:AA70,5),0)+IFERROR(LARGE(F70:AA70,6),0)</f>
        <v>184.89614112354627</v>
      </c>
      <c r="F70" s="11"/>
      <c r="G70" s="11"/>
      <c r="H70" s="11"/>
      <c r="I70" s="11"/>
      <c r="J70" s="11">
        <f>IFERROR(VLOOKUP($A70,'Mazurskie Tropy M'!$L$2:$R$39,7,0),"")</f>
        <v>10.120552487074328</v>
      </c>
      <c r="K70" s="11" t="str">
        <f>IFERROR(VLOOKUP($A70,'Grassor 300 M'!$BV$5:$CB$30,7,0),"")</f>
        <v/>
      </c>
      <c r="L70" s="11">
        <f>IFERROR(VLOOKUP($A70,'BO M'!$Q$2:$W$57,7,0),"")</f>
        <v>17.112243261632074</v>
      </c>
      <c r="M70" s="11" t="str">
        <f>IFERROR(VLOOKUP($A70,'Hawran M'!$AN$3:$AT$38,7,0),"")</f>
        <v/>
      </c>
      <c r="N70" s="11" t="str">
        <f>IFERROR(VLOOKUP($A70,'Orientakcja 14 M'!$M$3:$S$43,7,0),"")</f>
        <v/>
      </c>
      <c r="O70" s="11" t="str">
        <f>IFERROR(VLOOKUP($A70,'ITOrient M'!$P$3:$V$37,7,0),"")</f>
        <v/>
      </c>
      <c r="P70" s="11">
        <f>IFERROR(VLOOKUP($A70,'Jatka M'!$K$4:$Q$19,7,0),"")</f>
        <v>51.548895016315818</v>
      </c>
      <c r="Q70" s="11">
        <f>IFERROR(VLOOKUP($A70,'Korno M'!$AG$2:$AM$37,7,0),"")</f>
        <v>37.45247852753814</v>
      </c>
      <c r="R70" s="11" t="str">
        <f>IFERROR(VLOOKUP($A70,'Mordownik M'!$H$3:$N$23,7,0),"")</f>
        <v/>
      </c>
      <c r="S70" s="11" t="str">
        <f>IFERROR(VLOOKUP($A70,'Orientakcja 15 M'!$M$3:$S$47,7,0),"")</f>
        <v/>
      </c>
      <c r="T70" s="11" t="str">
        <f>IFERROR(VLOOKUP($A70,'XXII Szago M'!$H$3:$N$45,7,0),"")</f>
        <v/>
      </c>
      <c r="U70" s="11" t="str">
        <f>IFERROR(VLOOKUP($A70,'XX zKompasem M'!$L$3:$R$33,7,0),"")</f>
        <v/>
      </c>
      <c r="V70" s="11" t="str">
        <f>IFERROR(VLOOKUP($A70,'H60 TR200 M'!$AS$3:$AY$102,7,0),"")</f>
        <v/>
      </c>
      <c r="W70" s="11" t="str">
        <f>IFERROR(VLOOKUP($A70,'H60 TR100 M'!$AJ$3:$AP$165,7,0),"")</f>
        <v/>
      </c>
      <c r="X70" s="11">
        <f>IFERROR(VLOOKUP($A70,'Liszkor M'!$BR$3:$BX$38,7,0),"")</f>
        <v>68.661971830985905</v>
      </c>
      <c r="Y70" s="11" t="str">
        <f>IFERROR(VLOOKUP($A70,'KW M'!$BQ$2:$BW$10,7,0),"")</f>
        <v/>
      </c>
      <c r="Z70" s="11" t="str">
        <f>IFERROR(VLOOKUP($A70,'Wilga M'!$L$3:$R$41,7,0),"")</f>
        <v/>
      </c>
      <c r="AA70" s="11" t="str">
        <f>IFERROR(VLOOKUP($A70,'NM 200 M'!$M$6:$S$41,7,0),"")</f>
        <v/>
      </c>
      <c r="AB70" s="21">
        <f>MIN(COUNT(F70:AA70)-COUNT(#REF!,W70,#REF!)*0.1,6)</f>
        <v>5</v>
      </c>
    </row>
    <row r="71" spans="1:28">
      <c r="A71">
        <v>129</v>
      </c>
      <c r="B71" s="18" t="str">
        <f>VLOOKUP($A71,id!$C:$H,6,0)</f>
        <v>Śmieja Daniel</v>
      </c>
      <c r="C71" s="18">
        <f>VLOOKUP($A71,id!$C:$H,4,0)</f>
        <v>0</v>
      </c>
      <c r="D71" s="2">
        <f>IF(E70=E71,D70,ROW(B69))</f>
        <v>69</v>
      </c>
      <c r="E71" s="10">
        <f>LARGE(F71:AA71,1)+IFERROR(LARGE(F71:AA71,2),0)+IFERROR(LARGE(F71:AA71,3),0)+IFERROR(LARGE(F71:AA71,4),0)+IFERROR(LARGE(F71:AA71,5),0)+IFERROR(LARGE(F71:AA71,6),0)</f>
        <v>181.19578528228007</v>
      </c>
      <c r="F71" s="11"/>
      <c r="G71" s="11"/>
      <c r="H71" s="11"/>
      <c r="I71" s="11"/>
      <c r="J71" s="11" t="str">
        <f>IFERROR(VLOOKUP($A71,'Mazurskie Tropy M'!$L$2:$R$39,7,0),"")</f>
        <v/>
      </c>
      <c r="K71" s="11">
        <f>IFERROR(VLOOKUP($A71,'Grassor 300 M'!$BV$5:$CB$30,7,0),"")</f>
        <v>94.597354540905968</v>
      </c>
      <c r="L71" s="11" t="str">
        <f>IFERROR(VLOOKUP($A71,'BO M'!$Q$2:$W$57,7,0),"")</f>
        <v/>
      </c>
      <c r="M71" s="11" t="str">
        <f>IFERROR(VLOOKUP($A71,'Hawran M'!$AN$3:$AT$38,7,0),"")</f>
        <v/>
      </c>
      <c r="N71" s="11" t="str">
        <f>IFERROR(VLOOKUP($A71,'Orientakcja 14 M'!$M$3:$S$43,7,0),"")</f>
        <v/>
      </c>
      <c r="O71" s="11" t="str">
        <f>IFERROR(VLOOKUP($A71,'ITOrient M'!$P$3:$V$37,7,0),"")</f>
        <v/>
      </c>
      <c r="P71" s="11" t="str">
        <f>IFERROR(VLOOKUP($A71,'Jatka M'!$K$4:$Q$19,7,0),"")</f>
        <v/>
      </c>
      <c r="Q71" s="11" t="str">
        <f>IFERROR(VLOOKUP($A71,'Korno M'!$AG$2:$AM$37,7,0),"")</f>
        <v/>
      </c>
      <c r="R71" s="11" t="str">
        <f>IFERROR(VLOOKUP($A71,'Mordownik M'!$H$3:$N$23,7,0),"")</f>
        <v/>
      </c>
      <c r="S71" s="11" t="str">
        <f>IFERROR(VLOOKUP($A71,'Orientakcja 15 M'!$M$3:$S$47,7,0),"")</f>
        <v/>
      </c>
      <c r="T71" s="11" t="str">
        <f>IFERROR(VLOOKUP($A71,'XXII Szago M'!$H$3:$N$45,7,0),"")</f>
        <v/>
      </c>
      <c r="U71" s="11" t="str">
        <f>IFERROR(VLOOKUP($A71,'XX zKompasem M'!$L$3:$R$33,7,0),"")</f>
        <v/>
      </c>
      <c r="V71" s="11">
        <f>IFERROR(VLOOKUP($A71,'H60 TR200 M'!$AS$3:$AY$102,7,0),"")</f>
        <v>86.598430741374102</v>
      </c>
      <c r="W71" s="11" t="str">
        <f>IFERROR(VLOOKUP($A71,'H60 TR100 M'!$AJ$3:$AP$165,7,0),"")</f>
        <v/>
      </c>
      <c r="X71" s="11" t="str">
        <f>IFERROR(VLOOKUP($A71,'Liszkor M'!$BR$3:$BX$38,7,0),"")</f>
        <v/>
      </c>
      <c r="Y71" s="11" t="str">
        <f>IFERROR(VLOOKUP($A71,'KW M'!$BQ$2:$BW$10,7,0),"")</f>
        <v/>
      </c>
      <c r="Z71" s="11" t="str">
        <f>IFERROR(VLOOKUP($A71,'Wilga M'!$L$3:$R$41,7,0),"")</f>
        <v/>
      </c>
      <c r="AA71" s="11" t="str">
        <f>IFERROR(VLOOKUP($A71,'NM 200 M'!$M$6:$S$41,7,0),"")</f>
        <v/>
      </c>
      <c r="AB71" s="21">
        <f>MIN(COUNT(F71:AA71)-COUNT(#REF!,W71,#REF!)*0.1,6)</f>
        <v>2</v>
      </c>
    </row>
    <row r="72" spans="1:28">
      <c r="A72" s="12">
        <v>28</v>
      </c>
      <c r="B72" s="18" t="str">
        <f>VLOOKUP($A72,id!$C:$H,6,0)</f>
        <v>Beszterda Sebastian</v>
      </c>
      <c r="C72" s="18" t="str">
        <f>VLOOKUP($A72,id!$C:$H,4,0)</f>
        <v>Nietoperze Koszalin</v>
      </c>
      <c r="D72" s="2">
        <f>IF(E71=E72,D71,ROW(B70))</f>
        <v>70</v>
      </c>
      <c r="E72" s="10">
        <f>LARGE(F72:AA72,1)+IFERROR(LARGE(F72:AA72,2),0)+IFERROR(LARGE(F72:AA72,3),0)+IFERROR(LARGE(F72:AA72,4),0)+IFERROR(LARGE(F72:AA72,5),0)+IFERROR(LARGE(F72:AA72,6),0)</f>
        <v>180.18096304281596</v>
      </c>
      <c r="F72" s="11">
        <f>IFERROR(VLOOKUP(A72,'Pazur M'!K:Q,7,0),"")</f>
        <v>50.904519789697325</v>
      </c>
      <c r="G72" s="11" t="str">
        <f>IFERROR(VLOOKUP(A72,'XXI Szago M'!BL:BR,7,0),"")</f>
        <v/>
      </c>
      <c r="H72" s="11" t="str">
        <f>IFERROR(VLOOKUP($A72,'XIX zKompasem M'!L:R,7,0),"")</f>
        <v/>
      </c>
      <c r="I72" s="11" t="str">
        <f>IFERROR(VLOOKUP($A72,'Roztoczńska 13 M'!$H$2:$N$13,7,0),"")</f>
        <v/>
      </c>
      <c r="J72" s="11" t="str">
        <f>IFERROR(VLOOKUP($A72,'Mazurskie Tropy M'!$L$2:$R$39,7,0),"")</f>
        <v/>
      </c>
      <c r="K72" s="11" t="str">
        <f>IFERROR(VLOOKUP($A72,'Grassor 300 M'!$BV$5:$CB$30,7,0),"")</f>
        <v/>
      </c>
      <c r="L72" s="11" t="str">
        <f>IFERROR(VLOOKUP($A72,'BO M'!$Q$2:$W$57,7,0),"")</f>
        <v/>
      </c>
      <c r="M72" s="11" t="str">
        <f>IFERROR(VLOOKUP($A72,'Hawran M'!$AN$3:$AT$38,7,0),"")</f>
        <v/>
      </c>
      <c r="N72" s="11" t="str">
        <f>IFERROR(VLOOKUP($A72,'Orientakcja 14 M'!$M$3:$S$43,7,0),"")</f>
        <v/>
      </c>
      <c r="O72" s="11" t="str">
        <f>IFERROR(VLOOKUP($A72,'ITOrient M'!$P$3:$V$37,7,0),"")</f>
        <v/>
      </c>
      <c r="P72" s="11" t="str">
        <f>IFERROR(VLOOKUP($A72,'Jatka M'!$K$4:$Q$19,7,0),"")</f>
        <v/>
      </c>
      <c r="Q72" s="11" t="str">
        <f>IFERROR(VLOOKUP($A72,'Korno M'!$AG$2:$AM$37,7,0),"")</f>
        <v/>
      </c>
      <c r="R72" s="11" t="str">
        <f>IFERROR(VLOOKUP($A72,'Mordownik M'!$H$3:$N$23,7,0),"")</f>
        <v/>
      </c>
      <c r="S72" s="11" t="str">
        <f>IFERROR(VLOOKUP($A72,'Orientakcja 15 M'!$M$3:$S$47,7,0),"")</f>
        <v/>
      </c>
      <c r="T72" s="11" t="str">
        <f>IFERROR(VLOOKUP($A72,'XXII Szago M'!$H$3:$N$45,7,0),"")</f>
        <v/>
      </c>
      <c r="U72" s="11" t="str">
        <f>IFERROR(VLOOKUP($A72,'XX zKompasem M'!$L$3:$R$33,7,0),"")</f>
        <v/>
      </c>
      <c r="V72" s="11">
        <f>IFERROR(VLOOKUP($A72,'H60 TR200 M'!$AS$3:$AY$102,7,0),"")</f>
        <v>46.77743832915791</v>
      </c>
      <c r="W72" s="11" t="str">
        <f>IFERROR(VLOOKUP($A72,'H60 TR100 M'!$AJ$3:$AP$165,7,0),"")</f>
        <v/>
      </c>
      <c r="X72" s="11" t="str">
        <f>IFERROR(VLOOKUP($A72,'Liszkor M'!$BR$3:$BX$38,7,0),"")</f>
        <v/>
      </c>
      <c r="Y72" s="11" t="str">
        <f>IFERROR(VLOOKUP($A72,'KW M'!$BQ$2:$BW$10,7,0),"")</f>
        <v/>
      </c>
      <c r="Z72" s="11">
        <f>IFERROR(VLOOKUP($A72,'Wilga M'!$L$3:$R$41,7,0),"")</f>
        <v>63.508771929824562</v>
      </c>
      <c r="AA72" s="11">
        <f>IFERROR(VLOOKUP($A72,'NM 200 M'!$M$6:$S$41,7,0),"")</f>
        <v>18.990232994136171</v>
      </c>
      <c r="AB72" s="21">
        <f>MIN(COUNT(F72:AA72)-COUNT(#REF!,W72,#REF!)*0.1,6)</f>
        <v>4</v>
      </c>
    </row>
    <row r="73" spans="1:28">
      <c r="A73">
        <v>217</v>
      </c>
      <c r="B73" s="18" t="str">
        <f>VLOOKUP($A73,id!$C:$H,6,0)</f>
        <v>Duszak Arkadiusz</v>
      </c>
      <c r="C73" s="18" t="str">
        <f>VLOOKUP($A73,id!$C:$H,4,0)</f>
        <v>2PU</v>
      </c>
      <c r="D73" s="2">
        <f>IF(E72=E73,D72,ROW(B71))</f>
        <v>71</v>
      </c>
      <c r="E73" s="10">
        <f>LARGE(F73:AA73,1)+IFERROR(LARGE(F73:AA73,2),0)+IFERROR(LARGE(F73:AA73,3),0)+IFERROR(LARGE(F73:AA73,4),0)+IFERROR(LARGE(F73:AA73,5),0)+IFERROR(LARGE(F73:AA73,6),0)</f>
        <v>177.46492960081156</v>
      </c>
      <c r="F73" s="11"/>
      <c r="G73" s="11"/>
      <c r="H73" s="11"/>
      <c r="I73" s="11"/>
      <c r="J73" s="11"/>
      <c r="K73" s="11"/>
      <c r="L73" s="11"/>
      <c r="M73" s="11"/>
      <c r="N73" s="11">
        <f>IFERROR(VLOOKUP($A73,'Orientakcja 14 M'!$M$3:$S$43,7,0),"")</f>
        <v>52.040125607489848</v>
      </c>
      <c r="O73" s="11">
        <f>IFERROR(VLOOKUP($A73,'ITOrient M'!$P$3:$V$37,7,0),"")</f>
        <v>62.309002895201992</v>
      </c>
      <c r="P73" s="11" t="str">
        <f>IFERROR(VLOOKUP($A73,'Jatka M'!$K$4:$Q$19,7,0),"")</f>
        <v/>
      </c>
      <c r="Q73" s="11" t="str">
        <f>IFERROR(VLOOKUP($A73,'Korno M'!$AG$2:$AM$37,7,0),"")</f>
        <v/>
      </c>
      <c r="R73" s="11" t="str">
        <f>IFERROR(VLOOKUP($A73,'Mordownik M'!$H$3:$N$23,7,0),"")</f>
        <v/>
      </c>
      <c r="S73" s="11">
        <f>IFERROR(VLOOKUP($A73,'Orientakcja 15 M'!$M$3:$S$47,7,0),"")</f>
        <v>63.115801098119711</v>
      </c>
      <c r="T73" s="11" t="str">
        <f>IFERROR(VLOOKUP($A73,'XXII Szago M'!$H$3:$N$45,7,0),"")</f>
        <v/>
      </c>
      <c r="U73" s="11" t="str">
        <f>IFERROR(VLOOKUP($A73,'XX zKompasem M'!$L$3:$R$33,7,0),"")</f>
        <v/>
      </c>
      <c r="V73" s="11" t="str">
        <f>IFERROR(VLOOKUP($A73,'H60 TR200 M'!$AS$3:$AY$102,7,0),"")</f>
        <v/>
      </c>
      <c r="W73" s="11" t="str">
        <f>IFERROR(VLOOKUP($A73,'H60 TR100 M'!$AJ$3:$AP$165,7,0),"")</f>
        <v/>
      </c>
      <c r="X73" s="11" t="str">
        <f>IFERROR(VLOOKUP($A73,'Liszkor M'!$BR$3:$BX$38,7,0),"")</f>
        <v/>
      </c>
      <c r="Y73" s="11" t="str">
        <f>IFERROR(VLOOKUP($A73,'KW M'!$BQ$2:$BW$10,7,0),"")</f>
        <v/>
      </c>
      <c r="Z73" s="11" t="str">
        <f>IFERROR(VLOOKUP($A73,'Wilga M'!$L$3:$R$41,7,0),"")</f>
        <v/>
      </c>
      <c r="AA73" s="11" t="str">
        <f>IFERROR(VLOOKUP($A73,'NM 200 M'!$M$6:$S$41,7,0),"")</f>
        <v/>
      </c>
      <c r="AB73" s="21">
        <f>MIN(COUNT(F73:AA73)-COUNT(#REF!,W73,#REF!)*0.1,6)</f>
        <v>3</v>
      </c>
    </row>
    <row r="74" spans="1:28">
      <c r="A74">
        <v>353</v>
      </c>
      <c r="B74" s="18" t="str">
        <f>VLOOKUP($A74,id!$C:$H,6,0)</f>
        <v>Nowak Remik</v>
      </c>
      <c r="C74" s="18" t="str">
        <f>VLOOKUP($A74,id!$C:$H,4,0)</f>
        <v>KS Hades</v>
      </c>
      <c r="D74" s="2">
        <f>IF(E73=E74,D73,ROW(B72))</f>
        <v>72</v>
      </c>
      <c r="E74" s="10">
        <f>LARGE(F74:AA74,1)+IFERROR(LARGE(F74:AA74,2),0)+IFERROR(LARGE(F74:AA74,3),0)+IFERROR(LARGE(F74:AA74,4),0)+IFERROR(LARGE(F74:AA74,5),0)+IFERROR(LARGE(F74:AA74,6),0)</f>
        <v>174.18604651162792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 t="str">
        <f>IFERROR(VLOOKUP($A74,'H60 TR200 M'!$AS$3:$AY$102,7,0),"")</f>
        <v/>
      </c>
      <c r="W74" s="11">
        <f>IFERROR(VLOOKUP($A74,'H60 TR100 M'!$AJ$3:$AP$165,7,0),"")</f>
        <v>90</v>
      </c>
      <c r="X74" s="11" t="str">
        <f>IFERROR(VLOOKUP($A74,'Liszkor M'!$BR$3:$BX$38,7,0),"")</f>
        <v/>
      </c>
      <c r="Y74" s="11" t="str">
        <f>IFERROR(VLOOKUP($A74,'KW M'!$BQ$2:$BW$10,7,0),"")</f>
        <v/>
      </c>
      <c r="Z74" s="11">
        <f>IFERROR(VLOOKUP($A74,'Wilga M'!$L$3:$R$41,7,0),"")</f>
        <v>84.186046511627907</v>
      </c>
      <c r="AA74" s="11" t="str">
        <f>IFERROR(VLOOKUP($A74,'NM 200 M'!$M$6:$S$41,7,0),"")</f>
        <v/>
      </c>
      <c r="AB74" s="21">
        <f>MIN(COUNT(F74:AA74)-COUNT(#REF!,W74,#REF!)*0.1,6)</f>
        <v>1.9</v>
      </c>
    </row>
    <row r="75" spans="1:28">
      <c r="A75">
        <v>268</v>
      </c>
      <c r="B75" s="18" t="str">
        <f>VLOOKUP($A75,id!$C:$H,6,0)</f>
        <v>Sosna Paweł</v>
      </c>
      <c r="C75" s="18">
        <f>VLOOKUP($A75,id!$C:$H,4,0)</f>
        <v>0</v>
      </c>
      <c r="D75" s="2">
        <f>IF(E74=E75,D74,ROW(B73))</f>
        <v>73</v>
      </c>
      <c r="E75" s="10">
        <f>LARGE(F75:AA75,1)+IFERROR(LARGE(F75:AA75,2),0)+IFERROR(LARGE(F75:AA75,3),0)+IFERROR(LARGE(F75:AA75,4),0)+IFERROR(LARGE(F75:AA75,5),0)+IFERROR(LARGE(F75:AA75,6),0)</f>
        <v>168.75767654626299</v>
      </c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>
        <f>IFERROR(VLOOKUP($A75,'XXII Szago M'!$H$3:$N$45,7,0),"")</f>
        <v>83.051568726062897</v>
      </c>
      <c r="U75" s="11" t="str">
        <f>IFERROR(VLOOKUP($A75,'XX zKompasem M'!$L$3:$R$33,7,0),"")</f>
        <v/>
      </c>
      <c r="V75" s="11">
        <f>IFERROR(VLOOKUP($A75,'H60 TR200 M'!$AS$3:$AY$102,7,0),"")</f>
        <v>85.706107820200103</v>
      </c>
      <c r="W75" s="11" t="str">
        <f>IFERROR(VLOOKUP($A75,'H60 TR100 M'!$AJ$3:$AP$165,7,0),"")</f>
        <v/>
      </c>
      <c r="X75" s="11" t="str">
        <f>IFERROR(VLOOKUP($A75,'Liszkor M'!$BR$3:$BX$38,7,0),"")</f>
        <v/>
      </c>
      <c r="Y75" s="11" t="str">
        <f>IFERROR(VLOOKUP($A75,'KW M'!$BQ$2:$BW$10,7,0),"")</f>
        <v/>
      </c>
      <c r="Z75" s="11" t="str">
        <f>IFERROR(VLOOKUP($A75,'Wilga M'!$L$3:$R$41,7,0),"")</f>
        <v/>
      </c>
      <c r="AA75" s="11" t="str">
        <f>IFERROR(VLOOKUP($A75,'NM 200 M'!$M$6:$S$41,7,0),"")</f>
        <v/>
      </c>
      <c r="AB75" s="21">
        <f>MIN(COUNT(F75:AA75)-COUNT(#REF!,W75,#REF!)*0.1,6)</f>
        <v>2</v>
      </c>
    </row>
    <row r="76" spans="1:28">
      <c r="A76">
        <v>235</v>
      </c>
      <c r="B76" s="18" t="str">
        <f>VLOOKUP($A76,id!$C:$H,6,0)</f>
        <v>Belica Robert</v>
      </c>
      <c r="C76" s="18">
        <f>VLOOKUP($A76,id!$C:$H,4,0)</f>
        <v>0</v>
      </c>
      <c r="D76" s="2">
        <f>IF(E75=E76,D75,ROW(B74))</f>
        <v>74</v>
      </c>
      <c r="E76" s="10">
        <f>LARGE(F76:AA76,1)+IFERROR(LARGE(F76:AA76,2),0)+IFERROR(LARGE(F76:AA76,3),0)+IFERROR(LARGE(F76:AA76,4),0)+IFERROR(LARGE(F76:AA76,5),0)+IFERROR(LARGE(F76:AA76,6),0)</f>
        <v>166.66713933874377</v>
      </c>
      <c r="F76" s="11"/>
      <c r="G76" s="11"/>
      <c r="H76" s="11"/>
      <c r="I76" s="11"/>
      <c r="J76" s="11"/>
      <c r="K76" s="11"/>
      <c r="L76" s="11"/>
      <c r="M76" s="11"/>
      <c r="N76" s="11"/>
      <c r="O76" s="11" t="str">
        <f>IFERROR(VLOOKUP($A76,'ITOrient M'!$P$3:$V$37,7,0),"")</f>
        <v/>
      </c>
      <c r="P76" s="11">
        <f>IFERROR(VLOOKUP($A76,'Jatka M'!$K$4:$Q$19,7,0),"")</f>
        <v>77.188940092165879</v>
      </c>
      <c r="Q76" s="11" t="str">
        <f>IFERROR(VLOOKUP($A76,'Korno M'!$AG$2:$AM$37,7,0),"")</f>
        <v/>
      </c>
      <c r="R76" s="11" t="str">
        <f>IFERROR(VLOOKUP($A76,'Mordownik M'!$H$3:$N$23,7,0),"")</f>
        <v/>
      </c>
      <c r="S76" s="11">
        <f>IFERROR(VLOOKUP($A76,'Orientakcja 15 M'!$M$3:$S$47,7,0),"")</f>
        <v>89.478199246577901</v>
      </c>
      <c r="T76" s="11" t="str">
        <f>IFERROR(VLOOKUP($A76,'XXII Szago M'!$H$3:$N$45,7,0),"")</f>
        <v/>
      </c>
      <c r="U76" s="11" t="str">
        <f>IFERROR(VLOOKUP($A76,'XX zKompasem M'!$L$3:$R$33,7,0),"")</f>
        <v/>
      </c>
      <c r="V76" s="11" t="str">
        <f>IFERROR(VLOOKUP($A76,'H60 TR200 M'!$AS$3:$AY$102,7,0),"")</f>
        <v/>
      </c>
      <c r="W76" s="11" t="str">
        <f>IFERROR(VLOOKUP($A76,'H60 TR100 M'!$AJ$3:$AP$165,7,0),"")</f>
        <v/>
      </c>
      <c r="X76" s="11" t="str">
        <f>IFERROR(VLOOKUP($A76,'Liszkor M'!$BR$3:$BX$38,7,0),"")</f>
        <v/>
      </c>
      <c r="Y76" s="11" t="str">
        <f>IFERROR(VLOOKUP($A76,'KW M'!$BQ$2:$BW$10,7,0),"")</f>
        <v/>
      </c>
      <c r="Z76" s="11" t="str">
        <f>IFERROR(VLOOKUP($A76,'Wilga M'!$L$3:$R$41,7,0),"")</f>
        <v/>
      </c>
      <c r="AA76" s="11" t="str">
        <f>IFERROR(VLOOKUP($A76,'NM 200 M'!$M$6:$S$41,7,0),"")</f>
        <v/>
      </c>
      <c r="AB76" s="21">
        <f>MIN(COUNT(F76:AA76)-COUNT(#REF!,W76,#REF!)*0.1,6)</f>
        <v>2</v>
      </c>
    </row>
    <row r="77" spans="1:28">
      <c r="A77">
        <v>170</v>
      </c>
      <c r="B77" s="18" t="str">
        <f>VLOOKUP($A77,id!$C:$H,6,0)</f>
        <v>Małodobry Wojciech</v>
      </c>
      <c r="C77" s="18" t="str">
        <f>VLOOKUP($A77,id!$C:$H,4,0)</f>
        <v>OMEGA_MIECHÓW</v>
      </c>
      <c r="D77" s="2">
        <f>IF(E76=E77,D76,ROW(B75))</f>
        <v>75</v>
      </c>
      <c r="E77" s="10">
        <f>LARGE(F77:AA77,1)+IFERROR(LARGE(F77:AA77,2),0)+IFERROR(LARGE(F77:AA77,3),0)+IFERROR(LARGE(F77:AA77,4),0)+IFERROR(LARGE(F77:AA77,5),0)+IFERROR(LARGE(F77:AA77,6),0)</f>
        <v>165.9436204372104</v>
      </c>
      <c r="F77" s="11"/>
      <c r="G77" s="11"/>
      <c r="H77" s="11"/>
      <c r="I77" s="11"/>
      <c r="J77" s="11" t="str">
        <f>IFERROR(VLOOKUP($A77,'Mazurskie Tropy M'!$L$2:$R$39,7,0),"")</f>
        <v/>
      </c>
      <c r="K77" s="11" t="str">
        <f>IFERROR(VLOOKUP($A77,'Grassor 300 M'!$BV$5:$CB$30,7,0),"")</f>
        <v/>
      </c>
      <c r="L77" s="11">
        <f>IFERROR(VLOOKUP($A77,'BO M'!$Q$2:$W$57,7,0),"")</f>
        <v>29.233805747081277</v>
      </c>
      <c r="M77" s="11">
        <f>IFERROR(VLOOKUP($A77,'Hawran M'!$AN$3:$AT$38,7,0),"")</f>
        <v>25.77787191537514</v>
      </c>
      <c r="N77" s="11" t="str">
        <f>IFERROR(VLOOKUP($A77,'Orientakcja 14 M'!$M$3:$S$43,7,0),"")</f>
        <v/>
      </c>
      <c r="O77" s="11" t="str">
        <f>IFERROR(VLOOKUP($A77,'ITOrient M'!$P$3:$V$37,7,0),"")</f>
        <v/>
      </c>
      <c r="P77" s="11">
        <f>IFERROR(VLOOKUP($A77,'Jatka M'!$K$4:$Q$19,7,0),"")</f>
        <v>36.820639297368437</v>
      </c>
      <c r="Q77" s="11">
        <f>IFERROR(VLOOKUP($A77,'Korno M'!$AG$2:$AM$37,7,0),"")</f>
        <v>33.381556948457913</v>
      </c>
      <c r="R77" s="11">
        <f>IFERROR(VLOOKUP($A77,'Mordownik M'!$H$3:$N$23,7,0),"")</f>
        <v>15.89285608402653</v>
      </c>
      <c r="S77" s="11" t="str">
        <f>IFERROR(VLOOKUP($A77,'Orientakcja 15 M'!$M$3:$S$47,7,0),"")</f>
        <v/>
      </c>
      <c r="T77" s="11" t="str">
        <f>IFERROR(VLOOKUP($A77,'XXII Szago M'!$H$3:$N$45,7,0),"")</f>
        <v/>
      </c>
      <c r="U77" s="11" t="str">
        <f>IFERROR(VLOOKUP($A77,'XX zKompasem M'!$L$3:$R$33,7,0),"")</f>
        <v/>
      </c>
      <c r="V77" s="11" t="str">
        <f>IFERROR(VLOOKUP($A77,'H60 TR200 M'!$AS$3:$AY$102,7,0),"")</f>
        <v/>
      </c>
      <c r="W77" s="11" t="str">
        <f>IFERROR(VLOOKUP($A77,'H60 TR100 M'!$AJ$3:$AP$165,7,0),"")</f>
        <v/>
      </c>
      <c r="X77" s="11">
        <f>IFERROR(VLOOKUP($A77,'Liszkor M'!$BR$3:$BX$38,7,0),"")</f>
        <v>24.836890444901108</v>
      </c>
      <c r="Y77" s="11" t="str">
        <f>IFERROR(VLOOKUP($A77,'KW M'!$BQ$2:$BW$10,7,0),"")</f>
        <v/>
      </c>
      <c r="Z77" s="11" t="str">
        <f>IFERROR(VLOOKUP($A77,'Wilga M'!$L$3:$R$41,7,0),"")</f>
        <v/>
      </c>
      <c r="AA77" s="11" t="str">
        <f>IFERROR(VLOOKUP($A77,'NM 200 M'!$M$6:$S$41,7,0),"")</f>
        <v/>
      </c>
      <c r="AB77" s="21">
        <f>MIN(COUNT(F77:AA77)-COUNT(#REF!,W77,#REF!)*0.1,6)</f>
        <v>6</v>
      </c>
    </row>
    <row r="78" spans="1:28">
      <c r="A78">
        <v>317</v>
      </c>
      <c r="B78" s="18" t="str">
        <f>VLOOKUP($A78,id!$C:$H,6,0)</f>
        <v>Szajduk Piotr</v>
      </c>
      <c r="C78" s="18" t="str">
        <f>VLOOKUP($A78,id!$C:$H,4,0)</f>
        <v>WRZASKUN</v>
      </c>
      <c r="D78" s="2">
        <f>IF(E77=E78,D77,ROW(B76))</f>
        <v>76</v>
      </c>
      <c r="E78" s="10">
        <f>LARGE(F78:AA78,1)+IFERROR(LARGE(F78:AA78,2),0)+IFERROR(LARGE(F78:AA78,3),0)+IFERROR(LARGE(F78:AA78,4),0)+IFERROR(LARGE(F78:AA78,5),0)+IFERROR(LARGE(F78:AA78,6),0)</f>
        <v>165.01980404867018</v>
      </c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>
        <f>IFERROR(VLOOKUP($A78,'H60 TR200 M'!$AS$3:$AY$102,7,0),"")</f>
        <v>39.789633461865463</v>
      </c>
      <c r="W78" s="11" t="str">
        <f>IFERROR(VLOOKUP($A78,'H60 TR100 M'!$AJ$3:$AP$165,7,0),"")</f>
        <v/>
      </c>
      <c r="X78" s="11" t="str">
        <f>IFERROR(VLOOKUP($A78,'Liszkor M'!$BR$3:$BX$38,7,0),"")</f>
        <v/>
      </c>
      <c r="Y78" s="11" t="str">
        <f>IFERROR(VLOOKUP($A78,'KW M'!$BQ$2:$BW$10,7,0),"")</f>
        <v/>
      </c>
      <c r="Z78" s="11">
        <f>IFERROR(VLOOKUP($A78,'Wilga M'!$L$3:$R$41,7,0),"")</f>
        <v>67.286245353159842</v>
      </c>
      <c r="AA78" s="11">
        <f>IFERROR(VLOOKUP($A78,'NM 200 M'!$M$6:$S$41,7,0),"")</f>
        <v>57.943925233644876</v>
      </c>
      <c r="AB78" s="21">
        <f>MIN(COUNT(F78:AA78)-COUNT(#REF!,W78,#REF!)*0.1,6)</f>
        <v>3</v>
      </c>
    </row>
    <row r="79" spans="1:28">
      <c r="A79">
        <v>243</v>
      </c>
      <c r="B79" s="18" t="str">
        <f>VLOOKUP($A79,id!$C:$H,6,0)</f>
        <v>Gorczyca Paweł</v>
      </c>
      <c r="C79" s="18">
        <f>VLOOKUP($A79,id!$C:$H,4,0)</f>
        <v>0</v>
      </c>
      <c r="D79" s="2">
        <f>IF(E78=E79,D78,ROW(B77))</f>
        <v>77</v>
      </c>
      <c r="E79" s="10">
        <f>LARGE(F79:AA79,1)+IFERROR(LARGE(F79:AA79,2),0)+IFERROR(LARGE(F79:AA79,3),0)+IFERROR(LARGE(F79:AA79,4),0)+IFERROR(LARGE(F79:AA79,5),0)+IFERROR(LARGE(F79:AA79,6),0)</f>
        <v>162.74677614635993</v>
      </c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>
        <f>IFERROR(VLOOKUP($A79,'Korno M'!$AG$2:$AM$37,7,0),"")</f>
        <v>79.057943022144102</v>
      </c>
      <c r="R79" s="11">
        <f>IFERROR(VLOOKUP($A79,'Mordownik M'!$H$3:$N$23,7,0),"")</f>
        <v>83.688833124215819</v>
      </c>
      <c r="S79" s="11" t="str">
        <f>IFERROR(VLOOKUP($A79,'Orientakcja 15 M'!$M$3:$S$47,7,0),"")</f>
        <v/>
      </c>
      <c r="T79" s="11" t="str">
        <f>IFERROR(VLOOKUP($A79,'XXII Szago M'!$H$3:$N$45,7,0),"")</f>
        <v/>
      </c>
      <c r="U79" s="11" t="str">
        <f>IFERROR(VLOOKUP($A79,'XX zKompasem M'!$L$3:$R$33,7,0),"")</f>
        <v/>
      </c>
      <c r="V79" s="11" t="str">
        <f>IFERROR(VLOOKUP($A79,'H60 TR200 M'!$AS$3:$AY$102,7,0),"")</f>
        <v/>
      </c>
      <c r="W79" s="11" t="str">
        <f>IFERROR(VLOOKUP($A79,'H60 TR100 M'!$AJ$3:$AP$165,7,0),"")</f>
        <v/>
      </c>
      <c r="X79" s="11" t="str">
        <f>IFERROR(VLOOKUP($A79,'Liszkor M'!$BR$3:$BX$38,7,0),"")</f>
        <v/>
      </c>
      <c r="Y79" s="11" t="str">
        <f>IFERROR(VLOOKUP($A79,'KW M'!$BQ$2:$BW$10,7,0),"")</f>
        <v/>
      </c>
      <c r="Z79" s="11" t="str">
        <f>IFERROR(VLOOKUP($A79,'Wilga M'!$L$3:$R$41,7,0),"")</f>
        <v/>
      </c>
      <c r="AA79" s="11" t="str">
        <f>IFERROR(VLOOKUP($A79,'NM 200 M'!$M$6:$S$41,7,0),"")</f>
        <v/>
      </c>
      <c r="AB79" s="21">
        <f>MIN(COUNT(F79:AA79)-COUNT(#REF!,W79,#REF!)*0.1,6)</f>
        <v>2</v>
      </c>
    </row>
    <row r="80" spans="1:28">
      <c r="A80">
        <v>56</v>
      </c>
      <c r="B80" s="18" t="str">
        <f>VLOOKUP($A80,id!$C:$H,6,0)</f>
        <v>Block Daniel</v>
      </c>
      <c r="C80" s="18" t="str">
        <f>VLOOKUP($A80,id!$C:$H,4,0)</f>
        <v>flypics.pl</v>
      </c>
      <c r="D80" s="2">
        <f>IF(E79=E80,D79,ROW(B78))</f>
        <v>78</v>
      </c>
      <c r="E80" s="10">
        <f>LARGE(F80:AA80,1)+IFERROR(LARGE(F80:AA80,2),0)+IFERROR(LARGE(F80:AA80,3),0)+IFERROR(LARGE(F80:AA80,4),0)+IFERROR(LARGE(F80:AA80,5),0)+IFERROR(LARGE(F80:AA80,6),0)</f>
        <v>160.89562457340739</v>
      </c>
      <c r="F80" s="11"/>
      <c r="G80" s="11">
        <f>IFERROR(VLOOKUP(A80,'XXI Szago M'!BL:BR,7,0),"")</f>
        <v>84.210526315789451</v>
      </c>
      <c r="H80" s="11" t="str">
        <f>IFERROR(VLOOKUP($A80,'XIX zKompasem M'!L:R,7,0),"")</f>
        <v/>
      </c>
      <c r="I80" s="11" t="str">
        <f>IFERROR(VLOOKUP($A80,'Roztoczńska 13 M'!$H$2:$N$13,7,0),"")</f>
        <v/>
      </c>
      <c r="J80" s="11" t="str">
        <f>IFERROR(VLOOKUP($A80,'Mazurskie Tropy M'!$L$2:$R$39,7,0),"")</f>
        <v/>
      </c>
      <c r="K80" s="11" t="str">
        <f>IFERROR(VLOOKUP($A80,'Grassor 300 M'!$BV$5:$CB$30,7,0),"")</f>
        <v/>
      </c>
      <c r="L80" s="11" t="str">
        <f>IFERROR(VLOOKUP($A80,'BO M'!$Q$2:$W$57,7,0),"")</f>
        <v/>
      </c>
      <c r="M80" s="11" t="str">
        <f>IFERROR(VLOOKUP($A80,'Hawran M'!$AN$3:$AT$38,7,0),"")</f>
        <v/>
      </c>
      <c r="N80" s="11" t="str">
        <f>IFERROR(VLOOKUP($A80,'Orientakcja 14 M'!$M$3:$S$43,7,0),"")</f>
        <v/>
      </c>
      <c r="O80" s="11" t="str">
        <f>IFERROR(VLOOKUP($A80,'ITOrient M'!$P$3:$V$37,7,0),"")</f>
        <v/>
      </c>
      <c r="P80" s="11" t="str">
        <f>IFERROR(VLOOKUP($A80,'Jatka M'!$K$4:$Q$19,7,0),"")</f>
        <v/>
      </c>
      <c r="Q80" s="11" t="str">
        <f>IFERROR(VLOOKUP($A80,'Korno M'!$AG$2:$AM$37,7,0),"")</f>
        <v/>
      </c>
      <c r="R80" s="11" t="str">
        <f>IFERROR(VLOOKUP($A80,'Mordownik M'!$H$3:$N$23,7,0),"")</f>
        <v/>
      </c>
      <c r="S80" s="11" t="str">
        <f>IFERROR(VLOOKUP($A80,'Orientakcja 15 M'!$M$3:$S$47,7,0),"")</f>
        <v/>
      </c>
      <c r="T80" s="11" t="str">
        <f>IFERROR(VLOOKUP($A80,'XXII Szago M'!$H$3:$N$45,7,0),"")</f>
        <v/>
      </c>
      <c r="U80" s="11" t="str">
        <f>IFERROR(VLOOKUP($A80,'XX zKompasem M'!$L$3:$R$33,7,0),"")</f>
        <v/>
      </c>
      <c r="V80" s="11" t="str">
        <f>IFERROR(VLOOKUP($A80,'H60 TR200 M'!$AS$3:$AY$102,7,0),"")</f>
        <v/>
      </c>
      <c r="W80" s="11">
        <f>IFERROR(VLOOKUP($A80,'H60 TR100 M'!$AJ$3:$AP$165,7,0),"")</f>
        <v>76.685098257617938</v>
      </c>
      <c r="X80" s="11" t="str">
        <f>IFERROR(VLOOKUP($A80,'Liszkor M'!$BR$3:$BX$38,7,0),"")</f>
        <v/>
      </c>
      <c r="Y80" s="11" t="str">
        <f>IFERROR(VLOOKUP($A80,'KW M'!$BQ$2:$BW$10,7,0),"")</f>
        <v/>
      </c>
      <c r="Z80" s="11" t="str">
        <f>IFERROR(VLOOKUP($A80,'Wilga M'!$L$3:$R$41,7,0),"")</f>
        <v/>
      </c>
      <c r="AA80" s="11" t="str">
        <f>IFERROR(VLOOKUP($A80,'NM 200 M'!$M$6:$S$41,7,0),"")</f>
        <v/>
      </c>
      <c r="AB80" s="21">
        <f>MIN(COUNT(F80:AA80)-COUNT(#REF!,W80,#REF!)*0.1,6)</f>
        <v>1.9</v>
      </c>
    </row>
    <row r="81" spans="1:28">
      <c r="A81">
        <v>272</v>
      </c>
      <c r="B81" s="18" t="str">
        <f>VLOOKUP($A81,id!$C:$H,6,0)</f>
        <v>Borko Ryszard</v>
      </c>
      <c r="C81" s="18">
        <f>VLOOKUP($A81,id!$C:$H,4,0)</f>
        <v>0</v>
      </c>
      <c r="D81" s="2">
        <f>IF(E80=E81,D80,ROW(B79))</f>
        <v>79</v>
      </c>
      <c r="E81" s="10">
        <f>LARGE(F81:AA81,1)+IFERROR(LARGE(F81:AA81,2),0)+IFERROR(LARGE(F81:AA81,3),0)+IFERROR(LARGE(F81:AA81,4),0)+IFERROR(LARGE(F81:AA81,5),0)+IFERROR(LARGE(F81:AA81,6),0)</f>
        <v>155.63986754489204</v>
      </c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f>IFERROR(VLOOKUP($A81,'XXII Szago M'!$H$3:$N$45,7,0),"")</f>
        <v>34.116705992370704</v>
      </c>
      <c r="U81" s="11">
        <f>IFERROR(VLOOKUP($A81,'XX zKompasem M'!$L$3:$R$33,7,0),"")</f>
        <v>52.278217409412747</v>
      </c>
      <c r="V81" s="11" t="str">
        <f>IFERROR(VLOOKUP($A81,'H60 TR200 M'!$AS$3:$AY$102,7,0),"")</f>
        <v/>
      </c>
      <c r="W81" s="11">
        <f>IFERROR(VLOOKUP($A81,'H60 TR100 M'!$AJ$3:$AP$165,7,0),"")</f>
        <v>69.244944143108597</v>
      </c>
      <c r="X81" s="11" t="str">
        <f>IFERROR(VLOOKUP($A81,'Liszkor M'!$BR$3:$BX$38,7,0),"")</f>
        <v/>
      </c>
      <c r="Y81" s="11" t="str">
        <f>IFERROR(VLOOKUP($A81,'KW M'!$BQ$2:$BW$10,7,0),"")</f>
        <v/>
      </c>
      <c r="Z81" s="11" t="str">
        <f>IFERROR(VLOOKUP($A81,'Wilga M'!$L$3:$R$41,7,0),"")</f>
        <v/>
      </c>
      <c r="AA81" s="11" t="str">
        <f>IFERROR(VLOOKUP($A81,'NM 200 M'!$M$6:$S$41,7,0),"")</f>
        <v/>
      </c>
      <c r="AB81" s="21">
        <f>MIN(COUNT(F81:AA81)-COUNT(#REF!,W81,#REF!)*0.1,6)</f>
        <v>2.9</v>
      </c>
    </row>
    <row r="82" spans="1:28">
      <c r="A82">
        <v>150</v>
      </c>
      <c r="B82" s="18" t="str">
        <f>VLOOKUP($A82,id!$C:$H,6,0)</f>
        <v>Krasuski Marcin</v>
      </c>
      <c r="C82" s="18" t="str">
        <f>VLOOKUP($A82,id!$C:$H,4,0)</f>
        <v>orienteering.waw.pl</v>
      </c>
      <c r="D82" s="2">
        <f>IF(E81=E82,D81,ROW(B80))</f>
        <v>80</v>
      </c>
      <c r="E82" s="10">
        <f>LARGE(F82:AA82,1)+IFERROR(LARGE(F82:AA82,2),0)+IFERROR(LARGE(F82:AA82,3),0)+IFERROR(LARGE(F82:AA82,4),0)+IFERROR(LARGE(F82:AA82,5),0)+IFERROR(LARGE(F82:AA82,6),0)</f>
        <v>155.12804967144586</v>
      </c>
      <c r="F82" s="11"/>
      <c r="G82" s="11"/>
      <c r="H82" s="11"/>
      <c r="I82" s="11"/>
      <c r="J82" s="11" t="str">
        <f>IFERROR(VLOOKUP($A82,'Mazurskie Tropy M'!$L$2:$R$39,7,0),"")</f>
        <v/>
      </c>
      <c r="K82" s="11" t="str">
        <f>IFERROR(VLOOKUP($A82,'Grassor 300 M'!$BV$5:$CB$30,7,0),"")</f>
        <v/>
      </c>
      <c r="L82" s="11">
        <f>IFERROR(VLOOKUP($A82,'BO M'!$Q$2:$W$57,7,0),"")</f>
        <v>69.887856379802884</v>
      </c>
      <c r="M82" s="11" t="str">
        <f>IFERROR(VLOOKUP($A82,'Hawran M'!$AN$3:$AT$38,7,0),"")</f>
        <v/>
      </c>
      <c r="N82" s="11" t="str">
        <f>IFERROR(VLOOKUP($A82,'Orientakcja 14 M'!$M$3:$S$43,7,0),"")</f>
        <v/>
      </c>
      <c r="O82" s="11" t="str">
        <f>IFERROR(VLOOKUP($A82,'ITOrient M'!$P$3:$V$37,7,0),"")</f>
        <v/>
      </c>
      <c r="P82" s="11" t="str">
        <f>IFERROR(VLOOKUP($A82,'Jatka M'!$K$4:$Q$19,7,0),"")</f>
        <v/>
      </c>
      <c r="Q82" s="11" t="str">
        <f>IFERROR(VLOOKUP($A82,'Korno M'!$AG$2:$AM$37,7,0),"")</f>
        <v/>
      </c>
      <c r="R82" s="11" t="str">
        <f>IFERROR(VLOOKUP($A82,'Mordownik M'!$H$3:$N$23,7,0),"")</f>
        <v/>
      </c>
      <c r="S82" s="11">
        <f>IFERROR(VLOOKUP($A82,'Orientakcja 15 M'!$M$3:$S$47,7,0),"")</f>
        <v>85.240193291642996</v>
      </c>
      <c r="T82" s="11" t="str">
        <f>IFERROR(VLOOKUP($A82,'XXII Szago M'!$H$3:$N$45,7,0),"")</f>
        <v/>
      </c>
      <c r="U82" s="11" t="str">
        <f>IFERROR(VLOOKUP($A82,'XX zKompasem M'!$L$3:$R$33,7,0),"")</f>
        <v/>
      </c>
      <c r="V82" s="11" t="str">
        <f>IFERROR(VLOOKUP($A82,'H60 TR200 M'!$AS$3:$AY$102,7,0),"")</f>
        <v/>
      </c>
      <c r="W82" s="11" t="str">
        <f>IFERROR(VLOOKUP($A82,'H60 TR100 M'!$AJ$3:$AP$165,7,0),"")</f>
        <v/>
      </c>
      <c r="X82" s="11" t="str">
        <f>IFERROR(VLOOKUP($A82,'Liszkor M'!$BR$3:$BX$38,7,0),"")</f>
        <v/>
      </c>
      <c r="Y82" s="11" t="str">
        <f>IFERROR(VLOOKUP($A82,'KW M'!$BQ$2:$BW$10,7,0),"")</f>
        <v/>
      </c>
      <c r="Z82" s="11" t="str">
        <f>IFERROR(VLOOKUP($A82,'Wilga M'!$L$3:$R$41,7,0),"")</f>
        <v/>
      </c>
      <c r="AA82" s="11" t="str">
        <f>IFERROR(VLOOKUP($A82,'NM 200 M'!$M$6:$S$41,7,0),"")</f>
        <v/>
      </c>
      <c r="AB82" s="21">
        <f>MIN(COUNT(F82:AA82)-COUNT(#REF!,W82,#REF!)*0.1,6)</f>
        <v>2</v>
      </c>
    </row>
    <row r="83" spans="1:28">
      <c r="A83">
        <v>180</v>
      </c>
      <c r="B83" s="18" t="str">
        <f>VLOOKUP($A83,id!$C:$H,6,0)</f>
        <v>Herman-Iżycki Leszek</v>
      </c>
      <c r="C83" s="18">
        <f>VLOOKUP($A83,id!$C:$H,4,0)</f>
        <v>0</v>
      </c>
      <c r="D83" s="2">
        <f>IF(E82=E83,D82,ROW(B81))</f>
        <v>81</v>
      </c>
      <c r="E83" s="10">
        <f>LARGE(F83:AA83,1)+IFERROR(LARGE(F83:AA83,2),0)+IFERROR(LARGE(F83:AA83,3),0)+IFERROR(LARGE(F83:AA83,4),0)+IFERROR(LARGE(F83:AA83,5),0)+IFERROR(LARGE(F83:AA83,6),0)</f>
        <v>154.87101540278209</v>
      </c>
      <c r="F83" s="11"/>
      <c r="G83" s="11"/>
      <c r="H83" s="11"/>
      <c r="I83" s="11"/>
      <c r="J83" s="11" t="str">
        <f>IFERROR(VLOOKUP($A83,'Mazurskie Tropy M'!$L$2:$R$39,7,0),"")</f>
        <v/>
      </c>
      <c r="K83" s="11" t="str">
        <f>IFERROR(VLOOKUP($A83,'Grassor 300 M'!$BV$5:$CB$30,7,0),"")</f>
        <v/>
      </c>
      <c r="L83" s="11">
        <f>IFERROR(VLOOKUP($A83,'BO M'!$Q$2:$W$57,7,0),"")</f>
        <v>14.830610826747797</v>
      </c>
      <c r="M83" s="11" t="str">
        <f>IFERROR(VLOOKUP($A83,'Hawran M'!$AN$3:$AT$38,7,0),"")</f>
        <v/>
      </c>
      <c r="N83" s="11">
        <f>IFERROR(VLOOKUP($A83,'Orientakcja 14 M'!$M$3:$S$43,7,0),"")</f>
        <v>69.083250178297405</v>
      </c>
      <c r="O83" s="11">
        <f>IFERROR(VLOOKUP($A83,'ITOrient M'!$P$3:$V$37,7,0),"")</f>
        <v>70.9571543977369</v>
      </c>
      <c r="P83" s="11" t="str">
        <f>IFERROR(VLOOKUP($A83,'Jatka M'!$K$4:$Q$19,7,0),"")</f>
        <v/>
      </c>
      <c r="Q83" s="11" t="str">
        <f>IFERROR(VLOOKUP($A83,'Korno M'!$AG$2:$AM$37,7,0),"")</f>
        <v/>
      </c>
      <c r="R83" s="11" t="str">
        <f>IFERROR(VLOOKUP($A83,'Mordownik M'!$H$3:$N$23,7,0),"")</f>
        <v/>
      </c>
      <c r="S83" s="11" t="str">
        <f>IFERROR(VLOOKUP($A83,'Orientakcja 15 M'!$M$3:$S$47,7,0),"")</f>
        <v/>
      </c>
      <c r="T83" s="11" t="str">
        <f>IFERROR(VLOOKUP($A83,'XXII Szago M'!$H$3:$N$45,7,0),"")</f>
        <v/>
      </c>
      <c r="U83" s="11" t="str">
        <f>IFERROR(VLOOKUP($A83,'XX zKompasem M'!$L$3:$R$33,7,0),"")</f>
        <v/>
      </c>
      <c r="V83" s="11" t="str">
        <f>IFERROR(VLOOKUP($A83,'H60 TR200 M'!$AS$3:$AY$102,7,0),"")</f>
        <v/>
      </c>
      <c r="W83" s="11" t="str">
        <f>IFERROR(VLOOKUP($A83,'H60 TR100 M'!$AJ$3:$AP$165,7,0),"")</f>
        <v/>
      </c>
      <c r="X83" s="11" t="str">
        <f>IFERROR(VLOOKUP($A83,'Liszkor M'!$BR$3:$BX$38,7,0),"")</f>
        <v/>
      </c>
      <c r="Y83" s="11" t="str">
        <f>IFERROR(VLOOKUP($A83,'KW M'!$BQ$2:$BW$10,7,0),"")</f>
        <v/>
      </c>
      <c r="Z83" s="11" t="str">
        <f>IFERROR(VLOOKUP($A83,'Wilga M'!$L$3:$R$41,7,0),"")</f>
        <v/>
      </c>
      <c r="AA83" s="11" t="str">
        <f>IFERROR(VLOOKUP($A83,'NM 200 M'!$M$6:$S$41,7,0),"")</f>
        <v/>
      </c>
      <c r="AB83" s="21">
        <f>MIN(COUNT(F83:AA83)-COUNT(#REF!,W83,#REF!)*0.1,6)</f>
        <v>3</v>
      </c>
    </row>
    <row r="84" spans="1:28">
      <c r="A84">
        <v>165</v>
      </c>
      <c r="B84" s="18" t="str">
        <f>VLOOKUP($A84,id!$C:$H,6,0)</f>
        <v>Walczak Karol</v>
      </c>
      <c r="C84" s="18" t="str">
        <f>VLOOKUP($A84,id!$C:$H,4,0)</f>
        <v>Midlifecrisis</v>
      </c>
      <c r="D84" s="2">
        <f>IF(E83=E84,D83,ROW(B82))</f>
        <v>82</v>
      </c>
      <c r="E84" s="10">
        <f>LARGE(F84:AA84,1)+IFERROR(LARGE(F84:AA84,2),0)+IFERROR(LARGE(F84:AA84,3),0)+IFERROR(LARGE(F84:AA84,4),0)+IFERROR(LARGE(F84:AA84,5),0)+IFERROR(LARGE(F84:AA84,6),0)</f>
        <v>154.50988098828958</v>
      </c>
      <c r="F84" s="11"/>
      <c r="G84" s="11"/>
      <c r="H84" s="11"/>
      <c r="I84" s="11"/>
      <c r="J84" s="11" t="str">
        <f>IFERROR(VLOOKUP($A84,'Mazurskie Tropy M'!$L$2:$R$39,7,0),"")</f>
        <v/>
      </c>
      <c r="K84" s="11" t="str">
        <f>IFERROR(VLOOKUP($A84,'Grassor 300 M'!$BV$5:$CB$30,7,0),"")</f>
        <v/>
      </c>
      <c r="L84" s="11">
        <f>IFERROR(VLOOKUP($A84,'BO M'!$Q$2:$W$57,7,0),"")</f>
        <v>34.352394605609433</v>
      </c>
      <c r="M84" s="11" t="str">
        <f>IFERROR(VLOOKUP($A84,'Hawran M'!$AN$3:$AT$38,7,0),"")</f>
        <v/>
      </c>
      <c r="N84" s="11" t="str">
        <f>IFERROR(VLOOKUP($A84,'Orientakcja 14 M'!$M$3:$S$43,7,0),"")</f>
        <v/>
      </c>
      <c r="O84" s="11" t="str">
        <f>IFERROR(VLOOKUP($A84,'ITOrient M'!$P$3:$V$37,7,0),"")</f>
        <v/>
      </c>
      <c r="P84" s="11">
        <f>IFERROR(VLOOKUP($A84,'Jatka M'!$K$4:$Q$19,7,0),"")</f>
        <v>56.11390284757119</v>
      </c>
      <c r="Q84" s="11" t="str">
        <f>IFERROR(VLOOKUP($A84,'Korno M'!$AG$2:$AM$37,7,0),"")</f>
        <v/>
      </c>
      <c r="R84" s="11">
        <f>IFERROR(VLOOKUP($A84,'Mordownik M'!$H$3:$N$23,7,0),"")</f>
        <v>64.043583535108979</v>
      </c>
      <c r="S84" s="11" t="str">
        <f>IFERROR(VLOOKUP($A84,'Orientakcja 15 M'!$M$3:$S$47,7,0),"")</f>
        <v/>
      </c>
      <c r="T84" s="11" t="str">
        <f>IFERROR(VLOOKUP($A84,'XXII Szago M'!$H$3:$N$45,7,0),"")</f>
        <v/>
      </c>
      <c r="U84" s="11" t="str">
        <f>IFERROR(VLOOKUP($A84,'XX zKompasem M'!$L$3:$R$33,7,0),"")</f>
        <v/>
      </c>
      <c r="V84" s="11" t="str">
        <f>IFERROR(VLOOKUP($A84,'H60 TR200 M'!$AS$3:$AY$102,7,0),"")</f>
        <v/>
      </c>
      <c r="W84" s="11" t="str">
        <f>IFERROR(VLOOKUP($A84,'H60 TR100 M'!$AJ$3:$AP$165,7,0),"")</f>
        <v/>
      </c>
      <c r="X84" s="11" t="str">
        <f>IFERROR(VLOOKUP($A84,'Liszkor M'!$BR$3:$BX$38,7,0),"")</f>
        <v/>
      </c>
      <c r="Y84" s="11" t="str">
        <f>IFERROR(VLOOKUP($A84,'KW M'!$BQ$2:$BW$10,7,0),"")</f>
        <v/>
      </c>
      <c r="Z84" s="11" t="str">
        <f>IFERROR(VLOOKUP($A84,'Wilga M'!$L$3:$R$41,7,0),"")</f>
        <v/>
      </c>
      <c r="AA84" s="11" t="str">
        <f>IFERROR(VLOOKUP($A84,'NM 200 M'!$M$6:$S$41,7,0),"")</f>
        <v/>
      </c>
      <c r="AB84" s="21">
        <f>MIN(COUNT(F84:AA84)-COUNT(#REF!,W84,#REF!)*0.1,6)</f>
        <v>3</v>
      </c>
    </row>
    <row r="85" spans="1:28">
      <c r="A85">
        <v>76</v>
      </c>
      <c r="B85" s="18" t="str">
        <f>VLOOKUP($A85,id!$C:$H,6,0)</f>
        <v>Bałchanowski Michał</v>
      </c>
      <c r="C85" s="18" t="str">
        <f>VLOOKUP($A85,id!$C:$H,4,0)</f>
        <v>Morenka Team</v>
      </c>
      <c r="D85" s="2">
        <f>IF(E84=E85,D84,ROW(B83))</f>
        <v>83</v>
      </c>
      <c r="E85" s="10">
        <f>LARGE(F85:AA85,1)+IFERROR(LARGE(F85:AA85,2),0)+IFERROR(LARGE(F85:AA85,3),0)+IFERROR(LARGE(F85:AA85,4),0)+IFERROR(LARGE(F85:AA85,5),0)+IFERROR(LARGE(F85:AA85,6),0)</f>
        <v>146.24188402519076</v>
      </c>
      <c r="F85" s="11"/>
      <c r="G85" s="11">
        <f>IFERROR(VLOOKUP(A85,'XXI Szago M'!BL:BR,7,0),"")</f>
        <v>0</v>
      </c>
      <c r="H85" s="11" t="str">
        <f>IFERROR(VLOOKUP($A85,'XIX zKompasem M'!L:R,7,0),"")</f>
        <v/>
      </c>
      <c r="I85" s="11" t="str">
        <f>IFERROR(VLOOKUP($A85,'Roztoczńska 13 M'!$H$2:$N$13,7,0),"")</f>
        <v/>
      </c>
      <c r="J85" s="11">
        <f>IFERROR(VLOOKUP($A85,'Mazurskie Tropy M'!$L$2:$R$39,7,0),"")</f>
        <v>73.272461889614036</v>
      </c>
      <c r="K85" s="11" t="str">
        <f>IFERROR(VLOOKUP($A85,'Grassor 300 M'!$BV$5:$CB$30,7,0),"")</f>
        <v/>
      </c>
      <c r="L85" s="11" t="str">
        <f>IFERROR(VLOOKUP($A85,'BO M'!$Q$2:$W$57,7,0),"")</f>
        <v/>
      </c>
      <c r="M85" s="11" t="str">
        <f>IFERROR(VLOOKUP($A85,'Hawran M'!$AN$3:$AT$38,7,0),"")</f>
        <v/>
      </c>
      <c r="N85" s="11" t="str">
        <f>IFERROR(VLOOKUP($A85,'Orientakcja 14 M'!$M$3:$S$43,7,0),"")</f>
        <v/>
      </c>
      <c r="O85" s="11" t="str">
        <f>IFERROR(VLOOKUP($A85,'ITOrient M'!$P$3:$V$37,7,0),"")</f>
        <v/>
      </c>
      <c r="P85" s="11" t="str">
        <f>IFERROR(VLOOKUP($A85,'Jatka M'!$K$4:$Q$19,7,0),"")</f>
        <v/>
      </c>
      <c r="Q85" s="11" t="str">
        <f>IFERROR(VLOOKUP($A85,'Korno M'!$AG$2:$AM$37,7,0),"")</f>
        <v/>
      </c>
      <c r="R85" s="11" t="str">
        <f>IFERROR(VLOOKUP($A85,'Mordownik M'!$H$3:$N$23,7,0),"")</f>
        <v/>
      </c>
      <c r="S85" s="11" t="str">
        <f>IFERROR(VLOOKUP($A85,'Orientakcja 15 M'!$M$3:$S$47,7,0),"")</f>
        <v/>
      </c>
      <c r="T85" s="11" t="str">
        <f>IFERROR(VLOOKUP($A85,'XXII Szago M'!$H$3:$N$45,7,0),"")</f>
        <v/>
      </c>
      <c r="U85" s="11" t="str">
        <f>IFERROR(VLOOKUP($A85,'XX zKompasem M'!$L$3:$R$33,7,0),"")</f>
        <v/>
      </c>
      <c r="V85" s="11">
        <f>IFERROR(VLOOKUP($A85,'H60 TR200 M'!$AS$3:$AY$102,7,0),"")</f>
        <v>72.969422135576721</v>
      </c>
      <c r="W85" s="11" t="str">
        <f>IFERROR(VLOOKUP($A85,'H60 TR100 M'!$AJ$3:$AP$165,7,0),"")</f>
        <v/>
      </c>
      <c r="X85" s="11" t="str">
        <f>IFERROR(VLOOKUP($A85,'Liszkor M'!$BR$3:$BX$38,7,0),"")</f>
        <v/>
      </c>
      <c r="Y85" s="11" t="str">
        <f>IFERROR(VLOOKUP($A85,'KW M'!$BQ$2:$BW$10,7,0),"")</f>
        <v/>
      </c>
      <c r="Z85" s="11" t="str">
        <f>IFERROR(VLOOKUP($A85,'Wilga M'!$L$3:$R$41,7,0),"")</f>
        <v/>
      </c>
      <c r="AA85" s="11" t="str">
        <f>IFERROR(VLOOKUP($A85,'NM 200 M'!$M$6:$S$41,7,0),"")</f>
        <v/>
      </c>
      <c r="AB85" s="21">
        <f>MIN(COUNT(F85:AA85)-COUNT(#REF!,W85,#REF!)*0.1,6)</f>
        <v>3</v>
      </c>
    </row>
    <row r="86" spans="1:28">
      <c r="A86" s="12">
        <v>10</v>
      </c>
      <c r="B86" s="18" t="str">
        <f>VLOOKUP($A86,id!$C:$H,6,0)</f>
        <v>Olbryś Marek</v>
      </c>
      <c r="C86" s="18">
        <f>VLOOKUP($A86,id!$C:$H,4,0)</f>
        <v>0</v>
      </c>
      <c r="D86" s="2">
        <f>IF(E85=E86,D85,ROW(B84))</f>
        <v>84</v>
      </c>
      <c r="E86" s="10">
        <f>LARGE(F86:AA86,1)+IFERROR(LARGE(F86:AA86,2),0)+IFERROR(LARGE(F86:AA86,3),0)+IFERROR(LARGE(F86:AA86,4),0)+IFERROR(LARGE(F86:AA86,5),0)+IFERROR(LARGE(F86:AA86,6),0)</f>
        <v>142.54089972180975</v>
      </c>
      <c r="F86" s="11">
        <f>IFERROR(VLOOKUP(A86,'Pazur M'!K:Q,7,0),"")</f>
        <v>75.986277873070264</v>
      </c>
      <c r="G86" s="11" t="str">
        <f>IFERROR(VLOOKUP(A86,'XXI Szago M'!BL:BR,7,0),"")</f>
        <v/>
      </c>
      <c r="H86" s="11" t="str">
        <f>IFERROR(VLOOKUP($A86,'XIX zKompasem M'!L:R,7,0),"")</f>
        <v/>
      </c>
      <c r="I86" s="11" t="str">
        <f>IFERROR(VLOOKUP($A86,'Roztoczńska 13 M'!$H$2:$N$13,7,0),"")</f>
        <v/>
      </c>
      <c r="J86" s="11" t="str">
        <f>IFERROR(VLOOKUP($A86,'Mazurskie Tropy M'!$L$2:$R$39,7,0),"")</f>
        <v/>
      </c>
      <c r="K86" s="11" t="str">
        <f>IFERROR(VLOOKUP($A86,'Grassor 300 M'!$BV$5:$CB$30,7,0),"")</f>
        <v/>
      </c>
      <c r="L86" s="11" t="str">
        <f>IFERROR(VLOOKUP($A86,'BO M'!$Q$2:$W$57,7,0),"")</f>
        <v/>
      </c>
      <c r="M86" s="11" t="str">
        <f>IFERROR(VLOOKUP($A86,'Hawran M'!$AN$3:$AT$38,7,0),"")</f>
        <v/>
      </c>
      <c r="N86" s="11" t="str">
        <f>IFERROR(VLOOKUP($A86,'Orientakcja 14 M'!$M$3:$S$43,7,0),"")</f>
        <v/>
      </c>
      <c r="O86" s="11" t="str">
        <f>IFERROR(VLOOKUP($A86,'ITOrient M'!$P$3:$V$37,7,0),"")</f>
        <v/>
      </c>
      <c r="P86" s="11" t="str">
        <f>IFERROR(VLOOKUP($A86,'Jatka M'!$K$4:$Q$19,7,0),"")</f>
        <v/>
      </c>
      <c r="Q86" s="11" t="str">
        <f>IFERROR(VLOOKUP($A86,'Korno M'!$AG$2:$AM$37,7,0),"")</f>
        <v/>
      </c>
      <c r="R86" s="11" t="str">
        <f>IFERROR(VLOOKUP($A86,'Mordownik M'!$H$3:$N$23,7,0),"")</f>
        <v/>
      </c>
      <c r="S86" s="11" t="str">
        <f>IFERROR(VLOOKUP($A86,'Orientakcja 15 M'!$M$3:$S$47,7,0),"")</f>
        <v/>
      </c>
      <c r="T86" s="11" t="str">
        <f>IFERROR(VLOOKUP($A86,'XXII Szago M'!$H$3:$N$45,7,0),"")</f>
        <v/>
      </c>
      <c r="U86" s="11">
        <f>IFERROR(VLOOKUP($A86,'XX zKompasem M'!$L$3:$R$33,7,0),"")</f>
        <v>66.554621848739487</v>
      </c>
      <c r="V86" s="11" t="str">
        <f>IFERROR(VLOOKUP($A86,'H60 TR200 M'!$AS$3:$AY$102,7,0),"")</f>
        <v/>
      </c>
      <c r="W86" s="11" t="str">
        <f>IFERROR(VLOOKUP($A86,'H60 TR100 M'!$AJ$3:$AP$165,7,0),"")</f>
        <v/>
      </c>
      <c r="X86" s="11" t="str">
        <f>IFERROR(VLOOKUP($A86,'Liszkor M'!$BR$3:$BX$38,7,0),"")</f>
        <v/>
      </c>
      <c r="Y86" s="11" t="str">
        <f>IFERROR(VLOOKUP($A86,'KW M'!$BQ$2:$BW$10,7,0),"")</f>
        <v/>
      </c>
      <c r="Z86" s="11" t="str">
        <f>IFERROR(VLOOKUP($A86,'Wilga M'!$L$3:$R$41,7,0),"")</f>
        <v/>
      </c>
      <c r="AA86" s="11" t="str">
        <f>IFERROR(VLOOKUP($A86,'NM 200 M'!$M$6:$S$41,7,0),"")</f>
        <v/>
      </c>
      <c r="AB86" s="21">
        <f>MIN(COUNT(F86:AA86)-COUNT(#REF!,W86,#REF!)*0.1,6)</f>
        <v>2</v>
      </c>
    </row>
    <row r="87" spans="1:28">
      <c r="A87">
        <v>226</v>
      </c>
      <c r="B87" s="18" t="str">
        <f>VLOOKUP($A87,id!$C:$H,6,0)</f>
        <v>Kielak Sławomir</v>
      </c>
      <c r="C87" s="18" t="str">
        <f>VLOOKUP($A87,id!$C:$H,4,0)</f>
        <v>Błażej Kielak 1 procent</v>
      </c>
      <c r="D87" s="2">
        <f>IF(E86=E87,D86,ROW(B85))</f>
        <v>85</v>
      </c>
      <c r="E87" s="10">
        <f>LARGE(F87:AA87,1)+IFERROR(LARGE(F87:AA87,2),0)+IFERROR(LARGE(F87:AA87,3),0)+IFERROR(LARGE(F87:AA87,4),0)+IFERROR(LARGE(F87:AA87,5),0)+IFERROR(LARGE(F87:AA87,6),0)</f>
        <v>139.56089887183339</v>
      </c>
      <c r="F87" s="11"/>
      <c r="G87" s="11"/>
      <c r="H87" s="11"/>
      <c r="I87" s="11"/>
      <c r="J87" s="11"/>
      <c r="K87" s="11"/>
      <c r="L87" s="11"/>
      <c r="M87" s="11"/>
      <c r="N87" s="11"/>
      <c r="O87" s="11">
        <f>IFERROR(VLOOKUP($A87,'ITOrient M'!$P$3:$V$37,7,0),"")</f>
        <v>59.47677549087463</v>
      </c>
      <c r="P87" s="11" t="str">
        <f>IFERROR(VLOOKUP($A87,'Jatka M'!$K$4:$Q$19,7,0),"")</f>
        <v/>
      </c>
      <c r="Q87" s="11" t="str">
        <f>IFERROR(VLOOKUP($A87,'Korno M'!$AG$2:$AM$37,7,0),"")</f>
        <v/>
      </c>
      <c r="R87" s="11" t="str">
        <f>IFERROR(VLOOKUP($A87,'Mordownik M'!$H$3:$N$23,7,0),"")</f>
        <v/>
      </c>
      <c r="S87" s="11">
        <f>IFERROR(VLOOKUP($A87,'Orientakcja 15 M'!$M$3:$S$47,7,0),"")</f>
        <v>80.084123380958744</v>
      </c>
      <c r="T87" s="11" t="str">
        <f>IFERROR(VLOOKUP($A87,'XXII Szago M'!$H$3:$N$45,7,0),"")</f>
        <v/>
      </c>
      <c r="U87" s="11" t="str">
        <f>IFERROR(VLOOKUP($A87,'XX zKompasem M'!$L$3:$R$33,7,0),"")</f>
        <v/>
      </c>
      <c r="V87" s="11" t="str">
        <f>IFERROR(VLOOKUP($A87,'H60 TR200 M'!$AS$3:$AY$102,7,0),"")</f>
        <v/>
      </c>
      <c r="W87" s="11" t="str">
        <f>IFERROR(VLOOKUP($A87,'H60 TR100 M'!$AJ$3:$AP$165,7,0),"")</f>
        <v/>
      </c>
      <c r="X87" s="11" t="str">
        <f>IFERROR(VLOOKUP($A87,'Liszkor M'!$BR$3:$BX$38,7,0),"")</f>
        <v/>
      </c>
      <c r="Y87" s="11" t="str">
        <f>IFERROR(VLOOKUP($A87,'KW M'!$BQ$2:$BW$10,7,0),"")</f>
        <v/>
      </c>
      <c r="Z87" s="11" t="str">
        <f>IFERROR(VLOOKUP($A87,'Wilga M'!$L$3:$R$41,7,0),"")</f>
        <v/>
      </c>
      <c r="AA87" s="11" t="str">
        <f>IFERROR(VLOOKUP($A87,'NM 200 M'!$M$6:$S$41,7,0),"")</f>
        <v/>
      </c>
      <c r="AB87" s="21">
        <f>MIN(COUNT(F87:AA87)-COUNT(#REF!,W87,#REF!)*0.1,6)</f>
        <v>2</v>
      </c>
    </row>
    <row r="88" spans="1:28">
      <c r="A88">
        <v>518</v>
      </c>
      <c r="B88" s="18" t="str">
        <f>VLOOKUP($A88,id!$C:$H,6,0)</f>
        <v>Zadworny Tomasz</v>
      </c>
      <c r="C88" s="18">
        <f>VLOOKUP($A88,id!$C:$H,4,0)</f>
        <v>0</v>
      </c>
      <c r="D88" s="2">
        <f>IF(E87=E88,D87,ROW(B86))</f>
        <v>86</v>
      </c>
      <c r="E88" s="10">
        <f>LARGE(F88:AA88,1)+IFERROR(LARGE(F88:AA88,2),0)+IFERROR(LARGE(F88:AA88,3),0)+IFERROR(LARGE(F88:AA88,4),0)+IFERROR(LARGE(F88:AA88,5),0)+IFERROR(LARGE(F88:AA88,6),0)</f>
        <v>138.16934316177441</v>
      </c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 t="str">
        <f>IFERROR(VLOOKUP($A88,'H60 TR200 M'!$AS$3:$AY$102,7,0),"")</f>
        <v/>
      </c>
      <c r="W88" s="11" t="str">
        <f>IFERROR(VLOOKUP($A88,'H60 TR100 M'!$AJ$3:$AP$165,7,0),"")</f>
        <v/>
      </c>
      <c r="X88" s="11">
        <f>IFERROR(VLOOKUP($A88,'Liszkor M'!$BR$3:$BX$38,7,0),"")</f>
        <v>65.739436619718305</v>
      </c>
      <c r="Y88" s="11" t="str">
        <f>IFERROR(VLOOKUP($A88,'KW M'!$BQ$2:$BW$10,7,0),"")</f>
        <v/>
      </c>
      <c r="Z88" s="11" t="str">
        <f>IFERROR(VLOOKUP($A88,'Wilga M'!$L$3:$R$41,7,0),"")</f>
        <v/>
      </c>
      <c r="AA88" s="11">
        <f>IFERROR(VLOOKUP($A88,'NM 200 M'!$M$6:$S$41,7,0),"")</f>
        <v>72.429906542056088</v>
      </c>
      <c r="AB88" s="21">
        <f>MIN(COUNT(F88:AA88)-COUNT(#REF!,W88,#REF!)*0.1,6)</f>
        <v>2</v>
      </c>
    </row>
    <row r="89" spans="1:28">
      <c r="A89">
        <v>216</v>
      </c>
      <c r="B89" s="18" t="str">
        <f>VLOOKUP($A89,id!$C:$H,6,0)</f>
        <v>Zawadzki Stanisław</v>
      </c>
      <c r="C89" s="18">
        <f>VLOOKUP($A89,id!$C:$H,4,0)</f>
        <v>0</v>
      </c>
      <c r="D89" s="2">
        <f>IF(E88=E89,D88,ROW(B87))</f>
        <v>87</v>
      </c>
      <c r="E89" s="10">
        <f>LARGE(F89:AA89,1)+IFERROR(LARGE(F89:AA89,2),0)+IFERROR(LARGE(F89:AA89,3),0)+IFERROR(LARGE(F89:AA89,4),0)+IFERROR(LARGE(F89:AA89,5),0)+IFERROR(LARGE(F89:AA89,6),0)</f>
        <v>138.05247157704585</v>
      </c>
      <c r="F89" s="11"/>
      <c r="G89" s="11"/>
      <c r="H89" s="11"/>
      <c r="I89" s="11"/>
      <c r="J89" s="11"/>
      <c r="K89" s="11"/>
      <c r="L89" s="11"/>
      <c r="M89" s="11"/>
      <c r="N89" s="11">
        <f>IFERROR(VLOOKUP($A89,'Orientakcja 14 M'!$M$3:$S$43,7,0),"")</f>
        <v>57.822361786099833</v>
      </c>
      <c r="O89" s="11">
        <f>IFERROR(VLOOKUP($A89,'ITOrient M'!$P$3:$V$37,7,0),"")</f>
        <v>80.230109790946017</v>
      </c>
      <c r="P89" s="11" t="str">
        <f>IFERROR(VLOOKUP($A89,'Jatka M'!$K$4:$Q$19,7,0),"")</f>
        <v/>
      </c>
      <c r="Q89" s="11" t="str">
        <f>IFERROR(VLOOKUP($A89,'Korno M'!$AG$2:$AM$37,7,0),"")</f>
        <v/>
      </c>
      <c r="R89" s="11" t="str">
        <f>IFERROR(VLOOKUP($A89,'Mordownik M'!$H$3:$N$23,7,0),"")</f>
        <v/>
      </c>
      <c r="S89" s="11" t="str">
        <f>IFERROR(VLOOKUP($A89,'Orientakcja 15 M'!$M$3:$S$47,7,0),"")</f>
        <v/>
      </c>
      <c r="T89" s="11" t="str">
        <f>IFERROR(VLOOKUP($A89,'XXII Szago M'!$H$3:$N$45,7,0),"")</f>
        <v/>
      </c>
      <c r="U89" s="11" t="str">
        <f>IFERROR(VLOOKUP($A89,'XX zKompasem M'!$L$3:$R$33,7,0),"")</f>
        <v/>
      </c>
      <c r="V89" s="11" t="str">
        <f>IFERROR(VLOOKUP($A89,'H60 TR200 M'!$AS$3:$AY$102,7,0),"")</f>
        <v/>
      </c>
      <c r="W89" s="11" t="str">
        <f>IFERROR(VLOOKUP($A89,'H60 TR100 M'!$AJ$3:$AP$165,7,0),"")</f>
        <v/>
      </c>
      <c r="X89" s="11" t="str">
        <f>IFERROR(VLOOKUP($A89,'Liszkor M'!$BR$3:$BX$38,7,0),"")</f>
        <v/>
      </c>
      <c r="Y89" s="11" t="str">
        <f>IFERROR(VLOOKUP($A89,'KW M'!$BQ$2:$BW$10,7,0),"")</f>
        <v/>
      </c>
      <c r="Z89" s="11" t="str">
        <f>IFERROR(VLOOKUP($A89,'Wilga M'!$L$3:$R$41,7,0),"")</f>
        <v/>
      </c>
      <c r="AA89" s="11" t="str">
        <f>IFERROR(VLOOKUP($A89,'NM 200 M'!$M$6:$S$41,7,0),"")</f>
        <v/>
      </c>
      <c r="AB89" s="21">
        <f>MIN(COUNT(F89:AA89)-COUNT(#REF!,W89,#REF!)*0.1,6)</f>
        <v>2</v>
      </c>
    </row>
    <row r="90" spans="1:28">
      <c r="A90">
        <v>176</v>
      </c>
      <c r="B90" s="18" t="str">
        <f>VLOOKUP($A90,id!$C:$H,6,0)</f>
        <v>Redo Grzegorz</v>
      </c>
      <c r="C90" s="18">
        <f>VLOOKUP($A90,id!$C:$H,4,0)</f>
        <v>0</v>
      </c>
      <c r="D90" s="2">
        <f>IF(E89=E90,D89,ROW(B88))</f>
        <v>88</v>
      </c>
      <c r="E90" s="10">
        <f>LARGE(F90:AA90,1)+IFERROR(LARGE(F90:AA90,2),0)+IFERROR(LARGE(F90:AA90,3),0)+IFERROR(LARGE(F90:AA90,4),0)+IFERROR(LARGE(F90:AA90,5),0)+IFERROR(LARGE(F90:AA90,6),0)</f>
        <v>132.77888218717496</v>
      </c>
      <c r="F90" s="11"/>
      <c r="G90" s="11"/>
      <c r="H90" s="11"/>
      <c r="I90" s="11"/>
      <c r="J90" s="11" t="str">
        <f>IFERROR(VLOOKUP($A90,'Mazurskie Tropy M'!$L$2:$R$39,7,0),"")</f>
        <v/>
      </c>
      <c r="K90" s="11" t="str">
        <f>IFERROR(VLOOKUP($A90,'Grassor 300 M'!$BV$5:$CB$30,7,0),"")</f>
        <v/>
      </c>
      <c r="L90" s="11">
        <f>IFERROR(VLOOKUP($A90,'BO M'!$Q$2:$W$57,7,0),"")</f>
        <v>19.104050777672956</v>
      </c>
      <c r="M90" s="11" t="str">
        <f>IFERROR(VLOOKUP($A90,'Hawran M'!$AN$3:$AT$38,7,0),"")</f>
        <v/>
      </c>
      <c r="N90" s="11">
        <f>IFERROR(VLOOKUP($A90,'Orientakcja 14 M'!$M$3:$S$43,7,0),"")</f>
        <v>33.73965042708361</v>
      </c>
      <c r="O90" s="11">
        <f>IFERROR(VLOOKUP($A90,'ITOrient M'!$P$3:$V$37,7,0),"")</f>
        <v>43.981090139625209</v>
      </c>
      <c r="P90" s="11" t="str">
        <f>IFERROR(VLOOKUP($A90,'Jatka M'!$K$4:$Q$19,7,0),"")</f>
        <v/>
      </c>
      <c r="Q90" s="11" t="str">
        <f>IFERROR(VLOOKUP($A90,'Korno M'!$AG$2:$AM$37,7,0),"")</f>
        <v/>
      </c>
      <c r="R90" s="11" t="str">
        <f>IFERROR(VLOOKUP($A90,'Mordownik M'!$H$3:$N$23,7,0),"")</f>
        <v/>
      </c>
      <c r="S90" s="11">
        <f>IFERROR(VLOOKUP($A90,'Orientakcja 15 M'!$M$3:$S$47,7,0),"")</f>
        <v>35.954090842793185</v>
      </c>
      <c r="T90" s="11" t="str">
        <f>IFERROR(VLOOKUP($A90,'XXII Szago M'!$H$3:$N$45,7,0),"")</f>
        <v/>
      </c>
      <c r="U90" s="11" t="str">
        <f>IFERROR(VLOOKUP($A90,'XX zKompasem M'!$L$3:$R$33,7,0),"")</f>
        <v/>
      </c>
      <c r="V90" s="11" t="str">
        <f>IFERROR(VLOOKUP($A90,'H60 TR200 M'!$AS$3:$AY$102,7,0),"")</f>
        <v/>
      </c>
      <c r="W90" s="11" t="str">
        <f>IFERROR(VLOOKUP($A90,'H60 TR100 M'!$AJ$3:$AP$165,7,0),"")</f>
        <v/>
      </c>
      <c r="X90" s="11" t="str">
        <f>IFERROR(VLOOKUP($A90,'Liszkor M'!$BR$3:$BX$38,7,0),"")</f>
        <v/>
      </c>
      <c r="Y90" s="11" t="str">
        <f>IFERROR(VLOOKUP($A90,'KW M'!$BQ$2:$BW$10,7,0),"")</f>
        <v/>
      </c>
      <c r="Z90" s="11" t="str">
        <f>IFERROR(VLOOKUP($A90,'Wilga M'!$L$3:$R$41,7,0),"")</f>
        <v/>
      </c>
      <c r="AA90" s="11" t="str">
        <f>IFERROR(VLOOKUP($A90,'NM 200 M'!$M$6:$S$41,7,0),"")</f>
        <v/>
      </c>
      <c r="AB90" s="21">
        <f>MIN(COUNT(F90:AA90)-COUNT(#REF!,W90,#REF!)*0.1,6)</f>
        <v>4</v>
      </c>
    </row>
    <row r="91" spans="1:28">
      <c r="A91">
        <v>388</v>
      </c>
      <c r="B91" s="18" t="str">
        <f>VLOOKUP($A91,id!$C:$H,6,0)</f>
        <v>Grabowski Łukasz</v>
      </c>
      <c r="C91" s="18">
        <f>VLOOKUP($A91,id!$C:$H,4,0)</f>
        <v>0</v>
      </c>
      <c r="D91" s="2">
        <f>IF(E90=E91,D90,ROW(B89))</f>
        <v>89</v>
      </c>
      <c r="E91" s="10">
        <f>LARGE(F91:AA91,1)+IFERROR(LARGE(F91:AA91,2),0)+IFERROR(LARGE(F91:AA91,3),0)+IFERROR(LARGE(F91:AA91,4),0)+IFERROR(LARGE(F91:AA91,5),0)+IFERROR(LARGE(F91:AA91,6),0)</f>
        <v>131.47553099109058</v>
      </c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 t="str">
        <f>IFERROR(VLOOKUP($A91,'H60 TR200 M'!$AS$3:$AY$102,7,0),"")</f>
        <v/>
      </c>
      <c r="W91" s="11">
        <f>IFERROR(VLOOKUP($A91,'H60 TR100 M'!$AJ$3:$AP$165,7,0),"")</f>
        <v>58.260094294003849</v>
      </c>
      <c r="X91" s="11" t="str">
        <f>IFERROR(VLOOKUP($A91,'Liszkor M'!$BR$3:$BX$38,7,0),"")</f>
        <v/>
      </c>
      <c r="Y91" s="11" t="str">
        <f>IFERROR(VLOOKUP($A91,'KW M'!$BQ$2:$BW$10,7,0),"")</f>
        <v/>
      </c>
      <c r="Z91" s="11">
        <f>IFERROR(VLOOKUP($A91,'Wilga M'!$L$3:$R$41,7,0),"")</f>
        <v>29.58876117496807</v>
      </c>
      <c r="AA91" s="11">
        <f>IFERROR(VLOOKUP($A91,'NM 200 M'!$M$6:$S$41,7,0),"")</f>
        <v>43.626675522118646</v>
      </c>
      <c r="AB91" s="21">
        <f>MIN(COUNT(F91:AA91)-COUNT(#REF!,W91,#REF!)*0.1,6)</f>
        <v>2.9</v>
      </c>
    </row>
    <row r="92" spans="1:28">
      <c r="A92">
        <v>153</v>
      </c>
      <c r="B92" s="18" t="str">
        <f>VLOOKUP($A92,id!$C:$H,6,0)</f>
        <v>Jonas Wojciech</v>
      </c>
      <c r="C92" s="18" t="str">
        <f>VLOOKUP($A92,id!$C:$H,4,0)</f>
        <v>Wyrwidęby</v>
      </c>
      <c r="D92" s="2">
        <f>IF(E91=E92,D91,ROW(B90))</f>
        <v>90</v>
      </c>
      <c r="E92" s="10">
        <f>LARGE(F92:AA92,1)+IFERROR(LARGE(F92:AA92,2),0)+IFERROR(LARGE(F92:AA92,3),0)+IFERROR(LARGE(F92:AA92,4),0)+IFERROR(LARGE(F92:AA92,5),0)+IFERROR(LARGE(F92:AA92,6),0)</f>
        <v>124.61272574850341</v>
      </c>
      <c r="F92" s="11"/>
      <c r="G92" s="11"/>
      <c r="H92" s="11"/>
      <c r="I92" s="11"/>
      <c r="J92" s="11" t="str">
        <f>IFERROR(VLOOKUP($A92,'Mazurskie Tropy M'!$L$2:$R$39,7,0),"")</f>
        <v/>
      </c>
      <c r="K92" s="11" t="str">
        <f>IFERROR(VLOOKUP($A92,'Grassor 300 M'!$BV$5:$CB$30,7,0),"")</f>
        <v/>
      </c>
      <c r="L92" s="11">
        <f>IFERROR(VLOOKUP($A92,'BO M'!$Q$2:$W$57,7,0),"")</f>
        <v>58.669623305583166</v>
      </c>
      <c r="M92" s="11" t="str">
        <f>IFERROR(VLOOKUP($A92,'Hawran M'!$AN$3:$AT$38,7,0),"")</f>
        <v/>
      </c>
      <c r="N92" s="11">
        <f>IFERROR(VLOOKUP($A92,'Orientakcja 14 M'!$M$3:$S$43,7,0),"")</f>
        <v>65.943102442920249</v>
      </c>
      <c r="O92" s="11" t="str">
        <f>IFERROR(VLOOKUP($A92,'ITOrient M'!$P$3:$V$37,7,0),"")</f>
        <v/>
      </c>
      <c r="P92" s="11" t="str">
        <f>IFERROR(VLOOKUP($A92,'Jatka M'!$K$4:$Q$19,7,0),"")</f>
        <v/>
      </c>
      <c r="Q92" s="11" t="str">
        <f>IFERROR(VLOOKUP($A92,'Korno M'!$AG$2:$AM$37,7,0),"")</f>
        <v/>
      </c>
      <c r="R92" s="11" t="str">
        <f>IFERROR(VLOOKUP($A92,'Mordownik M'!$H$3:$N$23,7,0),"")</f>
        <v/>
      </c>
      <c r="S92" s="11" t="str">
        <f>IFERROR(VLOOKUP($A92,'Orientakcja 15 M'!$M$3:$S$47,7,0),"")</f>
        <v/>
      </c>
      <c r="T92" s="11" t="str">
        <f>IFERROR(VLOOKUP($A92,'XXII Szago M'!$H$3:$N$45,7,0),"")</f>
        <v/>
      </c>
      <c r="U92" s="11" t="str">
        <f>IFERROR(VLOOKUP($A92,'XX zKompasem M'!$L$3:$R$33,7,0),"")</f>
        <v/>
      </c>
      <c r="V92" s="11" t="str">
        <f>IFERROR(VLOOKUP($A92,'H60 TR200 M'!$AS$3:$AY$102,7,0),"")</f>
        <v/>
      </c>
      <c r="W92" s="11" t="str">
        <f>IFERROR(VLOOKUP($A92,'H60 TR100 M'!$AJ$3:$AP$165,7,0),"")</f>
        <v/>
      </c>
      <c r="X92" s="11" t="str">
        <f>IFERROR(VLOOKUP($A92,'Liszkor M'!$BR$3:$BX$38,7,0),"")</f>
        <v/>
      </c>
      <c r="Y92" s="11" t="str">
        <f>IFERROR(VLOOKUP($A92,'KW M'!$BQ$2:$BW$10,7,0),"")</f>
        <v/>
      </c>
      <c r="Z92" s="11" t="str">
        <f>IFERROR(VLOOKUP($A92,'Wilga M'!$L$3:$R$41,7,0),"")</f>
        <v/>
      </c>
      <c r="AA92" s="11" t="str">
        <f>IFERROR(VLOOKUP($A92,'NM 200 M'!$M$6:$S$41,7,0),"")</f>
        <v/>
      </c>
      <c r="AB92" s="21">
        <f>MIN(COUNT(F92:AA92)-COUNT(#REF!,W92,#REF!)*0.1,6)</f>
        <v>2</v>
      </c>
    </row>
    <row r="93" spans="1:28">
      <c r="A93">
        <v>247</v>
      </c>
      <c r="B93" s="18" t="str">
        <f>VLOOKUP($A93,id!$C:$H,6,0)</f>
        <v>Skrudlik Leszek</v>
      </c>
      <c r="C93" s="18">
        <f>VLOOKUP($A93,id!$C:$H,4,0)</f>
        <v>0</v>
      </c>
      <c r="D93" s="2">
        <f>IF(E92=E93,D92,ROW(B91))</f>
        <v>91</v>
      </c>
      <c r="E93" s="10">
        <f>LARGE(F93:AA93,1)+IFERROR(LARGE(F93:AA93,2),0)+IFERROR(LARGE(F93:AA93,3),0)+IFERROR(LARGE(F93:AA93,4),0)+IFERROR(LARGE(F93:AA93,5),0)+IFERROR(LARGE(F93:AA93,6),0)</f>
        <v>119.18042435399387</v>
      </c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>
        <f>IFERROR(VLOOKUP($A93,'Korno M'!$AG$2:$AM$37,7,0),"")</f>
        <v>63.194508861036127</v>
      </c>
      <c r="R93" s="11" t="str">
        <f>IFERROR(VLOOKUP($A93,'Mordownik M'!$H$3:$N$23,7,0),"")</f>
        <v/>
      </c>
      <c r="S93" s="11" t="str">
        <f>IFERROR(VLOOKUP($A93,'Orientakcja 15 M'!$M$3:$S$47,7,0),"")</f>
        <v/>
      </c>
      <c r="T93" s="11" t="str">
        <f>IFERROR(VLOOKUP($A93,'XXII Szago M'!$H$3:$N$45,7,0),"")</f>
        <v/>
      </c>
      <c r="U93" s="11" t="str">
        <f>IFERROR(VLOOKUP($A93,'XX zKompasem M'!$L$3:$R$33,7,0),"")</f>
        <v/>
      </c>
      <c r="V93" s="11" t="str">
        <f>IFERROR(VLOOKUP($A93,'H60 TR200 M'!$AS$3:$AY$102,7,0),"")</f>
        <v/>
      </c>
      <c r="W93" s="11" t="str">
        <f>IFERROR(VLOOKUP($A93,'H60 TR100 M'!$AJ$3:$AP$165,7,0),"")</f>
        <v/>
      </c>
      <c r="X93" s="11">
        <f>IFERROR(VLOOKUP($A93,'Liszkor M'!$BR$3:$BX$38,7,0),"")</f>
        <v>55.985915492957744</v>
      </c>
      <c r="Y93" s="11" t="str">
        <f>IFERROR(VLOOKUP($A93,'KW M'!$BQ$2:$BW$10,7,0),"")</f>
        <v/>
      </c>
      <c r="Z93" s="11" t="str">
        <f>IFERROR(VLOOKUP($A93,'Wilga M'!$L$3:$R$41,7,0),"")</f>
        <v/>
      </c>
      <c r="AA93" s="11" t="str">
        <f>IFERROR(VLOOKUP($A93,'NM 200 M'!$M$6:$S$41,7,0),"")</f>
        <v/>
      </c>
      <c r="AB93" s="21">
        <f>MIN(COUNT(F93:AA93)-COUNT(#REF!,W93,#REF!)*0.1,6)</f>
        <v>2</v>
      </c>
    </row>
    <row r="94" spans="1:28">
      <c r="A94">
        <v>68</v>
      </c>
      <c r="B94" s="18" t="str">
        <f>VLOOKUP($A94,id!$C:$H,6,0)</f>
        <v>Jaś Piotr</v>
      </c>
      <c r="C94" s="18" t="str">
        <f>VLOOKUP($A94,id!$C:$H,4,0)</f>
        <v>Browar Bytów</v>
      </c>
      <c r="D94" s="2">
        <f>IF(E93=E94,D93,ROW(B92))</f>
        <v>92</v>
      </c>
      <c r="E94" s="10">
        <f>LARGE(F94:AA94,1)+IFERROR(LARGE(F94:AA94,2),0)+IFERROR(LARGE(F94:AA94,3),0)+IFERROR(LARGE(F94:AA94,4),0)+IFERROR(LARGE(F94:AA94,5),0)+IFERROR(LARGE(F94:AA94,6),0)</f>
        <v>116.33085763242494</v>
      </c>
      <c r="F94" s="11"/>
      <c r="G94" s="11">
        <f>IFERROR(VLOOKUP(A94,'XXI Szago M'!BL:BR,7,0),"")</f>
        <v>45.923153371363327</v>
      </c>
      <c r="H94" s="11" t="str">
        <f>IFERROR(VLOOKUP($A94,'XIX zKompasem M'!L:R,7,0),"")</f>
        <v/>
      </c>
      <c r="I94" s="11" t="str">
        <f>IFERROR(VLOOKUP($A94,'Roztoczńska 13 M'!$H$2:$N$13,7,0),"")</f>
        <v/>
      </c>
      <c r="J94" s="11" t="str">
        <f>IFERROR(VLOOKUP($A94,'Mazurskie Tropy M'!$L$2:$R$39,7,0),"")</f>
        <v/>
      </c>
      <c r="K94" s="11" t="str">
        <f>IFERROR(VLOOKUP($A94,'Grassor 300 M'!$BV$5:$CB$30,7,0),"")</f>
        <v/>
      </c>
      <c r="L94" s="11" t="str">
        <f>IFERROR(VLOOKUP($A94,'BO M'!$Q$2:$W$57,7,0),"")</f>
        <v/>
      </c>
      <c r="M94" s="11" t="str">
        <f>IFERROR(VLOOKUP($A94,'Hawran M'!$AN$3:$AT$38,7,0),"")</f>
        <v/>
      </c>
      <c r="N94" s="11" t="str">
        <f>IFERROR(VLOOKUP($A94,'Orientakcja 14 M'!$M$3:$S$43,7,0),"")</f>
        <v/>
      </c>
      <c r="O94" s="11" t="str">
        <f>IFERROR(VLOOKUP($A94,'ITOrient M'!$P$3:$V$37,7,0),"")</f>
        <v/>
      </c>
      <c r="P94" s="11" t="str">
        <f>IFERROR(VLOOKUP($A94,'Jatka M'!$K$4:$Q$19,7,0),"")</f>
        <v/>
      </c>
      <c r="Q94" s="11" t="str">
        <f>IFERROR(VLOOKUP($A94,'Korno M'!$AG$2:$AM$37,7,0),"")</f>
        <v/>
      </c>
      <c r="R94" s="11" t="str">
        <f>IFERROR(VLOOKUP($A94,'Mordownik M'!$H$3:$N$23,7,0),"")</f>
        <v/>
      </c>
      <c r="S94" s="11" t="str">
        <f>IFERROR(VLOOKUP($A94,'Orientakcja 15 M'!$M$3:$S$47,7,0),"")</f>
        <v/>
      </c>
      <c r="T94" s="11" t="str">
        <f>IFERROR(VLOOKUP($A94,'XXII Szago M'!$H$3:$N$45,7,0),"")</f>
        <v/>
      </c>
      <c r="U94" s="11" t="str">
        <f>IFERROR(VLOOKUP($A94,'XX zKompasem M'!$L$3:$R$33,7,0),"")</f>
        <v/>
      </c>
      <c r="V94" s="11">
        <f>IFERROR(VLOOKUP($A94,'H60 TR200 M'!$AS$3:$AY$102,7,0),"")</f>
        <v>70.40770426106161</v>
      </c>
      <c r="W94" s="11" t="str">
        <f>IFERROR(VLOOKUP($A94,'H60 TR100 M'!$AJ$3:$AP$165,7,0),"")</f>
        <v/>
      </c>
      <c r="X94" s="11" t="str">
        <f>IFERROR(VLOOKUP($A94,'Liszkor M'!$BR$3:$BX$38,7,0),"")</f>
        <v/>
      </c>
      <c r="Y94" s="11" t="str">
        <f>IFERROR(VLOOKUP($A94,'KW M'!$BQ$2:$BW$10,7,0),"")</f>
        <v/>
      </c>
      <c r="Z94" s="11" t="str">
        <f>IFERROR(VLOOKUP($A94,'Wilga M'!$L$3:$R$41,7,0),"")</f>
        <v/>
      </c>
      <c r="AA94" s="11" t="str">
        <f>IFERROR(VLOOKUP($A94,'NM 200 M'!$M$6:$S$41,7,0),"")</f>
        <v/>
      </c>
      <c r="AB94" s="21">
        <f>MIN(COUNT(F94:AA94)-COUNT(#REF!,W94,#REF!)*0.1,6)</f>
        <v>2</v>
      </c>
    </row>
    <row r="95" spans="1:28">
      <c r="A95">
        <v>120</v>
      </c>
      <c r="B95" s="18" t="str">
        <f>VLOOKUP($A95,id!$C:$H,6,0)</f>
        <v>Niegowski Arkadiusz</v>
      </c>
      <c r="C95" s="18" t="str">
        <f>VLOOKUP($A95,id!$C:$H,4,0)</f>
        <v>SPeCe</v>
      </c>
      <c r="D95" s="2">
        <f>IF(E94=E95,D94,ROW(B93))</f>
        <v>93</v>
      </c>
      <c r="E95" s="10">
        <f>LARGE(F95:AA95,1)+IFERROR(LARGE(F95:AA95,2),0)+IFERROR(LARGE(F95:AA95,3),0)+IFERROR(LARGE(F95:AA95,4),0)+IFERROR(LARGE(F95:AA95,5),0)+IFERROR(LARGE(F95:AA95,6),0)</f>
        <v>115.53208470102123</v>
      </c>
      <c r="F95" s="11"/>
      <c r="G95" s="11"/>
      <c r="H95" s="11"/>
      <c r="I95" s="11"/>
      <c r="J95" s="11">
        <f>IFERROR(VLOOKUP($A95,'Mazurskie Tropy M'!$L$2:$R$39,7,0),"")</f>
        <v>11.716005771715668</v>
      </c>
      <c r="K95" s="11" t="str">
        <f>IFERROR(VLOOKUP($A95,'Grassor 300 M'!$BV$5:$CB$30,7,0),"")</f>
        <v/>
      </c>
      <c r="L95" s="11">
        <f>IFERROR(VLOOKUP($A95,'BO M'!$Q$2:$W$57,7,0),"")</f>
        <v>42.986098972328264</v>
      </c>
      <c r="M95" s="11" t="str">
        <f>IFERROR(VLOOKUP($A95,'Hawran M'!$AN$3:$AT$38,7,0),"")</f>
        <v/>
      </c>
      <c r="N95" s="11" t="str">
        <f>IFERROR(VLOOKUP($A95,'Orientakcja 14 M'!$M$3:$S$43,7,0),"")</f>
        <v/>
      </c>
      <c r="O95" s="11" t="str">
        <f>IFERROR(VLOOKUP($A95,'ITOrient M'!$P$3:$V$37,7,0),"")</f>
        <v/>
      </c>
      <c r="P95" s="11" t="str">
        <f>IFERROR(VLOOKUP($A95,'Jatka M'!$K$4:$Q$19,7,0),"")</f>
        <v/>
      </c>
      <c r="Q95" s="11" t="str">
        <f>IFERROR(VLOOKUP($A95,'Korno M'!$AG$2:$AM$37,7,0),"")</f>
        <v/>
      </c>
      <c r="R95" s="11" t="str">
        <f>IFERROR(VLOOKUP($A95,'Mordownik M'!$H$3:$N$23,7,0),"")</f>
        <v/>
      </c>
      <c r="S95" s="11">
        <f>IFERROR(VLOOKUP($A95,'Orientakcja 15 M'!$M$3:$S$47,7,0),"")</f>
        <v>60.829979956977297</v>
      </c>
      <c r="T95" s="11" t="str">
        <f>IFERROR(VLOOKUP($A95,'XXII Szago M'!$H$3:$N$45,7,0),"")</f>
        <v/>
      </c>
      <c r="U95" s="11" t="str">
        <f>IFERROR(VLOOKUP($A95,'XX zKompasem M'!$L$3:$R$33,7,0),"")</f>
        <v/>
      </c>
      <c r="V95" s="11" t="str">
        <f>IFERROR(VLOOKUP($A95,'H60 TR200 M'!$AS$3:$AY$102,7,0),"")</f>
        <v/>
      </c>
      <c r="W95" s="11" t="str">
        <f>IFERROR(VLOOKUP($A95,'H60 TR100 M'!$AJ$3:$AP$165,7,0),"")</f>
        <v/>
      </c>
      <c r="X95" s="11" t="str">
        <f>IFERROR(VLOOKUP($A95,'Liszkor M'!$BR$3:$BX$38,7,0),"")</f>
        <v/>
      </c>
      <c r="Y95" s="11" t="str">
        <f>IFERROR(VLOOKUP($A95,'KW M'!$BQ$2:$BW$10,7,0),"")</f>
        <v/>
      </c>
      <c r="Z95" s="11" t="str">
        <f>IFERROR(VLOOKUP($A95,'Wilga M'!$L$3:$R$41,7,0),"")</f>
        <v/>
      </c>
      <c r="AA95" s="11" t="str">
        <f>IFERROR(VLOOKUP($A95,'NM 200 M'!$M$6:$S$41,7,0),"")</f>
        <v/>
      </c>
      <c r="AB95" s="21">
        <f>MIN(COUNT(F95:AA95)-COUNT(#REF!,W95,#REF!)*0.1,6)</f>
        <v>3</v>
      </c>
    </row>
    <row r="96" spans="1:28">
      <c r="A96">
        <v>187</v>
      </c>
      <c r="B96" s="18" t="str">
        <f>VLOOKUP($A96,id!$C:$H,6,0)</f>
        <v>Bułka Łukasz</v>
      </c>
      <c r="C96" s="18" t="str">
        <f>VLOOKUP($A96,id!$C:$H,4,0)</f>
        <v>Improdex Team</v>
      </c>
      <c r="D96" s="2">
        <f>IF(E95=E96,D95,ROW(B94))</f>
        <v>94</v>
      </c>
      <c r="E96" s="10">
        <f>LARGE(F96:AA96,1)+IFERROR(LARGE(F96:AA96,2),0)+IFERROR(LARGE(F96:AA96,3),0)+IFERROR(LARGE(F96:AA96,4),0)+IFERROR(LARGE(F96:AA96,5),0)+IFERROR(LARGE(F96:AA96,6),0)</f>
        <v>114.55629834270843</v>
      </c>
      <c r="F96" s="11"/>
      <c r="G96" s="11"/>
      <c r="H96" s="11"/>
      <c r="I96" s="11"/>
      <c r="J96" s="11" t="str">
        <f>IFERROR(VLOOKUP($A96,'Mazurskie Tropy M'!$L$2:$R$39,7,0),"")</f>
        <v/>
      </c>
      <c r="K96" s="11" t="str">
        <f>IFERROR(VLOOKUP($A96,'Grassor 300 M'!$BV$5:$CB$30,7,0),"")</f>
        <v/>
      </c>
      <c r="L96" s="11" t="str">
        <f>IFERROR(VLOOKUP($A96,'BO M'!$Q$2:$W$57,7,0),"")</f>
        <v/>
      </c>
      <c r="M96" s="11">
        <f>IFERROR(VLOOKUP($A96,'Hawran M'!$AN$3:$AT$38,7,0),"")</f>
        <v>72.859450726978991</v>
      </c>
      <c r="N96" s="11" t="str">
        <f>IFERROR(VLOOKUP($A96,'Orientakcja 14 M'!$M$3:$S$43,7,0),"")</f>
        <v/>
      </c>
      <c r="O96" s="11" t="str">
        <f>IFERROR(VLOOKUP($A96,'ITOrient M'!$P$3:$V$37,7,0),"")</f>
        <v/>
      </c>
      <c r="P96" s="11" t="str">
        <f>IFERROR(VLOOKUP($A96,'Jatka M'!$K$4:$Q$19,7,0),"")</f>
        <v/>
      </c>
      <c r="Q96" s="11" t="str">
        <f>IFERROR(VLOOKUP($A96,'Korno M'!$AG$2:$AM$37,7,0),"")</f>
        <v/>
      </c>
      <c r="R96" s="11">
        <f>IFERROR(VLOOKUP($A96,'Mordownik M'!$H$3:$N$23,7,0),"")</f>
        <v>41.696847615729439</v>
      </c>
      <c r="S96" s="11" t="str">
        <f>IFERROR(VLOOKUP($A96,'Orientakcja 15 M'!$M$3:$S$47,7,0),"")</f>
        <v/>
      </c>
      <c r="T96" s="11" t="str">
        <f>IFERROR(VLOOKUP($A96,'XXII Szago M'!$H$3:$N$45,7,0),"")</f>
        <v/>
      </c>
      <c r="U96" s="11" t="str">
        <f>IFERROR(VLOOKUP($A96,'XX zKompasem M'!$L$3:$R$33,7,0),"")</f>
        <v/>
      </c>
      <c r="V96" s="11" t="str">
        <f>IFERROR(VLOOKUP($A96,'H60 TR200 M'!$AS$3:$AY$102,7,0),"")</f>
        <v/>
      </c>
      <c r="W96" s="11" t="str">
        <f>IFERROR(VLOOKUP($A96,'H60 TR100 M'!$AJ$3:$AP$165,7,0),"")</f>
        <v/>
      </c>
      <c r="X96" s="11" t="str">
        <f>IFERROR(VLOOKUP($A96,'Liszkor M'!$BR$3:$BX$38,7,0),"")</f>
        <v/>
      </c>
      <c r="Y96" s="11" t="str">
        <f>IFERROR(VLOOKUP($A96,'KW M'!$BQ$2:$BW$10,7,0),"")</f>
        <v/>
      </c>
      <c r="Z96" s="11" t="str">
        <f>IFERROR(VLOOKUP($A96,'Wilga M'!$L$3:$R$41,7,0),"")</f>
        <v/>
      </c>
      <c r="AA96" s="11" t="str">
        <f>IFERROR(VLOOKUP($A96,'NM 200 M'!$M$6:$S$41,7,0),"")</f>
        <v/>
      </c>
      <c r="AB96" s="21">
        <f>MIN(COUNT(F96:AA96)-COUNT(#REF!,W96,#REF!)*0.1,6)</f>
        <v>2</v>
      </c>
    </row>
    <row r="97" spans="1:28">
      <c r="A97">
        <v>246</v>
      </c>
      <c r="B97" s="18" t="str">
        <f>VLOOKUP($A97,id!$C:$H,6,0)</f>
        <v>Pieczara Krzysztof</v>
      </c>
      <c r="C97" s="18">
        <f>VLOOKUP($A97,id!$C:$H,4,0)</f>
        <v>0</v>
      </c>
      <c r="D97" s="2">
        <f>IF(E96=E97,D96,ROW(B95))</f>
        <v>95</v>
      </c>
      <c r="E97" s="10">
        <f>LARGE(F97:AA97,1)+IFERROR(LARGE(F97:AA97,2),0)+IFERROR(LARGE(F97:AA97,3),0)+IFERROR(LARGE(F97:AA97,4),0)+IFERROR(LARGE(F97:AA97,5),0)+IFERROR(LARGE(F97:AA97,6),0)</f>
        <v>113.27061712061493</v>
      </c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>
        <f>IFERROR(VLOOKUP($A97,'Korno M'!$AG$2:$AM$37,7,0),"")</f>
        <v>63.205451633133279</v>
      </c>
      <c r="R97" s="11" t="str">
        <f>IFERROR(VLOOKUP($A97,'Mordownik M'!$H$3:$N$23,7,0),"")</f>
        <v/>
      </c>
      <c r="S97" s="11" t="str">
        <f>IFERROR(VLOOKUP($A97,'Orientakcja 15 M'!$M$3:$S$47,7,0),"")</f>
        <v/>
      </c>
      <c r="T97" s="11" t="str">
        <f>IFERROR(VLOOKUP($A97,'XXII Szago M'!$H$3:$N$45,7,0),"")</f>
        <v/>
      </c>
      <c r="U97" s="11" t="str">
        <f>IFERROR(VLOOKUP($A97,'XX zKompasem M'!$L$3:$R$33,7,0),"")</f>
        <v/>
      </c>
      <c r="V97" s="11" t="str">
        <f>IFERROR(VLOOKUP($A97,'H60 TR200 M'!$AS$3:$AY$102,7,0),"")</f>
        <v/>
      </c>
      <c r="W97" s="11" t="str">
        <f>IFERROR(VLOOKUP($A97,'H60 TR100 M'!$AJ$3:$AP$165,7,0),"")</f>
        <v/>
      </c>
      <c r="X97" s="11">
        <f>IFERROR(VLOOKUP($A97,'Liszkor M'!$BR$3:$BX$38,7,0),"")</f>
        <v>50.06516548748165</v>
      </c>
      <c r="Y97" s="11" t="str">
        <f>IFERROR(VLOOKUP($A97,'KW M'!$BQ$2:$BW$10,7,0),"")</f>
        <v/>
      </c>
      <c r="Z97" s="11" t="str">
        <f>IFERROR(VLOOKUP($A97,'Wilga M'!$L$3:$R$41,7,0),"")</f>
        <v/>
      </c>
      <c r="AA97" s="11" t="str">
        <f>IFERROR(VLOOKUP($A97,'NM 200 M'!$M$6:$S$41,7,0),"")</f>
        <v/>
      </c>
      <c r="AB97" s="21">
        <f>MIN(COUNT(F97:AA97)-COUNT(#REF!,W97,#REF!)*0.1,6)</f>
        <v>2</v>
      </c>
    </row>
    <row r="98" spans="1:28">
      <c r="A98">
        <v>519</v>
      </c>
      <c r="B98" s="18" t="str">
        <f>VLOOKUP($A98,id!$C:$H,6,0)</f>
        <v>Świderski Bartosz</v>
      </c>
      <c r="C98" s="18">
        <f>VLOOKUP($A98,id!$C:$H,4,0)</f>
        <v>0</v>
      </c>
      <c r="D98" s="2">
        <f>IF(E97=E98,D97,ROW(B96))</f>
        <v>96</v>
      </c>
      <c r="E98" s="10">
        <f>LARGE(F98:AA98,1)+IFERROR(LARGE(F98:AA98,2),0)+IFERROR(LARGE(F98:AA98,3),0)+IFERROR(LARGE(F98:AA98,4),0)+IFERROR(LARGE(F98:AA98,5),0)+IFERROR(LARGE(F98:AA98,6),0)</f>
        <v>110.58052278005434</v>
      </c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 t="str">
        <f>IFERROR(VLOOKUP($A98,'H60 TR200 M'!$AS$3:$AY$102,7,0),"")</f>
        <v/>
      </c>
      <c r="W98" s="11" t="str">
        <f>IFERROR(VLOOKUP($A98,'H60 TR100 M'!$AJ$3:$AP$165,7,0),"")</f>
        <v/>
      </c>
      <c r="X98" s="11">
        <f>IFERROR(VLOOKUP($A98,'Liszkor M'!$BR$3:$BX$38,7,0),"")</f>
        <v>63.380281690140841</v>
      </c>
      <c r="Y98" s="11">
        <f>IFERROR(VLOOKUP($A98,'KW M'!$BQ$2:$BW$10,7,0),"")</f>
        <v>47.200241089913504</v>
      </c>
      <c r="Z98" s="11" t="str">
        <f>IFERROR(VLOOKUP($A98,'Wilga M'!$L$3:$R$41,7,0),"")</f>
        <v/>
      </c>
      <c r="AA98" s="11" t="str">
        <f>IFERROR(VLOOKUP($A98,'NM 200 M'!$M$6:$S$41,7,0),"")</f>
        <v/>
      </c>
      <c r="AB98" s="21">
        <f>MIN(COUNT(F98:AA98)-COUNT(#REF!,W98,#REF!)*0.1,6)</f>
        <v>2</v>
      </c>
    </row>
    <row r="99" spans="1:28">
      <c r="A99">
        <v>354</v>
      </c>
      <c r="B99" s="18" t="str">
        <f>VLOOKUP($A99,id!$C:$H,6,0)</f>
        <v>Halamus Robert</v>
      </c>
      <c r="C99" s="18" t="str">
        <f>VLOOKUP($A99,id!$C:$H,4,0)</f>
        <v>Na Skrzydłach</v>
      </c>
      <c r="D99" s="2">
        <f>IF(E98=E99,D98,ROW(B97))</f>
        <v>97</v>
      </c>
      <c r="E99" s="10">
        <f>LARGE(F99:AA99,1)+IFERROR(LARGE(F99:AA99,2),0)+IFERROR(LARGE(F99:AA99,3),0)+IFERROR(LARGE(F99:AA99,4),0)+IFERROR(LARGE(F99:AA99,5),0)+IFERROR(LARGE(F99:AA99,6),0)</f>
        <v>108.16793619929399</v>
      </c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 t="str">
        <f>IFERROR(VLOOKUP($A99,'H60 TR200 M'!$AS$3:$AY$102,7,0),"")</f>
        <v/>
      </c>
      <c r="W99" s="11">
        <f>IFERROR(VLOOKUP($A99,'H60 TR100 M'!$AJ$3:$AP$165,7,0),"")</f>
        <v>89.970596471576599</v>
      </c>
      <c r="X99" s="11" t="str">
        <f>IFERROR(VLOOKUP($A99,'Liszkor M'!$BR$3:$BX$38,7,0),"")</f>
        <v/>
      </c>
      <c r="Y99" s="11" t="str">
        <f>IFERROR(VLOOKUP($A99,'KW M'!$BQ$2:$BW$10,7,0),"")</f>
        <v/>
      </c>
      <c r="Z99" s="11">
        <f>IFERROR(VLOOKUP($A99,'Wilga M'!$L$3:$R$41,7,0),"")</f>
        <v>18.197339727717395</v>
      </c>
      <c r="AA99" s="11" t="str">
        <f>IFERROR(VLOOKUP($A99,'NM 200 M'!$M$6:$S$41,7,0),"")</f>
        <v/>
      </c>
      <c r="AB99" s="21">
        <f>MIN(COUNT(F99:AA99)-COUNT(#REF!,W99,#REF!)*0.1,6)</f>
        <v>1.9</v>
      </c>
    </row>
    <row r="100" spans="1:28">
      <c r="A100">
        <v>172</v>
      </c>
      <c r="B100" s="18" t="str">
        <f>VLOOKUP($A100,id!$C:$H,6,0)</f>
        <v>Prokop Marcin</v>
      </c>
      <c r="C100" s="18">
        <f>VLOOKUP($A100,id!$C:$H,4,0)</f>
        <v>0</v>
      </c>
      <c r="D100" s="2">
        <f>IF(E99=E100,D99,ROW(B98))</f>
        <v>98</v>
      </c>
      <c r="E100" s="10">
        <f>LARGE(F100:AA100,1)+IFERROR(LARGE(F100:AA100,2),0)+IFERROR(LARGE(F100:AA100,3),0)+IFERROR(LARGE(F100:AA100,4),0)+IFERROR(LARGE(F100:AA100,5),0)+IFERROR(LARGE(F100:AA100,6),0)</f>
        <v>107.76067038247953</v>
      </c>
      <c r="F100" s="11"/>
      <c r="G100" s="11"/>
      <c r="H100" s="11"/>
      <c r="I100" s="11"/>
      <c r="J100" s="11" t="str">
        <f>IFERROR(VLOOKUP($A100,'Mazurskie Tropy M'!$L$2:$R$39,7,0),"")</f>
        <v/>
      </c>
      <c r="K100" s="11" t="str">
        <f>IFERROR(VLOOKUP($A100,'Grassor 300 M'!$BV$5:$CB$30,7,0),"")</f>
        <v/>
      </c>
      <c r="L100" s="11">
        <f>IFERROR(VLOOKUP($A100,'BO M'!$Q$2:$W$57,7,0),"")</f>
        <v>26.726740357089476</v>
      </c>
      <c r="M100" s="11" t="str">
        <f>IFERROR(VLOOKUP($A100,'Hawran M'!$AN$3:$AT$38,7,0),"")</f>
        <v/>
      </c>
      <c r="N100" s="11">
        <f>IFERROR(VLOOKUP($A100,'Orientakcja 14 M'!$M$3:$S$43,7,0),"")</f>
        <v>42.511689836683082</v>
      </c>
      <c r="O100" s="11" t="str">
        <f>IFERROR(VLOOKUP($A100,'ITOrient M'!$P$3:$V$37,7,0),"")</f>
        <v/>
      </c>
      <c r="P100" s="11" t="str">
        <f>IFERROR(VLOOKUP($A100,'Jatka M'!$K$4:$Q$19,7,0),"")</f>
        <v/>
      </c>
      <c r="Q100" s="11" t="str">
        <f>IFERROR(VLOOKUP($A100,'Korno M'!$AG$2:$AM$37,7,0),"")</f>
        <v/>
      </c>
      <c r="R100" s="11" t="str">
        <f>IFERROR(VLOOKUP($A100,'Mordownik M'!$H$3:$N$23,7,0),"")</f>
        <v/>
      </c>
      <c r="S100" s="11">
        <f>IFERROR(VLOOKUP($A100,'Orientakcja 15 M'!$M$3:$S$47,7,0),"")</f>
        <v>38.522240188706981</v>
      </c>
      <c r="T100" s="11" t="str">
        <f>IFERROR(VLOOKUP($A100,'XXII Szago M'!$H$3:$N$45,7,0),"")</f>
        <v/>
      </c>
      <c r="U100" s="11" t="str">
        <f>IFERROR(VLOOKUP($A100,'XX zKompasem M'!$L$3:$R$33,7,0),"")</f>
        <v/>
      </c>
      <c r="V100" s="11" t="str">
        <f>IFERROR(VLOOKUP($A100,'H60 TR200 M'!$AS$3:$AY$102,7,0),"")</f>
        <v/>
      </c>
      <c r="W100" s="11" t="str">
        <f>IFERROR(VLOOKUP($A100,'H60 TR100 M'!$AJ$3:$AP$165,7,0),"")</f>
        <v/>
      </c>
      <c r="X100" s="11" t="str">
        <f>IFERROR(VLOOKUP($A100,'Liszkor M'!$BR$3:$BX$38,7,0),"")</f>
        <v/>
      </c>
      <c r="Y100" s="11" t="str">
        <f>IFERROR(VLOOKUP($A100,'KW M'!$BQ$2:$BW$10,7,0),"")</f>
        <v/>
      </c>
      <c r="Z100" s="11" t="str">
        <f>IFERROR(VLOOKUP($A100,'Wilga M'!$L$3:$R$41,7,0),"")</f>
        <v/>
      </c>
      <c r="AA100" s="11" t="str">
        <f>IFERROR(VLOOKUP($A100,'NM 200 M'!$M$6:$S$41,7,0),"")</f>
        <v/>
      </c>
      <c r="AB100" s="21">
        <f>MIN(COUNT(F100:AA100)-COUNT(#REF!,W100,#REF!)*0.1,6)</f>
        <v>3</v>
      </c>
    </row>
    <row r="101" spans="1:28">
      <c r="A101" s="12">
        <v>34</v>
      </c>
      <c r="B101" s="18" t="str">
        <f>VLOOKUP($A101,id!$C:$H,6,0)</f>
        <v>Piwakowski Andrzej</v>
      </c>
      <c r="C101" s="18" t="str">
        <f>VLOOKUP($A101,id!$C:$H,4,0)</f>
        <v>Harpagan</v>
      </c>
      <c r="D101" s="2">
        <f>IF(E100=E101,D100,ROW(B99))</f>
        <v>99</v>
      </c>
      <c r="E101" s="10">
        <f>LARGE(F101:AA101,1)+IFERROR(LARGE(F101:AA101,2),0)+IFERROR(LARGE(F101:AA101,3),0)+IFERROR(LARGE(F101:AA101,4),0)+IFERROR(LARGE(F101:AA101,5),0)+IFERROR(LARGE(F101:AA101,6),0)</f>
        <v>106.9171356540382</v>
      </c>
      <c r="F101" s="11">
        <f>IFERROR(VLOOKUP(A101,'Pazur M'!K:Q,7,0),"")</f>
        <v>40.851726847150495</v>
      </c>
      <c r="G101" s="11">
        <f>IFERROR(VLOOKUP(A101,'XXI Szago M'!BL:BR,7,0),"")</f>
        <v>0</v>
      </c>
      <c r="H101" s="11" t="str">
        <f>IFERROR(VLOOKUP($A101,'XIX zKompasem M'!L:R,7,0),"")</f>
        <v/>
      </c>
      <c r="I101" s="11" t="str">
        <f>IFERROR(VLOOKUP($A101,'Roztoczńska 13 M'!$H$2:$N$13,7,0),"")</f>
        <v/>
      </c>
      <c r="J101" s="11" t="str">
        <f>IFERROR(VLOOKUP($A101,'Mazurskie Tropy M'!$L$2:$R$39,7,0),"")</f>
        <v/>
      </c>
      <c r="K101" s="11" t="str">
        <f>IFERROR(VLOOKUP($A101,'Grassor 300 M'!$BV$5:$CB$30,7,0),"")</f>
        <v/>
      </c>
      <c r="L101" s="11" t="str">
        <f>IFERROR(VLOOKUP($A101,'BO M'!$Q$2:$W$57,7,0),"")</f>
        <v/>
      </c>
      <c r="M101" s="11" t="str">
        <f>IFERROR(VLOOKUP($A101,'Hawran M'!$AN$3:$AT$38,7,0),"")</f>
        <v/>
      </c>
      <c r="N101" s="11" t="str">
        <f>IFERROR(VLOOKUP($A101,'Orientakcja 14 M'!$M$3:$S$43,7,0),"")</f>
        <v/>
      </c>
      <c r="O101" s="11" t="str">
        <f>IFERROR(VLOOKUP($A101,'ITOrient M'!$P$3:$V$37,7,0),"")</f>
        <v/>
      </c>
      <c r="P101" s="11" t="str">
        <f>IFERROR(VLOOKUP($A101,'Jatka M'!$K$4:$Q$19,7,0),"")</f>
        <v/>
      </c>
      <c r="Q101" s="11">
        <f>IFERROR(VLOOKUP($A101,'Korno M'!$AG$2:$AM$37,7,0),"")</f>
        <v>34.35857812743717</v>
      </c>
      <c r="R101" s="11" t="str">
        <f>IFERROR(VLOOKUP($A101,'Mordownik M'!$H$3:$N$23,7,0),"")</f>
        <v/>
      </c>
      <c r="S101" s="11">
        <f>IFERROR(VLOOKUP($A101,'Orientakcja 15 M'!$M$3:$S$47,7,0),"")</f>
        <v>16.333784922292679</v>
      </c>
      <c r="T101" s="11" t="str">
        <f>IFERROR(VLOOKUP($A101,'XXII Szago M'!$H$3:$N$45,7,0),"")</f>
        <v/>
      </c>
      <c r="U101" s="11" t="str">
        <f>IFERROR(VLOOKUP($A101,'XX zKompasem M'!$L$3:$R$33,7,0),"")</f>
        <v/>
      </c>
      <c r="V101" s="11" t="str">
        <f>IFERROR(VLOOKUP($A101,'H60 TR200 M'!$AS$3:$AY$102,7,0),"")</f>
        <v/>
      </c>
      <c r="W101" s="11" t="str">
        <f>IFERROR(VLOOKUP($A101,'H60 TR100 M'!$AJ$3:$AP$165,7,0),"")</f>
        <v/>
      </c>
      <c r="X101" s="11" t="str">
        <f>IFERROR(VLOOKUP($A101,'Liszkor M'!$BR$3:$BX$38,7,0),"")</f>
        <v/>
      </c>
      <c r="Y101" s="11" t="str">
        <f>IFERROR(VLOOKUP($A101,'KW M'!$BQ$2:$BW$10,7,0),"")</f>
        <v/>
      </c>
      <c r="Z101" s="11" t="str">
        <f>IFERROR(VLOOKUP($A101,'Wilga M'!$L$3:$R$41,7,0),"")</f>
        <v/>
      </c>
      <c r="AA101" s="11">
        <f>IFERROR(VLOOKUP($A101,'NM 200 M'!$M$6:$S$41,7,0),"")</f>
        <v>15.373045757157854</v>
      </c>
      <c r="AB101" s="21">
        <f>MIN(COUNT(F101:AA101)-COUNT(#REF!,W101,#REF!)*0.1,6)</f>
        <v>5</v>
      </c>
    </row>
    <row r="102" spans="1:28">
      <c r="A102">
        <v>179</v>
      </c>
      <c r="B102" s="18" t="str">
        <f>VLOOKUP($A102,id!$C:$H,6,0)</f>
        <v>Maruszak Grzegorz</v>
      </c>
      <c r="C102" s="18" t="str">
        <f>VLOOKUP($A102,id!$C:$H,4,0)</f>
        <v>Szalone naleśniki</v>
      </c>
      <c r="D102" s="2">
        <f>IF(E101=E102,D101,ROW(B100))</f>
        <v>100</v>
      </c>
      <c r="E102" s="10">
        <f>LARGE(F102:AA102,1)+IFERROR(LARGE(F102:AA102,2),0)+IFERROR(LARGE(F102:AA102,3),0)+IFERROR(LARGE(F102:AA102,4),0)+IFERROR(LARGE(F102:AA102,5),0)+IFERROR(LARGE(F102:AA102,6),0)</f>
        <v>106.90299556318989</v>
      </c>
      <c r="F102" s="11"/>
      <c r="G102" s="11"/>
      <c r="H102" s="11"/>
      <c r="I102" s="11"/>
      <c r="J102" s="11" t="str">
        <f>IFERROR(VLOOKUP($A102,'Mazurskie Tropy M'!$L$2:$R$39,7,0),"")</f>
        <v/>
      </c>
      <c r="K102" s="11" t="str">
        <f>IFERROR(VLOOKUP($A102,'Grassor 300 M'!$BV$5:$CB$30,7,0),"")</f>
        <v/>
      </c>
      <c r="L102" s="11">
        <f>IFERROR(VLOOKUP($A102,'BO M'!$Q$2:$W$57,7,0),"")</f>
        <v>17.262265481680995</v>
      </c>
      <c r="M102" s="11" t="str">
        <f>IFERROR(VLOOKUP($A102,'Hawran M'!$AN$3:$AT$38,7,0),"")</f>
        <v/>
      </c>
      <c r="N102" s="11" t="str">
        <f>IFERROR(VLOOKUP($A102,'Orientakcja 14 M'!$M$3:$S$43,7,0),"")</f>
        <v/>
      </c>
      <c r="O102" s="11">
        <f>IFERROR(VLOOKUP($A102,'ITOrient M'!$P$3:$V$37,7,0),"")</f>
        <v>48.147865873565166</v>
      </c>
      <c r="P102" s="11" t="str">
        <f>IFERROR(VLOOKUP($A102,'Jatka M'!$K$4:$Q$19,7,0),"")</f>
        <v/>
      </c>
      <c r="Q102" s="11" t="str">
        <f>IFERROR(VLOOKUP($A102,'Korno M'!$AG$2:$AM$37,7,0),"")</f>
        <v/>
      </c>
      <c r="R102" s="11" t="str">
        <f>IFERROR(VLOOKUP($A102,'Mordownik M'!$H$3:$N$23,7,0),"")</f>
        <v/>
      </c>
      <c r="S102" s="11">
        <f>IFERROR(VLOOKUP($A102,'Orientakcja 15 M'!$M$3:$S$47,7,0),"")</f>
        <v>41.492864207943725</v>
      </c>
      <c r="T102" s="11" t="str">
        <f>IFERROR(VLOOKUP($A102,'XXII Szago M'!$H$3:$N$45,7,0),"")</f>
        <v/>
      </c>
      <c r="U102" s="11" t="str">
        <f>IFERROR(VLOOKUP($A102,'XX zKompasem M'!$L$3:$R$33,7,0),"")</f>
        <v/>
      </c>
      <c r="V102" s="11" t="str">
        <f>IFERROR(VLOOKUP($A102,'H60 TR200 M'!$AS$3:$AY$102,7,0),"")</f>
        <v/>
      </c>
      <c r="W102" s="11" t="str">
        <f>IFERROR(VLOOKUP($A102,'H60 TR100 M'!$AJ$3:$AP$165,7,0),"")</f>
        <v/>
      </c>
      <c r="X102" s="11" t="str">
        <f>IFERROR(VLOOKUP($A102,'Liszkor M'!$BR$3:$BX$38,7,0),"")</f>
        <v/>
      </c>
      <c r="Y102" s="11" t="str">
        <f>IFERROR(VLOOKUP($A102,'KW M'!$BQ$2:$BW$10,7,0),"")</f>
        <v/>
      </c>
      <c r="Z102" s="11" t="str">
        <f>IFERROR(VLOOKUP($A102,'Wilga M'!$L$3:$R$41,7,0),"")</f>
        <v/>
      </c>
      <c r="AA102" s="11" t="str">
        <f>IFERROR(VLOOKUP($A102,'NM 200 M'!$M$6:$S$41,7,0),"")</f>
        <v/>
      </c>
      <c r="AB102" s="21">
        <f>MIN(COUNT(F102:AA102)-COUNT(#REF!,W102,#REF!)*0.1,6)</f>
        <v>3</v>
      </c>
    </row>
    <row r="103" spans="1:28">
      <c r="A103">
        <v>169</v>
      </c>
      <c r="B103" s="18" t="str">
        <f>VLOOKUP($A103,id!$C:$H,6,0)</f>
        <v>Więcek Maciej</v>
      </c>
      <c r="C103" s="18">
        <f>VLOOKUP($A103,id!$C:$H,4,0)</f>
        <v>0</v>
      </c>
      <c r="D103" s="2">
        <f>IF(E102=E103,D102,ROW(B101))</f>
        <v>101</v>
      </c>
      <c r="E103" s="10">
        <f>LARGE(F103:AA103,1)+IFERROR(LARGE(F103:AA103,2),0)+IFERROR(LARGE(F103:AA103,3),0)+IFERROR(LARGE(F103:AA103,4),0)+IFERROR(LARGE(F103:AA103,5),0)+IFERROR(LARGE(F103:AA103,6),0)</f>
        <v>104.82825633043383</v>
      </c>
      <c r="F103" s="11"/>
      <c r="G103" s="11"/>
      <c r="H103" s="11"/>
      <c r="I103" s="11"/>
      <c r="J103" s="11" t="str">
        <f>IFERROR(VLOOKUP($A103,'Mazurskie Tropy M'!$L$2:$R$39,7,0),"")</f>
        <v/>
      </c>
      <c r="K103" s="11" t="str">
        <f>IFERROR(VLOOKUP($A103,'Grassor 300 M'!$BV$5:$CB$30,7,0),"")</f>
        <v/>
      </c>
      <c r="L103" s="11">
        <f>IFERROR(VLOOKUP($A103,'BO M'!$Q$2:$W$57,7,0),"")</f>
        <v>30.772427102190818</v>
      </c>
      <c r="M103" s="11">
        <f>IFERROR(VLOOKUP($A103,'Hawran M'!$AN$3:$AT$38,7,0),"")</f>
        <v>74.055829228243013</v>
      </c>
      <c r="N103" s="11" t="str">
        <f>IFERROR(VLOOKUP($A103,'Orientakcja 14 M'!$M$3:$S$43,7,0),"")</f>
        <v/>
      </c>
      <c r="O103" s="11" t="str">
        <f>IFERROR(VLOOKUP($A103,'ITOrient M'!$P$3:$V$37,7,0),"")</f>
        <v/>
      </c>
      <c r="P103" s="11" t="str">
        <f>IFERROR(VLOOKUP($A103,'Jatka M'!$K$4:$Q$19,7,0),"")</f>
        <v/>
      </c>
      <c r="Q103" s="11" t="str">
        <f>IFERROR(VLOOKUP($A103,'Korno M'!$AG$2:$AM$37,7,0),"")</f>
        <v/>
      </c>
      <c r="R103" s="11" t="str">
        <f>IFERROR(VLOOKUP($A103,'Mordownik M'!$H$3:$N$23,7,0),"")</f>
        <v/>
      </c>
      <c r="S103" s="11" t="str">
        <f>IFERROR(VLOOKUP($A103,'Orientakcja 15 M'!$M$3:$S$47,7,0),"")</f>
        <v/>
      </c>
      <c r="T103" s="11" t="str">
        <f>IFERROR(VLOOKUP($A103,'XXII Szago M'!$H$3:$N$45,7,0),"")</f>
        <v/>
      </c>
      <c r="U103" s="11" t="str">
        <f>IFERROR(VLOOKUP($A103,'XX zKompasem M'!$L$3:$R$33,7,0),"")</f>
        <v/>
      </c>
      <c r="V103" s="11" t="str">
        <f>IFERROR(VLOOKUP($A103,'H60 TR200 M'!$AS$3:$AY$102,7,0),"")</f>
        <v/>
      </c>
      <c r="W103" s="11" t="str">
        <f>IFERROR(VLOOKUP($A103,'H60 TR100 M'!$AJ$3:$AP$165,7,0),"")</f>
        <v/>
      </c>
      <c r="X103" s="11" t="str">
        <f>IFERROR(VLOOKUP($A103,'Liszkor M'!$BR$3:$BX$38,7,0),"")</f>
        <v/>
      </c>
      <c r="Y103" s="11" t="str">
        <f>IFERROR(VLOOKUP($A103,'KW M'!$BQ$2:$BW$10,7,0),"")</f>
        <v/>
      </c>
      <c r="Z103" s="11" t="str">
        <f>IFERROR(VLOOKUP($A103,'Wilga M'!$L$3:$R$41,7,0),"")</f>
        <v/>
      </c>
      <c r="AA103" s="11" t="str">
        <f>IFERROR(VLOOKUP($A103,'NM 200 M'!$M$6:$S$41,7,0),"")</f>
        <v/>
      </c>
      <c r="AB103" s="21">
        <f>MIN(COUNT(F103:AA103)-COUNT(#REF!,W103,#REF!)*0.1,6)</f>
        <v>2</v>
      </c>
    </row>
    <row r="104" spans="1:28">
      <c r="A104">
        <v>135</v>
      </c>
      <c r="B104" s="18" t="str">
        <f>VLOOKUP($A104,id!$C:$H,6,0)</f>
        <v>Szaciłowski Piotr</v>
      </c>
      <c r="C104" s="18">
        <f>VLOOKUP($A104,id!$C:$H,4,0)</f>
        <v>0</v>
      </c>
      <c r="D104" s="2">
        <f>IF(E103=E104,D103,ROW(B102))</f>
        <v>102</v>
      </c>
      <c r="E104" s="10">
        <f>LARGE(F104:AA104,1)+IFERROR(LARGE(F104:AA104,2),0)+IFERROR(LARGE(F104:AA104,3),0)+IFERROR(LARGE(F104:AA104,4),0)+IFERROR(LARGE(F104:AA104,5),0)+IFERROR(LARGE(F104:AA104,6),0)</f>
        <v>104.21971931669586</v>
      </c>
      <c r="F104" s="11"/>
      <c r="G104" s="11"/>
      <c r="H104" s="11"/>
      <c r="I104" s="11"/>
      <c r="J104" s="11" t="str">
        <f>IFERROR(VLOOKUP($A104,'Mazurskie Tropy M'!$L$2:$R$39,7,0),"")</f>
        <v/>
      </c>
      <c r="K104" s="11">
        <f>IFERROR(VLOOKUP($A104,'Grassor 300 M'!$BV$5:$CB$30,7,0),"")</f>
        <v>59.82719595220987</v>
      </c>
      <c r="L104" s="11" t="str">
        <f>IFERROR(VLOOKUP($A104,'BO M'!$Q$2:$W$57,7,0),"")</f>
        <v/>
      </c>
      <c r="M104" s="11" t="str">
        <f>IFERROR(VLOOKUP($A104,'Hawran M'!$AN$3:$AT$38,7,0),"")</f>
        <v/>
      </c>
      <c r="N104" s="11" t="str">
        <f>IFERROR(VLOOKUP($A104,'Orientakcja 14 M'!$M$3:$S$43,7,0),"")</f>
        <v/>
      </c>
      <c r="O104" s="11" t="str">
        <f>IFERROR(VLOOKUP($A104,'ITOrient M'!$P$3:$V$37,7,0),"")</f>
        <v/>
      </c>
      <c r="P104" s="11" t="str">
        <f>IFERROR(VLOOKUP($A104,'Jatka M'!$K$4:$Q$19,7,0),"")</f>
        <v/>
      </c>
      <c r="Q104" s="11" t="str">
        <f>IFERROR(VLOOKUP($A104,'Korno M'!$AG$2:$AM$37,7,0),"")</f>
        <v/>
      </c>
      <c r="R104" s="11" t="str">
        <f>IFERROR(VLOOKUP($A104,'Mordownik M'!$H$3:$N$23,7,0),"")</f>
        <v/>
      </c>
      <c r="S104" s="11" t="str">
        <f>IFERROR(VLOOKUP($A104,'Orientakcja 15 M'!$M$3:$S$47,7,0),"")</f>
        <v/>
      </c>
      <c r="T104" s="11" t="str">
        <f>IFERROR(VLOOKUP($A104,'XXII Szago M'!$H$3:$N$45,7,0),"")</f>
        <v/>
      </c>
      <c r="U104" s="11" t="str">
        <f>IFERROR(VLOOKUP($A104,'XX zKompasem M'!$L$3:$R$33,7,0),"")</f>
        <v/>
      </c>
      <c r="V104" s="11" t="str">
        <f>IFERROR(VLOOKUP($A104,'H60 TR200 M'!$AS$3:$AY$102,7,0),"")</f>
        <v/>
      </c>
      <c r="W104" s="11" t="str">
        <f>IFERROR(VLOOKUP($A104,'H60 TR100 M'!$AJ$3:$AP$165,7,0),"")</f>
        <v/>
      </c>
      <c r="X104" s="11" t="str">
        <f>IFERROR(VLOOKUP($A104,'Liszkor M'!$BR$3:$BX$38,7,0),"")</f>
        <v/>
      </c>
      <c r="Y104" s="11" t="str">
        <f>IFERROR(VLOOKUP($A104,'KW M'!$BQ$2:$BW$10,7,0),"")</f>
        <v/>
      </c>
      <c r="Z104" s="11" t="str">
        <f>IFERROR(VLOOKUP($A104,'Wilga M'!$L$3:$R$41,7,0),"")</f>
        <v/>
      </c>
      <c r="AA104" s="11">
        <f>IFERROR(VLOOKUP($A104,'NM 200 M'!$M$6:$S$41,7,0),"")</f>
        <v>44.392523364485996</v>
      </c>
      <c r="AB104" s="21">
        <f>MIN(COUNT(F104:AA104)-COUNT(#REF!,W104,#REF!)*0.1,6)</f>
        <v>2</v>
      </c>
    </row>
    <row r="105" spans="1:28">
      <c r="A105">
        <v>325</v>
      </c>
      <c r="B105" s="18" t="str">
        <f>VLOOKUP($A105,id!$C:$H,6,0)</f>
        <v>Wojtczak Szymon</v>
      </c>
      <c r="C105" s="18" t="str">
        <f>VLOOKUP($A105,id!$C:$H,4,0)</f>
        <v>umlaut #FitOnTop</v>
      </c>
      <c r="D105" s="2">
        <f>IF(E104=E105,D104,ROW(B103))</f>
        <v>103</v>
      </c>
      <c r="E105" s="10">
        <f>LARGE(F105:AA105,1)+IFERROR(LARGE(F105:AA105,2),0)+IFERROR(LARGE(F105:AA105,3),0)+IFERROR(LARGE(F105:AA105,4),0)+IFERROR(LARGE(F105:AA105,5),0)+IFERROR(LARGE(F105:AA105,6),0)</f>
        <v>100.90844298641242</v>
      </c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>
        <f>IFERROR(VLOOKUP($A105,'H60 TR200 M'!$AS$3:$AY$102,7,0),"")</f>
        <v>34.85004882582848</v>
      </c>
      <c r="W105" s="11" t="str">
        <f>IFERROR(VLOOKUP($A105,'H60 TR100 M'!$AJ$3:$AP$165,7,0),"")</f>
        <v/>
      </c>
      <c r="X105" s="11" t="str">
        <f>IFERROR(VLOOKUP($A105,'Liszkor M'!$BR$3:$BX$38,7,0),"")</f>
        <v/>
      </c>
      <c r="Y105" s="11" t="str">
        <f>IFERROR(VLOOKUP($A105,'KW M'!$BQ$2:$BW$10,7,0),"")</f>
        <v/>
      </c>
      <c r="Z105" s="11">
        <f>IFERROR(VLOOKUP($A105,'Wilga M'!$L$3:$R$41,7,0),"")</f>
        <v>66.058394160583944</v>
      </c>
      <c r="AA105" s="11" t="str">
        <f>IFERROR(VLOOKUP($A105,'NM 200 M'!$M$6:$S$41,7,0),"")</f>
        <v/>
      </c>
      <c r="AB105" s="21">
        <f>MIN(COUNT(F105:AA105)-COUNT(#REF!,W105,#REF!)*0.1,6)</f>
        <v>2</v>
      </c>
    </row>
    <row r="106" spans="1:28">
      <c r="A106">
        <v>522</v>
      </c>
      <c r="B106" s="18" t="str">
        <f>VLOOKUP($A106,id!$C:$H,6,0)</f>
        <v>Mikler Arkadiusz</v>
      </c>
      <c r="C106" s="18">
        <f>VLOOKUP($A106,id!$C:$H,4,0)</f>
        <v>0</v>
      </c>
      <c r="D106" s="2">
        <f>IF(E105=E106,D105,ROW(B104))</f>
        <v>104</v>
      </c>
      <c r="E106" s="10">
        <f>LARGE(F106:AA106,1)+IFERROR(LARGE(F106:AA106,2),0)+IFERROR(LARGE(F106:AA106,3),0)+IFERROR(LARGE(F106:AA106,4),0)+IFERROR(LARGE(F106:AA106,5),0)+IFERROR(LARGE(F106:AA106,6),0)</f>
        <v>100.78242465052647</v>
      </c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 t="str">
        <f>IFERROR(VLOOKUP($A106,'H60 TR200 M'!$AS$3:$AY$102,7,0),"")</f>
        <v/>
      </c>
      <c r="W106" s="11" t="str">
        <f>IFERROR(VLOOKUP($A106,'H60 TR100 M'!$AJ$3:$AP$165,7,0),"")</f>
        <v/>
      </c>
      <c r="X106" s="11">
        <f>IFERROR(VLOOKUP($A106,'Liszkor M'!$BR$3:$BX$38,7,0),"")</f>
        <v>32.864976245273184</v>
      </c>
      <c r="Y106" s="11" t="str">
        <f>IFERROR(VLOOKUP($A106,'KW M'!$BQ$2:$BW$10,7,0),"")</f>
        <v/>
      </c>
      <c r="Z106" s="11">
        <f>IFERROR(VLOOKUP($A106,'Wilga M'!$L$3:$R$41,7,0),"")</f>
        <v>67.917448405253282</v>
      </c>
      <c r="AA106" s="11" t="str">
        <f>IFERROR(VLOOKUP($A106,'NM 200 M'!$M$6:$S$41,7,0),"")</f>
        <v/>
      </c>
      <c r="AB106" s="21">
        <f>MIN(COUNT(F106:AA106)-COUNT(#REF!,W106,#REF!)*0.1,6)</f>
        <v>2</v>
      </c>
    </row>
    <row r="107" spans="1:28">
      <c r="A107">
        <v>286</v>
      </c>
      <c r="B107" s="18" t="str">
        <f>VLOOKUP($A107,id!$C:$H,6,0)</f>
        <v>Deptuła Krzysztof</v>
      </c>
      <c r="C107" s="18" t="str">
        <f>VLOOKUP($A107,id!$C:$H,4,0)</f>
        <v>flypics.pl</v>
      </c>
      <c r="D107" s="2">
        <f>IF(E106=E107,D106,ROW(B105))</f>
        <v>105</v>
      </c>
      <c r="E107" s="10">
        <f>LARGE(F107:AA107,1)+IFERROR(LARGE(F107:AA107,2),0)+IFERROR(LARGE(F107:AA107,3),0)+IFERROR(LARGE(F107:AA107,4),0)+IFERROR(LARGE(F107:AA107,5),0)+IFERROR(LARGE(F107:AA107,6),0)</f>
        <v>99.983276220883795</v>
      </c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 t="str">
        <f>IFERROR(VLOOKUP($A107,'XXII Szago M'!$H$3:$N$45,7,0),"")</f>
        <v/>
      </c>
      <c r="U107" s="11">
        <f>IFERROR(VLOOKUP($A107,'XX zKompasem M'!$L$3:$R$33,7,0),"")</f>
        <v>23.279870204649516</v>
      </c>
      <c r="V107" s="11" t="str">
        <f>IFERROR(VLOOKUP($A107,'H60 TR200 M'!$AS$3:$AY$102,7,0),"")</f>
        <v/>
      </c>
      <c r="W107" s="11">
        <f>IFERROR(VLOOKUP($A107,'H60 TR100 M'!$AJ$3:$AP$165,7,0),"")</f>
        <v>76.703406016234283</v>
      </c>
      <c r="X107" s="11" t="str">
        <f>IFERROR(VLOOKUP($A107,'Liszkor M'!$BR$3:$BX$38,7,0),"")</f>
        <v/>
      </c>
      <c r="Y107" s="11" t="str">
        <f>IFERROR(VLOOKUP($A107,'KW M'!$BQ$2:$BW$10,7,0),"")</f>
        <v/>
      </c>
      <c r="Z107" s="11" t="str">
        <f>IFERROR(VLOOKUP($A107,'Wilga M'!$L$3:$R$41,7,0),"")</f>
        <v/>
      </c>
      <c r="AA107" s="11" t="str">
        <f>IFERROR(VLOOKUP($A107,'NM 200 M'!$M$6:$S$41,7,0),"")</f>
        <v/>
      </c>
      <c r="AB107" s="21">
        <f>MIN(COUNT(F107:AA107)-COUNT(#REF!,W107,#REF!)*0.1,6)</f>
        <v>1.9</v>
      </c>
    </row>
    <row r="108" spans="1:28">
      <c r="A108">
        <v>107</v>
      </c>
      <c r="B108" s="18" t="str">
        <f>VLOOKUP($A108,id!$C:$H,6,0)</f>
        <v>Słomka Paweł</v>
      </c>
      <c r="C108" s="18" t="str">
        <f>VLOOKUP($A108,id!$C:$H,4,0)</f>
        <v>Team360</v>
      </c>
      <c r="D108" s="2">
        <f>IF(E107=E108,D107,ROW(B106))</f>
        <v>106</v>
      </c>
      <c r="E108" s="10">
        <f>LARGE(F108:AA108,1)+IFERROR(LARGE(F108:AA108,2),0)+IFERROR(LARGE(F108:AA108,3),0)+IFERROR(LARGE(F108:AA108,4),0)+IFERROR(LARGE(F108:AA108,5),0)+IFERROR(LARGE(F108:AA108,6),0)</f>
        <v>98.585389689714148</v>
      </c>
      <c r="F108" s="11"/>
      <c r="G108" s="11"/>
      <c r="H108" s="11"/>
      <c r="I108" s="11"/>
      <c r="J108" s="11">
        <f>IFERROR(VLOOKUP($A108,'Mazurskie Tropy M'!$L$2:$R$39,7,0),"")</f>
        <v>98.585389689714148</v>
      </c>
      <c r="K108" s="11" t="str">
        <f>IFERROR(VLOOKUP($A108,'Grassor 300 M'!$BV$5:$CB$30,7,0),"")</f>
        <v/>
      </c>
      <c r="L108" s="11" t="str">
        <f>IFERROR(VLOOKUP($A108,'BO M'!$Q$2:$W$57,7,0),"")</f>
        <v/>
      </c>
      <c r="M108" s="11" t="str">
        <f>IFERROR(VLOOKUP($A108,'Hawran M'!$AN$3:$AT$38,7,0),"")</f>
        <v/>
      </c>
      <c r="N108" s="11" t="str">
        <f>IFERROR(VLOOKUP($A108,'Orientakcja 14 M'!$M$3:$S$43,7,0),"")</f>
        <v/>
      </c>
      <c r="O108" s="11" t="str">
        <f>IFERROR(VLOOKUP($A108,'ITOrient M'!$P$3:$V$37,7,0),"")</f>
        <v/>
      </c>
      <c r="P108" s="11" t="str">
        <f>IFERROR(VLOOKUP($A108,'Jatka M'!$K$4:$Q$19,7,0),"")</f>
        <v/>
      </c>
      <c r="Q108" s="11" t="str">
        <f>IFERROR(VLOOKUP($A108,'Korno M'!$AG$2:$AM$37,7,0),"")</f>
        <v/>
      </c>
      <c r="R108" s="11" t="str">
        <f>IFERROR(VLOOKUP($A108,'Mordownik M'!$H$3:$N$23,7,0),"")</f>
        <v/>
      </c>
      <c r="S108" s="11" t="str">
        <f>IFERROR(VLOOKUP($A108,'Orientakcja 15 M'!$M$3:$S$47,7,0),"")</f>
        <v/>
      </c>
      <c r="T108" s="11" t="str">
        <f>IFERROR(VLOOKUP($A108,'XXII Szago M'!$H$3:$N$45,7,0),"")</f>
        <v/>
      </c>
      <c r="U108" s="11" t="str">
        <f>IFERROR(VLOOKUP($A108,'XX zKompasem M'!$L$3:$R$33,7,0),"")</f>
        <v/>
      </c>
      <c r="V108" s="11" t="str">
        <f>IFERROR(VLOOKUP($A108,'H60 TR200 M'!$AS$3:$AY$102,7,0),"")</f>
        <v/>
      </c>
      <c r="W108" s="11" t="str">
        <f>IFERROR(VLOOKUP($A108,'H60 TR100 M'!$AJ$3:$AP$165,7,0),"")</f>
        <v/>
      </c>
      <c r="X108" s="11" t="str">
        <f>IFERROR(VLOOKUP($A108,'Liszkor M'!$BR$3:$BX$38,7,0),"")</f>
        <v/>
      </c>
      <c r="Y108" s="11" t="str">
        <f>IFERROR(VLOOKUP($A108,'KW M'!$BQ$2:$BW$10,7,0),"")</f>
        <v/>
      </c>
      <c r="Z108" s="11" t="str">
        <f>IFERROR(VLOOKUP($A108,'Wilga M'!$L$3:$R$41,7,0),"")</f>
        <v/>
      </c>
      <c r="AA108" s="11" t="str">
        <f>IFERROR(VLOOKUP($A108,'NM 200 M'!$M$6:$S$41,7,0),"")</f>
        <v/>
      </c>
      <c r="AB108" s="21">
        <f>MIN(COUNT(F108:AA108)-COUNT(#REF!,W108,#REF!)*0.1,6)</f>
        <v>1</v>
      </c>
    </row>
    <row r="109" spans="1:28">
      <c r="A109">
        <v>21</v>
      </c>
      <c r="B109" s="18" t="str">
        <f>VLOOKUP($A109,id!$C:$H,6,0)</f>
        <v>Piątkowski Zbigniew</v>
      </c>
      <c r="C109" s="18">
        <f>VLOOKUP($A109,id!$C:$H,4,0)</f>
        <v>0</v>
      </c>
      <c r="D109" s="2">
        <f>IF(E108=E109,D108,ROW(B107))</f>
        <v>107</v>
      </c>
      <c r="E109" s="10">
        <f>LARGE(F109:AA109,1)+IFERROR(LARGE(F109:AA109,2),0)+IFERROR(LARGE(F109:AA109,3),0)+IFERROR(LARGE(F109:AA109,4),0)+IFERROR(LARGE(F109:AA109,5),0)+IFERROR(LARGE(F109:AA109,6),0)</f>
        <v>98.190714178720171</v>
      </c>
      <c r="F109" s="11">
        <f>IFERROR(VLOOKUP(A109,'Pazur M'!K:Q,7,0),"")</f>
        <v>65.125565499326058</v>
      </c>
      <c r="G109" s="11" t="str">
        <f>IFERROR(VLOOKUP(A109,'XXI Szago M'!BL:BR,7,0),"")</f>
        <v/>
      </c>
      <c r="H109" s="11" t="str">
        <f>IFERROR(VLOOKUP($A109,'XIX zKompasem M'!L:R,7,0),"")</f>
        <v/>
      </c>
      <c r="I109" s="11" t="str">
        <f>IFERROR(VLOOKUP($A109,'Roztoczńska 13 M'!$H$2:$N$13,7,0),"")</f>
        <v/>
      </c>
      <c r="J109" s="11" t="str">
        <f>IFERROR(VLOOKUP($A109,'Mazurskie Tropy M'!$L$2:$R$39,7,0),"")</f>
        <v/>
      </c>
      <c r="K109" s="11" t="str">
        <f>IFERROR(VLOOKUP($A109,'Grassor 300 M'!$BV$5:$CB$30,7,0),"")</f>
        <v/>
      </c>
      <c r="L109" s="11" t="str">
        <f>IFERROR(VLOOKUP($A109,'BO M'!$Q$2:$W$57,7,0),"")</f>
        <v/>
      </c>
      <c r="M109" s="11" t="str">
        <f>IFERROR(VLOOKUP($A109,'Hawran M'!$AN$3:$AT$38,7,0),"")</f>
        <v/>
      </c>
      <c r="N109" s="11" t="str">
        <f>IFERROR(VLOOKUP($A109,'Orientakcja 14 M'!$M$3:$S$43,7,0),"")</f>
        <v/>
      </c>
      <c r="O109" s="11" t="str">
        <f>IFERROR(VLOOKUP($A109,'ITOrient M'!$P$3:$V$37,7,0),"")</f>
        <v/>
      </c>
      <c r="P109" s="11" t="str">
        <f>IFERROR(VLOOKUP($A109,'Jatka M'!$K$4:$Q$19,7,0),"")</f>
        <v/>
      </c>
      <c r="Q109" s="11" t="str">
        <f>IFERROR(VLOOKUP($A109,'Korno M'!$AG$2:$AM$37,7,0),"")</f>
        <v/>
      </c>
      <c r="R109" s="11" t="str">
        <f>IFERROR(VLOOKUP($A109,'Mordownik M'!$H$3:$N$23,7,0),"")</f>
        <v/>
      </c>
      <c r="S109" s="11" t="str">
        <f>IFERROR(VLOOKUP($A109,'Orientakcja 15 M'!$M$3:$S$47,7,0),"")</f>
        <v/>
      </c>
      <c r="T109" s="11">
        <f>IFERROR(VLOOKUP($A109,'XXII Szago M'!$H$3:$N$45,7,0),"")</f>
        <v>12.39793473395801</v>
      </c>
      <c r="U109" s="11" t="str">
        <f>IFERROR(VLOOKUP($A109,'XX zKompasem M'!$L$3:$R$33,7,0),"")</f>
        <v/>
      </c>
      <c r="V109" s="11">
        <f>IFERROR(VLOOKUP($A109,'H60 TR200 M'!$AS$3:$AY$102,7,0),"")</f>
        <v>20.667213945436103</v>
      </c>
      <c r="W109" s="11" t="str">
        <f>IFERROR(VLOOKUP($A109,'H60 TR100 M'!$AJ$3:$AP$165,7,0),"")</f>
        <v/>
      </c>
      <c r="X109" s="11" t="str">
        <f>IFERROR(VLOOKUP($A109,'Liszkor M'!$BR$3:$BX$38,7,0),"")</f>
        <v/>
      </c>
      <c r="Y109" s="11" t="str">
        <f>IFERROR(VLOOKUP($A109,'KW M'!$BQ$2:$BW$10,7,0),"")</f>
        <v/>
      </c>
      <c r="Z109" s="11" t="str">
        <f>IFERROR(VLOOKUP($A109,'Wilga M'!$L$3:$R$41,7,0),"")</f>
        <v/>
      </c>
      <c r="AA109" s="11" t="str">
        <f>IFERROR(VLOOKUP($A109,'NM 200 M'!$M$6:$S$41,7,0),"")</f>
        <v/>
      </c>
      <c r="AB109" s="21">
        <f>MIN(COUNT(F109:AA109)-COUNT(#REF!,W109,#REF!)*0.1,6)</f>
        <v>3</v>
      </c>
    </row>
    <row r="110" spans="1:28">
      <c r="A110">
        <v>177</v>
      </c>
      <c r="B110" s="18" t="str">
        <f>VLOOKUP($A110,id!$C:$H,6,0)</f>
        <v>Urbanik Janusz</v>
      </c>
      <c r="C110" s="18">
        <f>VLOOKUP($A110,id!$C:$H,4,0)</f>
        <v>0</v>
      </c>
      <c r="D110" s="2">
        <f>IF(E109=E110,D109,ROW(B108))</f>
        <v>108</v>
      </c>
      <c r="E110" s="10">
        <f>LARGE(F110:AA110,1)+IFERROR(LARGE(F110:AA110,2),0)+IFERROR(LARGE(F110:AA110,3),0)+IFERROR(LARGE(F110:AA110,4),0)+IFERROR(LARGE(F110:AA110,5),0)+IFERROR(LARGE(F110:AA110,6),0)</f>
        <v>96.824791344381779</v>
      </c>
      <c r="F110" s="11"/>
      <c r="G110" s="11"/>
      <c r="H110" s="11"/>
      <c r="I110" s="11"/>
      <c r="J110" s="11" t="str">
        <f>IFERROR(VLOOKUP($A110,'Mazurskie Tropy M'!$L$2:$R$39,7,0),"")</f>
        <v/>
      </c>
      <c r="K110" s="11" t="str">
        <f>IFERROR(VLOOKUP($A110,'Grassor 300 M'!$BV$5:$CB$30,7,0),"")</f>
        <v/>
      </c>
      <c r="L110" s="11">
        <f>IFERROR(VLOOKUP($A110,'BO M'!$Q$2:$W$57,7,0),"")</f>
        <v>19.104050777672956</v>
      </c>
      <c r="M110" s="11" t="str">
        <f>IFERROR(VLOOKUP($A110,'Hawran M'!$AN$3:$AT$38,7,0),"")</f>
        <v/>
      </c>
      <c r="N110" s="11">
        <f>IFERROR(VLOOKUP($A110,'Orientakcja 14 M'!$M$3:$S$43,7,0),"")</f>
        <v>33.73965042708361</v>
      </c>
      <c r="O110" s="11">
        <f>IFERROR(VLOOKUP($A110,'ITOrient M'!$P$3:$V$37,7,0),"")</f>
        <v>43.981090139625209</v>
      </c>
      <c r="P110" s="11" t="str">
        <f>IFERROR(VLOOKUP($A110,'Jatka M'!$K$4:$Q$19,7,0),"")</f>
        <v/>
      </c>
      <c r="Q110" s="11" t="str">
        <f>IFERROR(VLOOKUP($A110,'Korno M'!$AG$2:$AM$37,7,0),"")</f>
        <v/>
      </c>
      <c r="R110" s="11" t="str">
        <f>IFERROR(VLOOKUP($A110,'Mordownik M'!$H$3:$N$23,7,0),"")</f>
        <v/>
      </c>
      <c r="S110" s="11" t="str">
        <f>IFERROR(VLOOKUP($A110,'Orientakcja 15 M'!$M$3:$S$47,7,0),"")</f>
        <v/>
      </c>
      <c r="T110" s="11" t="str">
        <f>IFERROR(VLOOKUP($A110,'XXII Szago M'!$H$3:$N$45,7,0),"")</f>
        <v/>
      </c>
      <c r="U110" s="11" t="str">
        <f>IFERROR(VLOOKUP($A110,'XX zKompasem M'!$L$3:$R$33,7,0),"")</f>
        <v/>
      </c>
      <c r="V110" s="11" t="str">
        <f>IFERROR(VLOOKUP($A110,'H60 TR200 M'!$AS$3:$AY$102,7,0),"")</f>
        <v/>
      </c>
      <c r="W110" s="11" t="str">
        <f>IFERROR(VLOOKUP($A110,'H60 TR100 M'!$AJ$3:$AP$165,7,0),"")</f>
        <v/>
      </c>
      <c r="X110" s="11" t="str">
        <f>IFERROR(VLOOKUP($A110,'Liszkor M'!$BR$3:$BX$38,7,0),"")</f>
        <v/>
      </c>
      <c r="Y110" s="11" t="str">
        <f>IFERROR(VLOOKUP($A110,'KW M'!$BQ$2:$BW$10,7,0),"")</f>
        <v/>
      </c>
      <c r="Z110" s="11" t="str">
        <f>IFERROR(VLOOKUP($A110,'Wilga M'!$L$3:$R$41,7,0),"")</f>
        <v/>
      </c>
      <c r="AA110" s="11" t="str">
        <f>IFERROR(VLOOKUP($A110,'NM 200 M'!$M$6:$S$41,7,0),"")</f>
        <v/>
      </c>
      <c r="AB110" s="21">
        <f>MIN(COUNT(F110:AA110)-COUNT(#REF!,W110,#REF!)*0.1,6)</f>
        <v>3</v>
      </c>
    </row>
    <row r="111" spans="1:28">
      <c r="A111">
        <v>160</v>
      </c>
      <c r="B111" s="18" t="str">
        <f>VLOOKUP($A111,id!$C:$H,6,0)</f>
        <v>Gryszkalis Marcin</v>
      </c>
      <c r="C111" s="18">
        <f>VLOOKUP($A111,id!$C:$H,4,0)</f>
        <v>0</v>
      </c>
      <c r="D111" s="2">
        <f>IF(E110=E111,D110,ROW(B109))</f>
        <v>109</v>
      </c>
      <c r="E111" s="10">
        <f>LARGE(F111:AA111,1)+IFERROR(LARGE(F111:AA111,2),0)+IFERROR(LARGE(F111:AA111,3),0)+IFERROR(LARGE(F111:AA111,4),0)+IFERROR(LARGE(F111:AA111,5),0)+IFERROR(LARGE(F111:AA111,6),0)</f>
        <v>93.547032321015337</v>
      </c>
      <c r="F111" s="11"/>
      <c r="G111" s="11"/>
      <c r="H111" s="11"/>
      <c r="I111" s="11"/>
      <c r="J111" s="11" t="str">
        <f>IFERROR(VLOOKUP($A111,'Mazurskie Tropy M'!$L$2:$R$39,7,0),"")</f>
        <v/>
      </c>
      <c r="K111" s="11" t="str">
        <f>IFERROR(VLOOKUP($A111,'Grassor 300 M'!$BV$5:$CB$30,7,0),"")</f>
        <v/>
      </c>
      <c r="L111" s="11">
        <f>IFERROR(VLOOKUP($A111,'BO M'!$Q$2:$W$57,7,0),"")</f>
        <v>37.85695968179013</v>
      </c>
      <c r="M111" s="11" t="str">
        <f>IFERROR(VLOOKUP($A111,'Hawran M'!$AN$3:$AT$38,7,0),"")</f>
        <v/>
      </c>
      <c r="N111" s="11" t="str">
        <f>IFERROR(VLOOKUP($A111,'Orientakcja 14 M'!$M$3:$S$43,7,0),"")</f>
        <v/>
      </c>
      <c r="O111" s="11" t="str">
        <f>IFERROR(VLOOKUP($A111,'ITOrient M'!$P$3:$V$37,7,0),"")</f>
        <v/>
      </c>
      <c r="P111" s="11" t="str">
        <f>IFERROR(VLOOKUP($A111,'Jatka M'!$K$4:$Q$19,7,0),"")</f>
        <v/>
      </c>
      <c r="Q111" s="11" t="str">
        <f>IFERROR(VLOOKUP($A111,'Korno M'!$AG$2:$AM$37,7,0),"")</f>
        <v/>
      </c>
      <c r="R111" s="11">
        <f>IFERROR(VLOOKUP($A111,'Mordownik M'!$H$3:$N$23,7,0),"")</f>
        <v>55.6900726392252</v>
      </c>
      <c r="S111" s="11" t="str">
        <f>IFERROR(VLOOKUP($A111,'Orientakcja 15 M'!$M$3:$S$47,7,0),"")</f>
        <v/>
      </c>
      <c r="T111" s="11" t="str">
        <f>IFERROR(VLOOKUP($A111,'XXII Szago M'!$H$3:$N$45,7,0),"")</f>
        <v/>
      </c>
      <c r="U111" s="11" t="str">
        <f>IFERROR(VLOOKUP($A111,'XX zKompasem M'!$L$3:$R$33,7,0),"")</f>
        <v/>
      </c>
      <c r="V111" s="11" t="str">
        <f>IFERROR(VLOOKUP($A111,'H60 TR200 M'!$AS$3:$AY$102,7,0),"")</f>
        <v/>
      </c>
      <c r="W111" s="11" t="str">
        <f>IFERROR(VLOOKUP($A111,'H60 TR100 M'!$AJ$3:$AP$165,7,0),"")</f>
        <v/>
      </c>
      <c r="X111" s="11" t="str">
        <f>IFERROR(VLOOKUP($A111,'Liszkor M'!$BR$3:$BX$38,7,0),"")</f>
        <v/>
      </c>
      <c r="Y111" s="11" t="str">
        <f>IFERROR(VLOOKUP($A111,'KW M'!$BQ$2:$BW$10,7,0),"")</f>
        <v/>
      </c>
      <c r="Z111" s="11" t="str">
        <f>IFERROR(VLOOKUP($A111,'Wilga M'!$L$3:$R$41,7,0),"")</f>
        <v/>
      </c>
      <c r="AA111" s="11" t="str">
        <f>IFERROR(VLOOKUP($A111,'NM 200 M'!$M$6:$S$41,7,0),"")</f>
        <v/>
      </c>
      <c r="AB111" s="21">
        <f>MIN(COUNT(F111:AA111)-COUNT(#REF!,W111,#REF!)*0.1,6)</f>
        <v>2</v>
      </c>
    </row>
    <row r="112" spans="1:28">
      <c r="A112">
        <v>83</v>
      </c>
      <c r="B112" s="18" t="str">
        <f>VLOOKUP($A112,id!$C:$H,6,0)</f>
        <v>Zabielski Sebastian</v>
      </c>
      <c r="C112" s="18" t="str">
        <f>VLOOKUP($A112,id!$C:$H,4,0)</f>
        <v>STOPA Słupsk</v>
      </c>
      <c r="D112" s="2">
        <f>IF(E111=E112,D111,ROW(B110))</f>
        <v>110</v>
      </c>
      <c r="E112" s="10">
        <f>LARGE(F112:AA112,1)+IFERROR(LARGE(F112:AA112,2),0)+IFERROR(LARGE(F112:AA112,3),0)+IFERROR(LARGE(F112:AA112,4),0)+IFERROR(LARGE(F112:AA112,5),0)+IFERROR(LARGE(F112:AA112,6),0)</f>
        <v>93.118241664115772</v>
      </c>
      <c r="F112" s="11"/>
      <c r="G112" s="11" t="str">
        <f>IFERROR(VLOOKUP(A112,'XXI Szago M'!BL:BR,7,0),"")</f>
        <v/>
      </c>
      <c r="H112" s="11">
        <f>IFERROR(VLOOKUP($A112,'XIX zKompasem M'!L:R,7,0),"")</f>
        <v>46.262594563727127</v>
      </c>
      <c r="I112" s="11" t="str">
        <f>IFERROR(VLOOKUP($A112,'Roztoczńska 13 M'!$H$2:$N$13,7,0),"")</f>
        <v/>
      </c>
      <c r="J112" s="11" t="str">
        <f>IFERROR(VLOOKUP($A112,'Mazurskie Tropy M'!$L$2:$R$39,7,0),"")</f>
        <v/>
      </c>
      <c r="K112" s="11" t="str">
        <f>IFERROR(VLOOKUP($A112,'Grassor 300 M'!$BV$5:$CB$30,7,0),"")</f>
        <v/>
      </c>
      <c r="L112" s="11" t="str">
        <f>IFERROR(VLOOKUP($A112,'BO M'!$Q$2:$W$57,7,0),"")</f>
        <v/>
      </c>
      <c r="M112" s="11" t="str">
        <f>IFERROR(VLOOKUP($A112,'Hawran M'!$AN$3:$AT$38,7,0),"")</f>
        <v/>
      </c>
      <c r="N112" s="11" t="str">
        <f>IFERROR(VLOOKUP($A112,'Orientakcja 14 M'!$M$3:$S$43,7,0),"")</f>
        <v/>
      </c>
      <c r="O112" s="11" t="str">
        <f>IFERROR(VLOOKUP($A112,'ITOrient M'!$P$3:$V$37,7,0),"")</f>
        <v/>
      </c>
      <c r="P112" s="11" t="str">
        <f>IFERROR(VLOOKUP($A112,'Jatka M'!$K$4:$Q$19,7,0),"")</f>
        <v/>
      </c>
      <c r="Q112" s="11" t="str">
        <f>IFERROR(VLOOKUP($A112,'Korno M'!$AG$2:$AM$37,7,0),"")</f>
        <v/>
      </c>
      <c r="R112" s="11" t="str">
        <f>IFERROR(VLOOKUP($A112,'Mordownik M'!$H$3:$N$23,7,0),"")</f>
        <v/>
      </c>
      <c r="S112" s="11" t="str">
        <f>IFERROR(VLOOKUP($A112,'Orientakcja 15 M'!$M$3:$S$47,7,0),"")</f>
        <v/>
      </c>
      <c r="T112" s="11">
        <f>IFERROR(VLOOKUP($A112,'XXII Szago M'!$H$3:$N$45,7,0),"")</f>
        <v>46.855647100388637</v>
      </c>
      <c r="U112" s="11" t="str">
        <f>IFERROR(VLOOKUP($A112,'XX zKompasem M'!$L$3:$R$33,7,0),"")</f>
        <v/>
      </c>
      <c r="V112" s="11" t="str">
        <f>IFERROR(VLOOKUP($A112,'H60 TR200 M'!$AS$3:$AY$102,7,0),"")</f>
        <v/>
      </c>
      <c r="W112" s="11" t="str">
        <f>IFERROR(VLOOKUP($A112,'H60 TR100 M'!$AJ$3:$AP$165,7,0),"")</f>
        <v/>
      </c>
      <c r="X112" s="11" t="str">
        <f>IFERROR(VLOOKUP($A112,'Liszkor M'!$BR$3:$BX$38,7,0),"")</f>
        <v/>
      </c>
      <c r="Y112" s="11" t="str">
        <f>IFERROR(VLOOKUP($A112,'KW M'!$BQ$2:$BW$10,7,0),"")</f>
        <v/>
      </c>
      <c r="Z112" s="11" t="str">
        <f>IFERROR(VLOOKUP($A112,'Wilga M'!$L$3:$R$41,7,0),"")</f>
        <v/>
      </c>
      <c r="AA112" s="11" t="str">
        <f>IFERROR(VLOOKUP($A112,'NM 200 M'!$M$6:$S$41,7,0),"")</f>
        <v/>
      </c>
      <c r="AB112" s="21">
        <f>MIN(COUNT(F112:AA112)-COUNT(#REF!,W112,#REF!)*0.1,6)</f>
        <v>2</v>
      </c>
    </row>
    <row r="113" spans="1:28">
      <c r="A113">
        <v>231</v>
      </c>
      <c r="B113" s="18" t="str">
        <f>VLOOKUP($A113,id!$C:$H,6,0)</f>
        <v>Kotowski Józef</v>
      </c>
      <c r="C113" s="18" t="str">
        <f>VLOOKUP($A113,id!$C:$H,4,0)</f>
        <v>Szalone naleśniki</v>
      </c>
      <c r="D113" s="2">
        <f>IF(E112=E113,D112,ROW(B111))</f>
        <v>111</v>
      </c>
      <c r="E113" s="10">
        <f>LARGE(F113:AA113,1)+IFERROR(LARGE(F113:AA113,2),0)+IFERROR(LARGE(F113:AA113,3),0)+IFERROR(LARGE(F113:AA113,4),0)+IFERROR(LARGE(F113:AA113,5),0)+IFERROR(LARGE(F113:AA113,6),0)</f>
        <v>89.640730081508892</v>
      </c>
      <c r="F113" s="11"/>
      <c r="G113" s="11"/>
      <c r="H113" s="11"/>
      <c r="I113" s="11"/>
      <c r="J113" s="11"/>
      <c r="K113" s="11"/>
      <c r="L113" s="11"/>
      <c r="M113" s="11"/>
      <c r="N113" s="11"/>
      <c r="O113" s="11">
        <f>IFERROR(VLOOKUP($A113,'ITOrient M'!$P$3:$V$37,7,0),"")</f>
        <v>48.147865873565166</v>
      </c>
      <c r="P113" s="11" t="str">
        <f>IFERROR(VLOOKUP($A113,'Jatka M'!$K$4:$Q$19,7,0),"")</f>
        <v/>
      </c>
      <c r="Q113" s="11" t="str">
        <f>IFERROR(VLOOKUP($A113,'Korno M'!$AG$2:$AM$37,7,0),"")</f>
        <v/>
      </c>
      <c r="R113" s="11" t="str">
        <f>IFERROR(VLOOKUP($A113,'Mordownik M'!$H$3:$N$23,7,0),"")</f>
        <v/>
      </c>
      <c r="S113" s="11">
        <f>IFERROR(VLOOKUP($A113,'Orientakcja 15 M'!$M$3:$S$47,7,0),"")</f>
        <v>41.492864207943725</v>
      </c>
      <c r="T113" s="11" t="str">
        <f>IFERROR(VLOOKUP($A113,'XXII Szago M'!$H$3:$N$45,7,0),"")</f>
        <v/>
      </c>
      <c r="U113" s="11" t="str">
        <f>IFERROR(VLOOKUP($A113,'XX zKompasem M'!$L$3:$R$33,7,0),"")</f>
        <v/>
      </c>
      <c r="V113" s="11" t="str">
        <f>IFERROR(VLOOKUP($A113,'H60 TR200 M'!$AS$3:$AY$102,7,0),"")</f>
        <v/>
      </c>
      <c r="W113" s="11" t="str">
        <f>IFERROR(VLOOKUP($A113,'H60 TR100 M'!$AJ$3:$AP$165,7,0),"")</f>
        <v/>
      </c>
      <c r="X113" s="11" t="str">
        <f>IFERROR(VLOOKUP($A113,'Liszkor M'!$BR$3:$BX$38,7,0),"")</f>
        <v/>
      </c>
      <c r="Y113" s="11" t="str">
        <f>IFERROR(VLOOKUP($A113,'KW M'!$BQ$2:$BW$10,7,0),"")</f>
        <v/>
      </c>
      <c r="Z113" s="11" t="str">
        <f>IFERROR(VLOOKUP($A113,'Wilga M'!$L$3:$R$41,7,0),"")</f>
        <v/>
      </c>
      <c r="AA113" s="11" t="str">
        <f>IFERROR(VLOOKUP($A113,'NM 200 M'!$M$6:$S$41,7,0),"")</f>
        <v/>
      </c>
      <c r="AB113" s="21">
        <f>MIN(COUNT(F113:AA113)-COUNT(#REF!,W113,#REF!)*0.1,6)</f>
        <v>2</v>
      </c>
    </row>
    <row r="114" spans="1:28">
      <c r="A114">
        <v>219</v>
      </c>
      <c r="B114" s="18" t="str">
        <f>VLOOKUP($A114,id!$C:$H,6,0)</f>
        <v>Trzcinka Michał</v>
      </c>
      <c r="C114" s="18" t="str">
        <f>VLOOKUP($A114,id!$C:$H,4,0)</f>
        <v>KS Ultra Team Łódź</v>
      </c>
      <c r="D114" s="2">
        <f>IF(E113=E114,D113,ROW(B112))</f>
        <v>112</v>
      </c>
      <c r="E114" s="10">
        <f>LARGE(F114:AA114,1)+IFERROR(LARGE(F114:AA114,2),0)+IFERROR(LARGE(F114:AA114,3),0)+IFERROR(LARGE(F114:AA114,4),0)+IFERROR(LARGE(F114:AA114,5),0)+IFERROR(LARGE(F114:AA114,6),0)</f>
        <v>89.604857647601932</v>
      </c>
      <c r="F114" s="11"/>
      <c r="G114" s="11"/>
      <c r="H114" s="11"/>
      <c r="I114" s="11"/>
      <c r="J114" s="11"/>
      <c r="K114" s="11"/>
      <c r="L114" s="11"/>
      <c r="M114" s="11"/>
      <c r="N114" s="11">
        <f>IFERROR(VLOOKUP($A114,'Orientakcja 14 M'!$M$3:$S$43,7,0),"")</f>
        <v>45.345802492461956</v>
      </c>
      <c r="O114" s="11" t="str">
        <f>IFERROR(VLOOKUP($A114,'ITOrient M'!$P$3:$V$37,7,0),"")</f>
        <v/>
      </c>
      <c r="P114" s="11" t="str">
        <f>IFERROR(VLOOKUP($A114,'Jatka M'!$K$4:$Q$19,7,0),"")</f>
        <v/>
      </c>
      <c r="Q114" s="11" t="str">
        <f>IFERROR(VLOOKUP($A114,'Korno M'!$AG$2:$AM$37,7,0),"")</f>
        <v/>
      </c>
      <c r="R114" s="11" t="str">
        <f>IFERROR(VLOOKUP($A114,'Mordownik M'!$H$3:$N$23,7,0),"")</f>
        <v/>
      </c>
      <c r="S114" s="11">
        <f>IFERROR(VLOOKUP($A114,'Orientakcja 15 M'!$M$3:$S$47,7,0),"")</f>
        <v>44.259055155139976</v>
      </c>
      <c r="T114" s="11" t="str">
        <f>IFERROR(VLOOKUP($A114,'XXII Szago M'!$H$3:$N$45,7,0),"")</f>
        <v/>
      </c>
      <c r="U114" s="11" t="str">
        <f>IFERROR(VLOOKUP($A114,'XX zKompasem M'!$L$3:$R$33,7,0),"")</f>
        <v/>
      </c>
      <c r="V114" s="11" t="str">
        <f>IFERROR(VLOOKUP($A114,'H60 TR200 M'!$AS$3:$AY$102,7,0),"")</f>
        <v/>
      </c>
      <c r="W114" s="11" t="str">
        <f>IFERROR(VLOOKUP($A114,'H60 TR100 M'!$AJ$3:$AP$165,7,0),"")</f>
        <v/>
      </c>
      <c r="X114" s="11" t="str">
        <f>IFERROR(VLOOKUP($A114,'Liszkor M'!$BR$3:$BX$38,7,0),"")</f>
        <v/>
      </c>
      <c r="Y114" s="11" t="str">
        <f>IFERROR(VLOOKUP($A114,'KW M'!$BQ$2:$BW$10,7,0),"")</f>
        <v/>
      </c>
      <c r="Z114" s="11" t="str">
        <f>IFERROR(VLOOKUP($A114,'Wilga M'!$L$3:$R$41,7,0),"")</f>
        <v/>
      </c>
      <c r="AA114" s="11" t="str">
        <f>IFERROR(VLOOKUP($A114,'NM 200 M'!$M$6:$S$41,7,0),"")</f>
        <v/>
      </c>
      <c r="AB114" s="21">
        <f>MIN(COUNT(F114:AA114)-COUNT(#REF!,W114,#REF!)*0.1,6)</f>
        <v>2</v>
      </c>
    </row>
    <row r="115" spans="1:28">
      <c r="A115">
        <v>256</v>
      </c>
      <c r="B115" s="18" t="str">
        <f>VLOOKUP($A115,id!$C:$H,6,0)</f>
        <v>Kielak Hubert</v>
      </c>
      <c r="C115" s="18" t="str">
        <f>VLOOKUP($A115,id!$C:$H,4,0)</f>
        <v>Błażej Kielak 1procent</v>
      </c>
      <c r="D115" s="2">
        <f>IF(E114=E115,D114,ROW(B113))</f>
        <v>113</v>
      </c>
      <c r="E115" s="10">
        <f>LARGE(F115:AA115,1)+IFERROR(LARGE(F115:AA115,2),0)+IFERROR(LARGE(F115:AA115,3),0)+IFERROR(LARGE(F115:AA115,4),0)+IFERROR(LARGE(F115:AA115,5),0)+IFERROR(LARGE(F115:AA115,6),0)</f>
        <v>87.988263341280032</v>
      </c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>
        <f>IFERROR(VLOOKUP($A115,'Orientakcja 15 M'!$M$3:$S$47,7,0),"")</f>
        <v>87.988263341280032</v>
      </c>
      <c r="T115" s="11" t="str">
        <f>IFERROR(VLOOKUP($A115,'XXII Szago M'!$H$3:$N$45,7,0),"")</f>
        <v/>
      </c>
      <c r="U115" s="11" t="str">
        <f>IFERROR(VLOOKUP($A115,'XX zKompasem M'!$L$3:$R$33,7,0),"")</f>
        <v/>
      </c>
      <c r="V115" s="11" t="str">
        <f>IFERROR(VLOOKUP($A115,'H60 TR200 M'!$AS$3:$AY$102,7,0),"")</f>
        <v/>
      </c>
      <c r="W115" s="11" t="str">
        <f>IFERROR(VLOOKUP($A115,'H60 TR100 M'!$AJ$3:$AP$165,7,0),"")</f>
        <v/>
      </c>
      <c r="X115" s="11" t="str">
        <f>IFERROR(VLOOKUP($A115,'Liszkor M'!$BR$3:$BX$38,7,0),"")</f>
        <v/>
      </c>
      <c r="Y115" s="11" t="str">
        <f>IFERROR(VLOOKUP($A115,'KW M'!$BQ$2:$BW$10,7,0),"")</f>
        <v/>
      </c>
      <c r="Z115" s="11" t="str">
        <f>IFERROR(VLOOKUP($A115,'Wilga M'!$L$3:$R$41,7,0),"")</f>
        <v/>
      </c>
      <c r="AA115" s="11" t="str">
        <f>IFERROR(VLOOKUP($A115,'NM 200 M'!$M$6:$S$41,7,0),"")</f>
        <v/>
      </c>
      <c r="AB115" s="21">
        <f>MIN(COUNT(F115:AA115)-COUNT(#REF!,W115,#REF!)*0.1,6)</f>
        <v>1</v>
      </c>
    </row>
    <row r="116" spans="1:28">
      <c r="A116">
        <v>271</v>
      </c>
      <c r="B116" s="18" t="str">
        <f>VLOOKUP($A116,id!$C:$H,6,0)</f>
        <v>Laskowski Radosław</v>
      </c>
      <c r="C116" s="18">
        <f>VLOOKUP($A116,id!$C:$H,4,0)</f>
        <v>0</v>
      </c>
      <c r="D116" s="2">
        <f>IF(E115=E116,D115,ROW(B114))</f>
        <v>114</v>
      </c>
      <c r="E116" s="10">
        <f>LARGE(F116:AA116,1)+IFERROR(LARGE(F116:AA116,2),0)+IFERROR(LARGE(F116:AA116,3),0)+IFERROR(LARGE(F116:AA116,4),0)+IFERROR(LARGE(F116:AA116,5),0)+IFERROR(LARGE(F116:AA116,6),0)</f>
        <v>87.94568276507303</v>
      </c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>
        <f>IFERROR(VLOOKUP($A116,'XXII Szago M'!$H$3:$N$45,7,0),"")</f>
        <v>35.667465355660283</v>
      </c>
      <c r="U116" s="11">
        <f>IFERROR(VLOOKUP($A116,'XX zKompasem M'!$L$3:$R$33,7,0),"")</f>
        <v>52.278217409412747</v>
      </c>
      <c r="V116" s="11" t="str">
        <f>IFERROR(VLOOKUP($A116,'H60 TR200 M'!$AS$3:$AY$102,7,0),"")</f>
        <v/>
      </c>
      <c r="W116" s="11" t="str">
        <f>IFERROR(VLOOKUP($A116,'H60 TR100 M'!$AJ$3:$AP$165,7,0),"")</f>
        <v/>
      </c>
      <c r="X116" s="11" t="str">
        <f>IFERROR(VLOOKUP($A116,'Liszkor M'!$BR$3:$BX$38,7,0),"")</f>
        <v/>
      </c>
      <c r="Y116" s="11" t="str">
        <f>IFERROR(VLOOKUP($A116,'KW M'!$BQ$2:$BW$10,7,0),"")</f>
        <v/>
      </c>
      <c r="Z116" s="11" t="str">
        <f>IFERROR(VLOOKUP($A116,'Wilga M'!$L$3:$R$41,7,0),"")</f>
        <v/>
      </c>
      <c r="AA116" s="11" t="str">
        <f>IFERROR(VLOOKUP($A116,'NM 200 M'!$M$6:$S$41,7,0),"")</f>
        <v/>
      </c>
      <c r="AB116" s="21">
        <f>MIN(COUNT(F116:AA116)-COUNT(#REF!,W116,#REF!)*0.1,6)</f>
        <v>2</v>
      </c>
    </row>
    <row r="117" spans="1:28">
      <c r="A117">
        <v>184</v>
      </c>
      <c r="B117" s="18" t="str">
        <f>VLOOKUP($A117,id!$C:$H,6,0)</f>
        <v>Dubaj Maciej</v>
      </c>
      <c r="C117" s="18" t="str">
        <f>VLOOKUP($A117,id!$C:$H,4,0)</f>
        <v>Stała dezorientacji</v>
      </c>
      <c r="D117" s="2">
        <f>IF(E116=E117,D116,ROW(B115))</f>
        <v>115</v>
      </c>
      <c r="E117" s="10">
        <f>LARGE(F117:AA117,1)+IFERROR(LARGE(F117:AA117,2),0)+IFERROR(LARGE(F117:AA117,3),0)+IFERROR(LARGE(F117:AA117,4),0)+IFERROR(LARGE(F117:AA117,5),0)+IFERROR(LARGE(F117:AA117,6),0)</f>
        <v>87.914230019493161</v>
      </c>
      <c r="F117" s="11"/>
      <c r="G117" s="11"/>
      <c r="H117" s="11"/>
      <c r="I117" s="11"/>
      <c r="J117" s="11" t="str">
        <f>IFERROR(VLOOKUP($A117,'Mazurskie Tropy M'!$L$2:$R$39,7,0),"")</f>
        <v/>
      </c>
      <c r="K117" s="11" t="str">
        <f>IFERROR(VLOOKUP($A117,'Grassor 300 M'!$BV$5:$CB$30,7,0),"")</f>
        <v/>
      </c>
      <c r="L117" s="11" t="str">
        <f>IFERROR(VLOOKUP($A117,'BO M'!$Q$2:$W$57,7,0),"")</f>
        <v/>
      </c>
      <c r="M117" s="11">
        <f>IFERROR(VLOOKUP($A117,'Hawran M'!$AN$3:$AT$38,7,0),"")</f>
        <v>87.914230019493161</v>
      </c>
      <c r="N117" s="11" t="str">
        <f>IFERROR(VLOOKUP($A117,'Orientakcja 14 M'!$M$3:$S$43,7,0),"")</f>
        <v/>
      </c>
      <c r="O117" s="11" t="str">
        <f>IFERROR(VLOOKUP($A117,'ITOrient M'!$P$3:$V$37,7,0),"")</f>
        <v/>
      </c>
      <c r="P117" s="11" t="str">
        <f>IFERROR(VLOOKUP($A117,'Jatka M'!$K$4:$Q$19,7,0),"")</f>
        <v/>
      </c>
      <c r="Q117" s="11" t="str">
        <f>IFERROR(VLOOKUP($A117,'Korno M'!$AG$2:$AM$37,7,0),"")</f>
        <v/>
      </c>
      <c r="R117" s="11" t="str">
        <f>IFERROR(VLOOKUP($A117,'Mordownik M'!$H$3:$N$23,7,0),"")</f>
        <v/>
      </c>
      <c r="S117" s="11" t="str">
        <f>IFERROR(VLOOKUP($A117,'Orientakcja 15 M'!$M$3:$S$47,7,0),"")</f>
        <v/>
      </c>
      <c r="T117" s="11" t="str">
        <f>IFERROR(VLOOKUP($A117,'XXII Szago M'!$H$3:$N$45,7,0),"")</f>
        <v/>
      </c>
      <c r="U117" s="11" t="str">
        <f>IFERROR(VLOOKUP($A117,'XX zKompasem M'!$L$3:$R$33,7,0),"")</f>
        <v/>
      </c>
      <c r="V117" s="11" t="str">
        <f>IFERROR(VLOOKUP($A117,'H60 TR200 M'!$AS$3:$AY$102,7,0),"")</f>
        <v/>
      </c>
      <c r="W117" s="11" t="str">
        <f>IFERROR(VLOOKUP($A117,'H60 TR100 M'!$AJ$3:$AP$165,7,0),"")</f>
        <v/>
      </c>
      <c r="X117" s="11" t="str">
        <f>IFERROR(VLOOKUP($A117,'Liszkor M'!$BR$3:$BX$38,7,0),"")</f>
        <v/>
      </c>
      <c r="Y117" s="11" t="str">
        <f>IFERROR(VLOOKUP($A117,'KW M'!$BQ$2:$BW$10,7,0),"")</f>
        <v/>
      </c>
      <c r="Z117" s="11" t="str">
        <f>IFERROR(VLOOKUP($A117,'Wilga M'!$L$3:$R$41,7,0),"")</f>
        <v/>
      </c>
      <c r="AA117" s="11" t="str">
        <f>IFERROR(VLOOKUP($A117,'NM 200 M'!$M$6:$S$41,7,0),"")</f>
        <v/>
      </c>
      <c r="AB117" s="21">
        <f>MIN(COUNT(F117:AA117)-COUNT(#REF!,W117,#REF!)*0.1,6)</f>
        <v>1</v>
      </c>
    </row>
    <row r="118" spans="1:28">
      <c r="A118">
        <v>525</v>
      </c>
      <c r="B118" s="18" t="str">
        <f>VLOOKUP($A118,id!$C:$H,6,0)</f>
        <v>Dopierała Piotr</v>
      </c>
      <c r="C118" s="18" t="str">
        <f>VLOOKUP($A118,id!$C:$H,4,0)</f>
        <v>martombike.pl AR Team</v>
      </c>
      <c r="D118" s="2">
        <f>IF(E117=E118,D117,ROW(B116))</f>
        <v>116</v>
      </c>
      <c r="E118" s="10">
        <f>LARGE(F118:AA118,1)+IFERROR(LARGE(F118:AA118,2),0)+IFERROR(LARGE(F118:AA118,3),0)+IFERROR(LARGE(F118:AA118,4),0)+IFERROR(LARGE(F118:AA118,5),0)+IFERROR(LARGE(F118:AA118,6),0)</f>
        <v>87.864077669902898</v>
      </c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 t="str">
        <f>IFERROR(VLOOKUP($A118,'H60 TR200 M'!$AS$3:$AY$102,7,0),"")</f>
        <v/>
      </c>
      <c r="W118" s="11" t="str">
        <f>IFERROR(VLOOKUP($A118,'H60 TR100 M'!$AJ$3:$AP$165,7,0),"")</f>
        <v/>
      </c>
      <c r="X118" s="11" t="str">
        <f>IFERROR(VLOOKUP($A118,'Liszkor M'!$BR$3:$BX$38,7,0),"")</f>
        <v/>
      </c>
      <c r="Y118" s="11" t="str">
        <f>IFERROR(VLOOKUP($A118,'KW M'!$BQ$2:$BW$10,7,0),"")</f>
        <v/>
      </c>
      <c r="Z118" s="11">
        <f>IFERROR(VLOOKUP($A118,'Wilga M'!$L$3:$R$41,7,0),"")</f>
        <v>87.864077669902898</v>
      </c>
      <c r="AA118" s="11" t="str">
        <f>IFERROR(VLOOKUP($A118,'NM 200 M'!$M$6:$S$41,7,0),"")</f>
        <v/>
      </c>
      <c r="AB118" s="21">
        <f>MIN(COUNT(F118:AA118)-COUNT(#REF!,W118,#REF!)*0.1,6)</f>
        <v>1</v>
      </c>
    </row>
    <row r="119" spans="1:28">
      <c r="A119">
        <v>156</v>
      </c>
      <c r="B119" s="18" t="str">
        <f>VLOOKUP($A119,id!$C:$H,6,0)</f>
        <v>Lekki Jerzy</v>
      </c>
      <c r="C119" s="18" t="str">
        <f>VLOOKUP($A119,id!$C:$H,4,0)</f>
        <v>rajdbeskidy.pl</v>
      </c>
      <c r="D119" s="2">
        <f>IF(E118=E119,D118,ROW(B117))</f>
        <v>117</v>
      </c>
      <c r="E119" s="10">
        <f>LARGE(F119:AA119,1)+IFERROR(LARGE(F119:AA119,2),0)+IFERROR(LARGE(F119:AA119,3),0)+IFERROR(LARGE(F119:AA119,4),0)+IFERROR(LARGE(F119:AA119,5),0)+IFERROR(LARGE(F119:AA119,6),0)</f>
        <v>86.722984730062763</v>
      </c>
      <c r="F119" s="11"/>
      <c r="G119" s="11"/>
      <c r="H119" s="11"/>
      <c r="I119" s="11"/>
      <c r="J119" s="11" t="str">
        <f>IFERROR(VLOOKUP($A119,'Mazurskie Tropy M'!$L$2:$R$39,7,0),"")</f>
        <v/>
      </c>
      <c r="K119" s="11" t="str">
        <f>IFERROR(VLOOKUP($A119,'Grassor 300 M'!$BV$5:$CB$30,7,0),"")</f>
        <v/>
      </c>
      <c r="L119" s="11">
        <f>IFERROR(VLOOKUP($A119,'BO M'!$Q$2:$W$57,7,0),"")</f>
        <v>41.07533384441772</v>
      </c>
      <c r="M119" s="11" t="str">
        <f>IFERROR(VLOOKUP($A119,'Hawran M'!$AN$3:$AT$38,7,0),"")</f>
        <v/>
      </c>
      <c r="N119" s="11" t="str">
        <f>IFERROR(VLOOKUP($A119,'Orientakcja 14 M'!$M$3:$S$43,7,0),"")</f>
        <v/>
      </c>
      <c r="O119" s="11" t="str">
        <f>IFERROR(VLOOKUP($A119,'ITOrient M'!$P$3:$V$37,7,0),"")</f>
        <v/>
      </c>
      <c r="P119" s="11" t="str">
        <f>IFERROR(VLOOKUP($A119,'Jatka M'!$K$4:$Q$19,7,0),"")</f>
        <v/>
      </c>
      <c r="Q119" s="11" t="str">
        <f>IFERROR(VLOOKUP($A119,'Korno M'!$AG$2:$AM$37,7,0),"")</f>
        <v/>
      </c>
      <c r="R119" s="11" t="str">
        <f>IFERROR(VLOOKUP($A119,'Mordownik M'!$H$3:$N$23,7,0),"")</f>
        <v/>
      </c>
      <c r="S119" s="11" t="str">
        <f>IFERROR(VLOOKUP($A119,'Orientakcja 15 M'!$M$3:$S$47,7,0),"")</f>
        <v/>
      </c>
      <c r="T119" s="11" t="str">
        <f>IFERROR(VLOOKUP($A119,'XXII Szago M'!$H$3:$N$45,7,0),"")</f>
        <v/>
      </c>
      <c r="U119" s="11" t="str">
        <f>IFERROR(VLOOKUP($A119,'XX zKompasem M'!$L$3:$R$33,7,0),"")</f>
        <v/>
      </c>
      <c r="V119" s="11" t="str">
        <f>IFERROR(VLOOKUP($A119,'H60 TR200 M'!$AS$3:$AY$102,7,0),"")</f>
        <v/>
      </c>
      <c r="W119" s="11" t="str">
        <f>IFERROR(VLOOKUP($A119,'H60 TR100 M'!$AJ$3:$AP$165,7,0),"")</f>
        <v/>
      </c>
      <c r="X119" s="11">
        <f>IFERROR(VLOOKUP($A119,'Liszkor M'!$BR$3:$BX$38,7,0),"")</f>
        <v>45.647650885645035</v>
      </c>
      <c r="Y119" s="11" t="str">
        <f>IFERROR(VLOOKUP($A119,'KW M'!$BQ$2:$BW$10,7,0),"")</f>
        <v/>
      </c>
      <c r="Z119" s="11" t="str">
        <f>IFERROR(VLOOKUP($A119,'Wilga M'!$L$3:$R$41,7,0),"")</f>
        <v/>
      </c>
      <c r="AA119" s="11" t="str">
        <f>IFERROR(VLOOKUP($A119,'NM 200 M'!$M$6:$S$41,7,0),"")</f>
        <v/>
      </c>
      <c r="AB119" s="21">
        <f>MIN(COUNT(F119:AA119)-COUNT(#REF!,W119,#REF!)*0.1,6)</f>
        <v>2</v>
      </c>
    </row>
    <row r="120" spans="1:28">
      <c r="A120">
        <v>526</v>
      </c>
      <c r="B120" s="18" t="str">
        <f>VLOOKUP($A120,id!$C:$H,6,0)</f>
        <v>Zwolinski Kuba</v>
      </c>
      <c r="C120" s="18" t="str">
        <f>VLOOKUP($A120,id!$C:$H,4,0)</f>
        <v>Snowdog TrailTeam.pl</v>
      </c>
      <c r="D120" s="2">
        <f>IF(E119=E120,D119,ROW(B118))</f>
        <v>118</v>
      </c>
      <c r="E120" s="10">
        <f>LARGE(F120:AA120,1)+IFERROR(LARGE(F120:AA120,2),0)+IFERROR(LARGE(F120:AA120,3),0)+IFERROR(LARGE(F120:AA120,4),0)+IFERROR(LARGE(F120:AA120,5),0)+IFERROR(LARGE(F120:AA120,6),0)</f>
        <v>84.186046511627907</v>
      </c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 t="str">
        <f>IFERROR(VLOOKUP($A120,'H60 TR200 M'!$AS$3:$AY$102,7,0),"")</f>
        <v/>
      </c>
      <c r="W120" s="11" t="str">
        <f>IFERROR(VLOOKUP($A120,'H60 TR100 M'!$AJ$3:$AP$165,7,0),"")</f>
        <v/>
      </c>
      <c r="X120" s="11" t="str">
        <f>IFERROR(VLOOKUP($A120,'Liszkor M'!$BR$3:$BX$38,7,0),"")</f>
        <v/>
      </c>
      <c r="Y120" s="11" t="str">
        <f>IFERROR(VLOOKUP($A120,'KW M'!$BQ$2:$BW$10,7,0),"")</f>
        <v/>
      </c>
      <c r="Z120" s="11">
        <f>IFERROR(VLOOKUP($A120,'Wilga M'!$L$3:$R$41,7,0),"")</f>
        <v>84.186046511627907</v>
      </c>
      <c r="AA120" s="11" t="str">
        <f>IFERROR(VLOOKUP($A120,'NM 200 M'!$M$6:$S$41,7,0),"")</f>
        <v/>
      </c>
      <c r="AB120" s="21">
        <f>MIN(COUNT(F120:AA120)-COUNT(#REF!,W120,#REF!)*0.1,6)</f>
        <v>1</v>
      </c>
    </row>
    <row r="121" spans="1:28">
      <c r="A121">
        <v>293</v>
      </c>
      <c r="B121" s="18" t="str">
        <f>VLOOKUP($A121,id!$C:$H,6,0)</f>
        <v>Różak Marcin</v>
      </c>
      <c r="C121" s="18" t="str">
        <f>VLOOKUP($A121,id!$C:$H,4,0)</f>
        <v>Jeppesen Poland</v>
      </c>
      <c r="D121" s="2">
        <f>IF(E120=E121,D120,ROW(B119))</f>
        <v>119</v>
      </c>
      <c r="E121" s="10">
        <f>LARGE(F121:AA121,1)+IFERROR(LARGE(F121:AA121,2),0)+IFERROR(LARGE(F121:AA121,3),0)+IFERROR(LARGE(F121:AA121,4),0)+IFERROR(LARGE(F121:AA121,5),0)+IFERROR(LARGE(F121:AA121,6),0)</f>
        <v>83.74270428015565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>
        <f>IFERROR(VLOOKUP($A121,'H60 TR200 M'!$AS$3:$AY$102,7,0),"")</f>
        <v>83.74270428015565</v>
      </c>
      <c r="W121" s="11" t="str">
        <f>IFERROR(VLOOKUP($A121,'H60 TR100 M'!$AJ$3:$AP$165,7,0),"")</f>
        <v/>
      </c>
      <c r="X121" s="11" t="str">
        <f>IFERROR(VLOOKUP($A121,'Liszkor M'!$BR$3:$BX$38,7,0),"")</f>
        <v/>
      </c>
      <c r="Y121" s="11" t="str">
        <f>IFERROR(VLOOKUP($A121,'KW M'!$BQ$2:$BW$10,7,0),"")</f>
        <v/>
      </c>
      <c r="Z121" s="11" t="str">
        <f>IFERROR(VLOOKUP($A121,'Wilga M'!$L$3:$R$41,7,0),"")</f>
        <v/>
      </c>
      <c r="AA121" s="11" t="str">
        <f>IFERROR(VLOOKUP($A121,'NM 200 M'!$M$6:$S$41,7,0),"")</f>
        <v/>
      </c>
      <c r="AB121" s="21">
        <f>MIN(COUNT(F121:AA121)-COUNT(#REF!,W121,#REF!)*0.1,6)</f>
        <v>1</v>
      </c>
    </row>
    <row r="122" spans="1:28">
      <c r="A122">
        <v>527</v>
      </c>
      <c r="B122" s="18" t="str">
        <f>VLOOKUP($A122,id!$C:$H,6,0)</f>
        <v>Rochowski Konrad</v>
      </c>
      <c r="C122" s="18" t="str">
        <f>VLOOKUP($A122,id!$C:$H,4,0)</f>
        <v>KS Hades/AR Poznań</v>
      </c>
      <c r="D122" s="2">
        <f>IF(E121=E122,D121,ROW(B120))</f>
        <v>120</v>
      </c>
      <c r="E122" s="10">
        <f>LARGE(F122:AA122,1)+IFERROR(LARGE(F122:AA122,2),0)+IFERROR(LARGE(F122:AA122,3),0)+IFERROR(LARGE(F122:AA122,4),0)+IFERROR(LARGE(F122:AA122,5),0)+IFERROR(LARGE(F122:AA122,6),0)</f>
        <v>83.410138248847929</v>
      </c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 t="str">
        <f>IFERROR(VLOOKUP($A122,'H60 TR200 M'!$AS$3:$AY$102,7,0),"")</f>
        <v/>
      </c>
      <c r="W122" s="11" t="str">
        <f>IFERROR(VLOOKUP($A122,'H60 TR100 M'!$AJ$3:$AP$165,7,0),"")</f>
        <v/>
      </c>
      <c r="X122" s="11" t="str">
        <f>IFERROR(VLOOKUP($A122,'Liszkor M'!$BR$3:$BX$38,7,0),"")</f>
        <v/>
      </c>
      <c r="Y122" s="11" t="str">
        <f>IFERROR(VLOOKUP($A122,'KW M'!$BQ$2:$BW$10,7,0),"")</f>
        <v/>
      </c>
      <c r="Z122" s="11">
        <f>IFERROR(VLOOKUP($A122,'Wilga M'!$L$3:$R$41,7,0),"")</f>
        <v>83.410138248847929</v>
      </c>
      <c r="AA122" s="11" t="str">
        <f>IFERROR(VLOOKUP($A122,'NM 200 M'!$M$6:$S$41,7,0),"")</f>
        <v/>
      </c>
      <c r="AB122" s="21">
        <f>MIN(COUNT(F122:AA122)-COUNT(#REF!,W122,#REF!)*0.1,6)</f>
        <v>1</v>
      </c>
    </row>
    <row r="123" spans="1:28">
      <c r="A123">
        <v>146</v>
      </c>
      <c r="B123" s="18" t="str">
        <f>VLOOKUP($A123,id!$C:$H,6,0)</f>
        <v>Mierzwa Maciej</v>
      </c>
      <c r="C123" s="18" t="str">
        <f>VLOOKUP($A123,id!$C:$H,4,0)</f>
        <v>iCamper</v>
      </c>
      <c r="D123" s="2">
        <f>IF(E122=E123,D122,ROW(B121))</f>
        <v>121</v>
      </c>
      <c r="E123" s="10">
        <f>LARGE(F123:AA123,1)+IFERROR(LARGE(F123:AA123,2),0)+IFERROR(LARGE(F123:AA123,3),0)+IFERROR(LARGE(F123:AA123,4),0)+IFERROR(LARGE(F123:AA123,5),0)+IFERROR(LARGE(F123:AA123,6),0)</f>
        <v>83.335699211689331</v>
      </c>
      <c r="F123" s="11"/>
      <c r="G123" s="11"/>
      <c r="H123" s="11"/>
      <c r="I123" s="11"/>
      <c r="J123" s="11" t="str">
        <f>IFERROR(VLOOKUP($A123,'Mazurskie Tropy M'!$L$2:$R$39,7,0),"")</f>
        <v/>
      </c>
      <c r="K123" s="11" t="str">
        <f>IFERROR(VLOOKUP($A123,'Grassor 300 M'!$BV$5:$CB$30,7,0),"")</f>
        <v/>
      </c>
      <c r="L123" s="11">
        <f>IFERROR(VLOOKUP($A123,'BO M'!$Q$2:$W$57,7,0),"")</f>
        <v>83.335699211689331</v>
      </c>
      <c r="M123" s="11" t="str">
        <f>IFERROR(VLOOKUP($A123,'Hawran M'!$AN$3:$AT$38,7,0),"")</f>
        <v/>
      </c>
      <c r="N123" s="11" t="str">
        <f>IFERROR(VLOOKUP($A123,'Orientakcja 14 M'!$M$3:$S$43,7,0),"")</f>
        <v/>
      </c>
      <c r="O123" s="11" t="str">
        <f>IFERROR(VLOOKUP($A123,'ITOrient M'!$P$3:$V$37,7,0),"")</f>
        <v/>
      </c>
      <c r="P123" s="11" t="str">
        <f>IFERROR(VLOOKUP($A123,'Jatka M'!$K$4:$Q$19,7,0),"")</f>
        <v/>
      </c>
      <c r="Q123" s="11" t="str">
        <f>IFERROR(VLOOKUP($A123,'Korno M'!$AG$2:$AM$37,7,0),"")</f>
        <v/>
      </c>
      <c r="R123" s="11" t="str">
        <f>IFERROR(VLOOKUP($A123,'Mordownik M'!$H$3:$N$23,7,0),"")</f>
        <v/>
      </c>
      <c r="S123" s="11" t="str">
        <f>IFERROR(VLOOKUP($A123,'Orientakcja 15 M'!$M$3:$S$47,7,0),"")</f>
        <v/>
      </c>
      <c r="T123" s="11" t="str">
        <f>IFERROR(VLOOKUP($A123,'XXII Szago M'!$H$3:$N$45,7,0),"")</f>
        <v/>
      </c>
      <c r="U123" s="11" t="str">
        <f>IFERROR(VLOOKUP($A123,'XX zKompasem M'!$L$3:$R$33,7,0),"")</f>
        <v/>
      </c>
      <c r="V123" s="11" t="str">
        <f>IFERROR(VLOOKUP($A123,'H60 TR200 M'!$AS$3:$AY$102,7,0),"")</f>
        <v/>
      </c>
      <c r="W123" s="11" t="str">
        <f>IFERROR(VLOOKUP($A123,'H60 TR100 M'!$AJ$3:$AP$165,7,0),"")</f>
        <v/>
      </c>
      <c r="X123" s="11" t="str">
        <f>IFERROR(VLOOKUP($A123,'Liszkor M'!$BR$3:$BX$38,7,0),"")</f>
        <v/>
      </c>
      <c r="Y123" s="11" t="str">
        <f>IFERROR(VLOOKUP($A123,'KW M'!$BQ$2:$BW$10,7,0),"")</f>
        <v/>
      </c>
      <c r="Z123" s="11" t="str">
        <f>IFERROR(VLOOKUP($A123,'Wilga M'!$L$3:$R$41,7,0),"")</f>
        <v/>
      </c>
      <c r="AA123" s="11" t="str">
        <f>IFERROR(VLOOKUP($A123,'NM 200 M'!$M$6:$S$41,7,0),"")</f>
        <v/>
      </c>
      <c r="AB123" s="21">
        <f>MIN(COUNT(F123:AA123)-COUNT(#REF!,W123,#REF!)*0.1,6)</f>
        <v>1</v>
      </c>
    </row>
    <row r="124" spans="1:28">
      <c r="A124">
        <v>294</v>
      </c>
      <c r="B124" s="18" t="str">
        <f>VLOOKUP($A124,id!$C:$H,6,0)</f>
        <v>Waliński Mikołaj</v>
      </c>
      <c r="C124" s="18">
        <f>VLOOKUP($A124,id!$C:$H,4,0)</f>
        <v>0</v>
      </c>
      <c r="D124" s="2">
        <f>IF(E123=E124,D123,ROW(B122))</f>
        <v>122</v>
      </c>
      <c r="E124" s="10">
        <f>LARGE(F124:AA124,1)+IFERROR(LARGE(F124:AA124,2),0)+IFERROR(LARGE(F124:AA124,3),0)+IFERROR(LARGE(F124:AA124,4),0)+IFERROR(LARGE(F124:AA124,5),0)+IFERROR(LARGE(F124:AA124,6),0)</f>
        <v>83.311155735126917</v>
      </c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>
        <f>IFERROR(VLOOKUP($A124,'H60 TR200 M'!$AS$3:$AY$102,7,0),"")</f>
        <v>83.311155735126917</v>
      </c>
      <c r="W124" s="11" t="str">
        <f>IFERROR(VLOOKUP($A124,'H60 TR100 M'!$AJ$3:$AP$165,7,0),"")</f>
        <v/>
      </c>
      <c r="X124" s="11" t="str">
        <f>IFERROR(VLOOKUP($A124,'Liszkor M'!$BR$3:$BX$38,7,0),"")</f>
        <v/>
      </c>
      <c r="Y124" s="11" t="str">
        <f>IFERROR(VLOOKUP($A124,'KW M'!$BQ$2:$BW$10,7,0),"")</f>
        <v/>
      </c>
      <c r="Z124" s="11" t="str">
        <f>IFERROR(VLOOKUP($A124,'Wilga M'!$L$3:$R$41,7,0),"")</f>
        <v/>
      </c>
      <c r="AA124" s="11" t="str">
        <f>IFERROR(VLOOKUP($A124,'NM 200 M'!$M$6:$S$41,7,0),"")</f>
        <v/>
      </c>
      <c r="AB124" s="21">
        <f>MIN(COUNT(F124:AA124)-COUNT(#REF!,W124,#REF!)*0.1,6)</f>
        <v>1</v>
      </c>
    </row>
    <row r="125" spans="1:28">
      <c r="A125">
        <v>147</v>
      </c>
      <c r="B125" s="18" t="str">
        <f>VLOOKUP($A125,id!$C:$H,6,0)</f>
        <v>Dybek Paweł</v>
      </c>
      <c r="C125" s="18" t="str">
        <f>VLOOKUP($A125,id!$C:$H,4,0)</f>
        <v>Salomon Suunto Team</v>
      </c>
      <c r="D125" s="2">
        <f>IF(E124=E125,D124,ROW(B123))</f>
        <v>123</v>
      </c>
      <c r="E125" s="10">
        <f>LARGE(F125:AA125,1)+IFERROR(LARGE(F125:AA125,2),0)+IFERROR(LARGE(F125:AA125,3),0)+IFERROR(LARGE(F125:AA125,4),0)+IFERROR(LARGE(F125:AA125,5),0)+IFERROR(LARGE(F125:AA125,6),0)</f>
        <v>83.177108822074104</v>
      </c>
      <c r="F125" s="11"/>
      <c r="G125" s="11"/>
      <c r="H125" s="11"/>
      <c r="I125" s="11"/>
      <c r="J125" s="11" t="str">
        <f>IFERROR(VLOOKUP($A125,'Mazurskie Tropy M'!$L$2:$R$39,7,0),"")</f>
        <v/>
      </c>
      <c r="K125" s="11" t="str">
        <f>IFERROR(VLOOKUP($A125,'Grassor 300 M'!$BV$5:$CB$30,7,0),"")</f>
        <v/>
      </c>
      <c r="L125" s="11">
        <f>IFERROR(VLOOKUP($A125,'BO M'!$Q$2:$W$57,7,0),"")</f>
        <v>83.177108822074104</v>
      </c>
      <c r="M125" s="11" t="str">
        <f>IFERROR(VLOOKUP($A125,'Hawran M'!$AN$3:$AT$38,7,0),"")</f>
        <v/>
      </c>
      <c r="N125" s="11" t="str">
        <f>IFERROR(VLOOKUP($A125,'Orientakcja 14 M'!$M$3:$S$43,7,0),"")</f>
        <v/>
      </c>
      <c r="O125" s="11" t="str">
        <f>IFERROR(VLOOKUP($A125,'ITOrient M'!$P$3:$V$37,7,0),"")</f>
        <v/>
      </c>
      <c r="P125" s="11" t="str">
        <f>IFERROR(VLOOKUP($A125,'Jatka M'!$K$4:$Q$19,7,0),"")</f>
        <v/>
      </c>
      <c r="Q125" s="11" t="str">
        <f>IFERROR(VLOOKUP($A125,'Korno M'!$AG$2:$AM$37,7,0),"")</f>
        <v/>
      </c>
      <c r="R125" s="11" t="str">
        <f>IFERROR(VLOOKUP($A125,'Mordownik M'!$H$3:$N$23,7,0),"")</f>
        <v/>
      </c>
      <c r="S125" s="11" t="str">
        <f>IFERROR(VLOOKUP($A125,'Orientakcja 15 M'!$M$3:$S$47,7,0),"")</f>
        <v/>
      </c>
      <c r="T125" s="11" t="str">
        <f>IFERROR(VLOOKUP($A125,'XXII Szago M'!$H$3:$N$45,7,0),"")</f>
        <v/>
      </c>
      <c r="U125" s="11" t="str">
        <f>IFERROR(VLOOKUP($A125,'XX zKompasem M'!$L$3:$R$33,7,0),"")</f>
        <v/>
      </c>
      <c r="V125" s="11" t="str">
        <f>IFERROR(VLOOKUP($A125,'H60 TR200 M'!$AS$3:$AY$102,7,0),"")</f>
        <v/>
      </c>
      <c r="W125" s="11" t="str">
        <f>IFERROR(VLOOKUP($A125,'H60 TR100 M'!$AJ$3:$AP$165,7,0),"")</f>
        <v/>
      </c>
      <c r="X125" s="11" t="str">
        <f>IFERROR(VLOOKUP($A125,'Liszkor M'!$BR$3:$BX$38,7,0),"")</f>
        <v/>
      </c>
      <c r="Y125" s="11" t="str">
        <f>IFERROR(VLOOKUP($A125,'KW M'!$BQ$2:$BW$10,7,0),"")</f>
        <v/>
      </c>
      <c r="Z125" s="11" t="str">
        <f>IFERROR(VLOOKUP($A125,'Wilga M'!$L$3:$R$41,7,0),"")</f>
        <v/>
      </c>
      <c r="AA125" s="11" t="str">
        <f>IFERROR(VLOOKUP($A125,'NM 200 M'!$M$6:$S$41,7,0),"")</f>
        <v/>
      </c>
      <c r="AB125" s="21">
        <f>MIN(COUNT(F125:AA125)-COUNT(#REF!,W125,#REF!)*0.1,6)</f>
        <v>1</v>
      </c>
    </row>
    <row r="126" spans="1:28">
      <c r="A126">
        <v>334</v>
      </c>
      <c r="B126" s="18" t="str">
        <f>VLOOKUP($A126,id!$C:$H,6,0)</f>
        <v>Bielewicz Jakub</v>
      </c>
      <c r="C126" s="18" t="str">
        <f>VLOOKUP($A126,id!$C:$H,4,0)</f>
        <v>Szczep Harcerski Nomada</v>
      </c>
      <c r="D126" s="2">
        <f>IF(E125=E126,D125,ROW(B124))</f>
        <v>124</v>
      </c>
      <c r="E126" s="10">
        <f>LARGE(F126:AA126,1)+IFERROR(LARGE(F126:AA126,2),0)+IFERROR(LARGE(F126:AA126,3),0)+IFERROR(LARGE(F126:AA126,4),0)+IFERROR(LARGE(F126:AA126,5),0)+IFERROR(LARGE(F126:AA126,6),0)</f>
        <v>82.940692912011642</v>
      </c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>
        <f>IFERROR(VLOOKUP($A126,'H60 TR200 M'!$AS$3:$AY$102,7,0),"")</f>
        <v>25.297380810100822</v>
      </c>
      <c r="W126" s="11" t="str">
        <f>IFERROR(VLOOKUP($A126,'H60 TR100 M'!$AJ$3:$AP$165,7,0),"")</f>
        <v/>
      </c>
      <c r="X126" s="11" t="str">
        <f>IFERROR(VLOOKUP($A126,'Liszkor M'!$BR$3:$BX$38,7,0),"")</f>
        <v/>
      </c>
      <c r="Y126" s="11" t="str">
        <f>IFERROR(VLOOKUP($A126,'KW M'!$BQ$2:$BW$10,7,0),"")</f>
        <v/>
      </c>
      <c r="Z126" s="11">
        <f>IFERROR(VLOOKUP($A126,'Wilga M'!$L$3:$R$41,7,0),"")</f>
        <v>57.643312101910823</v>
      </c>
      <c r="AA126" s="11" t="str">
        <f>IFERROR(VLOOKUP($A126,'NM 200 M'!$M$6:$S$41,7,0),"")</f>
        <v/>
      </c>
      <c r="AB126" s="21">
        <f>MIN(COUNT(F126:AA126)-COUNT(#REF!,W126,#REF!)*0.1,6)</f>
        <v>2</v>
      </c>
    </row>
    <row r="127" spans="1:28">
      <c r="A127">
        <v>84</v>
      </c>
      <c r="B127" s="18" t="str">
        <f>VLOOKUP($A127,id!$C:$H,6,0)</f>
        <v>Adamczyk Bartosz</v>
      </c>
      <c r="C127" s="18">
        <f>VLOOKUP($A127,id!$C:$H,4,0)</f>
        <v>0</v>
      </c>
      <c r="D127" s="2">
        <f>IF(E126=E127,D126,ROW(B125))</f>
        <v>125</v>
      </c>
      <c r="E127" s="10">
        <f>LARGE(F127:AA127,1)+IFERROR(LARGE(F127:AA127,2),0)+IFERROR(LARGE(F127:AA127,3),0)+IFERROR(LARGE(F127:AA127,4),0)+IFERROR(LARGE(F127:AA127,5),0)+IFERROR(LARGE(F127:AA127,6),0)</f>
        <v>82.919348762233881</v>
      </c>
      <c r="F127" s="11"/>
      <c r="G127" s="11" t="str">
        <f>IFERROR(VLOOKUP(A127,'XXI Szago M'!BL:BR,7,0),"")</f>
        <v/>
      </c>
      <c r="H127" s="11" t="str">
        <f>IFERROR(VLOOKUP($A127,'XIX zKompasem M'!L:R,7,0),"")</f>
        <v/>
      </c>
      <c r="I127" s="11">
        <f>IFERROR(VLOOKUP($A127,'Roztoczńska 13 M'!$H$2:$N$13,7,0),"")</f>
        <v>70.370370370370367</v>
      </c>
      <c r="J127" s="11" t="str">
        <f>IFERROR(VLOOKUP($A127,'Mazurskie Tropy M'!$L$2:$R$39,7,0),"")</f>
        <v/>
      </c>
      <c r="K127" s="11" t="str">
        <f>IFERROR(VLOOKUP($A127,'Grassor 300 M'!$BV$5:$CB$30,7,0),"")</f>
        <v/>
      </c>
      <c r="L127" s="11">
        <f>IFERROR(VLOOKUP($A127,'BO M'!$Q$2:$W$57,7,0),"")</f>
        <v>12.548978391863521</v>
      </c>
      <c r="M127" s="11" t="str">
        <f>IFERROR(VLOOKUP($A127,'Hawran M'!$AN$3:$AT$38,7,0),"")</f>
        <v/>
      </c>
      <c r="N127" s="11" t="str">
        <f>IFERROR(VLOOKUP($A127,'Orientakcja 14 M'!$M$3:$S$43,7,0),"")</f>
        <v/>
      </c>
      <c r="O127" s="11" t="str">
        <f>IFERROR(VLOOKUP($A127,'ITOrient M'!$P$3:$V$37,7,0),"")</f>
        <v/>
      </c>
      <c r="P127" s="11" t="str">
        <f>IFERROR(VLOOKUP($A127,'Jatka M'!$K$4:$Q$19,7,0),"")</f>
        <v/>
      </c>
      <c r="Q127" s="11" t="str">
        <f>IFERROR(VLOOKUP($A127,'Korno M'!$AG$2:$AM$37,7,0),"")</f>
        <v/>
      </c>
      <c r="R127" s="11" t="str">
        <f>IFERROR(VLOOKUP($A127,'Mordownik M'!$H$3:$N$23,7,0),"")</f>
        <v/>
      </c>
      <c r="S127" s="11" t="str">
        <f>IFERROR(VLOOKUP($A127,'Orientakcja 15 M'!$M$3:$S$47,7,0),"")</f>
        <v/>
      </c>
      <c r="T127" s="11" t="str">
        <f>IFERROR(VLOOKUP($A127,'XXII Szago M'!$H$3:$N$45,7,0),"")</f>
        <v/>
      </c>
      <c r="U127" s="11" t="str">
        <f>IFERROR(VLOOKUP($A127,'XX zKompasem M'!$L$3:$R$33,7,0),"")</f>
        <v/>
      </c>
      <c r="V127" s="11" t="str">
        <f>IFERROR(VLOOKUP($A127,'H60 TR200 M'!$AS$3:$AY$102,7,0),"")</f>
        <v/>
      </c>
      <c r="W127" s="11" t="str">
        <f>IFERROR(VLOOKUP($A127,'H60 TR100 M'!$AJ$3:$AP$165,7,0),"")</f>
        <v/>
      </c>
      <c r="X127" s="11" t="str">
        <f>IFERROR(VLOOKUP($A127,'Liszkor M'!$BR$3:$BX$38,7,0),"")</f>
        <v/>
      </c>
      <c r="Y127" s="11" t="str">
        <f>IFERROR(VLOOKUP($A127,'KW M'!$BQ$2:$BW$10,7,0),"")</f>
        <v/>
      </c>
      <c r="Z127" s="11" t="str">
        <f>IFERROR(VLOOKUP($A127,'Wilga M'!$L$3:$R$41,7,0),"")</f>
        <v/>
      </c>
      <c r="AA127" s="11" t="str">
        <f>IFERROR(VLOOKUP($A127,'NM 200 M'!$M$6:$S$41,7,0),"")</f>
        <v/>
      </c>
      <c r="AB127" s="21">
        <f>MIN(COUNT(F127:AA127)-COUNT(#REF!,W127,#REF!)*0.1,6)</f>
        <v>2</v>
      </c>
    </row>
    <row r="128" spans="1:28">
      <c r="A128">
        <v>528</v>
      </c>
      <c r="B128" s="18" t="str">
        <f>VLOOKUP($A128,id!$C:$H,6,0)</f>
        <v>Muszyński Krzysztof</v>
      </c>
      <c r="C128" s="18" t="str">
        <f>VLOOKUP($A128,id!$C:$H,4,0)</f>
        <v>martombike.pl AR Team</v>
      </c>
      <c r="D128" s="2">
        <f>IF(E127=E128,D127,ROW(B126))</f>
        <v>126</v>
      </c>
      <c r="E128" s="10">
        <f>LARGE(F128:AA128,1)+IFERROR(LARGE(F128:AA128,2),0)+IFERROR(LARGE(F128:AA128,3),0)+IFERROR(LARGE(F128:AA128,4),0)+IFERROR(LARGE(F128:AA128,5),0)+IFERROR(LARGE(F128:AA128,6),0)</f>
        <v>82.648401826484019</v>
      </c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 t="str">
        <f>IFERROR(VLOOKUP($A128,'H60 TR200 M'!$AS$3:$AY$102,7,0),"")</f>
        <v/>
      </c>
      <c r="W128" s="11" t="str">
        <f>IFERROR(VLOOKUP($A128,'H60 TR100 M'!$AJ$3:$AP$165,7,0),"")</f>
        <v/>
      </c>
      <c r="X128" s="11" t="str">
        <f>IFERROR(VLOOKUP($A128,'Liszkor M'!$BR$3:$BX$38,7,0),"")</f>
        <v/>
      </c>
      <c r="Y128" s="11" t="str">
        <f>IFERROR(VLOOKUP($A128,'KW M'!$BQ$2:$BW$10,7,0),"")</f>
        <v/>
      </c>
      <c r="Z128" s="11">
        <f>IFERROR(VLOOKUP($A128,'Wilga M'!$L$3:$R$41,7,0),"")</f>
        <v>82.648401826484019</v>
      </c>
      <c r="AA128" s="11" t="str">
        <f>IFERROR(VLOOKUP($A128,'NM 200 M'!$M$6:$S$41,7,0),"")</f>
        <v/>
      </c>
      <c r="AB128" s="21">
        <f>MIN(COUNT(F128:AA128)-COUNT(#REF!,W128,#REF!)*0.1,6)</f>
        <v>1</v>
      </c>
    </row>
    <row r="129" spans="1:28">
      <c r="A129">
        <v>295</v>
      </c>
      <c r="B129" s="18" t="str">
        <f>VLOOKUP($A129,id!$C:$H,6,0)</f>
        <v>Stolc Dawid</v>
      </c>
      <c r="C129" s="18" t="str">
        <f>VLOOKUP($A129,id!$C:$H,4,0)</f>
        <v>Majbike TEAM</v>
      </c>
      <c r="D129" s="2">
        <f>IF(E128=E129,D128,ROW(B127))</f>
        <v>127</v>
      </c>
      <c r="E129" s="10">
        <f>LARGE(F129:AA129,1)+IFERROR(LARGE(F129:AA129,2),0)+IFERROR(LARGE(F129:AA129,3),0)+IFERROR(LARGE(F129:AA129,4),0)+IFERROR(LARGE(F129:AA129,5),0)+IFERROR(LARGE(F129:AA129,6),0)</f>
        <v>82.380382775119642</v>
      </c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>
        <f>IFERROR(VLOOKUP($A129,'H60 TR200 M'!$AS$3:$AY$102,7,0),"")</f>
        <v>82.380382775119642</v>
      </c>
      <c r="W129" s="11" t="str">
        <f>IFERROR(VLOOKUP($A129,'H60 TR100 M'!$AJ$3:$AP$165,7,0),"")</f>
        <v/>
      </c>
      <c r="X129" s="11" t="str">
        <f>IFERROR(VLOOKUP($A129,'Liszkor M'!$BR$3:$BX$38,7,0),"")</f>
        <v/>
      </c>
      <c r="Y129" s="11" t="str">
        <f>IFERROR(VLOOKUP($A129,'KW M'!$BQ$2:$BW$10,7,0),"")</f>
        <v/>
      </c>
      <c r="Z129" s="11" t="str">
        <f>IFERROR(VLOOKUP($A129,'Wilga M'!$L$3:$R$41,7,0),"")</f>
        <v/>
      </c>
      <c r="AA129" s="11" t="str">
        <f>IFERROR(VLOOKUP($A129,'NM 200 M'!$M$6:$S$41,7,0),"")</f>
        <v/>
      </c>
      <c r="AB129" s="21">
        <f>MIN(COUNT(F129:AA129)-COUNT(#REF!,W129,#REF!)*0.1,6)</f>
        <v>1</v>
      </c>
    </row>
    <row r="130" spans="1:28">
      <c r="A130">
        <v>185</v>
      </c>
      <c r="B130" s="18" t="str">
        <f>VLOOKUP($A130,id!$C:$H,6,0)</f>
        <v>Drewniak Łukasz</v>
      </c>
      <c r="C130" s="18" t="str">
        <f>VLOOKUP($A130,id!$C:$H,4,0)</f>
        <v>UltrAR</v>
      </c>
      <c r="D130" s="2">
        <f>IF(E129=E130,D129,ROW(B128))</f>
        <v>128</v>
      </c>
      <c r="E130" s="10">
        <f>LARGE(F130:AA130,1)+IFERROR(LARGE(F130:AA130,2),0)+IFERROR(LARGE(F130:AA130,3),0)+IFERROR(LARGE(F130:AA130,4),0)+IFERROR(LARGE(F130:AA130,5),0)+IFERROR(LARGE(F130:AA130,6),0)</f>
        <v>82.299270072992684</v>
      </c>
      <c r="F130" s="11"/>
      <c r="G130" s="11"/>
      <c r="H130" s="11"/>
      <c r="I130" s="11"/>
      <c r="J130" s="11" t="str">
        <f>IFERROR(VLOOKUP($A130,'Mazurskie Tropy M'!$L$2:$R$39,7,0),"")</f>
        <v/>
      </c>
      <c r="K130" s="11" t="str">
        <f>IFERROR(VLOOKUP($A130,'Grassor 300 M'!$BV$5:$CB$30,7,0),"")</f>
        <v/>
      </c>
      <c r="L130" s="11" t="str">
        <f>IFERROR(VLOOKUP($A130,'BO M'!$Q$2:$W$57,7,0),"")</f>
        <v/>
      </c>
      <c r="M130" s="11">
        <f>IFERROR(VLOOKUP($A130,'Hawran M'!$AN$3:$AT$38,7,0),"")</f>
        <v>82.299270072992684</v>
      </c>
      <c r="N130" s="11" t="str">
        <f>IFERROR(VLOOKUP($A130,'Orientakcja 14 M'!$M$3:$S$43,7,0),"")</f>
        <v/>
      </c>
      <c r="O130" s="11" t="str">
        <f>IFERROR(VLOOKUP($A130,'ITOrient M'!$P$3:$V$37,7,0),"")</f>
        <v/>
      </c>
      <c r="P130" s="11" t="str">
        <f>IFERROR(VLOOKUP($A130,'Jatka M'!$K$4:$Q$19,7,0),"")</f>
        <v/>
      </c>
      <c r="Q130" s="11" t="str">
        <f>IFERROR(VLOOKUP($A130,'Korno M'!$AG$2:$AM$37,7,0),"")</f>
        <v/>
      </c>
      <c r="R130" s="11" t="str">
        <f>IFERROR(VLOOKUP($A130,'Mordownik M'!$H$3:$N$23,7,0),"")</f>
        <v/>
      </c>
      <c r="S130" s="11" t="str">
        <f>IFERROR(VLOOKUP($A130,'Orientakcja 15 M'!$M$3:$S$47,7,0),"")</f>
        <v/>
      </c>
      <c r="T130" s="11" t="str">
        <f>IFERROR(VLOOKUP($A130,'XXII Szago M'!$H$3:$N$45,7,0),"")</f>
        <v/>
      </c>
      <c r="U130" s="11" t="str">
        <f>IFERROR(VLOOKUP($A130,'XX zKompasem M'!$L$3:$R$33,7,0),"")</f>
        <v/>
      </c>
      <c r="V130" s="11" t="str">
        <f>IFERROR(VLOOKUP($A130,'H60 TR200 M'!$AS$3:$AY$102,7,0),"")</f>
        <v/>
      </c>
      <c r="W130" s="11" t="str">
        <f>IFERROR(VLOOKUP($A130,'H60 TR100 M'!$AJ$3:$AP$165,7,0),"")</f>
        <v/>
      </c>
      <c r="X130" s="11" t="str">
        <f>IFERROR(VLOOKUP($A130,'Liszkor M'!$BR$3:$BX$38,7,0),"")</f>
        <v/>
      </c>
      <c r="Y130" s="11" t="str">
        <f>IFERROR(VLOOKUP($A130,'KW M'!$BQ$2:$BW$10,7,0),"")</f>
        <v/>
      </c>
      <c r="Z130" s="11" t="str">
        <f>IFERROR(VLOOKUP($A130,'Wilga M'!$L$3:$R$41,7,0),"")</f>
        <v/>
      </c>
      <c r="AA130" s="11" t="str">
        <f>IFERROR(VLOOKUP($A130,'NM 200 M'!$M$6:$S$41,7,0),"")</f>
        <v/>
      </c>
      <c r="AB130" s="21">
        <f>MIN(COUNT(F130:AA130)-COUNT(#REF!,W130,#REF!)*0.1,6)</f>
        <v>1</v>
      </c>
    </row>
    <row r="131" spans="1:28">
      <c r="A131">
        <v>191</v>
      </c>
      <c r="B131" s="18" t="str">
        <f>VLOOKUP($A131,id!$C:$H,6,0)</f>
        <v>Korzec Staszek</v>
      </c>
      <c r="C131" s="18" t="str">
        <f>VLOOKUP($A131,id!$C:$H,4,0)</f>
        <v>bikeholicy</v>
      </c>
      <c r="D131" s="2">
        <f>IF(E130=E131,D130,ROW(B129))</f>
        <v>129</v>
      </c>
      <c r="E131" s="10">
        <f>LARGE(F131:AA131,1)+IFERROR(LARGE(F131:AA131,2),0)+IFERROR(LARGE(F131:AA131,3),0)+IFERROR(LARGE(F131:AA131,4),0)+IFERROR(LARGE(F131:AA131,5),0)+IFERROR(LARGE(F131:AA131,6),0)</f>
        <v>81.559770422834319</v>
      </c>
      <c r="F131" s="11"/>
      <c r="G131" s="11"/>
      <c r="H131" s="11"/>
      <c r="I131" s="11"/>
      <c r="J131" s="11" t="str">
        <f>IFERROR(VLOOKUP($A131,'Mazurskie Tropy M'!$L$2:$R$39,7,0),"")</f>
        <v/>
      </c>
      <c r="K131" s="11" t="str">
        <f>IFERROR(VLOOKUP($A131,'Grassor 300 M'!$BV$5:$CB$30,7,0),"")</f>
        <v/>
      </c>
      <c r="L131" s="11" t="str">
        <f>IFERROR(VLOOKUP($A131,'BO M'!$Q$2:$W$57,7,0),"")</f>
        <v/>
      </c>
      <c r="M131" s="11">
        <f>IFERROR(VLOOKUP($A131,'Hawran M'!$AN$3:$AT$38,7,0),"")</f>
        <v>63.680307328304472</v>
      </c>
      <c r="N131" s="11" t="str">
        <f>IFERROR(VLOOKUP($A131,'Orientakcja 14 M'!$M$3:$S$43,7,0),"")</f>
        <v/>
      </c>
      <c r="O131" s="11" t="str">
        <f>IFERROR(VLOOKUP($A131,'ITOrient M'!$P$3:$V$37,7,0),"")</f>
        <v/>
      </c>
      <c r="P131" s="11" t="str">
        <f>IFERROR(VLOOKUP($A131,'Jatka M'!$K$4:$Q$19,7,0),"")</f>
        <v/>
      </c>
      <c r="Q131" s="11" t="str">
        <f>IFERROR(VLOOKUP($A131,'Korno M'!$AG$2:$AM$37,7,0),"")</f>
        <v/>
      </c>
      <c r="R131" s="11">
        <f>IFERROR(VLOOKUP($A131,'Mordownik M'!$H$3:$N$23,7,0),"")</f>
        <v>17.879463094529847</v>
      </c>
      <c r="S131" s="11" t="str">
        <f>IFERROR(VLOOKUP($A131,'Orientakcja 15 M'!$M$3:$S$47,7,0),"")</f>
        <v/>
      </c>
      <c r="T131" s="11" t="str">
        <f>IFERROR(VLOOKUP($A131,'XXII Szago M'!$H$3:$N$45,7,0),"")</f>
        <v/>
      </c>
      <c r="U131" s="11" t="str">
        <f>IFERROR(VLOOKUP($A131,'XX zKompasem M'!$L$3:$R$33,7,0),"")</f>
        <v/>
      </c>
      <c r="V131" s="11" t="str">
        <f>IFERROR(VLOOKUP($A131,'H60 TR200 M'!$AS$3:$AY$102,7,0),"")</f>
        <v/>
      </c>
      <c r="W131" s="11" t="str">
        <f>IFERROR(VLOOKUP($A131,'H60 TR100 M'!$AJ$3:$AP$165,7,0),"")</f>
        <v/>
      </c>
      <c r="X131" s="11" t="str">
        <f>IFERROR(VLOOKUP($A131,'Liszkor M'!$BR$3:$BX$38,7,0),"")</f>
        <v/>
      </c>
      <c r="Y131" s="11" t="str">
        <f>IFERROR(VLOOKUP($A131,'KW M'!$BQ$2:$BW$10,7,0),"")</f>
        <v/>
      </c>
      <c r="Z131" s="11" t="str">
        <f>IFERROR(VLOOKUP($A131,'Wilga M'!$L$3:$R$41,7,0),"")</f>
        <v/>
      </c>
      <c r="AA131" s="11" t="str">
        <f>IFERROR(VLOOKUP($A131,'NM 200 M'!$M$6:$S$41,7,0),"")</f>
        <v/>
      </c>
      <c r="AB131" s="21">
        <f>MIN(COUNT(F131:AA131)-COUNT(#REF!,W131,#REF!)*0.1,6)</f>
        <v>2</v>
      </c>
    </row>
    <row r="132" spans="1:28">
      <c r="A132">
        <v>520</v>
      </c>
      <c r="B132" s="18" t="str">
        <f>VLOOKUP($A132,id!$C:$H,6,0)</f>
        <v>Cichoń Paweł</v>
      </c>
      <c r="C132" s="18">
        <f>VLOOKUP($A132,id!$C:$H,4,0)</f>
        <v>0</v>
      </c>
      <c r="D132" s="2">
        <f>IF(E131=E132,D131,ROW(B130))</f>
        <v>130</v>
      </c>
      <c r="E132" s="10">
        <f>LARGE(F132:AA132,1)+IFERROR(LARGE(F132:AA132,2),0)+IFERROR(LARGE(F132:AA132,3),0)+IFERROR(LARGE(F132:AA132,4),0)+IFERROR(LARGE(F132:AA132,5),0)+IFERROR(LARGE(F132:AA132,6),0)</f>
        <v>80.552644896356881</v>
      </c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 t="str">
        <f>IFERROR(VLOOKUP($A132,'H60 TR200 M'!$AS$3:$AY$102,7,0),"")</f>
        <v/>
      </c>
      <c r="W132" s="11" t="str">
        <f>IFERROR(VLOOKUP($A132,'H60 TR100 M'!$AJ$3:$AP$165,7,0),"")</f>
        <v/>
      </c>
      <c r="X132" s="11">
        <f>IFERROR(VLOOKUP($A132,'Liszkor M'!$BR$3:$BX$38,7,0),"")</f>
        <v>60.035211267605625</v>
      </c>
      <c r="Y132" s="11" t="str">
        <f>IFERROR(VLOOKUP($A132,'KW M'!$BQ$2:$BW$10,7,0),"")</f>
        <v/>
      </c>
      <c r="Z132" s="11" t="str">
        <f>IFERROR(VLOOKUP($A132,'Wilga M'!$L$3:$R$41,7,0),"")</f>
        <v/>
      </c>
      <c r="AA132" s="11">
        <f>IFERROR(VLOOKUP($A132,'NM 200 M'!$M$6:$S$41,7,0),"")</f>
        <v>20.517433628751256</v>
      </c>
      <c r="AB132" s="21">
        <f>MIN(COUNT(F132:AA132)-COUNT(#REF!,W132,#REF!)*0.1,6)</f>
        <v>2</v>
      </c>
    </row>
    <row r="133" spans="1:28">
      <c r="A133">
        <v>257</v>
      </c>
      <c r="B133" s="18" t="str">
        <f>VLOOKUP($A133,id!$C:$H,6,0)</f>
        <v>Senderek Łukasz</v>
      </c>
      <c r="C133" s="18">
        <f>VLOOKUP($A133,id!$C:$H,4,0)</f>
        <v>0</v>
      </c>
      <c r="D133" s="2">
        <f>IF(E132=E133,D132,ROW(B131))</f>
        <v>131</v>
      </c>
      <c r="E133" s="10">
        <f>LARGE(F133:AA133,1)+IFERROR(LARGE(F133:AA133,2),0)+IFERROR(LARGE(F133:AA133,3),0)+IFERROR(LARGE(F133:AA133,4),0)+IFERROR(LARGE(F133:AA133,5),0)+IFERROR(LARGE(F133:AA133,6),0)</f>
        <v>80.084123380958744</v>
      </c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>
        <f>IFERROR(VLOOKUP($A133,'Orientakcja 15 M'!$M$3:$S$47,7,0),"")</f>
        <v>80.084123380958744</v>
      </c>
      <c r="T133" s="11" t="str">
        <f>IFERROR(VLOOKUP($A133,'XXII Szago M'!$H$3:$N$45,7,0),"")</f>
        <v/>
      </c>
      <c r="U133" s="11" t="str">
        <f>IFERROR(VLOOKUP($A133,'XX zKompasem M'!$L$3:$R$33,7,0),"")</f>
        <v/>
      </c>
      <c r="V133" s="11" t="str">
        <f>IFERROR(VLOOKUP($A133,'H60 TR200 M'!$AS$3:$AY$102,7,0),"")</f>
        <v/>
      </c>
      <c r="W133" s="11" t="str">
        <f>IFERROR(VLOOKUP($A133,'H60 TR100 M'!$AJ$3:$AP$165,7,0),"")</f>
        <v/>
      </c>
      <c r="X133" s="11" t="str">
        <f>IFERROR(VLOOKUP($A133,'Liszkor M'!$BR$3:$BX$38,7,0),"")</f>
        <v/>
      </c>
      <c r="Y133" s="11" t="str">
        <f>IFERROR(VLOOKUP($A133,'KW M'!$BQ$2:$BW$10,7,0),"")</f>
        <v/>
      </c>
      <c r="Z133" s="11" t="str">
        <f>IFERROR(VLOOKUP($A133,'Wilga M'!$L$3:$R$41,7,0),"")</f>
        <v/>
      </c>
      <c r="AA133" s="11" t="str">
        <f>IFERROR(VLOOKUP($A133,'NM 200 M'!$M$6:$S$41,7,0),"")</f>
        <v/>
      </c>
      <c r="AB133" s="21">
        <f>MIN(COUNT(F133:AA133)-COUNT(#REF!,W133,#REF!)*0.1,6)</f>
        <v>1</v>
      </c>
    </row>
    <row r="134" spans="1:28">
      <c r="A134">
        <v>278</v>
      </c>
      <c r="B134" s="18" t="str">
        <f>VLOOKUP($A134,id!$C:$H,6,0)</f>
        <v>Ilek Sławomir</v>
      </c>
      <c r="C134" s="18">
        <f>VLOOKUP($A134,id!$C:$H,4,0)</f>
        <v>0</v>
      </c>
      <c r="D134" s="2">
        <f>IF(E133=E134,D133,ROW(B132))</f>
        <v>132</v>
      </c>
      <c r="E134" s="10">
        <f>LARGE(F134:AA134,1)+IFERROR(LARGE(F134:AA134,2),0)+IFERROR(LARGE(F134:AA134,3),0)+IFERROR(LARGE(F134:AA134,4),0)+IFERROR(LARGE(F134:AA134,5),0)+IFERROR(LARGE(F134:AA134,6),0)</f>
        <v>79.793636215595413</v>
      </c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>
        <f>IFERROR(VLOOKUP($A134,'XXII Szago M'!$H$3:$N$45,7,0),"")</f>
        <v>0</v>
      </c>
      <c r="U134" s="11">
        <f>IFERROR(VLOOKUP($A134,'XX zKompasem M'!$L$3:$R$33,7,0),"")</f>
        <v>49.609083069847649</v>
      </c>
      <c r="V134" s="11" t="str">
        <f>IFERROR(VLOOKUP($A134,'H60 TR200 M'!$AS$3:$AY$102,7,0),"")</f>
        <v/>
      </c>
      <c r="W134" s="11">
        <f>IFERROR(VLOOKUP($A134,'H60 TR100 M'!$AJ$3:$AP$165,7,0),"")</f>
        <v>30.18455314574776</v>
      </c>
      <c r="X134" s="11" t="str">
        <f>IFERROR(VLOOKUP($A134,'Liszkor M'!$BR$3:$BX$38,7,0),"")</f>
        <v/>
      </c>
      <c r="Y134" s="11" t="str">
        <f>IFERROR(VLOOKUP($A134,'KW M'!$BQ$2:$BW$10,7,0),"")</f>
        <v/>
      </c>
      <c r="Z134" s="11" t="str">
        <f>IFERROR(VLOOKUP($A134,'Wilga M'!$L$3:$R$41,7,0),"")</f>
        <v/>
      </c>
      <c r="AA134" s="11" t="str">
        <f>IFERROR(VLOOKUP($A134,'NM 200 M'!$M$6:$S$41,7,0),"")</f>
        <v/>
      </c>
      <c r="AB134" s="21">
        <f>MIN(COUNT(F134:AA134)-COUNT(#REF!,W134,#REF!)*0.1,6)</f>
        <v>2.9</v>
      </c>
    </row>
    <row r="135" spans="1:28">
      <c r="A135">
        <v>244</v>
      </c>
      <c r="B135" s="18" t="str">
        <f>VLOOKUP($A135,id!$C:$H,6,0)</f>
        <v>Jaśkiewicz Piotr</v>
      </c>
      <c r="C135" s="18" t="str">
        <f>VLOOKUP($A135,id!$C:$H,4,0)</f>
        <v>Lunatycy</v>
      </c>
      <c r="D135" s="2">
        <f>IF(E134=E135,D134,ROW(B133))</f>
        <v>133</v>
      </c>
      <c r="E135" s="10">
        <f>LARGE(F135:AA135,1)+IFERROR(LARGE(F135:AA135,2),0)+IFERROR(LARGE(F135:AA135,3),0)+IFERROR(LARGE(F135:AA135,4),0)+IFERROR(LARGE(F135:AA135,5),0)+IFERROR(LARGE(F135:AA135,6),0)</f>
        <v>79.047857042477077</v>
      </c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>
        <f>IFERROR(VLOOKUP($A135,'Korno M'!$AG$2:$AM$37,7,0),"")</f>
        <v>79.047857042477077</v>
      </c>
      <c r="R135" s="11" t="str">
        <f>IFERROR(VLOOKUP($A135,'Mordownik M'!$H$3:$N$23,7,0),"")</f>
        <v/>
      </c>
      <c r="S135" s="11" t="str">
        <f>IFERROR(VLOOKUP($A135,'Orientakcja 15 M'!$M$3:$S$47,7,0),"")</f>
        <v/>
      </c>
      <c r="T135" s="11" t="str">
        <f>IFERROR(VLOOKUP($A135,'XXII Szago M'!$H$3:$N$45,7,0),"")</f>
        <v/>
      </c>
      <c r="U135" s="11" t="str">
        <f>IFERROR(VLOOKUP($A135,'XX zKompasem M'!$L$3:$R$33,7,0),"")</f>
        <v/>
      </c>
      <c r="V135" s="11" t="str">
        <f>IFERROR(VLOOKUP($A135,'H60 TR200 M'!$AS$3:$AY$102,7,0),"")</f>
        <v/>
      </c>
      <c r="W135" s="11" t="str">
        <f>IFERROR(VLOOKUP($A135,'H60 TR100 M'!$AJ$3:$AP$165,7,0),"")</f>
        <v/>
      </c>
      <c r="X135" s="11" t="str">
        <f>IFERROR(VLOOKUP($A135,'Liszkor M'!$BR$3:$BX$38,7,0),"")</f>
        <v/>
      </c>
      <c r="Y135" s="11" t="str">
        <f>IFERROR(VLOOKUP($A135,'KW M'!$BQ$2:$BW$10,7,0),"")</f>
        <v/>
      </c>
      <c r="Z135" s="11" t="str">
        <f>IFERROR(VLOOKUP($A135,'Wilga M'!$L$3:$R$41,7,0),"")</f>
        <v/>
      </c>
      <c r="AA135" s="11" t="str">
        <f>IFERROR(VLOOKUP($A135,'NM 200 M'!$M$6:$S$41,7,0),"")</f>
        <v/>
      </c>
      <c r="AB135" s="21">
        <f>MIN(COUNT(F135:AA135)-COUNT(#REF!,W135,#REF!)*0.1,6)</f>
        <v>1</v>
      </c>
    </row>
    <row r="136" spans="1:28">
      <c r="A136">
        <v>39</v>
      </c>
      <c r="B136" s="18" t="str">
        <f>VLOOKUP($A136,id!$C:$H,6,0)</f>
        <v>Dziamara Jarosław</v>
      </c>
      <c r="C136" s="18">
        <f>VLOOKUP($A136,id!$C:$H,4,0)</f>
        <v>0</v>
      </c>
      <c r="D136" s="2">
        <f>IF(E135=E136,D135,ROW(B134))</f>
        <v>134</v>
      </c>
      <c r="E136" s="10">
        <f>LARGE(F136:AA136,1)+IFERROR(LARGE(F136:AA136,2),0)+IFERROR(LARGE(F136:AA136,3),0)+IFERROR(LARGE(F136:AA136,4),0)+IFERROR(LARGE(F136:AA136,5),0)+IFERROR(LARGE(F136:AA136,6),0)</f>
        <v>77.289715916304004</v>
      </c>
      <c r="F136" s="11">
        <f>IFERROR(VLOOKUP(A136,'Pazur M'!K:Q,7,0),"")</f>
        <v>20.017346155103716</v>
      </c>
      <c r="G136" s="11" t="str">
        <f>IFERROR(VLOOKUP(A136,'XXI Szago M'!BL:BR,7,0),"")</f>
        <v/>
      </c>
      <c r="H136" s="11" t="str">
        <f>IFERROR(VLOOKUP($A136,'XIX zKompasem M'!L:R,7,0),"")</f>
        <v/>
      </c>
      <c r="I136" s="11" t="str">
        <f>IFERROR(VLOOKUP($A136,'Roztoczńska 13 M'!$H$2:$N$13,7,0),"")</f>
        <v/>
      </c>
      <c r="J136" s="11" t="str">
        <f>IFERROR(VLOOKUP($A136,'Mazurskie Tropy M'!$L$2:$R$39,7,0),"")</f>
        <v/>
      </c>
      <c r="K136" s="11" t="str">
        <f>IFERROR(VLOOKUP($A136,'Grassor 300 M'!$BV$5:$CB$30,7,0),"")</f>
        <v/>
      </c>
      <c r="L136" s="11" t="str">
        <f>IFERROR(VLOOKUP($A136,'BO M'!$Q$2:$W$57,7,0),"")</f>
        <v/>
      </c>
      <c r="M136" s="11" t="str">
        <f>IFERROR(VLOOKUP($A136,'Hawran M'!$AN$3:$AT$38,7,0),"")</f>
        <v/>
      </c>
      <c r="N136" s="11" t="str">
        <f>IFERROR(VLOOKUP($A136,'Orientakcja 14 M'!$M$3:$S$43,7,0),"")</f>
        <v/>
      </c>
      <c r="O136" s="11" t="str">
        <f>IFERROR(VLOOKUP($A136,'ITOrient M'!$P$3:$V$37,7,0),"")</f>
        <v/>
      </c>
      <c r="P136" s="11" t="str">
        <f>IFERROR(VLOOKUP($A136,'Jatka M'!$K$4:$Q$19,7,0),"")</f>
        <v/>
      </c>
      <c r="Q136" s="11" t="str">
        <f>IFERROR(VLOOKUP($A136,'Korno M'!$AG$2:$AM$37,7,0),"")</f>
        <v/>
      </c>
      <c r="R136" s="11" t="str">
        <f>IFERROR(VLOOKUP($A136,'Mordownik M'!$H$3:$N$23,7,0),"")</f>
        <v/>
      </c>
      <c r="S136" s="11" t="str">
        <f>IFERROR(VLOOKUP($A136,'Orientakcja 15 M'!$M$3:$S$47,7,0),"")</f>
        <v/>
      </c>
      <c r="T136" s="11">
        <f>IFERROR(VLOOKUP($A136,'XXII Szago M'!$H$3:$N$45,7,0),"")</f>
        <v>57.272369761200281</v>
      </c>
      <c r="U136" s="11" t="str">
        <f>IFERROR(VLOOKUP($A136,'XX zKompasem M'!$L$3:$R$33,7,0),"")</f>
        <v/>
      </c>
      <c r="V136" s="11" t="str">
        <f>IFERROR(VLOOKUP($A136,'H60 TR200 M'!$AS$3:$AY$102,7,0),"")</f>
        <v/>
      </c>
      <c r="W136" s="11" t="str">
        <f>IFERROR(VLOOKUP($A136,'H60 TR100 M'!$AJ$3:$AP$165,7,0),"")</f>
        <v/>
      </c>
      <c r="X136" s="11" t="str">
        <f>IFERROR(VLOOKUP($A136,'Liszkor M'!$BR$3:$BX$38,7,0),"")</f>
        <v/>
      </c>
      <c r="Y136" s="11" t="str">
        <f>IFERROR(VLOOKUP($A136,'KW M'!$BQ$2:$BW$10,7,0),"")</f>
        <v/>
      </c>
      <c r="Z136" s="11" t="str">
        <f>IFERROR(VLOOKUP($A136,'Wilga M'!$L$3:$R$41,7,0),"")</f>
        <v/>
      </c>
      <c r="AA136" s="11" t="str">
        <f>IFERROR(VLOOKUP($A136,'NM 200 M'!$M$6:$S$41,7,0),"")</f>
        <v/>
      </c>
      <c r="AB136" s="21">
        <f>MIN(COUNT(F136:AA136)-COUNT(#REF!,W136,#REF!)*0.1,6)</f>
        <v>2</v>
      </c>
    </row>
    <row r="137" spans="1:28">
      <c r="A137" s="12">
        <v>40</v>
      </c>
      <c r="B137" s="18" t="str">
        <f>VLOOKUP($A137,id!$C:$H,6,0)</f>
        <v>Friede Daniel</v>
      </c>
      <c r="C137" s="18" t="str">
        <f>VLOOKUP($A137,id!$C:$H,4,0)</f>
        <v>Frytka Dawaj</v>
      </c>
      <c r="D137" s="2">
        <f>IF(E136=E137,D136,ROW(B135))</f>
        <v>134</v>
      </c>
      <c r="E137" s="10">
        <f>LARGE(F137:AA137,1)+IFERROR(LARGE(F137:AA137,2),0)+IFERROR(LARGE(F137:AA137,3),0)+IFERROR(LARGE(F137:AA137,4),0)+IFERROR(LARGE(F137:AA137,5),0)+IFERROR(LARGE(F137:AA137,6),0)</f>
        <v>77.289715916304004</v>
      </c>
      <c r="F137" s="11">
        <f>IFERROR(VLOOKUP(A137,'Pazur M'!K:Q,7,0),"")</f>
        <v>20.017346155103716</v>
      </c>
      <c r="G137" s="11" t="str">
        <f>IFERROR(VLOOKUP(A137,'XXI Szago M'!BL:BR,7,0),"")</f>
        <v/>
      </c>
      <c r="H137" s="11" t="str">
        <f>IFERROR(VLOOKUP($A137,'XIX zKompasem M'!L:R,7,0),"")</f>
        <v/>
      </c>
      <c r="I137" s="11" t="str">
        <f>IFERROR(VLOOKUP($A137,'Roztoczńska 13 M'!$H$2:$N$13,7,0),"")</f>
        <v/>
      </c>
      <c r="J137" s="11" t="str">
        <f>IFERROR(VLOOKUP($A137,'Mazurskie Tropy M'!$L$2:$R$39,7,0),"")</f>
        <v/>
      </c>
      <c r="K137" s="11" t="str">
        <f>IFERROR(VLOOKUP($A137,'Grassor 300 M'!$BV$5:$CB$30,7,0),"")</f>
        <v/>
      </c>
      <c r="L137" s="11" t="str">
        <f>IFERROR(VLOOKUP($A137,'BO M'!$Q$2:$W$57,7,0),"")</f>
        <v/>
      </c>
      <c r="M137" s="11" t="str">
        <f>IFERROR(VLOOKUP($A137,'Hawran M'!$AN$3:$AT$38,7,0),"")</f>
        <v/>
      </c>
      <c r="N137" s="11" t="str">
        <f>IFERROR(VLOOKUP($A137,'Orientakcja 14 M'!$M$3:$S$43,7,0),"")</f>
        <v/>
      </c>
      <c r="O137" s="11" t="str">
        <f>IFERROR(VLOOKUP($A137,'ITOrient M'!$P$3:$V$37,7,0),"")</f>
        <v/>
      </c>
      <c r="P137" s="11" t="str">
        <f>IFERROR(VLOOKUP($A137,'Jatka M'!$K$4:$Q$19,7,0),"")</f>
        <v/>
      </c>
      <c r="Q137" s="11" t="str">
        <f>IFERROR(VLOOKUP($A137,'Korno M'!$AG$2:$AM$37,7,0),"")</f>
        <v/>
      </c>
      <c r="R137" s="11" t="str">
        <f>IFERROR(VLOOKUP($A137,'Mordownik M'!$H$3:$N$23,7,0),"")</f>
        <v/>
      </c>
      <c r="S137" s="11" t="str">
        <f>IFERROR(VLOOKUP($A137,'Orientakcja 15 M'!$M$3:$S$47,7,0),"")</f>
        <v/>
      </c>
      <c r="T137" s="11">
        <f>IFERROR(VLOOKUP($A137,'XXII Szago M'!$H$3:$N$45,7,0),"")</f>
        <v>57.272369761200281</v>
      </c>
      <c r="U137" s="11" t="str">
        <f>IFERROR(VLOOKUP($A137,'XX zKompasem M'!$L$3:$R$33,7,0),"")</f>
        <v/>
      </c>
      <c r="V137" s="11" t="str">
        <f>IFERROR(VLOOKUP($A137,'H60 TR200 M'!$AS$3:$AY$102,7,0),"")</f>
        <v/>
      </c>
      <c r="W137" s="11" t="str">
        <f>IFERROR(VLOOKUP($A137,'H60 TR100 M'!$AJ$3:$AP$165,7,0),"")</f>
        <v/>
      </c>
      <c r="X137" s="11" t="str">
        <f>IFERROR(VLOOKUP($A137,'Liszkor M'!$BR$3:$BX$38,7,0),"")</f>
        <v/>
      </c>
      <c r="Y137" s="11" t="str">
        <f>IFERROR(VLOOKUP($A137,'KW M'!$BQ$2:$BW$10,7,0),"")</f>
        <v/>
      </c>
      <c r="Z137" s="11" t="str">
        <f>IFERROR(VLOOKUP($A137,'Wilga M'!$L$3:$R$41,7,0),"")</f>
        <v/>
      </c>
      <c r="AA137" s="11" t="str">
        <f>IFERROR(VLOOKUP($A137,'NM 200 M'!$M$6:$S$41,7,0),"")</f>
        <v/>
      </c>
      <c r="AB137" s="21">
        <f>MIN(COUNT(F137:AA137)-COUNT(#REF!,W137,#REF!)*0.1,6)</f>
        <v>2</v>
      </c>
    </row>
    <row r="138" spans="1:28">
      <c r="A138">
        <v>117</v>
      </c>
      <c r="B138" s="18" t="str">
        <f>VLOOKUP($A138,id!$C:$H,6,0)</f>
        <v>Jakubowski Jarosław</v>
      </c>
      <c r="C138" s="18">
        <f>VLOOKUP($A138,id!$C:$H,4,0)</f>
        <v>0</v>
      </c>
      <c r="D138" s="2">
        <f>IF(E137=E138,D137,ROW(B136))</f>
        <v>136</v>
      </c>
      <c r="E138" s="10">
        <f>LARGE(F138:AA138,1)+IFERROR(LARGE(F138:AA138,2),0)+IFERROR(LARGE(F138:AA138,3),0)+IFERROR(LARGE(F138:AA138,4),0)+IFERROR(LARGE(F138:AA138,5),0)+IFERROR(LARGE(F138:AA138,6),0)</f>
        <v>77.152454804601618</v>
      </c>
      <c r="F138" s="11"/>
      <c r="G138" s="11"/>
      <c r="H138" s="11"/>
      <c r="I138" s="11"/>
      <c r="J138" s="11">
        <f>IFERROR(VLOOKUP($A138,'Mazurskie Tropy M'!$L$2:$R$39,7,0),"")</f>
        <v>21.289756299907065</v>
      </c>
      <c r="K138" s="11" t="str">
        <f>IFERROR(VLOOKUP($A138,'Grassor 300 M'!$BV$5:$CB$30,7,0),"")</f>
        <v/>
      </c>
      <c r="L138" s="11" t="str">
        <f>IFERROR(VLOOKUP($A138,'BO M'!$Q$2:$W$57,7,0),"")</f>
        <v/>
      </c>
      <c r="M138" s="11" t="str">
        <f>IFERROR(VLOOKUP($A138,'Hawran M'!$AN$3:$AT$38,7,0),"")</f>
        <v/>
      </c>
      <c r="N138" s="11" t="str">
        <f>IFERROR(VLOOKUP($A138,'Orientakcja 14 M'!$M$3:$S$43,7,0),"")</f>
        <v/>
      </c>
      <c r="O138" s="11" t="str">
        <f>IFERROR(VLOOKUP($A138,'ITOrient M'!$P$3:$V$37,7,0),"")</f>
        <v/>
      </c>
      <c r="P138" s="11" t="str">
        <f>IFERROR(VLOOKUP($A138,'Jatka M'!$K$4:$Q$19,7,0),"")</f>
        <v/>
      </c>
      <c r="Q138" s="11" t="str">
        <f>IFERROR(VLOOKUP($A138,'Korno M'!$AG$2:$AM$37,7,0),"")</f>
        <v/>
      </c>
      <c r="R138" s="11" t="str">
        <f>IFERROR(VLOOKUP($A138,'Mordownik M'!$H$3:$N$23,7,0),"")</f>
        <v/>
      </c>
      <c r="S138" s="11" t="str">
        <f>IFERROR(VLOOKUP($A138,'Orientakcja 15 M'!$M$3:$S$47,7,0),"")</f>
        <v/>
      </c>
      <c r="T138" s="11" t="str">
        <f>IFERROR(VLOOKUP($A138,'XXII Szago M'!$H$3:$N$45,7,0),"")</f>
        <v/>
      </c>
      <c r="U138" s="11" t="str">
        <f>IFERROR(VLOOKUP($A138,'XX zKompasem M'!$L$3:$R$33,7,0),"")</f>
        <v/>
      </c>
      <c r="V138" s="11" t="str">
        <f>IFERROR(VLOOKUP($A138,'H60 TR200 M'!$AS$3:$AY$102,7,0),"")</f>
        <v/>
      </c>
      <c r="W138" s="11">
        <f>IFERROR(VLOOKUP($A138,'H60 TR100 M'!$AJ$3:$AP$165,7,0),"")</f>
        <v>55.862698504694549</v>
      </c>
      <c r="X138" s="11" t="str">
        <f>IFERROR(VLOOKUP($A138,'Liszkor M'!$BR$3:$BX$38,7,0),"")</f>
        <v/>
      </c>
      <c r="Y138" s="11" t="str">
        <f>IFERROR(VLOOKUP($A138,'KW M'!$BQ$2:$BW$10,7,0),"")</f>
        <v/>
      </c>
      <c r="Z138" s="11" t="str">
        <f>IFERROR(VLOOKUP($A138,'Wilga M'!$L$3:$R$41,7,0),"")</f>
        <v/>
      </c>
      <c r="AA138" s="11" t="str">
        <f>IFERROR(VLOOKUP($A138,'NM 200 M'!$M$6:$S$41,7,0),"")</f>
        <v/>
      </c>
      <c r="AB138" s="21">
        <f>MIN(COUNT(F138:AA138)-COUNT(#REF!,W138,#REF!)*0.1,6)</f>
        <v>1.9</v>
      </c>
    </row>
    <row r="139" spans="1:28">
      <c r="A139">
        <v>355</v>
      </c>
      <c r="B139" s="18" t="str">
        <f>VLOOKUP($A139,id!$C:$H,6,0)</f>
        <v>Zamojski Paweł</v>
      </c>
      <c r="C139" s="18">
        <f>VLOOKUP($A139,id!$C:$H,4,0)</f>
        <v>0</v>
      </c>
      <c r="D139" s="2">
        <f>IF(E138=E139,D138,ROW(B137))</f>
        <v>137</v>
      </c>
      <c r="E139" s="10">
        <f>LARGE(F139:AA139,1)+IFERROR(LARGE(F139:AA139,2),0)+IFERROR(LARGE(F139:AA139,3),0)+IFERROR(LARGE(F139:AA139,4),0)+IFERROR(LARGE(F139:AA139,5),0)+IFERROR(LARGE(F139:AA139,6),0)</f>
        <v>76.688148943788022</v>
      </c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 t="str">
        <f>IFERROR(VLOOKUP($A139,'H60 TR200 M'!$AS$3:$AY$102,7,0),"")</f>
        <v/>
      </c>
      <c r="W139" s="11">
        <f>IFERROR(VLOOKUP($A139,'H60 TR100 M'!$AJ$3:$AP$165,7,0),"")</f>
        <v>76.688148943788022</v>
      </c>
      <c r="X139" s="11" t="str">
        <f>IFERROR(VLOOKUP($A139,'Liszkor M'!$BR$3:$BX$38,7,0),"")</f>
        <v/>
      </c>
      <c r="Y139" s="11" t="str">
        <f>IFERROR(VLOOKUP($A139,'KW M'!$BQ$2:$BW$10,7,0),"")</f>
        <v/>
      </c>
      <c r="Z139" s="11" t="str">
        <f>IFERROR(VLOOKUP($A139,'Wilga M'!$L$3:$R$41,7,0),"")</f>
        <v/>
      </c>
      <c r="AA139" s="11" t="str">
        <f>IFERROR(VLOOKUP($A139,'NM 200 M'!$M$6:$S$41,7,0),"")</f>
        <v/>
      </c>
      <c r="AB139" s="21">
        <f>MIN(COUNT(F139:AA139)-COUNT(#REF!,W139,#REF!)*0.1,6)</f>
        <v>0.9</v>
      </c>
    </row>
    <row r="140" spans="1:28">
      <c r="A140">
        <v>42</v>
      </c>
      <c r="B140" s="18" t="str">
        <f>VLOOKUP($A140,id!$C:$H,6,0)</f>
        <v>Waleńczak Tomasz</v>
      </c>
      <c r="C140" s="18" t="str">
        <f>VLOOKUP($A140,id!$C:$H,4,0)</f>
        <v>TomCat</v>
      </c>
      <c r="D140" s="2">
        <f>IF(E139=E140,D139,ROW(B138))</f>
        <v>138</v>
      </c>
      <c r="E140" s="10">
        <f>LARGE(F140:AA140,1)+IFERROR(LARGE(F140:AA140,2),0)+IFERROR(LARGE(F140:AA140,3),0)+IFERROR(LARGE(F140:AA140,4),0)+IFERROR(LARGE(F140:AA140,5),0)+IFERROR(LARGE(F140:AA140,6),0)</f>
        <v>76.618718643203223</v>
      </c>
      <c r="F140" s="11">
        <f>IFERROR(VLOOKUP(A140,'Pazur M'!K:Q,7,0),"")</f>
        <v>17.157725275803184</v>
      </c>
      <c r="G140" s="11">
        <f>IFERROR(VLOOKUP(A140,'XXI Szago M'!BL:BR,7,0),"")</f>
        <v>59.460993367400043</v>
      </c>
      <c r="H140" s="11" t="str">
        <f>IFERROR(VLOOKUP($A140,'XIX zKompasem M'!L:R,7,0),"")</f>
        <v/>
      </c>
      <c r="I140" s="11" t="str">
        <f>IFERROR(VLOOKUP($A140,'Roztoczńska 13 M'!$H$2:$N$13,7,0),"")</f>
        <v/>
      </c>
      <c r="J140" s="11" t="str">
        <f>IFERROR(VLOOKUP($A140,'Mazurskie Tropy M'!$L$2:$R$39,7,0),"")</f>
        <v/>
      </c>
      <c r="K140" s="11" t="str">
        <f>IFERROR(VLOOKUP($A140,'Grassor 300 M'!$BV$5:$CB$30,7,0),"")</f>
        <v/>
      </c>
      <c r="L140" s="11" t="str">
        <f>IFERROR(VLOOKUP($A140,'BO M'!$Q$2:$W$57,7,0),"")</f>
        <v/>
      </c>
      <c r="M140" s="11" t="str">
        <f>IFERROR(VLOOKUP($A140,'Hawran M'!$AN$3:$AT$38,7,0),"")</f>
        <v/>
      </c>
      <c r="N140" s="11" t="str">
        <f>IFERROR(VLOOKUP($A140,'Orientakcja 14 M'!$M$3:$S$43,7,0),"")</f>
        <v/>
      </c>
      <c r="O140" s="11" t="str">
        <f>IFERROR(VLOOKUP($A140,'ITOrient M'!$P$3:$V$37,7,0),"")</f>
        <v/>
      </c>
      <c r="P140" s="11" t="str">
        <f>IFERROR(VLOOKUP($A140,'Jatka M'!$K$4:$Q$19,7,0),"")</f>
        <v/>
      </c>
      <c r="Q140" s="11" t="str">
        <f>IFERROR(VLOOKUP($A140,'Korno M'!$AG$2:$AM$37,7,0),"")</f>
        <v/>
      </c>
      <c r="R140" s="11" t="str">
        <f>IFERROR(VLOOKUP($A140,'Mordownik M'!$H$3:$N$23,7,0),"")</f>
        <v/>
      </c>
      <c r="S140" s="11" t="str">
        <f>IFERROR(VLOOKUP($A140,'Orientakcja 15 M'!$M$3:$S$47,7,0),"")</f>
        <v/>
      </c>
      <c r="T140" s="11" t="str">
        <f>IFERROR(VLOOKUP($A140,'XXII Szago M'!$H$3:$N$45,7,0),"")</f>
        <v/>
      </c>
      <c r="U140" s="11" t="str">
        <f>IFERROR(VLOOKUP($A140,'XX zKompasem M'!$L$3:$R$33,7,0),"")</f>
        <v/>
      </c>
      <c r="V140" s="11" t="str">
        <f>IFERROR(VLOOKUP($A140,'H60 TR200 M'!$AS$3:$AY$102,7,0),"")</f>
        <v/>
      </c>
      <c r="W140" s="11" t="str">
        <f>IFERROR(VLOOKUP($A140,'H60 TR100 M'!$AJ$3:$AP$165,7,0),"")</f>
        <v/>
      </c>
      <c r="X140" s="11" t="str">
        <f>IFERROR(VLOOKUP($A140,'Liszkor M'!$BR$3:$BX$38,7,0),"")</f>
        <v/>
      </c>
      <c r="Y140" s="11" t="str">
        <f>IFERROR(VLOOKUP($A140,'KW M'!$BQ$2:$BW$10,7,0),"")</f>
        <v/>
      </c>
      <c r="Z140" s="11" t="str">
        <f>IFERROR(VLOOKUP($A140,'Wilga M'!$L$3:$R$41,7,0),"")</f>
        <v/>
      </c>
      <c r="AA140" s="11" t="str">
        <f>IFERROR(VLOOKUP($A140,'NM 200 M'!$M$6:$S$41,7,0),"")</f>
        <v/>
      </c>
      <c r="AB140" s="21">
        <f>MIN(COUNT(F140:AA140)-COUNT(#REF!,W140,#REF!)*0.1,6)</f>
        <v>2</v>
      </c>
    </row>
    <row r="141" spans="1:28">
      <c r="A141" s="12">
        <v>41</v>
      </c>
      <c r="B141" s="18" t="str">
        <f>VLOOKUP($A141,id!$C:$H,6,0)</f>
        <v>Kot Adam</v>
      </c>
      <c r="C141" s="18" t="str">
        <f>VLOOKUP($A141,id!$C:$H,4,0)</f>
        <v>TomCat</v>
      </c>
      <c r="D141" s="2">
        <f>IF(E140=E141,D140,ROW(B139))</f>
        <v>139</v>
      </c>
      <c r="E141" s="10">
        <f>LARGE(F141:AA141,1)+IFERROR(LARGE(F141:AA141,2),0)+IFERROR(LARGE(F141:AA141,3),0)+IFERROR(LARGE(F141:AA141,4),0)+IFERROR(LARGE(F141:AA141,5),0)+IFERROR(LARGE(F141:AA141,6),0)</f>
        <v>76.608206109458408</v>
      </c>
      <c r="F141" s="11">
        <f>IFERROR(VLOOKUP(A141,'Pazur M'!K:Q,7,0),"")</f>
        <v>17.157725275803184</v>
      </c>
      <c r="G141" s="11">
        <f>IFERROR(VLOOKUP(A141,'XXI Szago M'!BL:BR,7,0),"")</f>
        <v>59.450480833655227</v>
      </c>
      <c r="H141" s="11" t="str">
        <f>IFERROR(VLOOKUP($A141,'XIX zKompasem M'!L:R,7,0),"")</f>
        <v/>
      </c>
      <c r="I141" s="11" t="str">
        <f>IFERROR(VLOOKUP($A141,'Roztoczńska 13 M'!$H$2:$N$13,7,0),"")</f>
        <v/>
      </c>
      <c r="J141" s="11" t="str">
        <f>IFERROR(VLOOKUP($A141,'Mazurskie Tropy M'!$L$2:$R$39,7,0),"")</f>
        <v/>
      </c>
      <c r="K141" s="11" t="str">
        <f>IFERROR(VLOOKUP($A141,'Grassor 300 M'!$BV$5:$CB$30,7,0),"")</f>
        <v/>
      </c>
      <c r="L141" s="11" t="str">
        <f>IFERROR(VLOOKUP($A141,'BO M'!$Q$2:$W$57,7,0),"")</f>
        <v/>
      </c>
      <c r="M141" s="11" t="str">
        <f>IFERROR(VLOOKUP($A141,'Hawran M'!$AN$3:$AT$38,7,0),"")</f>
        <v/>
      </c>
      <c r="N141" s="11" t="str">
        <f>IFERROR(VLOOKUP($A141,'Orientakcja 14 M'!$M$3:$S$43,7,0),"")</f>
        <v/>
      </c>
      <c r="O141" s="11" t="str">
        <f>IFERROR(VLOOKUP($A141,'ITOrient M'!$P$3:$V$37,7,0),"")</f>
        <v/>
      </c>
      <c r="P141" s="11" t="str">
        <f>IFERROR(VLOOKUP($A141,'Jatka M'!$K$4:$Q$19,7,0),"")</f>
        <v/>
      </c>
      <c r="Q141" s="11" t="str">
        <f>IFERROR(VLOOKUP($A141,'Korno M'!$AG$2:$AM$37,7,0),"")</f>
        <v/>
      </c>
      <c r="R141" s="11" t="str">
        <f>IFERROR(VLOOKUP($A141,'Mordownik M'!$H$3:$N$23,7,0),"")</f>
        <v/>
      </c>
      <c r="S141" s="11" t="str">
        <f>IFERROR(VLOOKUP($A141,'Orientakcja 15 M'!$M$3:$S$47,7,0),"")</f>
        <v/>
      </c>
      <c r="T141" s="11" t="str">
        <f>IFERROR(VLOOKUP($A141,'XXII Szago M'!$H$3:$N$45,7,0),"")</f>
        <v/>
      </c>
      <c r="U141" s="11" t="str">
        <f>IFERROR(VLOOKUP($A141,'XX zKompasem M'!$L$3:$R$33,7,0),"")</f>
        <v/>
      </c>
      <c r="V141" s="11" t="str">
        <f>IFERROR(VLOOKUP($A141,'H60 TR200 M'!$AS$3:$AY$102,7,0),"")</f>
        <v/>
      </c>
      <c r="W141" s="11" t="str">
        <f>IFERROR(VLOOKUP($A141,'H60 TR100 M'!$AJ$3:$AP$165,7,0),"")</f>
        <v/>
      </c>
      <c r="X141" s="11" t="str">
        <f>IFERROR(VLOOKUP($A141,'Liszkor M'!$BR$3:$BX$38,7,0),"")</f>
        <v/>
      </c>
      <c r="Y141" s="11" t="str">
        <f>IFERROR(VLOOKUP($A141,'KW M'!$BQ$2:$BW$10,7,0),"")</f>
        <v/>
      </c>
      <c r="Z141" s="11" t="str">
        <f>IFERROR(VLOOKUP($A141,'Wilga M'!$L$3:$R$41,7,0),"")</f>
        <v/>
      </c>
      <c r="AA141" s="11" t="str">
        <f>IFERROR(VLOOKUP($A141,'NM 200 M'!$M$6:$S$41,7,0),"")</f>
        <v/>
      </c>
      <c r="AB141" s="21">
        <f>MIN(COUNT(F141:AA141)-COUNT(#REF!,W141,#REF!)*0.1,6)</f>
        <v>2</v>
      </c>
    </row>
    <row r="142" spans="1:28">
      <c r="A142">
        <v>296</v>
      </c>
      <c r="B142" s="18" t="str">
        <f>VLOOKUP($A142,id!$C:$H,6,0)</f>
        <v>Goździewicz Paweł</v>
      </c>
      <c r="C142" s="18" t="str">
        <f>VLOOKUP($A142,id!$C:$H,4,0)</f>
        <v>biegamyrazem Gdynia</v>
      </c>
      <c r="D142" s="2">
        <f>IF(E141=E142,D141,ROW(B140))</f>
        <v>140</v>
      </c>
      <c r="E142" s="10">
        <f>LARGE(F142:AA142,1)+IFERROR(LARGE(F142:AA142,2),0)+IFERROR(LARGE(F142:AA142,3),0)+IFERROR(LARGE(F142:AA142,4),0)+IFERROR(LARGE(F142:AA142,5),0)+IFERROR(LARGE(F142:AA142,6),0)</f>
        <v>76.401677353508944</v>
      </c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>
        <f>IFERROR(VLOOKUP($A142,'H60 TR200 M'!$AS$3:$AY$102,7,0),"")</f>
        <v>76.401677353508944</v>
      </c>
      <c r="W142" s="11" t="str">
        <f>IFERROR(VLOOKUP($A142,'H60 TR100 M'!$AJ$3:$AP$165,7,0),"")</f>
        <v/>
      </c>
      <c r="X142" s="11" t="str">
        <f>IFERROR(VLOOKUP($A142,'Liszkor M'!$BR$3:$BX$38,7,0),"")</f>
        <v/>
      </c>
      <c r="Y142" s="11" t="str">
        <f>IFERROR(VLOOKUP($A142,'KW M'!$BQ$2:$BW$10,7,0),"")</f>
        <v/>
      </c>
      <c r="Z142" s="11" t="str">
        <f>IFERROR(VLOOKUP($A142,'Wilga M'!$L$3:$R$41,7,0),"")</f>
        <v/>
      </c>
      <c r="AA142" s="11" t="str">
        <f>IFERROR(VLOOKUP($A142,'NM 200 M'!$M$6:$S$41,7,0),"")</f>
        <v/>
      </c>
      <c r="AB142" s="21">
        <f>MIN(COUNT(F142:AA142)-COUNT(#REF!,W142,#REF!)*0.1,6)</f>
        <v>1</v>
      </c>
    </row>
    <row r="143" spans="1:28">
      <c r="A143">
        <v>114</v>
      </c>
      <c r="B143" s="18" t="str">
        <f>VLOOKUP($A143,id!$C:$H,6,0)</f>
        <v>Skorupowski Jacek</v>
      </c>
      <c r="C143" s="18" t="str">
        <f>VLOOKUP($A143,id!$C:$H,4,0)</f>
        <v>Cenzus Pro MTB Team</v>
      </c>
      <c r="D143" s="2">
        <f>IF(E142=E143,D142,ROW(B141))</f>
        <v>141</v>
      </c>
      <c r="E143" s="10">
        <f>LARGE(F143:AA143,1)+IFERROR(LARGE(F143:AA143,2),0)+IFERROR(LARGE(F143:AA143,3),0)+IFERROR(LARGE(F143:AA143,4),0)+IFERROR(LARGE(F143:AA143,5),0)+IFERROR(LARGE(F143:AA143,6),0)</f>
        <v>76.239762265992226</v>
      </c>
      <c r="F143" s="11"/>
      <c r="G143" s="11"/>
      <c r="H143" s="11"/>
      <c r="I143" s="11"/>
      <c r="J143" s="11">
        <f>IFERROR(VLOOKUP($A143,'Mazurskie Tropy M'!$L$2:$R$39,7,0),"")</f>
        <v>32.065134659871092</v>
      </c>
      <c r="K143" s="11" t="str">
        <f>IFERROR(VLOOKUP($A143,'Grassor 300 M'!$BV$5:$CB$30,7,0),"")</f>
        <v/>
      </c>
      <c r="L143" s="11" t="str">
        <f>IFERROR(VLOOKUP($A143,'BO M'!$Q$2:$W$57,7,0),"")</f>
        <v/>
      </c>
      <c r="M143" s="11">
        <f>IFERROR(VLOOKUP($A143,'Hawran M'!$AN$3:$AT$38,7,0),"")</f>
        <v>44.174627606121135</v>
      </c>
      <c r="N143" s="11" t="str">
        <f>IFERROR(VLOOKUP($A143,'Orientakcja 14 M'!$M$3:$S$43,7,0),"")</f>
        <v/>
      </c>
      <c r="O143" s="11" t="str">
        <f>IFERROR(VLOOKUP($A143,'ITOrient M'!$P$3:$V$37,7,0),"")</f>
        <v/>
      </c>
      <c r="P143" s="11" t="str">
        <f>IFERROR(VLOOKUP($A143,'Jatka M'!$K$4:$Q$19,7,0),"")</f>
        <v/>
      </c>
      <c r="Q143" s="11" t="str">
        <f>IFERROR(VLOOKUP($A143,'Korno M'!$AG$2:$AM$37,7,0),"")</f>
        <v/>
      </c>
      <c r="R143" s="11" t="str">
        <f>IFERROR(VLOOKUP($A143,'Mordownik M'!$H$3:$N$23,7,0),"")</f>
        <v/>
      </c>
      <c r="S143" s="11" t="str">
        <f>IFERROR(VLOOKUP($A143,'Orientakcja 15 M'!$M$3:$S$47,7,0),"")</f>
        <v/>
      </c>
      <c r="T143" s="11" t="str">
        <f>IFERROR(VLOOKUP($A143,'XXII Szago M'!$H$3:$N$45,7,0),"")</f>
        <v/>
      </c>
      <c r="U143" s="11" t="str">
        <f>IFERROR(VLOOKUP($A143,'XX zKompasem M'!$L$3:$R$33,7,0),"")</f>
        <v/>
      </c>
      <c r="V143" s="11" t="str">
        <f>IFERROR(VLOOKUP($A143,'H60 TR200 M'!$AS$3:$AY$102,7,0),"")</f>
        <v/>
      </c>
      <c r="W143" s="11" t="str">
        <f>IFERROR(VLOOKUP($A143,'H60 TR100 M'!$AJ$3:$AP$165,7,0),"")</f>
        <v/>
      </c>
      <c r="X143" s="11" t="str">
        <f>IFERROR(VLOOKUP($A143,'Liszkor M'!$BR$3:$BX$38,7,0),"")</f>
        <v/>
      </c>
      <c r="Y143" s="11" t="str">
        <f>IFERROR(VLOOKUP($A143,'KW M'!$BQ$2:$BW$10,7,0),"")</f>
        <v/>
      </c>
      <c r="Z143" s="11" t="str">
        <f>IFERROR(VLOOKUP($A143,'Wilga M'!$L$3:$R$41,7,0),"")</f>
        <v/>
      </c>
      <c r="AA143" s="11" t="str">
        <f>IFERROR(VLOOKUP($A143,'NM 200 M'!$M$6:$S$41,7,0),"")</f>
        <v/>
      </c>
      <c r="AB143" s="21">
        <f>MIN(COUNT(F143:AA143)-COUNT(#REF!,W143,#REF!)*0.1,6)</f>
        <v>2</v>
      </c>
    </row>
    <row r="144" spans="1:28">
      <c r="A144">
        <v>269</v>
      </c>
      <c r="B144" s="18" t="str">
        <f>VLOOKUP($A144,id!$C:$H,6,0)</f>
        <v>Malinowski Marek</v>
      </c>
      <c r="C144" s="18">
        <f>VLOOKUP($A144,id!$C:$H,4,0)</f>
        <v>0</v>
      </c>
      <c r="D144" s="2">
        <f>IF(E143=E144,D143,ROW(B142))</f>
        <v>142</v>
      </c>
      <c r="E144" s="10">
        <f>LARGE(F144:AA144,1)+IFERROR(LARGE(F144:AA144,2),0)+IFERROR(LARGE(F144:AA144,3),0)+IFERROR(LARGE(F144:AA144,4),0)+IFERROR(LARGE(F144:AA144,5),0)+IFERROR(LARGE(F144:AA144,6),0)</f>
        <v>73.036522122917361</v>
      </c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>
        <f>IFERROR(VLOOKUP($A144,'XXII Szago M'!$H$3:$N$45,7,0),"")</f>
        <v>73.036522122917361</v>
      </c>
      <c r="U144" s="11" t="str">
        <f>IFERROR(VLOOKUP($A144,'XX zKompasem M'!$L$3:$R$33,7,0),"")</f>
        <v/>
      </c>
      <c r="V144" s="11" t="str">
        <f>IFERROR(VLOOKUP($A144,'H60 TR200 M'!$AS$3:$AY$102,7,0),"")</f>
        <v/>
      </c>
      <c r="W144" s="11" t="str">
        <f>IFERROR(VLOOKUP($A144,'H60 TR100 M'!$AJ$3:$AP$165,7,0),"")</f>
        <v/>
      </c>
      <c r="X144" s="11" t="str">
        <f>IFERROR(VLOOKUP($A144,'Liszkor M'!$BR$3:$BX$38,7,0),"")</f>
        <v/>
      </c>
      <c r="Y144" s="11" t="str">
        <f>IFERROR(VLOOKUP($A144,'KW M'!$BQ$2:$BW$10,7,0),"")</f>
        <v/>
      </c>
      <c r="Z144" s="11" t="str">
        <f>IFERROR(VLOOKUP($A144,'Wilga M'!$L$3:$R$41,7,0),"")</f>
        <v/>
      </c>
      <c r="AA144" s="11" t="str">
        <f>IFERROR(VLOOKUP($A144,'NM 200 M'!$M$6:$S$41,7,0),"")</f>
        <v/>
      </c>
      <c r="AB144" s="21">
        <f>MIN(COUNT(F144:AA144)-COUNT(#REF!,W144,#REF!)*0.1,6)</f>
        <v>1</v>
      </c>
    </row>
    <row r="145" spans="1:28">
      <c r="A145">
        <v>258</v>
      </c>
      <c r="B145" s="18" t="str">
        <f>VLOOKUP($A145,id!$C:$H,6,0)</f>
        <v>Szypliński Michał</v>
      </c>
      <c r="C145" s="18" t="str">
        <f>VLOOKUP($A145,id!$C:$H,4,0)</f>
        <v>Team 360°</v>
      </c>
      <c r="D145" s="2">
        <f>IF(E144=E145,D144,ROW(B143))</f>
        <v>143</v>
      </c>
      <c r="E145" s="10">
        <f>LARGE(F145:AA145,1)+IFERROR(LARGE(F145:AA145,2),0)+IFERROR(LARGE(F145:AA145,3),0)+IFERROR(LARGE(F145:AA145,4),0)+IFERROR(LARGE(F145:AA145,5),0)+IFERROR(LARGE(F145:AA145,6),0)</f>
        <v>73.025140963444699</v>
      </c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>
        <f>IFERROR(VLOOKUP($A145,'Orientakcja 15 M'!$M$3:$S$47,7,0),"")</f>
        <v>73.025140963444699</v>
      </c>
      <c r="T145" s="11" t="str">
        <f>IFERROR(VLOOKUP($A145,'XXII Szago M'!$H$3:$N$45,7,0),"")</f>
        <v/>
      </c>
      <c r="U145" s="11" t="str">
        <f>IFERROR(VLOOKUP($A145,'XX zKompasem M'!$L$3:$R$33,7,0),"")</f>
        <v/>
      </c>
      <c r="V145" s="11" t="str">
        <f>IFERROR(VLOOKUP($A145,'H60 TR200 M'!$AS$3:$AY$102,7,0),"")</f>
        <v/>
      </c>
      <c r="W145" s="11" t="str">
        <f>IFERROR(VLOOKUP($A145,'H60 TR100 M'!$AJ$3:$AP$165,7,0),"")</f>
        <v/>
      </c>
      <c r="X145" s="11" t="str">
        <f>IFERROR(VLOOKUP($A145,'Liszkor M'!$BR$3:$BX$38,7,0),"")</f>
        <v/>
      </c>
      <c r="Y145" s="11" t="str">
        <f>IFERROR(VLOOKUP($A145,'KW M'!$BQ$2:$BW$10,7,0),"")</f>
        <v/>
      </c>
      <c r="Z145" s="11" t="str">
        <f>IFERROR(VLOOKUP($A145,'Wilga M'!$L$3:$R$41,7,0),"")</f>
        <v/>
      </c>
      <c r="AA145" s="11" t="str">
        <f>IFERROR(VLOOKUP($A145,'NM 200 M'!$M$6:$S$41,7,0),"")</f>
        <v/>
      </c>
      <c r="AB145" s="21">
        <f>MIN(COUNT(F145:AA145)-COUNT(#REF!,W145,#REF!)*0.1,6)</f>
        <v>1</v>
      </c>
    </row>
    <row r="146" spans="1:28">
      <c r="A146">
        <v>451</v>
      </c>
      <c r="B146" s="18" t="str">
        <f>VLOOKUP($A146,id!$C:$H,6,0)</f>
        <v>Pochwała Łukasz</v>
      </c>
      <c r="C146" s="18">
        <f>VLOOKUP($A146,id!$C:$H,4,0)</f>
        <v>0</v>
      </c>
      <c r="D146" s="2">
        <f>IF(E145=E146,D145,ROW(B144))</f>
        <v>144</v>
      </c>
      <c r="E146" s="10">
        <f>LARGE(F146:AA146,1)+IFERROR(LARGE(F146:AA146,2),0)+IFERROR(LARGE(F146:AA146,3),0)+IFERROR(LARGE(F146:AA146,4),0)+IFERROR(LARGE(F146:AA146,5),0)+IFERROR(LARGE(F146:AA146,6),0)</f>
        <v>73.015780590604663</v>
      </c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 t="str">
        <f>IFERROR(VLOOKUP($A146,'H60 TR200 M'!$AS$3:$AY$102,7,0),"")</f>
        <v/>
      </c>
      <c r="W146" s="11">
        <f>IFERROR(VLOOKUP($A146,'H60 TR100 M'!$AJ$3:$AP$165,7,0),"")</f>
        <v>29.38910506848601</v>
      </c>
      <c r="X146" s="11" t="str">
        <f>IFERROR(VLOOKUP($A146,'Liszkor M'!$BR$3:$BX$38,7,0),"")</f>
        <v/>
      </c>
      <c r="Y146" s="11" t="str">
        <f>IFERROR(VLOOKUP($A146,'KW M'!$BQ$2:$BW$10,7,0),"")</f>
        <v/>
      </c>
      <c r="Z146" s="11" t="str">
        <f>IFERROR(VLOOKUP($A146,'Wilga M'!$L$3:$R$41,7,0),"")</f>
        <v/>
      </c>
      <c r="AA146" s="11">
        <f>IFERROR(VLOOKUP($A146,'NM 200 M'!$M$6:$S$41,7,0),"")</f>
        <v>43.626675522118646</v>
      </c>
      <c r="AB146" s="21">
        <f>MIN(COUNT(F146:AA146)-COUNT(#REF!,W146,#REF!)*0.1,6)</f>
        <v>1.9</v>
      </c>
    </row>
    <row r="147" spans="1:28">
      <c r="A147">
        <v>297</v>
      </c>
      <c r="B147" s="18" t="str">
        <f>VLOOKUP($A147,id!$C:$H,6,0)</f>
        <v>Ciesielski Witold</v>
      </c>
      <c r="C147" s="18">
        <f>VLOOKUP($A147,id!$C:$H,4,0)</f>
        <v>0</v>
      </c>
      <c r="D147" s="2">
        <f>IF(E146=E147,D146,ROW(B145))</f>
        <v>145</v>
      </c>
      <c r="E147" s="10">
        <f>LARGE(F147:AA147,1)+IFERROR(LARGE(F147:AA147,2),0)+IFERROR(LARGE(F147:AA147,3),0)+IFERROR(LARGE(F147:AA147,4),0)+IFERROR(LARGE(F147:AA147,5),0)+IFERROR(LARGE(F147:AA147,6),0)</f>
        <v>72.972514780987112</v>
      </c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>
        <f>IFERROR(VLOOKUP($A147,'H60 TR200 M'!$AS$3:$AY$102,7,0),"")</f>
        <v>72.972514780987112</v>
      </c>
      <c r="W147" s="11" t="str">
        <f>IFERROR(VLOOKUP($A147,'H60 TR100 M'!$AJ$3:$AP$165,7,0),"")</f>
        <v/>
      </c>
      <c r="X147" s="11" t="str">
        <f>IFERROR(VLOOKUP($A147,'Liszkor M'!$BR$3:$BX$38,7,0),"")</f>
        <v/>
      </c>
      <c r="Y147" s="11" t="str">
        <f>IFERROR(VLOOKUP($A147,'KW M'!$BQ$2:$BW$10,7,0),"")</f>
        <v/>
      </c>
      <c r="Z147" s="11" t="str">
        <f>IFERROR(VLOOKUP($A147,'Wilga M'!$L$3:$R$41,7,0),"")</f>
        <v/>
      </c>
      <c r="AA147" s="11" t="str">
        <f>IFERROR(VLOOKUP($A147,'NM 200 M'!$M$6:$S$41,7,0),"")</f>
        <v/>
      </c>
      <c r="AB147" s="21">
        <f>MIN(COUNT(F147:AA147)-COUNT(#REF!,W147,#REF!)*0.1,6)</f>
        <v>1</v>
      </c>
    </row>
    <row r="148" spans="1:28">
      <c r="A148" s="12">
        <v>37</v>
      </c>
      <c r="B148" s="18" t="str">
        <f>VLOOKUP($A148,id!$C:$H,6,0)</f>
        <v>Gałaguz Jacek</v>
      </c>
      <c r="C148" s="18" t="str">
        <f>VLOOKUP($A148,id!$C:$H,4,0)</f>
        <v>OIL Koszalin</v>
      </c>
      <c r="D148" s="2">
        <f>IF(E147=E148,D147,ROW(B146))</f>
        <v>146</v>
      </c>
      <c r="E148" s="10">
        <f>LARGE(F148:AA148,1)+IFERROR(LARGE(F148:AA148,2),0)+IFERROR(LARGE(F148:AA148,3),0)+IFERROR(LARGE(F148:AA148,4),0)+IFERROR(LARGE(F148:AA148,5),0)+IFERROR(LARGE(F148:AA148,6),0)</f>
        <v>72.91605654470456</v>
      </c>
      <c r="F148" s="11">
        <f>IFERROR(VLOOKUP(A148,'Pazur M'!K:Q,7,0),"")</f>
        <v>29.957933021243651</v>
      </c>
      <c r="G148" s="11" t="str">
        <f>IFERROR(VLOOKUP(A148,'XXI Szago M'!BL:BR,7,0),"")</f>
        <v/>
      </c>
      <c r="H148" s="11">
        <f>IFERROR(VLOOKUP($A148,'XIX zKompasem M'!L:R,7,0),"")</f>
        <v>42.958123523460905</v>
      </c>
      <c r="I148" s="11" t="str">
        <f>IFERROR(VLOOKUP($A148,'Roztoczńska 13 M'!$H$2:$N$13,7,0),"")</f>
        <v/>
      </c>
      <c r="J148" s="11" t="str">
        <f>IFERROR(VLOOKUP($A148,'Mazurskie Tropy M'!$L$2:$R$39,7,0),"")</f>
        <v/>
      </c>
      <c r="K148" s="11" t="str">
        <f>IFERROR(VLOOKUP($A148,'Grassor 300 M'!$BV$5:$CB$30,7,0),"")</f>
        <v/>
      </c>
      <c r="L148" s="11" t="str">
        <f>IFERROR(VLOOKUP($A148,'BO M'!$Q$2:$W$57,7,0),"")</f>
        <v/>
      </c>
      <c r="M148" s="11" t="str">
        <f>IFERROR(VLOOKUP($A148,'Hawran M'!$AN$3:$AT$38,7,0),"")</f>
        <v/>
      </c>
      <c r="N148" s="11" t="str">
        <f>IFERROR(VLOOKUP($A148,'Orientakcja 14 M'!$M$3:$S$43,7,0),"")</f>
        <v/>
      </c>
      <c r="O148" s="11" t="str">
        <f>IFERROR(VLOOKUP($A148,'ITOrient M'!$P$3:$V$37,7,0),"")</f>
        <v/>
      </c>
      <c r="P148" s="11" t="str">
        <f>IFERROR(VLOOKUP($A148,'Jatka M'!$K$4:$Q$19,7,0),"")</f>
        <v/>
      </c>
      <c r="Q148" s="11" t="str">
        <f>IFERROR(VLOOKUP($A148,'Korno M'!$AG$2:$AM$37,7,0),"")</f>
        <v/>
      </c>
      <c r="R148" s="11" t="str">
        <f>IFERROR(VLOOKUP($A148,'Mordownik M'!$H$3:$N$23,7,0),"")</f>
        <v/>
      </c>
      <c r="S148" s="11" t="str">
        <f>IFERROR(VLOOKUP($A148,'Orientakcja 15 M'!$M$3:$S$47,7,0),"")</f>
        <v/>
      </c>
      <c r="T148" s="11" t="str">
        <f>IFERROR(VLOOKUP($A148,'XXII Szago M'!$H$3:$N$45,7,0),"")</f>
        <v/>
      </c>
      <c r="U148" s="11" t="str">
        <f>IFERROR(VLOOKUP($A148,'XX zKompasem M'!$L$3:$R$33,7,0),"")</f>
        <v/>
      </c>
      <c r="V148" s="11" t="str">
        <f>IFERROR(VLOOKUP($A148,'H60 TR200 M'!$AS$3:$AY$102,7,0),"")</f>
        <v/>
      </c>
      <c r="W148" s="11" t="str">
        <f>IFERROR(VLOOKUP($A148,'H60 TR100 M'!$AJ$3:$AP$165,7,0),"")</f>
        <v/>
      </c>
      <c r="X148" s="11" t="str">
        <f>IFERROR(VLOOKUP($A148,'Liszkor M'!$BR$3:$BX$38,7,0),"")</f>
        <v/>
      </c>
      <c r="Y148" s="11" t="str">
        <f>IFERROR(VLOOKUP($A148,'KW M'!$BQ$2:$BW$10,7,0),"")</f>
        <v/>
      </c>
      <c r="Z148" s="11" t="str">
        <f>IFERROR(VLOOKUP($A148,'Wilga M'!$L$3:$R$41,7,0),"")</f>
        <v/>
      </c>
      <c r="AA148" s="11" t="str">
        <f>IFERROR(VLOOKUP($A148,'NM 200 M'!$M$6:$S$41,7,0),"")</f>
        <v/>
      </c>
      <c r="AB148" s="21">
        <f>MIN(COUNT(F148:AA148)-COUNT(#REF!,W148,#REF!)*0.1,6)</f>
        <v>2</v>
      </c>
    </row>
    <row r="149" spans="1:28">
      <c r="A149">
        <v>224</v>
      </c>
      <c r="B149" s="18" t="str">
        <f>VLOOKUP($A149,id!$C:$H,6,0)</f>
        <v>Helbik Rafał</v>
      </c>
      <c r="C149" s="18" t="str">
        <f>VLOOKUP($A149,id!$C:$H,4,0)</f>
        <v>Ruda Pabianice</v>
      </c>
      <c r="D149" s="2">
        <f>IF(E148=E149,D148,ROW(B147))</f>
        <v>147</v>
      </c>
      <c r="E149" s="10">
        <f>LARGE(F149:AA149,1)+IFERROR(LARGE(F149:AA149,2),0)+IFERROR(LARGE(F149:AA149,3),0)+IFERROR(LARGE(F149:AA149,4),0)+IFERROR(LARGE(F149:AA149,5),0)+IFERROR(LARGE(F149:AA149,6),0)</f>
        <v>72.119609449568344</v>
      </c>
      <c r="F149" s="11"/>
      <c r="G149" s="11"/>
      <c r="H149" s="11"/>
      <c r="I149" s="11"/>
      <c r="J149" s="11"/>
      <c r="K149" s="11"/>
      <c r="L149" s="11"/>
      <c r="M149" s="11"/>
      <c r="N149" s="11"/>
      <c r="O149" s="11">
        <f>IFERROR(VLOOKUP($A149,'ITOrient M'!$P$3:$V$37,7,0),"")</f>
        <v>72.119609449568344</v>
      </c>
      <c r="P149" s="11" t="str">
        <f>IFERROR(VLOOKUP($A149,'Jatka M'!$K$4:$Q$19,7,0),"")</f>
        <v/>
      </c>
      <c r="Q149" s="11" t="str">
        <f>IFERROR(VLOOKUP($A149,'Korno M'!$AG$2:$AM$37,7,0),"")</f>
        <v/>
      </c>
      <c r="R149" s="11" t="str">
        <f>IFERROR(VLOOKUP($A149,'Mordownik M'!$H$3:$N$23,7,0),"")</f>
        <v/>
      </c>
      <c r="S149" s="11" t="str">
        <f>IFERROR(VLOOKUP($A149,'Orientakcja 15 M'!$M$3:$S$47,7,0),"")</f>
        <v/>
      </c>
      <c r="T149" s="11" t="str">
        <f>IFERROR(VLOOKUP($A149,'XXII Szago M'!$H$3:$N$45,7,0),"")</f>
        <v/>
      </c>
      <c r="U149" s="11" t="str">
        <f>IFERROR(VLOOKUP($A149,'XX zKompasem M'!$L$3:$R$33,7,0),"")</f>
        <v/>
      </c>
      <c r="V149" s="11" t="str">
        <f>IFERROR(VLOOKUP($A149,'H60 TR200 M'!$AS$3:$AY$102,7,0),"")</f>
        <v/>
      </c>
      <c r="W149" s="11" t="str">
        <f>IFERROR(VLOOKUP($A149,'H60 TR100 M'!$AJ$3:$AP$165,7,0),"")</f>
        <v/>
      </c>
      <c r="X149" s="11" t="str">
        <f>IFERROR(VLOOKUP($A149,'Liszkor M'!$BR$3:$BX$38,7,0),"")</f>
        <v/>
      </c>
      <c r="Y149" s="11" t="str">
        <f>IFERROR(VLOOKUP($A149,'KW M'!$BQ$2:$BW$10,7,0),"")</f>
        <v/>
      </c>
      <c r="Z149" s="11" t="str">
        <f>IFERROR(VLOOKUP($A149,'Wilga M'!$L$3:$R$41,7,0),"")</f>
        <v/>
      </c>
      <c r="AA149" s="11" t="str">
        <f>IFERROR(VLOOKUP($A149,'NM 200 M'!$M$6:$S$41,7,0),"")</f>
        <v/>
      </c>
      <c r="AB149" s="21">
        <f>MIN(COUNT(F149:AA149)-COUNT(#REF!,W149,#REF!)*0.1,6)</f>
        <v>1</v>
      </c>
    </row>
    <row r="150" spans="1:28">
      <c r="A150">
        <v>225</v>
      </c>
      <c r="B150" s="18" t="str">
        <f>VLOOKUP($A150,id!$C:$H,6,0)</f>
        <v>Lesman Przemysław</v>
      </c>
      <c r="C150" s="18">
        <f>VLOOKUP($A150,id!$C:$H,4,0)</f>
        <v>0</v>
      </c>
      <c r="D150" s="2">
        <f>IF(E149=E150,D149,ROW(B148))</f>
        <v>147</v>
      </c>
      <c r="E150" s="10">
        <f>LARGE(F150:AA150,1)+IFERROR(LARGE(F150:AA150,2),0)+IFERROR(LARGE(F150:AA150,3),0)+IFERROR(LARGE(F150:AA150,4),0)+IFERROR(LARGE(F150:AA150,5),0)+IFERROR(LARGE(F150:AA150,6),0)</f>
        <v>72.119609449568344</v>
      </c>
      <c r="F150" s="11"/>
      <c r="G150" s="11"/>
      <c r="H150" s="11"/>
      <c r="I150" s="11"/>
      <c r="J150" s="11"/>
      <c r="K150" s="11"/>
      <c r="L150" s="11"/>
      <c r="M150" s="11"/>
      <c r="N150" s="11"/>
      <c r="O150" s="11">
        <f>IFERROR(VLOOKUP($A150,'ITOrient M'!$P$3:$V$37,7,0),"")</f>
        <v>72.119609449568344</v>
      </c>
      <c r="P150" s="11" t="str">
        <f>IFERROR(VLOOKUP($A150,'Jatka M'!$K$4:$Q$19,7,0),"")</f>
        <v/>
      </c>
      <c r="Q150" s="11" t="str">
        <f>IFERROR(VLOOKUP($A150,'Korno M'!$AG$2:$AM$37,7,0),"")</f>
        <v/>
      </c>
      <c r="R150" s="11" t="str">
        <f>IFERROR(VLOOKUP($A150,'Mordownik M'!$H$3:$N$23,7,0),"")</f>
        <v/>
      </c>
      <c r="S150" s="11" t="str">
        <f>IFERROR(VLOOKUP($A150,'Orientakcja 15 M'!$M$3:$S$47,7,0),"")</f>
        <v/>
      </c>
      <c r="T150" s="11" t="str">
        <f>IFERROR(VLOOKUP($A150,'XXII Szago M'!$H$3:$N$45,7,0),"")</f>
        <v/>
      </c>
      <c r="U150" s="11" t="str">
        <f>IFERROR(VLOOKUP($A150,'XX zKompasem M'!$L$3:$R$33,7,0),"")</f>
        <v/>
      </c>
      <c r="V150" s="11" t="str">
        <f>IFERROR(VLOOKUP($A150,'H60 TR200 M'!$AS$3:$AY$102,7,0),"")</f>
        <v/>
      </c>
      <c r="W150" s="11" t="str">
        <f>IFERROR(VLOOKUP($A150,'H60 TR100 M'!$AJ$3:$AP$165,7,0),"")</f>
        <v/>
      </c>
      <c r="X150" s="11" t="str">
        <f>IFERROR(VLOOKUP($A150,'Liszkor M'!$BR$3:$BX$38,7,0),"")</f>
        <v/>
      </c>
      <c r="Y150" s="11" t="str">
        <f>IFERROR(VLOOKUP($A150,'KW M'!$BQ$2:$BW$10,7,0),"")</f>
        <v/>
      </c>
      <c r="Z150" s="11" t="str">
        <f>IFERROR(VLOOKUP($A150,'Wilga M'!$L$3:$R$41,7,0),"")</f>
        <v/>
      </c>
      <c r="AA150" s="11" t="str">
        <f>IFERROR(VLOOKUP($A150,'NM 200 M'!$M$6:$S$41,7,0),"")</f>
        <v/>
      </c>
      <c r="AB150" s="21">
        <f>MIN(COUNT(F150:AA150)-COUNT(#REF!,W150,#REF!)*0.1,6)</f>
        <v>1</v>
      </c>
    </row>
    <row r="151" spans="1:28">
      <c r="A151">
        <v>356</v>
      </c>
      <c r="B151" s="18" t="str">
        <f>VLOOKUP($A151,id!$C:$H,6,0)</f>
        <v>Kruszewski Artur</v>
      </c>
      <c r="C151" s="18">
        <f>VLOOKUP($A151,id!$C:$H,4,0)</f>
        <v>0</v>
      </c>
      <c r="D151" s="2">
        <f>IF(E150=E151,D150,ROW(B149))</f>
        <v>149</v>
      </c>
      <c r="E151" s="10">
        <f>LARGE(F151:AA151,1)+IFERROR(LARGE(F151:AA151,2),0)+IFERROR(LARGE(F151:AA151,3),0)+IFERROR(LARGE(F151:AA151,4),0)+IFERROR(LARGE(F151:AA151,5),0)+IFERROR(LARGE(F151:AA151,6),0)</f>
        <v>71.883879628593789</v>
      </c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 t="str">
        <f>IFERROR(VLOOKUP($A151,'H60 TR200 M'!$AS$3:$AY$102,7,0),"")</f>
        <v/>
      </c>
      <c r="W151" s="11">
        <f>IFERROR(VLOOKUP($A151,'H60 TR100 M'!$AJ$3:$AP$165,7,0),"")</f>
        <v>71.883879628593789</v>
      </c>
      <c r="X151" s="11" t="str">
        <f>IFERROR(VLOOKUP($A151,'Liszkor M'!$BR$3:$BX$38,7,0),"")</f>
        <v/>
      </c>
      <c r="Y151" s="11" t="str">
        <f>IFERROR(VLOOKUP($A151,'KW M'!$BQ$2:$BW$10,7,0),"")</f>
        <v/>
      </c>
      <c r="Z151" s="11" t="str">
        <f>IFERROR(VLOOKUP($A151,'Wilga M'!$L$3:$R$41,7,0),"")</f>
        <v/>
      </c>
      <c r="AA151" s="11" t="str">
        <f>IFERROR(VLOOKUP($A151,'NM 200 M'!$M$6:$S$41,7,0),"")</f>
        <v/>
      </c>
      <c r="AB151" s="21">
        <f>MIN(COUNT(F151:AA151)-COUNT(#REF!,W151,#REF!)*0.1,6)</f>
        <v>0.9</v>
      </c>
    </row>
    <row r="152" spans="1:28">
      <c r="A152">
        <v>357</v>
      </c>
      <c r="B152" s="18" t="str">
        <f>VLOOKUP($A152,id!$C:$H,6,0)</f>
        <v>Szopa Krzysztof</v>
      </c>
      <c r="C152" s="18" t="str">
        <f>VLOOKUP($A152,id!$C:$H,4,0)</f>
        <v>SISU-OWB rowertour.com</v>
      </c>
      <c r="D152" s="2">
        <f>IF(E151=E152,D151,ROW(B150))</f>
        <v>150</v>
      </c>
      <c r="E152" s="10">
        <f>LARGE(F152:AA152,1)+IFERROR(LARGE(F152:AA152,2),0)+IFERROR(LARGE(F152:AA152,3),0)+IFERROR(LARGE(F152:AA152,4),0)+IFERROR(LARGE(F152:AA152,5),0)+IFERROR(LARGE(F152:AA152,6),0)</f>
        <v>71.878518960438484</v>
      </c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 t="str">
        <f>IFERROR(VLOOKUP($A152,'H60 TR200 M'!$AS$3:$AY$102,7,0),"")</f>
        <v/>
      </c>
      <c r="W152" s="11">
        <f>IFERROR(VLOOKUP($A152,'H60 TR100 M'!$AJ$3:$AP$165,7,0),"")</f>
        <v>71.878518960438484</v>
      </c>
      <c r="X152" s="11" t="str">
        <f>IFERROR(VLOOKUP($A152,'Liszkor M'!$BR$3:$BX$38,7,0),"")</f>
        <v/>
      </c>
      <c r="Y152" s="11" t="str">
        <f>IFERROR(VLOOKUP($A152,'KW M'!$BQ$2:$BW$10,7,0),"")</f>
        <v/>
      </c>
      <c r="Z152" s="11" t="str">
        <f>IFERROR(VLOOKUP($A152,'Wilga M'!$L$3:$R$41,7,0),"")</f>
        <v/>
      </c>
      <c r="AA152" s="11" t="str">
        <f>IFERROR(VLOOKUP($A152,'NM 200 M'!$M$6:$S$41,7,0),"")</f>
        <v/>
      </c>
      <c r="AB152" s="21">
        <f>MIN(COUNT(F152:AA152)-COUNT(#REF!,W152,#REF!)*0.1,6)</f>
        <v>0.9</v>
      </c>
    </row>
    <row r="153" spans="1:28">
      <c r="A153">
        <v>358</v>
      </c>
      <c r="B153" s="18" t="str">
        <f>VLOOKUP($A153,id!$C:$H,6,0)</f>
        <v>Filipiuk Tomasz</v>
      </c>
      <c r="C153" s="18" t="str">
        <f>VLOOKUP($A153,id!$C:$H,4,0)</f>
        <v>SISU-OWB rowertour.com</v>
      </c>
      <c r="D153" s="2">
        <f>IF(E152=E153,D152,ROW(B151))</f>
        <v>151</v>
      </c>
      <c r="E153" s="10">
        <f>LARGE(F153:AA153,1)+IFERROR(LARGE(F153:AA153,2),0)+IFERROR(LARGE(F153:AA153,3),0)+IFERROR(LARGE(F153:AA153,4),0)+IFERROR(LARGE(F153:AA153,5),0)+IFERROR(LARGE(F153:AA153,6),0)</f>
        <v>71.87047945716202</v>
      </c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 t="str">
        <f>IFERROR(VLOOKUP($A153,'H60 TR200 M'!$AS$3:$AY$102,7,0),"")</f>
        <v/>
      </c>
      <c r="W153" s="11">
        <f>IFERROR(VLOOKUP($A153,'H60 TR100 M'!$AJ$3:$AP$165,7,0),"")</f>
        <v>71.87047945716202</v>
      </c>
      <c r="X153" s="11" t="str">
        <f>IFERROR(VLOOKUP($A153,'Liszkor M'!$BR$3:$BX$38,7,0),"")</f>
        <v/>
      </c>
      <c r="Y153" s="11" t="str">
        <f>IFERROR(VLOOKUP($A153,'KW M'!$BQ$2:$BW$10,7,0),"")</f>
        <v/>
      </c>
      <c r="Z153" s="11" t="str">
        <f>IFERROR(VLOOKUP($A153,'Wilga M'!$L$3:$R$41,7,0),"")</f>
        <v/>
      </c>
      <c r="AA153" s="11" t="str">
        <f>IFERROR(VLOOKUP($A153,'NM 200 M'!$M$6:$S$41,7,0),"")</f>
        <v/>
      </c>
      <c r="AB153" s="21">
        <f>MIN(COUNT(F153:AA153)-COUNT(#REF!,W153,#REF!)*0.1,6)</f>
        <v>0.9</v>
      </c>
    </row>
    <row r="154" spans="1:28">
      <c r="A154">
        <v>359</v>
      </c>
      <c r="B154" s="18" t="str">
        <f>VLOOKUP($A154,id!$C:$H,6,0)</f>
        <v>Gruhn Krzysztof</v>
      </c>
      <c r="C154" s="18" t="str">
        <f>VLOOKUP($A154,id!$C:$H,4,0)</f>
        <v>OrientoExpresso Team</v>
      </c>
      <c r="D154" s="2">
        <f>IF(E153=E154,D153,ROW(B152))</f>
        <v>152</v>
      </c>
      <c r="E154" s="10">
        <f>LARGE(F154:AA154,1)+IFERROR(LARGE(F154:AA154,2),0)+IFERROR(LARGE(F154:AA154,3),0)+IFERROR(LARGE(F154:AA154,4),0)+IFERROR(LARGE(F154:AA154,5),0)+IFERROR(LARGE(F154:AA154,6),0)</f>
        <v>71.763457672548569</v>
      </c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 t="str">
        <f>IFERROR(VLOOKUP($A154,'H60 TR200 M'!$AS$3:$AY$102,7,0),"")</f>
        <v/>
      </c>
      <c r="W154" s="11">
        <f>IFERROR(VLOOKUP($A154,'H60 TR100 M'!$AJ$3:$AP$165,7,0),"")</f>
        <v>71.763457672548569</v>
      </c>
      <c r="X154" s="11" t="str">
        <f>IFERROR(VLOOKUP($A154,'Liszkor M'!$BR$3:$BX$38,7,0),"")</f>
        <v/>
      </c>
      <c r="Y154" s="11" t="str">
        <f>IFERROR(VLOOKUP($A154,'KW M'!$BQ$2:$BW$10,7,0),"")</f>
        <v/>
      </c>
      <c r="Z154" s="11" t="str">
        <f>IFERROR(VLOOKUP($A154,'Wilga M'!$L$3:$R$41,7,0),"")</f>
        <v/>
      </c>
      <c r="AA154" s="11" t="str">
        <f>IFERROR(VLOOKUP($A154,'NM 200 M'!$M$6:$S$41,7,0),"")</f>
        <v/>
      </c>
      <c r="AB154" s="21">
        <f>MIN(COUNT(F154:AA154)-COUNT(#REF!,W154,#REF!)*0.1,6)</f>
        <v>0.9</v>
      </c>
    </row>
    <row r="155" spans="1:28">
      <c r="A155">
        <v>360</v>
      </c>
      <c r="B155" s="18" t="str">
        <f>VLOOKUP($A155,id!$C:$H,6,0)</f>
        <v>Nawrocki Tomasz</v>
      </c>
      <c r="C155" s="18">
        <f>VLOOKUP($A155,id!$C:$H,4,0)</f>
        <v>0</v>
      </c>
      <c r="D155" s="2">
        <f>IF(E154=E155,D154,ROW(B153))</f>
        <v>153</v>
      </c>
      <c r="E155" s="10">
        <f>LARGE(F155:AA155,1)+IFERROR(LARGE(F155:AA155,2),0)+IFERROR(LARGE(F155:AA155,3),0)+IFERROR(LARGE(F155:AA155,4),0)+IFERROR(LARGE(F155:AA155,5),0)+IFERROR(LARGE(F155:AA155,6),0)</f>
        <v>71.739421681366522</v>
      </c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 t="str">
        <f>IFERROR(VLOOKUP($A155,'H60 TR200 M'!$AS$3:$AY$102,7,0),"")</f>
        <v/>
      </c>
      <c r="W155" s="11">
        <f>IFERROR(VLOOKUP($A155,'H60 TR100 M'!$AJ$3:$AP$165,7,0),"")</f>
        <v>71.739421681366522</v>
      </c>
      <c r="X155" s="11" t="str">
        <f>IFERROR(VLOOKUP($A155,'Liszkor M'!$BR$3:$BX$38,7,0),"")</f>
        <v/>
      </c>
      <c r="Y155" s="11" t="str">
        <f>IFERROR(VLOOKUP($A155,'KW M'!$BQ$2:$BW$10,7,0),"")</f>
        <v/>
      </c>
      <c r="Z155" s="11" t="str">
        <f>IFERROR(VLOOKUP($A155,'Wilga M'!$L$3:$R$41,7,0),"")</f>
        <v/>
      </c>
      <c r="AA155" s="11" t="str">
        <f>IFERROR(VLOOKUP($A155,'NM 200 M'!$M$6:$S$41,7,0),"")</f>
        <v/>
      </c>
      <c r="AB155" s="21">
        <f>MIN(COUNT(F155:AA155)-COUNT(#REF!,W155,#REF!)*0.1,6)</f>
        <v>0.9</v>
      </c>
    </row>
    <row r="156" spans="1:28">
      <c r="A156">
        <v>361</v>
      </c>
      <c r="B156" s="18" t="str">
        <f>VLOOKUP($A156,id!$C:$H,6,0)</f>
        <v>Wasilewski Krzysztof</v>
      </c>
      <c r="C156" s="18">
        <f>VLOOKUP($A156,id!$C:$H,4,0)</f>
        <v>0</v>
      </c>
      <c r="D156" s="2">
        <f>IF(E155=E156,D155,ROW(B154))</f>
        <v>154</v>
      </c>
      <c r="E156" s="10">
        <f>LARGE(F156:AA156,1)+IFERROR(LARGE(F156:AA156,2),0)+IFERROR(LARGE(F156:AA156,3),0)+IFERROR(LARGE(F156:AA156,4),0)+IFERROR(LARGE(F156:AA156,5),0)+IFERROR(LARGE(F156:AA156,6),0)</f>
        <v>71.473434429572507</v>
      </c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 t="str">
        <f>IFERROR(VLOOKUP($A156,'H60 TR200 M'!$AS$3:$AY$102,7,0),"")</f>
        <v/>
      </c>
      <c r="W156" s="11">
        <f>IFERROR(VLOOKUP($A156,'H60 TR100 M'!$AJ$3:$AP$165,7,0),"")</f>
        <v>71.473434429572507</v>
      </c>
      <c r="X156" s="11" t="str">
        <f>IFERROR(VLOOKUP($A156,'Liszkor M'!$BR$3:$BX$38,7,0),"")</f>
        <v/>
      </c>
      <c r="Y156" s="11" t="str">
        <f>IFERROR(VLOOKUP($A156,'KW M'!$BQ$2:$BW$10,7,0),"")</f>
        <v/>
      </c>
      <c r="Z156" s="11" t="str">
        <f>IFERROR(VLOOKUP($A156,'Wilga M'!$L$3:$R$41,7,0),"")</f>
        <v/>
      </c>
      <c r="AA156" s="11" t="str">
        <f>IFERROR(VLOOKUP($A156,'NM 200 M'!$M$6:$S$41,7,0),"")</f>
        <v/>
      </c>
      <c r="AB156" s="21">
        <f>MIN(COUNT(F156:AA156)-COUNT(#REF!,W156,#REF!)*0.1,6)</f>
        <v>0.9</v>
      </c>
    </row>
    <row r="157" spans="1:28">
      <c r="A157">
        <v>362</v>
      </c>
      <c r="B157" s="18" t="str">
        <f>VLOOKUP($A157,id!$C:$H,6,0)</f>
        <v>Szymborski Tomek</v>
      </c>
      <c r="C157" s="18" t="str">
        <f>VLOOKUP($A157,id!$C:$H,4,0)</f>
        <v>Nordea Bicycle Team</v>
      </c>
      <c r="D157" s="2">
        <f>IF(E156=E157,D156,ROW(B155))</f>
        <v>155</v>
      </c>
      <c r="E157" s="10">
        <f>LARGE(F157:AA157,1)+IFERROR(LARGE(F157:AA157,2),0)+IFERROR(LARGE(F157:AA157,3),0)+IFERROR(LARGE(F157:AA157,4),0)+IFERROR(LARGE(F157:AA157,5),0)+IFERROR(LARGE(F157:AA157,6),0)</f>
        <v>71.462835959221508</v>
      </c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 t="str">
        <f>IFERROR(VLOOKUP($A157,'H60 TR200 M'!$AS$3:$AY$102,7,0),"")</f>
        <v/>
      </c>
      <c r="W157" s="11">
        <f>IFERROR(VLOOKUP($A157,'H60 TR100 M'!$AJ$3:$AP$165,7,0),"")</f>
        <v>71.462835959221508</v>
      </c>
      <c r="X157" s="11" t="str">
        <f>IFERROR(VLOOKUP($A157,'Liszkor M'!$BR$3:$BX$38,7,0),"")</f>
        <v/>
      </c>
      <c r="Y157" s="11" t="str">
        <f>IFERROR(VLOOKUP($A157,'KW M'!$BQ$2:$BW$10,7,0),"")</f>
        <v/>
      </c>
      <c r="Z157" s="11" t="str">
        <f>IFERROR(VLOOKUP($A157,'Wilga M'!$L$3:$R$41,7,0),"")</f>
        <v/>
      </c>
      <c r="AA157" s="11" t="str">
        <f>IFERROR(VLOOKUP($A157,'NM 200 M'!$M$6:$S$41,7,0),"")</f>
        <v/>
      </c>
      <c r="AB157" s="21">
        <f>MIN(COUNT(F157:AA157)-COUNT(#REF!,W157,#REF!)*0.1,6)</f>
        <v>0.9</v>
      </c>
    </row>
    <row r="158" spans="1:28">
      <c r="A158">
        <v>363</v>
      </c>
      <c r="B158" s="18" t="str">
        <f>VLOOKUP($A158,id!$C:$H,6,0)</f>
        <v>Popczyk Tomek</v>
      </c>
      <c r="C158" s="18">
        <f>VLOOKUP($A158,id!$C:$H,4,0)</f>
        <v>0</v>
      </c>
      <c r="D158" s="2">
        <f>IF(E157=E158,D157,ROW(B156))</f>
        <v>156</v>
      </c>
      <c r="E158" s="10">
        <f>LARGE(F158:AA158,1)+IFERROR(LARGE(F158:AA158,2),0)+IFERROR(LARGE(F158:AA158,3),0)+IFERROR(LARGE(F158:AA158,4),0)+IFERROR(LARGE(F158:AA158,5),0)+IFERROR(LARGE(F158:AA158,6),0)</f>
        <v>70.726078661579109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 t="str">
        <f>IFERROR(VLOOKUP($A158,'H60 TR200 M'!$AS$3:$AY$102,7,0),"")</f>
        <v/>
      </c>
      <c r="W158" s="11">
        <f>IFERROR(VLOOKUP($A158,'H60 TR100 M'!$AJ$3:$AP$165,7,0),"")</f>
        <v>70.726078661579109</v>
      </c>
      <c r="X158" s="11" t="str">
        <f>IFERROR(VLOOKUP($A158,'Liszkor M'!$BR$3:$BX$38,7,0),"")</f>
        <v/>
      </c>
      <c r="Y158" s="11" t="str">
        <f>IFERROR(VLOOKUP($A158,'KW M'!$BQ$2:$BW$10,7,0),"")</f>
        <v/>
      </c>
      <c r="Z158" s="11" t="str">
        <f>IFERROR(VLOOKUP($A158,'Wilga M'!$L$3:$R$41,7,0),"")</f>
        <v/>
      </c>
      <c r="AA158" s="11" t="str">
        <f>IFERROR(VLOOKUP($A158,'NM 200 M'!$M$6:$S$41,7,0),"")</f>
        <v/>
      </c>
      <c r="AB158" s="21">
        <f>MIN(COUNT(F158:AA158)-COUNT(#REF!,W158,#REF!)*0.1,6)</f>
        <v>0.9</v>
      </c>
    </row>
    <row r="159" spans="1:28">
      <c r="A159">
        <v>283</v>
      </c>
      <c r="B159" s="18" t="str">
        <f>VLOOKUP($A159,id!$C:$H,6,0)</f>
        <v>Maliszewski Marek</v>
      </c>
      <c r="C159" s="18" t="str">
        <f>VLOOKUP($A159,id!$C:$H,4,0)</f>
        <v>MMS</v>
      </c>
      <c r="D159" s="2">
        <f>IF(E158=E159,D158,ROW(B157))</f>
        <v>157</v>
      </c>
      <c r="E159" s="10">
        <f>LARGE(F159:AA159,1)+IFERROR(LARGE(F159:AA159,2),0)+IFERROR(LARGE(F159:AA159,3),0)+IFERROR(LARGE(F159:AA159,4),0)+IFERROR(LARGE(F159:AA159,5),0)+IFERROR(LARGE(F159:AA159,6),0)</f>
        <v>70.636842384410002</v>
      </c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 t="str">
        <f>IFERROR(VLOOKUP($A159,'XXII Szago M'!$H$3:$N$45,7,0),"")</f>
        <v/>
      </c>
      <c r="U159" s="11">
        <f>IFERROR(VLOOKUP($A159,'XX zKompasem M'!$L$3:$R$33,7,0),"")</f>
        <v>37.9363576416482</v>
      </c>
      <c r="V159" s="11">
        <f>IFERROR(VLOOKUP($A159,'H60 TR200 M'!$AS$3:$AY$102,7,0),"")</f>
        <v>32.700484742761802</v>
      </c>
      <c r="W159" s="11" t="str">
        <f>IFERROR(VLOOKUP($A159,'H60 TR100 M'!$AJ$3:$AP$165,7,0),"")</f>
        <v/>
      </c>
      <c r="X159" s="11" t="str">
        <f>IFERROR(VLOOKUP($A159,'Liszkor M'!$BR$3:$BX$38,7,0),"")</f>
        <v/>
      </c>
      <c r="Y159" s="11" t="str">
        <f>IFERROR(VLOOKUP($A159,'KW M'!$BQ$2:$BW$10,7,0),"")</f>
        <v/>
      </c>
      <c r="Z159" s="11" t="str">
        <f>IFERROR(VLOOKUP($A159,'Wilga M'!$L$3:$R$41,7,0),"")</f>
        <v/>
      </c>
      <c r="AA159" s="11" t="str">
        <f>IFERROR(VLOOKUP($A159,'NM 200 M'!$M$6:$S$41,7,0),"")</f>
        <v/>
      </c>
      <c r="AB159" s="21">
        <f>MIN(COUNT(F159:AA159)-COUNT(#REF!,W159,#REF!)*0.1,6)</f>
        <v>2</v>
      </c>
    </row>
    <row r="160" spans="1:28">
      <c r="A160">
        <v>167</v>
      </c>
      <c r="B160" s="18" t="str">
        <f>VLOOKUP($A160,id!$C:$H,6,0)</f>
        <v>Cieślicki Mateusz</v>
      </c>
      <c r="C160" s="18">
        <f>VLOOKUP($A160,id!$C:$H,4,0)</f>
        <v>0</v>
      </c>
      <c r="D160" s="2">
        <f>IF(E159=E160,D159,ROW(B158))</f>
        <v>158</v>
      </c>
      <c r="E160" s="10">
        <f>LARGE(F160:AA160,1)+IFERROR(LARGE(F160:AA160,2),0)+IFERROR(LARGE(F160:AA160,3),0)+IFERROR(LARGE(F160:AA160,4),0)+IFERROR(LARGE(F160:AA160,5),0)+IFERROR(LARGE(F160:AA160,6),0)</f>
        <v>70.018503731346527</v>
      </c>
      <c r="F160" s="11"/>
      <c r="G160" s="11"/>
      <c r="H160" s="11"/>
      <c r="I160" s="11"/>
      <c r="J160" s="11" t="str">
        <f>IFERROR(VLOOKUP($A160,'Mazurskie Tropy M'!$L$2:$R$39,7,0),"")</f>
        <v/>
      </c>
      <c r="K160" s="11" t="str">
        <f>IFERROR(VLOOKUP($A160,'Grassor 300 M'!$BV$5:$CB$30,7,0),"")</f>
        <v/>
      </c>
      <c r="L160" s="11">
        <f>IFERROR(VLOOKUP($A160,'BO M'!$Q$2:$W$57,7,0),"")</f>
        <v>31.924150767143701</v>
      </c>
      <c r="M160" s="11" t="str">
        <f>IFERROR(VLOOKUP($A160,'Hawran M'!$AN$3:$AT$38,7,0),"")</f>
        <v/>
      </c>
      <c r="N160" s="11" t="str">
        <f>IFERROR(VLOOKUP($A160,'Orientakcja 14 M'!$M$3:$S$43,7,0),"")</f>
        <v/>
      </c>
      <c r="O160" s="11" t="str">
        <f>IFERROR(VLOOKUP($A160,'ITOrient M'!$P$3:$V$37,7,0),"")</f>
        <v/>
      </c>
      <c r="P160" s="11" t="str">
        <f>IFERROR(VLOOKUP($A160,'Jatka M'!$K$4:$Q$19,7,0),"")</f>
        <v/>
      </c>
      <c r="Q160" s="11" t="str">
        <f>IFERROR(VLOOKUP($A160,'Korno M'!$AG$2:$AM$37,7,0),"")</f>
        <v/>
      </c>
      <c r="R160" s="11" t="str">
        <f>IFERROR(VLOOKUP($A160,'Mordownik M'!$H$3:$N$23,7,0),"")</f>
        <v/>
      </c>
      <c r="S160" s="11" t="str">
        <f>IFERROR(VLOOKUP($A160,'Orientakcja 15 M'!$M$3:$S$47,7,0),"")</f>
        <v/>
      </c>
      <c r="T160" s="11" t="str">
        <f>IFERROR(VLOOKUP($A160,'XXII Szago M'!$H$3:$N$45,7,0),"")</f>
        <v/>
      </c>
      <c r="U160" s="11" t="str">
        <f>IFERROR(VLOOKUP($A160,'XX zKompasem M'!$L$3:$R$33,7,0),"")</f>
        <v/>
      </c>
      <c r="V160" s="11">
        <f>IFERROR(VLOOKUP($A160,'H60 TR200 M'!$AS$3:$AY$102,7,0),"")</f>
        <v>38.094352964202834</v>
      </c>
      <c r="W160" s="11" t="str">
        <f>IFERROR(VLOOKUP($A160,'H60 TR100 M'!$AJ$3:$AP$165,7,0),"")</f>
        <v/>
      </c>
      <c r="X160" s="11" t="str">
        <f>IFERROR(VLOOKUP($A160,'Liszkor M'!$BR$3:$BX$38,7,0),"")</f>
        <v/>
      </c>
      <c r="Y160" s="11" t="str">
        <f>IFERROR(VLOOKUP($A160,'KW M'!$BQ$2:$BW$10,7,0),"")</f>
        <v/>
      </c>
      <c r="Z160" s="11" t="str">
        <f>IFERROR(VLOOKUP($A160,'Wilga M'!$L$3:$R$41,7,0),"")</f>
        <v/>
      </c>
      <c r="AA160" s="11" t="str">
        <f>IFERROR(VLOOKUP($A160,'NM 200 M'!$M$6:$S$41,7,0),"")</f>
        <v/>
      </c>
      <c r="AB160" s="21">
        <f>MIN(COUNT(F160:AA160)-COUNT(#REF!,W160,#REF!)*0.1,6)</f>
        <v>2</v>
      </c>
    </row>
    <row r="161" spans="1:28">
      <c r="A161">
        <v>515</v>
      </c>
      <c r="B161" s="18" t="str">
        <f>VLOOKUP($A161,id!$C:$H,6,0)</f>
        <v>Pakuła Krzysztof</v>
      </c>
      <c r="C161" s="18">
        <f>VLOOKUP($A161,id!$C:$H,4,0)</f>
        <v>0</v>
      </c>
      <c r="D161" s="2">
        <f>IF(E160=E161,D160,ROW(B159))</f>
        <v>159</v>
      </c>
      <c r="E161" s="10">
        <f>LARGE(F161:AA161,1)+IFERROR(LARGE(F161:AA161,2),0)+IFERROR(LARGE(F161:AA161,3),0)+IFERROR(LARGE(F161:AA161,4),0)+IFERROR(LARGE(F161:AA161,5),0)+IFERROR(LARGE(F161:AA161,6),0)</f>
        <v>69.964788732394354</v>
      </c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 t="str">
        <f>IFERROR(VLOOKUP($A161,'H60 TR200 M'!$AS$3:$AY$102,7,0),"")</f>
        <v/>
      </c>
      <c r="W161" s="11" t="str">
        <f>IFERROR(VLOOKUP($A161,'H60 TR100 M'!$AJ$3:$AP$165,7,0),"")</f>
        <v/>
      </c>
      <c r="X161" s="11">
        <f>IFERROR(VLOOKUP($A161,'Liszkor M'!$BR$3:$BX$38,7,0),"")</f>
        <v>69.964788732394354</v>
      </c>
      <c r="Y161" s="11" t="str">
        <f>IFERROR(VLOOKUP($A161,'KW M'!$BQ$2:$BW$10,7,0),"")</f>
        <v/>
      </c>
      <c r="Z161" s="11" t="str">
        <f>IFERROR(VLOOKUP($A161,'Wilga M'!$L$3:$R$41,7,0),"")</f>
        <v/>
      </c>
      <c r="AA161" s="11" t="str">
        <f>IFERROR(VLOOKUP($A161,'NM 200 M'!$M$6:$S$41,7,0),"")</f>
        <v/>
      </c>
      <c r="AB161" s="21">
        <f>MIN(COUNT(F161:AA161)-COUNT(#REF!,W161,#REF!)*0.1,6)</f>
        <v>1</v>
      </c>
    </row>
    <row r="162" spans="1:28">
      <c r="A162">
        <v>516</v>
      </c>
      <c r="B162" s="18" t="str">
        <f>VLOOKUP($A162,id!$C:$H,6,0)</f>
        <v>Pakuła Bogusław</v>
      </c>
      <c r="C162" s="18">
        <f>VLOOKUP($A162,id!$C:$H,4,0)</f>
        <v>0</v>
      </c>
      <c r="D162" s="2">
        <f>IF(E161=E162,D161,ROW(B160))</f>
        <v>160</v>
      </c>
      <c r="E162" s="10">
        <f>LARGE(F162:AA162,1)+IFERROR(LARGE(F162:AA162,2),0)+IFERROR(LARGE(F162:AA162,3),0)+IFERROR(LARGE(F162:AA162,4),0)+IFERROR(LARGE(F162:AA162,5),0)+IFERROR(LARGE(F162:AA162,6),0)</f>
        <v>69.929577464788721</v>
      </c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 t="str">
        <f>IFERROR(VLOOKUP($A162,'H60 TR200 M'!$AS$3:$AY$102,7,0),"")</f>
        <v/>
      </c>
      <c r="W162" s="11" t="str">
        <f>IFERROR(VLOOKUP($A162,'H60 TR100 M'!$AJ$3:$AP$165,7,0),"")</f>
        <v/>
      </c>
      <c r="X162" s="11">
        <f>IFERROR(VLOOKUP($A162,'Liszkor M'!$BR$3:$BX$38,7,0),"")</f>
        <v>69.929577464788721</v>
      </c>
      <c r="Y162" s="11" t="str">
        <f>IFERROR(VLOOKUP($A162,'KW M'!$BQ$2:$BW$10,7,0),"")</f>
        <v/>
      </c>
      <c r="Z162" s="11" t="str">
        <f>IFERROR(VLOOKUP($A162,'Wilga M'!$L$3:$R$41,7,0),"")</f>
        <v/>
      </c>
      <c r="AA162" s="11" t="str">
        <f>IFERROR(VLOOKUP($A162,'NM 200 M'!$M$6:$S$41,7,0),"")</f>
        <v/>
      </c>
      <c r="AB162" s="21">
        <f>MIN(COUNT(F162:AA162)-COUNT(#REF!,W162,#REF!)*0.1,6)</f>
        <v>1</v>
      </c>
    </row>
    <row r="163" spans="1:28">
      <c r="A163">
        <v>517</v>
      </c>
      <c r="B163" s="18" t="str">
        <f>VLOOKUP($A163,id!$C:$H,6,0)</f>
        <v>Szołtysik Marek</v>
      </c>
      <c r="C163" s="18">
        <f>VLOOKUP($A163,id!$C:$H,4,0)</f>
        <v>0</v>
      </c>
      <c r="D163" s="2">
        <f>IF(E162=E163,D162,ROW(B161))</f>
        <v>160</v>
      </c>
      <c r="E163" s="10">
        <f>LARGE(F163:AA163,1)+IFERROR(LARGE(F163:AA163,2),0)+IFERROR(LARGE(F163:AA163,3),0)+IFERROR(LARGE(F163:AA163,4),0)+IFERROR(LARGE(F163:AA163,5),0)+IFERROR(LARGE(F163:AA163,6),0)</f>
        <v>69.929577464788721</v>
      </c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 t="str">
        <f>IFERROR(VLOOKUP($A163,'H60 TR200 M'!$AS$3:$AY$102,7,0),"")</f>
        <v/>
      </c>
      <c r="W163" s="11" t="str">
        <f>IFERROR(VLOOKUP($A163,'H60 TR100 M'!$AJ$3:$AP$165,7,0),"")</f>
        <v/>
      </c>
      <c r="X163" s="11">
        <f>IFERROR(VLOOKUP($A163,'Liszkor M'!$BR$3:$BX$38,7,0),"")</f>
        <v>69.929577464788721</v>
      </c>
      <c r="Y163" s="11" t="str">
        <f>IFERROR(VLOOKUP($A163,'KW M'!$BQ$2:$BW$10,7,0),"")</f>
        <v/>
      </c>
      <c r="Z163" s="11" t="str">
        <f>IFERROR(VLOOKUP($A163,'Wilga M'!$L$3:$R$41,7,0),"")</f>
        <v/>
      </c>
      <c r="AA163" s="11" t="str">
        <f>IFERROR(VLOOKUP($A163,'NM 200 M'!$M$6:$S$41,7,0),"")</f>
        <v/>
      </c>
      <c r="AB163" s="21">
        <f>MIN(COUNT(F163:AA163)-COUNT(#REF!,W163,#REF!)*0.1,6)</f>
        <v>1</v>
      </c>
    </row>
    <row r="164" spans="1:28">
      <c r="A164">
        <v>298</v>
      </c>
      <c r="B164" s="18" t="str">
        <f>VLOOKUP($A164,id!$C:$H,6,0)</f>
        <v>Formela Krzysztof</v>
      </c>
      <c r="C164" s="18" t="str">
        <f>VLOOKUP($A164,id!$C:$H,4,0)</f>
        <v>SiZSMT</v>
      </c>
      <c r="D164" s="2">
        <f>IF(E163=E164,D163,ROW(B162))</f>
        <v>162</v>
      </c>
      <c r="E164" s="10">
        <f>LARGE(F164:AA164,1)+IFERROR(LARGE(F164:AA164,2),0)+IFERROR(LARGE(F164:AA164,3),0)+IFERROR(LARGE(F164:AA164,4),0)+IFERROR(LARGE(F164:AA164,5),0)+IFERROR(LARGE(F164:AA164,6),0)</f>
        <v>69.754486893813564</v>
      </c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>
        <f>IFERROR(VLOOKUP($A164,'H60 TR200 M'!$AS$3:$AY$102,7,0),"")</f>
        <v>69.754486893813564</v>
      </c>
      <c r="W164" s="11" t="str">
        <f>IFERROR(VLOOKUP($A164,'H60 TR100 M'!$AJ$3:$AP$165,7,0),"")</f>
        <v/>
      </c>
      <c r="X164" s="11" t="str">
        <f>IFERROR(VLOOKUP($A164,'Liszkor M'!$BR$3:$BX$38,7,0),"")</f>
        <v/>
      </c>
      <c r="Y164" s="11" t="str">
        <f>IFERROR(VLOOKUP($A164,'KW M'!$BQ$2:$BW$10,7,0),"")</f>
        <v/>
      </c>
      <c r="Z164" s="11" t="str">
        <f>IFERROR(VLOOKUP($A164,'Wilga M'!$L$3:$R$41,7,0),"")</f>
        <v/>
      </c>
      <c r="AA164" s="11" t="str">
        <f>IFERROR(VLOOKUP($A164,'NM 200 M'!$M$6:$S$41,7,0),"")</f>
        <v/>
      </c>
      <c r="AB164" s="21">
        <f>MIN(COUNT(F164:AA164)-COUNT(#REF!,W164,#REF!)*0.1,6)</f>
        <v>1</v>
      </c>
    </row>
    <row r="165" spans="1:28">
      <c r="A165">
        <v>299</v>
      </c>
      <c r="B165" s="18" t="str">
        <f>VLOOKUP($A165,id!$C:$H,6,0)</f>
        <v>Żanecki Tadeusz</v>
      </c>
      <c r="C165" s="18" t="str">
        <f>VLOOKUP($A165,id!$C:$H,4,0)</f>
        <v>SKURCZE &amp; ZAKWASY STRASZYN MTB TEAM</v>
      </c>
      <c r="D165" s="2">
        <f>IF(E164=E165,D164,ROW(B163))</f>
        <v>163</v>
      </c>
      <c r="E165" s="10">
        <f>LARGE(F165:AA165,1)+IFERROR(LARGE(F165:AA165,2),0)+IFERROR(LARGE(F165:AA165,3),0)+IFERROR(LARGE(F165:AA165,4),0)+IFERROR(LARGE(F165:AA165,5),0)+IFERROR(LARGE(F165:AA165,6),0)</f>
        <v>69.747422576006159</v>
      </c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>
        <f>IFERROR(VLOOKUP($A165,'H60 TR200 M'!$AS$3:$AY$102,7,0),"")</f>
        <v>69.747422576006159</v>
      </c>
      <c r="W165" s="11" t="str">
        <f>IFERROR(VLOOKUP($A165,'H60 TR100 M'!$AJ$3:$AP$165,7,0),"")</f>
        <v/>
      </c>
      <c r="X165" s="11" t="str">
        <f>IFERROR(VLOOKUP($A165,'Liszkor M'!$BR$3:$BX$38,7,0),"")</f>
        <v/>
      </c>
      <c r="Y165" s="11" t="str">
        <f>IFERROR(VLOOKUP($A165,'KW M'!$BQ$2:$BW$10,7,0),"")</f>
        <v/>
      </c>
      <c r="Z165" s="11" t="str">
        <f>IFERROR(VLOOKUP($A165,'Wilga M'!$L$3:$R$41,7,0),"")</f>
        <v/>
      </c>
      <c r="AA165" s="11" t="str">
        <f>IFERROR(VLOOKUP($A165,'NM 200 M'!$M$6:$S$41,7,0),"")</f>
        <v/>
      </c>
      <c r="AB165" s="21">
        <f>MIN(COUNT(F165:AA165)-COUNT(#REF!,W165,#REF!)*0.1,6)</f>
        <v>1</v>
      </c>
    </row>
    <row r="166" spans="1:28">
      <c r="A166">
        <v>245</v>
      </c>
      <c r="B166" s="18" t="str">
        <f>VLOOKUP($A166,id!$C:$H,6,0)</f>
        <v>Królikowski Roman</v>
      </c>
      <c r="C166" s="18">
        <f>VLOOKUP($A166,id!$C:$H,4,0)</f>
        <v>0</v>
      </c>
      <c r="D166" s="2">
        <f>IF(E165=E166,D165,ROW(B164))</f>
        <v>164</v>
      </c>
      <c r="E166" s="10">
        <f>LARGE(F166:AA166,1)+IFERROR(LARGE(F166:AA166,2),0)+IFERROR(LARGE(F166:AA166,3),0)+IFERROR(LARGE(F166:AA166,4),0)+IFERROR(LARGE(F166:AA166,5),0)+IFERROR(LARGE(F166:AA166,6),0)</f>
        <v>69.73120930174899</v>
      </c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>
        <f>IFERROR(VLOOKUP($A166,'Korno M'!$AG$2:$AM$37,7,0),"")</f>
        <v>69.73120930174899</v>
      </c>
      <c r="R166" s="11" t="str">
        <f>IFERROR(VLOOKUP($A166,'Mordownik M'!$H$3:$N$23,7,0),"")</f>
        <v/>
      </c>
      <c r="S166" s="11" t="str">
        <f>IFERROR(VLOOKUP($A166,'Orientakcja 15 M'!$M$3:$S$47,7,0),"")</f>
        <v/>
      </c>
      <c r="T166" s="11" t="str">
        <f>IFERROR(VLOOKUP($A166,'XXII Szago M'!$H$3:$N$45,7,0),"")</f>
        <v/>
      </c>
      <c r="U166" s="11" t="str">
        <f>IFERROR(VLOOKUP($A166,'XX zKompasem M'!$L$3:$R$33,7,0),"")</f>
        <v/>
      </c>
      <c r="V166" s="11" t="str">
        <f>IFERROR(VLOOKUP($A166,'H60 TR200 M'!$AS$3:$AY$102,7,0),"")</f>
        <v/>
      </c>
      <c r="W166" s="11" t="str">
        <f>IFERROR(VLOOKUP($A166,'H60 TR100 M'!$AJ$3:$AP$165,7,0),"")</f>
        <v/>
      </c>
      <c r="X166" s="11" t="str">
        <f>IFERROR(VLOOKUP($A166,'Liszkor M'!$BR$3:$BX$38,7,0),"")</f>
        <v/>
      </c>
      <c r="Y166" s="11" t="str">
        <f>IFERROR(VLOOKUP($A166,'KW M'!$BQ$2:$BW$10,7,0),"")</f>
        <v/>
      </c>
      <c r="Z166" s="11" t="str">
        <f>IFERROR(VLOOKUP($A166,'Wilga M'!$L$3:$R$41,7,0),"")</f>
        <v/>
      </c>
      <c r="AA166" s="11" t="str">
        <f>IFERROR(VLOOKUP($A166,'NM 200 M'!$M$6:$S$41,7,0),"")</f>
        <v/>
      </c>
      <c r="AB166" s="21">
        <f>MIN(COUNT(F166:AA166)-COUNT(#REF!,W166,#REF!)*0.1,6)</f>
        <v>1</v>
      </c>
    </row>
    <row r="167" spans="1:28">
      <c r="A167">
        <v>364</v>
      </c>
      <c r="B167" s="18" t="str">
        <f>VLOOKUP($A167,id!$C:$H,6,0)</f>
        <v>Semsch Artur</v>
      </c>
      <c r="C167" s="18" t="str">
        <f>VLOOKUP($A167,id!$C:$H,4,0)</f>
        <v>KS Pidrina</v>
      </c>
      <c r="D167" s="2">
        <f>IF(E166=E167,D166,ROW(B165))</f>
        <v>165</v>
      </c>
      <c r="E167" s="10">
        <f>LARGE(F167:AA167,1)+IFERROR(LARGE(F167:AA167,2),0)+IFERROR(LARGE(F167:AA167,3),0)+IFERROR(LARGE(F167:AA167,4),0)+IFERROR(LARGE(F167:AA167,5),0)+IFERROR(LARGE(F167:AA167,6),0)</f>
        <v>69.309675331679443</v>
      </c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 t="str">
        <f>IFERROR(VLOOKUP($A167,'H60 TR200 M'!$AS$3:$AY$102,7,0),"")</f>
        <v/>
      </c>
      <c r="W167" s="11">
        <f>IFERROR(VLOOKUP($A167,'H60 TR100 M'!$AJ$3:$AP$165,7,0),"")</f>
        <v>69.309675331679443</v>
      </c>
      <c r="X167" s="11" t="str">
        <f>IFERROR(VLOOKUP($A167,'Liszkor M'!$BR$3:$BX$38,7,0),"")</f>
        <v/>
      </c>
      <c r="Y167" s="11" t="str">
        <f>IFERROR(VLOOKUP($A167,'KW M'!$BQ$2:$BW$10,7,0),"")</f>
        <v/>
      </c>
      <c r="Z167" s="11" t="str">
        <f>IFERROR(VLOOKUP($A167,'Wilga M'!$L$3:$R$41,7,0),"")</f>
        <v/>
      </c>
      <c r="AA167" s="11" t="str">
        <f>IFERROR(VLOOKUP($A167,'NM 200 M'!$M$6:$S$41,7,0),"")</f>
        <v/>
      </c>
      <c r="AB167" s="21">
        <f>MIN(COUNT(F167:AA167)-COUNT(#REF!,W167,#REF!)*0.1,6)</f>
        <v>0.9</v>
      </c>
    </row>
    <row r="168" spans="1:28">
      <c r="A168">
        <v>214</v>
      </c>
      <c r="B168" s="18" t="str">
        <f>VLOOKUP($A168,id!$C:$H,6,0)</f>
        <v>Sompoliński Łukasz</v>
      </c>
      <c r="C168" s="18">
        <f>VLOOKUP($A168,id!$C:$H,4,0)</f>
        <v>0</v>
      </c>
      <c r="D168" s="2">
        <f>IF(E167=E168,D167,ROW(B166))</f>
        <v>166</v>
      </c>
      <c r="E168" s="10">
        <f>LARGE(F168:AA168,1)+IFERROR(LARGE(F168:AA168,2),0)+IFERROR(LARGE(F168:AA168,3),0)+IFERROR(LARGE(F168:AA168,4),0)+IFERROR(LARGE(F168:AA168,5),0)+IFERROR(LARGE(F168:AA168,6),0)</f>
        <v>69.286310474304145</v>
      </c>
      <c r="F168" s="11"/>
      <c r="G168" s="11"/>
      <c r="H168" s="11"/>
      <c r="I168" s="11"/>
      <c r="J168" s="11"/>
      <c r="K168" s="11"/>
      <c r="L168" s="11"/>
      <c r="M168" s="11"/>
      <c r="N168" s="11">
        <f>IFERROR(VLOOKUP($A168,'Orientakcja 14 M'!$M$3:$S$43,7,0),"")</f>
        <v>69.286310474304145</v>
      </c>
      <c r="O168" s="11" t="str">
        <f>IFERROR(VLOOKUP($A168,'ITOrient M'!$P$3:$V$37,7,0),"")</f>
        <v/>
      </c>
      <c r="P168" s="11" t="str">
        <f>IFERROR(VLOOKUP($A168,'Jatka M'!$K$4:$Q$19,7,0),"")</f>
        <v/>
      </c>
      <c r="Q168" s="11" t="str">
        <f>IFERROR(VLOOKUP($A168,'Korno M'!$AG$2:$AM$37,7,0),"")</f>
        <v/>
      </c>
      <c r="R168" s="11" t="str">
        <f>IFERROR(VLOOKUP($A168,'Mordownik M'!$H$3:$N$23,7,0),"")</f>
        <v/>
      </c>
      <c r="S168" s="11" t="str">
        <f>IFERROR(VLOOKUP($A168,'Orientakcja 15 M'!$M$3:$S$47,7,0),"")</f>
        <v/>
      </c>
      <c r="T168" s="11" t="str">
        <f>IFERROR(VLOOKUP($A168,'XXII Szago M'!$H$3:$N$45,7,0),"")</f>
        <v/>
      </c>
      <c r="U168" s="11" t="str">
        <f>IFERROR(VLOOKUP($A168,'XX zKompasem M'!$L$3:$R$33,7,0),"")</f>
        <v/>
      </c>
      <c r="V168" s="11" t="str">
        <f>IFERROR(VLOOKUP($A168,'H60 TR200 M'!$AS$3:$AY$102,7,0),"")</f>
        <v/>
      </c>
      <c r="W168" s="11" t="str">
        <f>IFERROR(VLOOKUP($A168,'H60 TR100 M'!$AJ$3:$AP$165,7,0),"")</f>
        <v/>
      </c>
      <c r="X168" s="11" t="str">
        <f>IFERROR(VLOOKUP($A168,'Liszkor M'!$BR$3:$BX$38,7,0),"")</f>
        <v/>
      </c>
      <c r="Y168" s="11" t="str">
        <f>IFERROR(VLOOKUP($A168,'KW M'!$BQ$2:$BW$10,7,0),"")</f>
        <v/>
      </c>
      <c r="Z168" s="11" t="str">
        <f>IFERROR(VLOOKUP($A168,'Wilga M'!$L$3:$R$41,7,0),"")</f>
        <v/>
      </c>
      <c r="AA168" s="11" t="str">
        <f>IFERROR(VLOOKUP($A168,'NM 200 M'!$M$6:$S$41,7,0),"")</f>
        <v/>
      </c>
      <c r="AB168" s="21">
        <f>MIN(COUNT(F168:AA168)-COUNT(#REF!,W168,#REF!)*0.1,6)</f>
        <v>1</v>
      </c>
    </row>
    <row r="169" spans="1:28">
      <c r="A169">
        <v>300</v>
      </c>
      <c r="B169" s="18" t="str">
        <f>VLOOKUP($A169,id!$C:$H,6,0)</f>
        <v>Buczko Dariusz</v>
      </c>
      <c r="C169" s="18" t="str">
        <f>VLOOKUP($A169,id!$C:$H,4,0)</f>
        <v>Tripaka Przechlewo</v>
      </c>
      <c r="D169" s="2">
        <f>IF(E168=E169,D168,ROW(B167))</f>
        <v>167</v>
      </c>
      <c r="E169" s="10">
        <f>LARGE(F169:AA169,1)+IFERROR(LARGE(F169:AA169,2),0)+IFERROR(LARGE(F169:AA169,3),0)+IFERROR(LARGE(F169:AA169,4),0)+IFERROR(LARGE(F169:AA169,5),0)+IFERROR(LARGE(F169:AA169,6),0)</f>
        <v>69.050913393089914</v>
      </c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>
        <f>IFERROR(VLOOKUP($A169,'H60 TR200 M'!$AS$3:$AY$102,7,0),"")</f>
        <v>69.050913393089914</v>
      </c>
      <c r="W169" s="11" t="str">
        <f>IFERROR(VLOOKUP($A169,'H60 TR100 M'!$AJ$3:$AP$165,7,0),"")</f>
        <v/>
      </c>
      <c r="X169" s="11" t="str">
        <f>IFERROR(VLOOKUP($A169,'Liszkor M'!$BR$3:$BX$38,7,0),"")</f>
        <v/>
      </c>
      <c r="Y169" s="11" t="str">
        <f>IFERROR(VLOOKUP($A169,'KW M'!$BQ$2:$BW$10,7,0),"")</f>
        <v/>
      </c>
      <c r="Z169" s="11" t="str">
        <f>IFERROR(VLOOKUP($A169,'Wilga M'!$L$3:$R$41,7,0),"")</f>
        <v/>
      </c>
      <c r="AA169" s="11" t="str">
        <f>IFERROR(VLOOKUP($A169,'NM 200 M'!$M$6:$S$41,7,0),"")</f>
        <v/>
      </c>
      <c r="AB169" s="21">
        <f>MIN(COUNT(F169:AA169)-COUNT(#REF!,W169,#REF!)*0.1,6)</f>
        <v>1</v>
      </c>
    </row>
    <row r="170" spans="1:28">
      <c r="A170">
        <v>301</v>
      </c>
      <c r="B170" s="18" t="str">
        <f>VLOOKUP($A170,id!$C:$H,6,0)</f>
        <v>Pastusiak Marcin</v>
      </c>
      <c r="C170" s="18" t="str">
        <f>VLOOKUP($A170,id!$C:$H,4,0)</f>
        <v>ROCEK Team</v>
      </c>
      <c r="D170" s="2">
        <f>IF(E169=E170,D169,ROW(B168))</f>
        <v>168</v>
      </c>
      <c r="E170" s="10">
        <f>LARGE(F170:AA170,1)+IFERROR(LARGE(F170:AA170,2),0)+IFERROR(LARGE(F170:AA170,3),0)+IFERROR(LARGE(F170:AA170,4),0)+IFERROR(LARGE(F170:AA170,5),0)+IFERROR(LARGE(F170:AA170,6),0)</f>
        <v>69.039838001483659</v>
      </c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>
        <f>IFERROR(VLOOKUP($A170,'H60 TR200 M'!$AS$3:$AY$102,7,0),"")</f>
        <v>69.039838001483659</v>
      </c>
      <c r="W170" s="11" t="str">
        <f>IFERROR(VLOOKUP($A170,'H60 TR100 M'!$AJ$3:$AP$165,7,0),"")</f>
        <v/>
      </c>
      <c r="X170" s="11" t="str">
        <f>IFERROR(VLOOKUP($A170,'Liszkor M'!$BR$3:$BX$38,7,0),"")</f>
        <v/>
      </c>
      <c r="Y170" s="11" t="str">
        <f>IFERROR(VLOOKUP($A170,'KW M'!$BQ$2:$BW$10,7,0),"")</f>
        <v/>
      </c>
      <c r="Z170" s="11" t="str">
        <f>IFERROR(VLOOKUP($A170,'Wilga M'!$L$3:$R$41,7,0),"")</f>
        <v/>
      </c>
      <c r="AA170" s="11" t="str">
        <f>IFERROR(VLOOKUP($A170,'NM 200 M'!$M$6:$S$41,7,0),"")</f>
        <v/>
      </c>
      <c r="AB170" s="21">
        <f>MIN(COUNT(F170:AA170)-COUNT(#REF!,W170,#REF!)*0.1,6)</f>
        <v>1</v>
      </c>
    </row>
    <row r="171" spans="1:28">
      <c r="A171">
        <v>302</v>
      </c>
      <c r="B171" s="18" t="str">
        <f>VLOOKUP($A171,id!$C:$H,6,0)</f>
        <v>Czarnowski Łukasz</v>
      </c>
      <c r="C171" s="18" t="str">
        <f>VLOOKUP($A171,id!$C:$H,4,0)</f>
        <v>Tripaka przechlewo</v>
      </c>
      <c r="D171" s="2">
        <f>IF(E170=E171,D170,ROW(B169))</f>
        <v>169</v>
      </c>
      <c r="E171" s="10">
        <f>LARGE(F171:AA171,1)+IFERROR(LARGE(F171:AA171,2),0)+IFERROR(LARGE(F171:AA171,3),0)+IFERROR(LARGE(F171:AA171,4),0)+IFERROR(LARGE(F171:AA171,5),0)+IFERROR(LARGE(F171:AA171,6),0)</f>
        <v>69.031533789066415</v>
      </c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>
        <f>IFERROR(VLOOKUP($A171,'H60 TR200 M'!$AS$3:$AY$102,7,0),"")</f>
        <v>69.031533789066415</v>
      </c>
      <c r="W171" s="11" t="str">
        <f>IFERROR(VLOOKUP($A171,'H60 TR100 M'!$AJ$3:$AP$165,7,0),"")</f>
        <v/>
      </c>
      <c r="X171" s="11" t="str">
        <f>IFERROR(VLOOKUP($A171,'Liszkor M'!$BR$3:$BX$38,7,0),"")</f>
        <v/>
      </c>
      <c r="Y171" s="11" t="str">
        <f>IFERROR(VLOOKUP($A171,'KW M'!$BQ$2:$BW$10,7,0),"")</f>
        <v/>
      </c>
      <c r="Z171" s="11" t="str">
        <f>IFERROR(VLOOKUP($A171,'Wilga M'!$L$3:$R$41,7,0),"")</f>
        <v/>
      </c>
      <c r="AA171" s="11" t="str">
        <f>IFERROR(VLOOKUP($A171,'NM 200 M'!$M$6:$S$41,7,0),"")</f>
        <v/>
      </c>
      <c r="AB171" s="21">
        <f>MIN(COUNT(F171:AA171)-COUNT(#REF!,W171,#REF!)*0.1,6)</f>
        <v>1</v>
      </c>
    </row>
    <row r="172" spans="1:28">
      <c r="A172">
        <v>303</v>
      </c>
      <c r="B172" s="18" t="str">
        <f>VLOOKUP($A172,id!$C:$H,6,0)</f>
        <v>Rutkowski Wojciech</v>
      </c>
      <c r="C172" s="18" t="str">
        <f>VLOOKUP($A172,id!$C:$H,4,0)</f>
        <v>Tripaka Przchlewo</v>
      </c>
      <c r="D172" s="2">
        <f>IF(E171=E172,D171,ROW(B170))</f>
        <v>170</v>
      </c>
      <c r="E172" s="10">
        <f>LARGE(F172:AA172,1)+IFERROR(LARGE(F172:AA172,2),0)+IFERROR(LARGE(F172:AA172,3),0)+IFERROR(LARGE(F172:AA172,4),0)+IFERROR(LARGE(F172:AA172,5),0)+IFERROR(LARGE(F172:AA172,6),0)</f>
        <v>69.027382431944829</v>
      </c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>
        <f>IFERROR(VLOOKUP($A172,'H60 TR200 M'!$AS$3:$AY$102,7,0),"")</f>
        <v>69.027382431944829</v>
      </c>
      <c r="W172" s="11" t="str">
        <f>IFERROR(VLOOKUP($A172,'H60 TR100 M'!$AJ$3:$AP$165,7,0),"")</f>
        <v/>
      </c>
      <c r="X172" s="11" t="str">
        <f>IFERROR(VLOOKUP($A172,'Liszkor M'!$BR$3:$BX$38,7,0),"")</f>
        <v/>
      </c>
      <c r="Y172" s="11" t="str">
        <f>IFERROR(VLOOKUP($A172,'KW M'!$BQ$2:$BW$10,7,0),"")</f>
        <v/>
      </c>
      <c r="Z172" s="11" t="str">
        <f>IFERROR(VLOOKUP($A172,'Wilga M'!$L$3:$R$41,7,0),"")</f>
        <v/>
      </c>
      <c r="AA172" s="11" t="str">
        <f>IFERROR(VLOOKUP($A172,'NM 200 M'!$M$6:$S$41,7,0),"")</f>
        <v/>
      </c>
      <c r="AB172" s="21">
        <f>MIN(COUNT(F172:AA172)-COUNT(#REF!,W172,#REF!)*0.1,6)</f>
        <v>1</v>
      </c>
    </row>
    <row r="173" spans="1:28">
      <c r="A173">
        <v>304</v>
      </c>
      <c r="B173" s="18" t="str">
        <f>VLOOKUP($A173,id!$C:$H,6,0)</f>
        <v>Frączyk Bogusław</v>
      </c>
      <c r="C173" s="18" t="str">
        <f>VLOOKUP($A173,id!$C:$H,4,0)</f>
        <v>TRIPAKA</v>
      </c>
      <c r="D173" s="2">
        <f>IF(E172=E173,D172,ROW(B171))</f>
        <v>171</v>
      </c>
      <c r="E173" s="10">
        <f>LARGE(F173:AA173,1)+IFERROR(LARGE(F173:AA173,2),0)+IFERROR(LARGE(F173:AA173,3),0)+IFERROR(LARGE(F173:AA173,4),0)+IFERROR(LARGE(F173:AA173,5),0)+IFERROR(LARGE(F173:AA173,6),0)</f>
        <v>69.019081215425331</v>
      </c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>
        <f>IFERROR(VLOOKUP($A173,'H60 TR200 M'!$AS$3:$AY$102,7,0),"")</f>
        <v>69.019081215425331</v>
      </c>
      <c r="W173" s="11" t="str">
        <f>IFERROR(VLOOKUP($A173,'H60 TR100 M'!$AJ$3:$AP$165,7,0),"")</f>
        <v/>
      </c>
      <c r="X173" s="11" t="str">
        <f>IFERROR(VLOOKUP($A173,'Liszkor M'!$BR$3:$BX$38,7,0),"")</f>
        <v/>
      </c>
      <c r="Y173" s="11" t="str">
        <f>IFERROR(VLOOKUP($A173,'KW M'!$BQ$2:$BW$10,7,0),"")</f>
        <v/>
      </c>
      <c r="Z173" s="11" t="str">
        <f>IFERROR(VLOOKUP($A173,'Wilga M'!$L$3:$R$41,7,0),"")</f>
        <v/>
      </c>
      <c r="AA173" s="11" t="str">
        <f>IFERROR(VLOOKUP($A173,'NM 200 M'!$M$6:$S$41,7,0),"")</f>
        <v/>
      </c>
      <c r="AB173" s="21">
        <f>MIN(COUNT(F173:AA173)-COUNT(#REF!,W173,#REF!)*0.1,6)</f>
        <v>1</v>
      </c>
    </row>
    <row r="174" spans="1:28">
      <c r="A174">
        <v>305</v>
      </c>
      <c r="B174" s="18" t="str">
        <f>VLOOKUP($A174,id!$C:$H,6,0)</f>
        <v>Napiórkowski Sławomir</v>
      </c>
      <c r="C174" s="18" t="str">
        <f>VLOOKUP($A174,id!$C:$H,4,0)</f>
        <v>tripaka przechlewo/superkajak.pl</v>
      </c>
      <c r="D174" s="2">
        <f>IF(E173=E174,D173,ROW(B172))</f>
        <v>172</v>
      </c>
      <c r="E174" s="10">
        <f>LARGE(F174:AA174,1)+IFERROR(LARGE(F174:AA174,2),0)+IFERROR(LARGE(F174:AA174,3),0)+IFERROR(LARGE(F174:AA174,4),0)+IFERROR(LARGE(F174:AA174,5),0)+IFERROR(LARGE(F174:AA174,6),0)</f>
        <v>69.013548180214855</v>
      </c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>
        <f>IFERROR(VLOOKUP($A174,'H60 TR200 M'!$AS$3:$AY$102,7,0),"")</f>
        <v>69.013548180214855</v>
      </c>
      <c r="W174" s="11" t="str">
        <f>IFERROR(VLOOKUP($A174,'H60 TR100 M'!$AJ$3:$AP$165,7,0),"")</f>
        <v/>
      </c>
      <c r="X174" s="11" t="str">
        <f>IFERROR(VLOOKUP($A174,'Liszkor M'!$BR$3:$BX$38,7,0),"")</f>
        <v/>
      </c>
      <c r="Y174" s="11" t="str">
        <f>IFERROR(VLOOKUP($A174,'KW M'!$BQ$2:$BW$10,7,0),"")</f>
        <v/>
      </c>
      <c r="Z174" s="11" t="str">
        <f>IFERROR(VLOOKUP($A174,'Wilga M'!$L$3:$R$41,7,0),"")</f>
        <v/>
      </c>
      <c r="AA174" s="11" t="str">
        <f>IFERROR(VLOOKUP($A174,'NM 200 M'!$M$6:$S$41,7,0),"")</f>
        <v/>
      </c>
      <c r="AB174" s="21">
        <f>MIN(COUNT(F174:AA174)-COUNT(#REF!,W174,#REF!)*0.1,6)</f>
        <v>1</v>
      </c>
    </row>
    <row r="175" spans="1:28">
      <c r="A175">
        <v>306</v>
      </c>
      <c r="B175" s="18" t="str">
        <f>VLOOKUP($A175,id!$C:$H,6,0)</f>
        <v>Ławecki Darek</v>
      </c>
      <c r="C175" s="18" t="str">
        <f>VLOOKUP($A175,id!$C:$H,4,0)</f>
        <v>tripaka</v>
      </c>
      <c r="D175" s="2">
        <f>IF(E174=E175,D174,ROW(B173))</f>
        <v>173</v>
      </c>
      <c r="E175" s="10">
        <f>LARGE(F175:AA175,1)+IFERROR(LARGE(F175:AA175,2),0)+IFERROR(LARGE(F175:AA175,3),0)+IFERROR(LARGE(F175:AA175,4),0)+IFERROR(LARGE(F175:AA175,5),0)+IFERROR(LARGE(F175:AA175,6),0)</f>
        <v>68.976223384011391</v>
      </c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>
        <f>IFERROR(VLOOKUP($A175,'H60 TR200 M'!$AS$3:$AY$102,7,0),"")</f>
        <v>68.976223384011391</v>
      </c>
      <c r="W175" s="11" t="str">
        <f>IFERROR(VLOOKUP($A175,'H60 TR100 M'!$AJ$3:$AP$165,7,0),"")</f>
        <v/>
      </c>
      <c r="X175" s="11" t="str">
        <f>IFERROR(VLOOKUP($A175,'Liszkor M'!$BR$3:$BX$38,7,0),"")</f>
        <v/>
      </c>
      <c r="Y175" s="11" t="str">
        <f>IFERROR(VLOOKUP($A175,'KW M'!$BQ$2:$BW$10,7,0),"")</f>
        <v/>
      </c>
      <c r="Z175" s="11" t="str">
        <f>IFERROR(VLOOKUP($A175,'Wilga M'!$L$3:$R$41,7,0),"")</f>
        <v/>
      </c>
      <c r="AA175" s="11" t="str">
        <f>IFERROR(VLOOKUP($A175,'NM 200 M'!$M$6:$S$41,7,0),"")</f>
        <v/>
      </c>
      <c r="AB175" s="21">
        <f>MIN(COUNT(F175:AA175)-COUNT(#REF!,W175,#REF!)*0.1,6)</f>
        <v>1</v>
      </c>
    </row>
    <row r="176" spans="1:28">
      <c r="A176">
        <v>198</v>
      </c>
      <c r="B176" s="18" t="str">
        <f>VLOOKUP($A176,id!$C:$H,6,0)</f>
        <v>Zwonek Piotr</v>
      </c>
      <c r="C176" s="18" t="str">
        <f>VLOOKUP($A176,id!$C:$H,4,0)</f>
        <v>eXrowerowanie.pl Kraków</v>
      </c>
      <c r="D176" s="2">
        <f>IF(E175=E176,D175,ROW(B174))</f>
        <v>174</v>
      </c>
      <c r="E176" s="10">
        <f>LARGE(F176:AA176,1)+IFERROR(LARGE(F176:AA176,2),0)+IFERROR(LARGE(F176:AA176,3),0)+IFERROR(LARGE(F176:AA176,4),0)+IFERROR(LARGE(F176:AA176,5),0)+IFERROR(LARGE(F176:AA176,6),0)</f>
        <v>68.895787033743403</v>
      </c>
      <c r="F176" s="11"/>
      <c r="G176" s="11"/>
      <c r="H176" s="11"/>
      <c r="I176" s="11"/>
      <c r="J176" s="11" t="str">
        <f>IFERROR(VLOOKUP($A176,'Mazurskie Tropy M'!$L$2:$R$39,7,0),"")</f>
        <v/>
      </c>
      <c r="K176" s="11" t="str">
        <f>IFERROR(VLOOKUP($A176,'Grassor 300 M'!$BV$5:$CB$30,7,0),"")</f>
        <v/>
      </c>
      <c r="L176" s="11" t="str">
        <f>IFERROR(VLOOKUP($A176,'BO M'!$Q$2:$W$57,7,0),"")</f>
        <v/>
      </c>
      <c r="M176" s="11">
        <f>IFERROR(VLOOKUP($A176,'Hawran M'!$AN$3:$AT$38,7,0),"")</f>
        <v>47.043109918206923</v>
      </c>
      <c r="N176" s="11" t="str">
        <f>IFERROR(VLOOKUP($A176,'Orientakcja 14 M'!$M$3:$S$43,7,0),"")</f>
        <v/>
      </c>
      <c r="O176" s="11" t="str">
        <f>IFERROR(VLOOKUP($A176,'ITOrient M'!$P$3:$V$37,7,0),"")</f>
        <v/>
      </c>
      <c r="P176" s="11" t="str">
        <f>IFERROR(VLOOKUP($A176,'Jatka M'!$K$4:$Q$19,7,0),"")</f>
        <v/>
      </c>
      <c r="Q176" s="11" t="str">
        <f>IFERROR(VLOOKUP($A176,'Korno M'!$AG$2:$AM$37,7,0),"")</f>
        <v/>
      </c>
      <c r="R176" s="11">
        <f>IFERROR(VLOOKUP($A176,'Mordownik M'!$H$3:$N$23,7,0),"")</f>
        <v>21.852677115536476</v>
      </c>
      <c r="S176" s="11" t="str">
        <f>IFERROR(VLOOKUP($A176,'Orientakcja 15 M'!$M$3:$S$47,7,0),"")</f>
        <v/>
      </c>
      <c r="T176" s="11" t="str">
        <f>IFERROR(VLOOKUP($A176,'XXII Szago M'!$H$3:$N$45,7,0),"")</f>
        <v/>
      </c>
      <c r="U176" s="11" t="str">
        <f>IFERROR(VLOOKUP($A176,'XX zKompasem M'!$L$3:$R$33,7,0),"")</f>
        <v/>
      </c>
      <c r="V176" s="11" t="str">
        <f>IFERROR(VLOOKUP($A176,'H60 TR200 M'!$AS$3:$AY$102,7,0),"")</f>
        <v/>
      </c>
      <c r="W176" s="11" t="str">
        <f>IFERROR(VLOOKUP($A176,'H60 TR100 M'!$AJ$3:$AP$165,7,0),"")</f>
        <v/>
      </c>
      <c r="X176" s="11" t="str">
        <f>IFERROR(VLOOKUP($A176,'Liszkor M'!$BR$3:$BX$38,7,0),"")</f>
        <v/>
      </c>
      <c r="Y176" s="11" t="str">
        <f>IFERROR(VLOOKUP($A176,'KW M'!$BQ$2:$BW$10,7,0),"")</f>
        <v/>
      </c>
      <c r="Z176" s="11" t="str">
        <f>IFERROR(VLOOKUP($A176,'Wilga M'!$L$3:$R$41,7,0),"")</f>
        <v/>
      </c>
      <c r="AA176" s="11" t="str">
        <f>IFERROR(VLOOKUP($A176,'NM 200 M'!$M$6:$S$41,7,0),"")</f>
        <v/>
      </c>
      <c r="AB176" s="21">
        <f>MIN(COUNT(F176:AA176)-COUNT(#REF!,W176,#REF!)*0.1,6)</f>
        <v>2</v>
      </c>
    </row>
    <row r="177" spans="1:28">
      <c r="A177">
        <v>365</v>
      </c>
      <c r="B177" s="18" t="str">
        <f>VLOOKUP($A177,id!$C:$H,6,0)</f>
        <v>Jank Marcin</v>
      </c>
      <c r="C177" s="18" t="str">
        <f>VLOOKUP($A177,id!$C:$H,4,0)</f>
        <v>ZKOMPASEM.PL</v>
      </c>
      <c r="D177" s="2">
        <f>IF(E176=E177,D176,ROW(B175))</f>
        <v>175</v>
      </c>
      <c r="E177" s="10">
        <f>LARGE(F177:AA177,1)+IFERROR(LARGE(F177:AA177,2),0)+IFERROR(LARGE(F177:AA177,3),0)+IFERROR(LARGE(F177:AA177,4),0)+IFERROR(LARGE(F177:AA177,5),0)+IFERROR(LARGE(F177:AA177,6),0)</f>
        <v>68.675097969362312</v>
      </c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 t="str">
        <f>IFERROR(VLOOKUP($A177,'H60 TR200 M'!$AS$3:$AY$102,7,0),"")</f>
        <v/>
      </c>
      <c r="W177" s="11">
        <f>IFERROR(VLOOKUP($A177,'H60 TR100 M'!$AJ$3:$AP$165,7,0),"")</f>
        <v>68.675097969362312</v>
      </c>
      <c r="X177" s="11" t="str">
        <f>IFERROR(VLOOKUP($A177,'Liszkor M'!$BR$3:$BX$38,7,0),"")</f>
        <v/>
      </c>
      <c r="Y177" s="11" t="str">
        <f>IFERROR(VLOOKUP($A177,'KW M'!$BQ$2:$BW$10,7,0),"")</f>
        <v/>
      </c>
      <c r="Z177" s="11" t="str">
        <f>IFERROR(VLOOKUP($A177,'Wilga M'!$L$3:$R$41,7,0),"")</f>
        <v/>
      </c>
      <c r="AA177" s="11" t="str">
        <f>IFERROR(VLOOKUP($A177,'NM 200 M'!$M$6:$S$41,7,0),"")</f>
        <v/>
      </c>
      <c r="AB177" s="21">
        <f>MIN(COUNT(F177:AA177)-COUNT(#REF!,W177,#REF!)*0.1,6)</f>
        <v>0.9</v>
      </c>
    </row>
    <row r="178" spans="1:28">
      <c r="A178">
        <v>307</v>
      </c>
      <c r="B178" s="18" t="str">
        <f>VLOOKUP($A178,id!$C:$H,6,0)</f>
        <v>Cygan Szymon</v>
      </c>
      <c r="C178" s="18" t="str">
        <f>VLOOKUP($A178,id!$C:$H,4,0)</f>
        <v>KK Cyklon Warszawa</v>
      </c>
      <c r="D178" s="2">
        <f>IF(E177=E178,D177,ROW(B176))</f>
        <v>176</v>
      </c>
      <c r="E178" s="10">
        <f>LARGE(F178:AA178,1)+IFERROR(LARGE(F178:AA178,2),0)+IFERROR(LARGE(F178:AA178,3),0)+IFERROR(LARGE(F178:AA178,4),0)+IFERROR(LARGE(F178:AA178,5),0)+IFERROR(LARGE(F178:AA178,6),0)</f>
        <v>68.491924576338619</v>
      </c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>
        <f>IFERROR(VLOOKUP($A178,'H60 TR200 M'!$AS$3:$AY$102,7,0),"")</f>
        <v>68.491924576338619</v>
      </c>
      <c r="W178" s="11" t="str">
        <f>IFERROR(VLOOKUP($A178,'H60 TR100 M'!$AJ$3:$AP$165,7,0),"")</f>
        <v/>
      </c>
      <c r="X178" s="11" t="str">
        <f>IFERROR(VLOOKUP($A178,'Liszkor M'!$BR$3:$BX$38,7,0),"")</f>
        <v/>
      </c>
      <c r="Y178" s="11" t="str">
        <f>IFERROR(VLOOKUP($A178,'KW M'!$BQ$2:$BW$10,7,0),"")</f>
        <v/>
      </c>
      <c r="Z178" s="11" t="str">
        <f>IFERROR(VLOOKUP($A178,'Wilga M'!$L$3:$R$41,7,0),"")</f>
        <v/>
      </c>
      <c r="AA178" s="11" t="str">
        <f>IFERROR(VLOOKUP($A178,'NM 200 M'!$M$6:$S$41,7,0),"")</f>
        <v/>
      </c>
      <c r="AB178" s="21">
        <f>MIN(COUNT(F178:AA178)-COUNT(#REF!,W178,#REF!)*0.1,6)</f>
        <v>1</v>
      </c>
    </row>
    <row r="179" spans="1:28">
      <c r="A179">
        <v>308</v>
      </c>
      <c r="B179" s="18" t="str">
        <f>VLOOKUP($A179,id!$C:$H,6,0)</f>
        <v>Bojdecki Filip</v>
      </c>
      <c r="C179" s="18" t="str">
        <f>VLOOKUP($A179,id!$C:$H,4,0)</f>
        <v>KK CYKLON WARSZAWA</v>
      </c>
      <c r="D179" s="2">
        <f>IF(E178=E179,D178,ROW(B177))</f>
        <v>177</v>
      </c>
      <c r="E179" s="10">
        <f>LARGE(F179:AA179,1)+IFERROR(LARGE(F179:AA179,2),0)+IFERROR(LARGE(F179:AA179,3),0)+IFERROR(LARGE(F179:AA179,4),0)+IFERROR(LARGE(F179:AA179,5),0)+IFERROR(LARGE(F179:AA179,6),0)</f>
        <v>68.48511366122392</v>
      </c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>
        <f>IFERROR(VLOOKUP($A179,'H60 TR200 M'!$AS$3:$AY$102,7,0),"")</f>
        <v>68.48511366122392</v>
      </c>
      <c r="W179" s="11" t="str">
        <f>IFERROR(VLOOKUP($A179,'H60 TR100 M'!$AJ$3:$AP$165,7,0),"")</f>
        <v/>
      </c>
      <c r="X179" s="11" t="str">
        <f>IFERROR(VLOOKUP($A179,'Liszkor M'!$BR$3:$BX$38,7,0),"")</f>
        <v/>
      </c>
      <c r="Y179" s="11" t="str">
        <f>IFERROR(VLOOKUP($A179,'KW M'!$BQ$2:$BW$10,7,0),"")</f>
        <v/>
      </c>
      <c r="Z179" s="11" t="str">
        <f>IFERROR(VLOOKUP($A179,'Wilga M'!$L$3:$R$41,7,0),"")</f>
        <v/>
      </c>
      <c r="AA179" s="11" t="str">
        <f>IFERROR(VLOOKUP($A179,'NM 200 M'!$M$6:$S$41,7,0),"")</f>
        <v/>
      </c>
      <c r="AB179" s="21">
        <f>MIN(COUNT(F179:AA179)-COUNT(#REF!,W179,#REF!)*0.1,6)</f>
        <v>1</v>
      </c>
    </row>
    <row r="180" spans="1:28">
      <c r="A180">
        <v>366</v>
      </c>
      <c r="B180" s="18" t="str">
        <f>VLOOKUP($A180,id!$C:$H,6,0)</f>
        <v>Klucznik Jarek</v>
      </c>
      <c r="C180" s="18">
        <f>VLOOKUP($A180,id!$C:$H,4,0)</f>
        <v>0</v>
      </c>
      <c r="D180" s="2">
        <f>IF(E179=E180,D179,ROW(B178))</f>
        <v>178</v>
      </c>
      <c r="E180" s="10">
        <f>LARGE(F180:AA180,1)+IFERROR(LARGE(F180:AA180,2),0)+IFERROR(LARGE(F180:AA180,3),0)+IFERROR(LARGE(F180:AA180,4),0)+IFERROR(LARGE(F180:AA180,5),0)+IFERROR(LARGE(F180:AA180,6),0)</f>
        <v>68.460473044960594</v>
      </c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 t="str">
        <f>IFERROR(VLOOKUP($A180,'H60 TR200 M'!$AS$3:$AY$102,7,0),"")</f>
        <v/>
      </c>
      <c r="W180" s="11">
        <f>IFERROR(VLOOKUP($A180,'H60 TR100 M'!$AJ$3:$AP$165,7,0),"")</f>
        <v>68.460473044960594</v>
      </c>
      <c r="X180" s="11" t="str">
        <f>IFERROR(VLOOKUP($A180,'Liszkor M'!$BR$3:$BX$38,7,0),"")</f>
        <v/>
      </c>
      <c r="Y180" s="11" t="str">
        <f>IFERROR(VLOOKUP($A180,'KW M'!$BQ$2:$BW$10,7,0),"")</f>
        <v/>
      </c>
      <c r="Z180" s="11" t="str">
        <f>IFERROR(VLOOKUP($A180,'Wilga M'!$L$3:$R$41,7,0),"")</f>
        <v/>
      </c>
      <c r="AA180" s="11" t="str">
        <f>IFERROR(VLOOKUP($A180,'NM 200 M'!$M$6:$S$41,7,0),"")</f>
        <v/>
      </c>
      <c r="AB180" s="21">
        <f>MIN(COUNT(F180:AA180)-COUNT(#REF!,W180,#REF!)*0.1,6)</f>
        <v>0.9</v>
      </c>
    </row>
    <row r="181" spans="1:28">
      <c r="A181">
        <v>367</v>
      </c>
      <c r="B181" s="18" t="str">
        <f>VLOOKUP($A181,id!$C:$H,6,0)</f>
        <v>Radkiewicz Mateusz</v>
      </c>
      <c r="C181" s="18" t="str">
        <f>VLOOKUP($A181,id!$C:$H,4,0)</f>
        <v>Kainos</v>
      </c>
      <c r="D181" s="2">
        <f>IF(E180=E181,D180,ROW(B179))</f>
        <v>179</v>
      </c>
      <c r="E181" s="10">
        <f>LARGE(F181:AA181,1)+IFERROR(LARGE(F181:AA181,2),0)+IFERROR(LARGE(F181:AA181,3),0)+IFERROR(LARGE(F181:AA181,4),0)+IFERROR(LARGE(F181:AA181,5),0)+IFERROR(LARGE(F181:AA181,6),0)</f>
        <v>68.436168702073275</v>
      </c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 t="str">
        <f>IFERROR(VLOOKUP($A181,'H60 TR200 M'!$AS$3:$AY$102,7,0),"")</f>
        <v/>
      </c>
      <c r="W181" s="11">
        <f>IFERROR(VLOOKUP($A181,'H60 TR100 M'!$AJ$3:$AP$165,7,0),"")</f>
        <v>68.436168702073275</v>
      </c>
      <c r="X181" s="11" t="str">
        <f>IFERROR(VLOOKUP($A181,'Liszkor M'!$BR$3:$BX$38,7,0),"")</f>
        <v/>
      </c>
      <c r="Y181" s="11" t="str">
        <f>IFERROR(VLOOKUP($A181,'KW M'!$BQ$2:$BW$10,7,0),"")</f>
        <v/>
      </c>
      <c r="Z181" s="11" t="str">
        <f>IFERROR(VLOOKUP($A181,'Wilga M'!$L$3:$R$41,7,0),"")</f>
        <v/>
      </c>
      <c r="AA181" s="11" t="str">
        <f>IFERROR(VLOOKUP($A181,'NM 200 M'!$M$6:$S$41,7,0),"")</f>
        <v/>
      </c>
      <c r="AB181" s="21">
        <f>MIN(COUNT(F181:AA181)-COUNT(#REF!,W181,#REF!)*0.1,6)</f>
        <v>0.9</v>
      </c>
    </row>
    <row r="182" spans="1:28">
      <c r="A182">
        <v>284</v>
      </c>
      <c r="B182" s="18" t="str">
        <f>VLOOKUP($A182,id!$C:$H,6,0)</f>
        <v>Benasiewicz Marek</v>
      </c>
      <c r="C182" s="18">
        <f>VLOOKUP($A182,id!$C:$H,4,0)</f>
        <v>0</v>
      </c>
      <c r="D182" s="2">
        <f>IF(E181=E182,D181,ROW(B180))</f>
        <v>180</v>
      </c>
      <c r="E182" s="10">
        <f>LARGE(F182:AA182,1)+IFERROR(LARGE(F182:AA182,2),0)+IFERROR(LARGE(F182:AA182,3),0)+IFERROR(LARGE(F182:AA182,4),0)+IFERROR(LARGE(F182:AA182,5),0)+IFERROR(LARGE(F182:AA182,6),0)</f>
        <v>68.422265210400781</v>
      </c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 t="str">
        <f>IFERROR(VLOOKUP($A182,'XXII Szago M'!$H$3:$N$45,7,0),"")</f>
        <v/>
      </c>
      <c r="U182" s="11">
        <f>IFERROR(VLOOKUP($A182,'XX zKompasem M'!$L$3:$R$33,7,0),"")</f>
        <v>35.738176170823735</v>
      </c>
      <c r="V182" s="11">
        <f>IFERROR(VLOOKUP($A182,'H60 TR200 M'!$AS$3:$AY$102,7,0),"")</f>
        <v>32.684089039577046</v>
      </c>
      <c r="W182" s="11" t="str">
        <f>IFERROR(VLOOKUP($A182,'H60 TR100 M'!$AJ$3:$AP$165,7,0),"")</f>
        <v/>
      </c>
      <c r="X182" s="11" t="str">
        <f>IFERROR(VLOOKUP($A182,'Liszkor M'!$BR$3:$BX$38,7,0),"")</f>
        <v/>
      </c>
      <c r="Y182" s="11" t="str">
        <f>IFERROR(VLOOKUP($A182,'KW M'!$BQ$2:$BW$10,7,0),"")</f>
        <v/>
      </c>
      <c r="Z182" s="11" t="str">
        <f>IFERROR(VLOOKUP($A182,'Wilga M'!$L$3:$R$41,7,0),"")</f>
        <v/>
      </c>
      <c r="AA182" s="11" t="str">
        <f>IFERROR(VLOOKUP($A182,'NM 200 M'!$M$6:$S$41,7,0),"")</f>
        <v/>
      </c>
      <c r="AB182" s="21">
        <f>MIN(COUNT(F182:AA182)-COUNT(#REF!,W182,#REF!)*0.1,6)</f>
        <v>2</v>
      </c>
    </row>
    <row r="183" spans="1:28">
      <c r="A183">
        <v>189</v>
      </c>
      <c r="B183" s="18" t="str">
        <f>VLOOKUP($A183,id!$C:$H,6,0)</f>
        <v>Czerniawski Piotr</v>
      </c>
      <c r="C183" s="18">
        <f>VLOOKUP($A183,id!$C:$H,4,0)</f>
        <v>0</v>
      </c>
      <c r="D183" s="2">
        <f>IF(E182=E183,D182,ROW(B181))</f>
        <v>181</v>
      </c>
      <c r="E183" s="10">
        <f>LARGE(F183:AA183,1)+IFERROR(LARGE(F183:AA183,2),0)+IFERROR(LARGE(F183:AA183,3),0)+IFERROR(LARGE(F183:AA183,4),0)+IFERROR(LARGE(F183:AA183,5),0)+IFERROR(LARGE(F183:AA183,6),0)</f>
        <v>68.269879027641736</v>
      </c>
      <c r="F183" s="11"/>
      <c r="G183" s="11"/>
      <c r="H183" s="11"/>
      <c r="I183" s="11"/>
      <c r="J183" s="11" t="str">
        <f>IFERROR(VLOOKUP($A183,'Mazurskie Tropy M'!$L$2:$R$39,7,0),"")</f>
        <v/>
      </c>
      <c r="K183" s="11" t="str">
        <f>IFERROR(VLOOKUP($A183,'Grassor 300 M'!$BV$5:$CB$30,7,0),"")</f>
        <v/>
      </c>
      <c r="L183" s="11" t="str">
        <f>IFERROR(VLOOKUP($A183,'BO M'!$Q$2:$W$57,7,0),"")</f>
        <v/>
      </c>
      <c r="M183" s="11">
        <f>IFERROR(VLOOKUP($A183,'Hawran M'!$AN$3:$AT$38,7,0),"")</f>
        <v>68.269879027641736</v>
      </c>
      <c r="N183" s="11" t="str">
        <f>IFERROR(VLOOKUP($A183,'Orientakcja 14 M'!$M$3:$S$43,7,0),"")</f>
        <v/>
      </c>
      <c r="O183" s="11" t="str">
        <f>IFERROR(VLOOKUP($A183,'ITOrient M'!$P$3:$V$37,7,0),"")</f>
        <v/>
      </c>
      <c r="P183" s="11" t="str">
        <f>IFERROR(VLOOKUP($A183,'Jatka M'!$K$4:$Q$19,7,0),"")</f>
        <v/>
      </c>
      <c r="Q183" s="11" t="str">
        <f>IFERROR(VLOOKUP($A183,'Korno M'!$AG$2:$AM$37,7,0),"")</f>
        <v/>
      </c>
      <c r="R183" s="11" t="str">
        <f>IFERROR(VLOOKUP($A183,'Mordownik M'!$H$3:$N$23,7,0),"")</f>
        <v/>
      </c>
      <c r="S183" s="11" t="str">
        <f>IFERROR(VLOOKUP($A183,'Orientakcja 15 M'!$M$3:$S$47,7,0),"")</f>
        <v/>
      </c>
      <c r="T183" s="11" t="str">
        <f>IFERROR(VLOOKUP($A183,'XXII Szago M'!$H$3:$N$45,7,0),"")</f>
        <v/>
      </c>
      <c r="U183" s="11" t="str">
        <f>IFERROR(VLOOKUP($A183,'XX zKompasem M'!$L$3:$R$33,7,0),"")</f>
        <v/>
      </c>
      <c r="V183" s="11" t="str">
        <f>IFERROR(VLOOKUP($A183,'H60 TR200 M'!$AS$3:$AY$102,7,0),"")</f>
        <v/>
      </c>
      <c r="W183" s="11" t="str">
        <f>IFERROR(VLOOKUP($A183,'H60 TR100 M'!$AJ$3:$AP$165,7,0),"")</f>
        <v/>
      </c>
      <c r="X183" s="11" t="str">
        <f>IFERROR(VLOOKUP($A183,'Liszkor M'!$BR$3:$BX$38,7,0),"")</f>
        <v/>
      </c>
      <c r="Y183" s="11" t="str">
        <f>IFERROR(VLOOKUP($A183,'KW M'!$BQ$2:$BW$10,7,0),"")</f>
        <v/>
      </c>
      <c r="Z183" s="11" t="str">
        <f>IFERROR(VLOOKUP($A183,'Wilga M'!$L$3:$R$41,7,0),"")</f>
        <v/>
      </c>
      <c r="AA183" s="11" t="str">
        <f>IFERROR(VLOOKUP($A183,'NM 200 M'!$M$6:$S$41,7,0),"")</f>
        <v/>
      </c>
      <c r="AB183" s="21">
        <f>MIN(COUNT(F183:AA183)-COUNT(#REF!,W183,#REF!)*0.1,6)</f>
        <v>1</v>
      </c>
    </row>
    <row r="184" spans="1:28">
      <c r="A184">
        <v>236</v>
      </c>
      <c r="B184" s="18" t="str">
        <f>VLOOKUP($A184,id!$C:$H,6,0)</f>
        <v>Konopiński Maciek</v>
      </c>
      <c r="C184" s="18">
        <f>VLOOKUP($A184,id!$C:$H,4,0)</f>
        <v>0</v>
      </c>
      <c r="D184" s="2">
        <f>IF(E183=E184,D183,ROW(B182))</f>
        <v>182</v>
      </c>
      <c r="E184" s="10">
        <f>LARGE(F184:AA184,1)+IFERROR(LARGE(F184:AA184,2),0)+IFERROR(LARGE(F184:AA184,3),0)+IFERROR(LARGE(F184:AA184,4),0)+IFERROR(LARGE(F184:AA184,5),0)+IFERROR(LARGE(F184:AA184,6),0)</f>
        <v>67.951318458417873</v>
      </c>
      <c r="F184" s="11"/>
      <c r="G184" s="11"/>
      <c r="H184" s="11"/>
      <c r="I184" s="11"/>
      <c r="J184" s="11"/>
      <c r="K184" s="11"/>
      <c r="L184" s="11"/>
      <c r="M184" s="11"/>
      <c r="N184" s="11"/>
      <c r="O184" s="11" t="str">
        <f>IFERROR(VLOOKUP($A184,'ITOrient M'!$P$3:$V$37,7,0),"")</f>
        <v/>
      </c>
      <c r="P184" s="11">
        <f>IFERROR(VLOOKUP($A184,'Jatka M'!$K$4:$Q$19,7,0),"")</f>
        <v>67.951318458417873</v>
      </c>
      <c r="Q184" s="11" t="str">
        <f>IFERROR(VLOOKUP($A184,'Korno M'!$AG$2:$AM$37,7,0),"")</f>
        <v/>
      </c>
      <c r="R184" s="11" t="str">
        <f>IFERROR(VLOOKUP($A184,'Mordownik M'!$H$3:$N$23,7,0),"")</f>
        <v/>
      </c>
      <c r="S184" s="11" t="str">
        <f>IFERROR(VLOOKUP($A184,'Orientakcja 15 M'!$M$3:$S$47,7,0),"")</f>
        <v/>
      </c>
      <c r="T184" s="11" t="str">
        <f>IFERROR(VLOOKUP($A184,'XXII Szago M'!$H$3:$N$45,7,0),"")</f>
        <v/>
      </c>
      <c r="U184" s="11" t="str">
        <f>IFERROR(VLOOKUP($A184,'XX zKompasem M'!$L$3:$R$33,7,0),"")</f>
        <v/>
      </c>
      <c r="V184" s="11" t="str">
        <f>IFERROR(VLOOKUP($A184,'H60 TR200 M'!$AS$3:$AY$102,7,0),"")</f>
        <v/>
      </c>
      <c r="W184" s="11" t="str">
        <f>IFERROR(VLOOKUP($A184,'H60 TR100 M'!$AJ$3:$AP$165,7,0),"")</f>
        <v/>
      </c>
      <c r="X184" s="11" t="str">
        <f>IFERROR(VLOOKUP($A184,'Liszkor M'!$BR$3:$BX$38,7,0),"")</f>
        <v/>
      </c>
      <c r="Y184" s="11" t="str">
        <f>IFERROR(VLOOKUP($A184,'KW M'!$BQ$2:$BW$10,7,0),"")</f>
        <v/>
      </c>
      <c r="Z184" s="11" t="str">
        <f>IFERROR(VLOOKUP($A184,'Wilga M'!$L$3:$R$41,7,0),"")</f>
        <v/>
      </c>
      <c r="AA184" s="11" t="str">
        <f>IFERROR(VLOOKUP($A184,'NM 200 M'!$M$6:$S$41,7,0),"")</f>
        <v/>
      </c>
      <c r="AB184" s="21">
        <f>MIN(COUNT(F184:AA184)-COUNT(#REF!,W184,#REF!)*0.1,6)</f>
        <v>1</v>
      </c>
    </row>
    <row r="185" spans="1:28">
      <c r="A185">
        <v>529</v>
      </c>
      <c r="B185" s="18" t="str">
        <f>VLOOKUP($A185,id!$C:$H,6,0)</f>
        <v>Szmyt Maciej</v>
      </c>
      <c r="C185" s="18" t="str">
        <f>VLOOKUP($A185,id!$C:$H,4,0)</f>
        <v>Guto Adventure Team</v>
      </c>
      <c r="D185" s="2">
        <f>IF(E184=E185,D184,ROW(B183))</f>
        <v>183</v>
      </c>
      <c r="E185" s="10">
        <f>LARGE(F185:AA185,1)+IFERROR(LARGE(F185:AA185,2),0)+IFERROR(LARGE(F185:AA185,3),0)+IFERROR(LARGE(F185:AA185,4),0)+IFERROR(LARGE(F185:AA185,5),0)+IFERROR(LARGE(F185:AA185,6),0)</f>
        <v>67.917448405253282</v>
      </c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 t="str">
        <f>IFERROR(VLOOKUP($A185,'H60 TR200 M'!$AS$3:$AY$102,7,0),"")</f>
        <v/>
      </c>
      <c r="W185" s="11" t="str">
        <f>IFERROR(VLOOKUP($A185,'H60 TR100 M'!$AJ$3:$AP$165,7,0),"")</f>
        <v/>
      </c>
      <c r="X185" s="11" t="str">
        <f>IFERROR(VLOOKUP($A185,'Liszkor M'!$BR$3:$BX$38,7,0),"")</f>
        <v/>
      </c>
      <c r="Y185" s="11" t="str">
        <f>IFERROR(VLOOKUP($A185,'KW M'!$BQ$2:$BW$10,7,0),"")</f>
        <v/>
      </c>
      <c r="Z185" s="11">
        <f>IFERROR(VLOOKUP($A185,'Wilga M'!$L$3:$R$41,7,0),"")</f>
        <v>67.917448405253282</v>
      </c>
      <c r="AA185" s="11" t="str">
        <f>IFERROR(VLOOKUP($A185,'NM 200 M'!$M$6:$S$41,7,0),"")</f>
        <v/>
      </c>
      <c r="AB185" s="21">
        <f>MIN(COUNT(F185:AA185)-COUNT(#REF!,W185,#REF!)*0.1,6)</f>
        <v>1</v>
      </c>
    </row>
    <row r="186" spans="1:28">
      <c r="A186">
        <v>237</v>
      </c>
      <c r="B186" s="18" t="str">
        <f>VLOOKUP($A186,id!$C:$H,6,0)</f>
        <v>Amanowicz Marek</v>
      </c>
      <c r="C186" s="18">
        <f>VLOOKUP($A186,id!$C:$H,4,0)</f>
        <v>0</v>
      </c>
      <c r="D186" s="2">
        <f>IF(E185=E186,D185,ROW(B184))</f>
        <v>184</v>
      </c>
      <c r="E186" s="10">
        <f>LARGE(F186:AA186,1)+IFERROR(LARGE(F186:AA186,2),0)+IFERROR(LARGE(F186:AA186,3),0)+IFERROR(LARGE(F186:AA186,4),0)+IFERROR(LARGE(F186:AA186,5),0)+IFERROR(LARGE(F186:AA186,6),0)</f>
        <v>66.336633663366342</v>
      </c>
      <c r="F186" s="11"/>
      <c r="G186" s="11"/>
      <c r="H186" s="11"/>
      <c r="I186" s="11"/>
      <c r="J186" s="11"/>
      <c r="K186" s="11"/>
      <c r="L186" s="11"/>
      <c r="M186" s="11"/>
      <c r="N186" s="11"/>
      <c r="O186" s="11" t="str">
        <f>IFERROR(VLOOKUP($A186,'ITOrient M'!$P$3:$V$37,7,0),"")</f>
        <v/>
      </c>
      <c r="P186" s="11">
        <f>IFERROR(VLOOKUP($A186,'Jatka M'!$K$4:$Q$19,7,0),"")</f>
        <v>66.336633663366342</v>
      </c>
      <c r="Q186" s="11" t="str">
        <f>IFERROR(VLOOKUP($A186,'Korno M'!$AG$2:$AM$37,7,0),"")</f>
        <v/>
      </c>
      <c r="R186" s="11" t="str">
        <f>IFERROR(VLOOKUP($A186,'Mordownik M'!$H$3:$N$23,7,0),"")</f>
        <v/>
      </c>
      <c r="S186" s="11" t="str">
        <f>IFERROR(VLOOKUP($A186,'Orientakcja 15 M'!$M$3:$S$47,7,0),"")</f>
        <v/>
      </c>
      <c r="T186" s="11" t="str">
        <f>IFERROR(VLOOKUP($A186,'XXII Szago M'!$H$3:$N$45,7,0),"")</f>
        <v/>
      </c>
      <c r="U186" s="11" t="str">
        <f>IFERROR(VLOOKUP($A186,'XX zKompasem M'!$L$3:$R$33,7,0),"")</f>
        <v/>
      </c>
      <c r="V186" s="11" t="str">
        <f>IFERROR(VLOOKUP($A186,'H60 TR200 M'!$AS$3:$AY$102,7,0),"")</f>
        <v/>
      </c>
      <c r="W186" s="11" t="str">
        <f>IFERROR(VLOOKUP($A186,'H60 TR100 M'!$AJ$3:$AP$165,7,0),"")</f>
        <v/>
      </c>
      <c r="X186" s="11" t="str">
        <f>IFERROR(VLOOKUP($A186,'Liszkor M'!$BR$3:$BX$38,7,0),"")</f>
        <v/>
      </c>
      <c r="Y186" s="11" t="str">
        <f>IFERROR(VLOOKUP($A186,'KW M'!$BQ$2:$BW$10,7,0),"")</f>
        <v/>
      </c>
      <c r="Z186" s="11" t="str">
        <f>IFERROR(VLOOKUP($A186,'Wilga M'!$L$3:$R$41,7,0),"")</f>
        <v/>
      </c>
      <c r="AA186" s="11" t="str">
        <f>IFERROR(VLOOKUP($A186,'NM 200 M'!$M$6:$S$41,7,0),"")</f>
        <v/>
      </c>
      <c r="AB186" s="21">
        <f>MIN(COUNT(F186:AA186)-COUNT(#REF!,W186,#REF!)*0.1,6)</f>
        <v>1</v>
      </c>
    </row>
    <row r="187" spans="1:28">
      <c r="A187">
        <v>62</v>
      </c>
      <c r="B187" s="18" t="str">
        <f>VLOOKUP($A187,id!$C:$H,6,0)</f>
        <v>Szumański Jakub</v>
      </c>
      <c r="C187" s="18" t="str">
        <f>VLOOKUP($A187,id!$C:$H,4,0)</f>
        <v xml:space="preserve"> </v>
      </c>
      <c r="D187" s="2">
        <f>IF(E186=E187,D186,ROW(B185))</f>
        <v>185</v>
      </c>
      <c r="E187" s="10">
        <f>LARGE(F187:AA187,1)+IFERROR(LARGE(F187:AA187,2),0)+IFERROR(LARGE(F187:AA187,3),0)+IFERROR(LARGE(F187:AA187,4),0)+IFERROR(LARGE(F187:AA187,5),0)+IFERROR(LARGE(F187:AA187,6),0)</f>
        <v>65.603870802889006</v>
      </c>
      <c r="F187" s="11"/>
      <c r="G187" s="11">
        <f>IFERROR(VLOOKUP(A187,'XXI Szago M'!BL:BR,7,0),"")</f>
        <v>65.603870802889006</v>
      </c>
      <c r="H187" s="11" t="str">
        <f>IFERROR(VLOOKUP($A187,'XIX zKompasem M'!L:R,7,0),"")</f>
        <v/>
      </c>
      <c r="I187" s="11" t="str">
        <f>IFERROR(VLOOKUP($A187,'Roztoczńska 13 M'!$H$2:$N$13,7,0),"")</f>
        <v/>
      </c>
      <c r="J187" s="11" t="str">
        <f>IFERROR(VLOOKUP($A187,'Mazurskie Tropy M'!$L$2:$R$39,7,0),"")</f>
        <v/>
      </c>
      <c r="K187" s="11" t="str">
        <f>IFERROR(VLOOKUP($A187,'Grassor 300 M'!$BV$5:$CB$30,7,0),"")</f>
        <v/>
      </c>
      <c r="L187" s="11" t="str">
        <f>IFERROR(VLOOKUP($A187,'BO M'!$Q$2:$W$57,7,0),"")</f>
        <v/>
      </c>
      <c r="M187" s="11" t="str">
        <f>IFERROR(VLOOKUP($A187,'Hawran M'!$AN$3:$AT$38,7,0),"")</f>
        <v/>
      </c>
      <c r="N187" s="11" t="str">
        <f>IFERROR(VLOOKUP($A187,'Orientakcja 14 M'!$M$3:$S$43,7,0),"")</f>
        <v/>
      </c>
      <c r="O187" s="11" t="str">
        <f>IFERROR(VLOOKUP($A187,'ITOrient M'!$P$3:$V$37,7,0),"")</f>
        <v/>
      </c>
      <c r="P187" s="11" t="str">
        <f>IFERROR(VLOOKUP($A187,'Jatka M'!$K$4:$Q$19,7,0),"")</f>
        <v/>
      </c>
      <c r="Q187" s="11" t="str">
        <f>IFERROR(VLOOKUP($A187,'Korno M'!$AG$2:$AM$37,7,0),"")</f>
        <v/>
      </c>
      <c r="R187" s="11" t="str">
        <f>IFERROR(VLOOKUP($A187,'Mordownik M'!$H$3:$N$23,7,0),"")</f>
        <v/>
      </c>
      <c r="S187" s="11" t="str">
        <f>IFERROR(VLOOKUP($A187,'Orientakcja 15 M'!$M$3:$S$47,7,0),"")</f>
        <v/>
      </c>
      <c r="T187" s="11" t="str">
        <f>IFERROR(VLOOKUP($A187,'XXII Szago M'!$H$3:$N$45,7,0),"")</f>
        <v/>
      </c>
      <c r="U187" s="11" t="str">
        <f>IFERROR(VLOOKUP($A187,'XX zKompasem M'!$L$3:$R$33,7,0),"")</f>
        <v/>
      </c>
      <c r="V187" s="11" t="str">
        <f>IFERROR(VLOOKUP($A187,'H60 TR200 M'!$AS$3:$AY$102,7,0),"")</f>
        <v/>
      </c>
      <c r="W187" s="11" t="str">
        <f>IFERROR(VLOOKUP($A187,'H60 TR100 M'!$AJ$3:$AP$165,7,0),"")</f>
        <v/>
      </c>
      <c r="X187" s="11" t="str">
        <f>IFERROR(VLOOKUP($A187,'Liszkor M'!$BR$3:$BX$38,7,0),"")</f>
        <v/>
      </c>
      <c r="Y187" s="11" t="str">
        <f>IFERROR(VLOOKUP($A187,'KW M'!$BQ$2:$BW$10,7,0),"")</f>
        <v/>
      </c>
      <c r="Z187" s="11" t="str">
        <f>IFERROR(VLOOKUP($A187,'Wilga M'!$L$3:$R$41,7,0),"")</f>
        <v/>
      </c>
      <c r="AA187" s="11" t="str">
        <f>IFERROR(VLOOKUP($A187,'NM 200 M'!$M$6:$S$41,7,0),"")</f>
        <v/>
      </c>
      <c r="AB187" s="21">
        <f>MIN(COUNT(F187:AA187)-COUNT(#REF!,W187,#REF!)*0.1,6)</f>
        <v>1</v>
      </c>
    </row>
    <row r="188" spans="1:28">
      <c r="A188">
        <v>368</v>
      </c>
      <c r="B188" s="18" t="str">
        <f>VLOOKUP($A188,id!$C:$H,6,0)</f>
        <v>Liczywek Andrzej</v>
      </c>
      <c r="C188" s="18" t="str">
        <f>VLOOKUP($A188,id!$C:$H,4,0)</f>
        <v>Kaliska</v>
      </c>
      <c r="D188" s="2">
        <f>IF(E187=E188,D187,ROW(B186))</f>
        <v>186</v>
      </c>
      <c r="E188" s="10">
        <f>LARGE(F188:AA188,1)+IFERROR(LARGE(F188:AA188,2),0)+IFERROR(LARGE(F188:AA188,3),0)+IFERROR(LARGE(F188:AA188,4),0)+IFERROR(LARGE(F188:AA188,5),0)+IFERROR(LARGE(F188:AA188,6),0)</f>
        <v>65.470384458633347</v>
      </c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 t="str">
        <f>IFERROR(VLOOKUP($A188,'H60 TR200 M'!$AS$3:$AY$102,7,0),"")</f>
        <v/>
      </c>
      <c r="W188" s="11">
        <f>IFERROR(VLOOKUP($A188,'H60 TR100 M'!$AJ$3:$AP$165,7,0),"")</f>
        <v>65.470384458633347</v>
      </c>
      <c r="X188" s="11" t="str">
        <f>IFERROR(VLOOKUP($A188,'Liszkor M'!$BR$3:$BX$38,7,0),"")</f>
        <v/>
      </c>
      <c r="Y188" s="11" t="str">
        <f>IFERROR(VLOOKUP($A188,'KW M'!$BQ$2:$BW$10,7,0),"")</f>
        <v/>
      </c>
      <c r="Z188" s="11" t="str">
        <f>IFERROR(VLOOKUP($A188,'Wilga M'!$L$3:$R$41,7,0),"")</f>
        <v/>
      </c>
      <c r="AA188" s="11" t="str">
        <f>IFERROR(VLOOKUP($A188,'NM 200 M'!$M$6:$S$41,7,0),"")</f>
        <v/>
      </c>
      <c r="AB188" s="21">
        <f>MIN(COUNT(F188:AA188)-COUNT(#REF!,W188,#REF!)*0.1,6)</f>
        <v>0.9</v>
      </c>
    </row>
    <row r="189" spans="1:28">
      <c r="A189">
        <v>369</v>
      </c>
      <c r="B189" s="18" t="str">
        <f>VLOOKUP($A189,id!$C:$H,6,0)</f>
        <v>Cieśliński Grzegorz</v>
      </c>
      <c r="C189" s="18" t="str">
        <f>VLOOKUP($A189,id!$C:$H,4,0)</f>
        <v>Kaliska</v>
      </c>
      <c r="D189" s="2">
        <f>IF(E188=E189,D188,ROW(B187))</f>
        <v>187</v>
      </c>
      <c r="E189" s="10">
        <f>LARGE(F189:AA189,1)+IFERROR(LARGE(F189:AA189,2),0)+IFERROR(LARGE(F189:AA189,3),0)+IFERROR(LARGE(F189:AA189,4),0)+IFERROR(LARGE(F189:AA189,5),0)+IFERROR(LARGE(F189:AA189,6),0)</f>
        <v>65.457045840407474</v>
      </c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 t="str">
        <f>IFERROR(VLOOKUP($A189,'H60 TR200 M'!$AS$3:$AY$102,7,0),"")</f>
        <v/>
      </c>
      <c r="W189" s="11">
        <f>IFERROR(VLOOKUP($A189,'H60 TR100 M'!$AJ$3:$AP$165,7,0),"")</f>
        <v>65.457045840407474</v>
      </c>
      <c r="X189" s="11" t="str">
        <f>IFERROR(VLOOKUP($A189,'Liszkor M'!$BR$3:$BX$38,7,0),"")</f>
        <v/>
      </c>
      <c r="Y189" s="11" t="str">
        <f>IFERROR(VLOOKUP($A189,'KW M'!$BQ$2:$BW$10,7,0),"")</f>
        <v/>
      </c>
      <c r="Z189" s="11" t="str">
        <f>IFERROR(VLOOKUP($A189,'Wilga M'!$L$3:$R$41,7,0),"")</f>
        <v/>
      </c>
      <c r="AA189" s="11" t="str">
        <f>IFERROR(VLOOKUP($A189,'NM 200 M'!$M$6:$S$41,7,0),"")</f>
        <v/>
      </c>
      <c r="AB189" s="21">
        <f>MIN(COUNT(F189:AA189)-COUNT(#REF!,W189,#REF!)*0.1,6)</f>
        <v>0.9</v>
      </c>
    </row>
    <row r="190" spans="1:28">
      <c r="A190">
        <v>370</v>
      </c>
      <c r="B190" s="18" t="str">
        <f>VLOOKUP($A190,id!$C:$H,6,0)</f>
        <v>Chrościcki Michał</v>
      </c>
      <c r="C190" s="18">
        <f>VLOOKUP($A190,id!$C:$H,4,0)</f>
        <v>0</v>
      </c>
      <c r="D190" s="2">
        <f>IF(E189=E190,D189,ROW(B188))</f>
        <v>188</v>
      </c>
      <c r="E190" s="10">
        <f>LARGE(F190:AA190,1)+IFERROR(LARGE(F190:AA190,2),0)+IFERROR(LARGE(F190:AA190,3),0)+IFERROR(LARGE(F190:AA190,4),0)+IFERROR(LARGE(F190:AA190,5),0)+IFERROR(LARGE(F190:AA190,6),0)</f>
        <v>65.392652396621315</v>
      </c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 t="str">
        <f>IFERROR(VLOOKUP($A190,'H60 TR200 M'!$AS$3:$AY$102,7,0),"")</f>
        <v/>
      </c>
      <c r="W190" s="11">
        <f>IFERROR(VLOOKUP($A190,'H60 TR100 M'!$AJ$3:$AP$165,7,0),"")</f>
        <v>65.392652396621315</v>
      </c>
      <c r="X190" s="11" t="str">
        <f>IFERROR(VLOOKUP($A190,'Liszkor M'!$BR$3:$BX$38,7,0),"")</f>
        <v/>
      </c>
      <c r="Y190" s="11" t="str">
        <f>IFERROR(VLOOKUP($A190,'KW M'!$BQ$2:$BW$10,7,0),"")</f>
        <v/>
      </c>
      <c r="Z190" s="11" t="str">
        <f>IFERROR(VLOOKUP($A190,'Wilga M'!$L$3:$R$41,7,0),"")</f>
        <v/>
      </c>
      <c r="AA190" s="11" t="str">
        <f>IFERROR(VLOOKUP($A190,'NM 200 M'!$M$6:$S$41,7,0),"")</f>
        <v/>
      </c>
      <c r="AB190" s="21">
        <f>MIN(COUNT(F190:AA190)-COUNT(#REF!,W190,#REF!)*0.1,6)</f>
        <v>0.9</v>
      </c>
    </row>
    <row r="191" spans="1:28">
      <c r="A191" s="12">
        <v>19</v>
      </c>
      <c r="B191" s="18" t="str">
        <f>VLOOKUP($A191,id!$C:$H,6,0)</f>
        <v>Świetlik Krzysztof</v>
      </c>
      <c r="C191" s="18">
        <f>VLOOKUP($A191,id!$C:$H,4,0)</f>
        <v>0</v>
      </c>
      <c r="D191" s="2">
        <f>IF(E190=E191,D190,ROW(B189))</f>
        <v>189</v>
      </c>
      <c r="E191" s="10">
        <f>LARGE(F191:AA191,1)+IFERROR(LARGE(F191:AA191,2),0)+IFERROR(LARGE(F191:AA191,3),0)+IFERROR(LARGE(F191:AA191,4),0)+IFERROR(LARGE(F191:AA191,5),0)+IFERROR(LARGE(F191:AA191,6),0)</f>
        <v>65.125565499326058</v>
      </c>
      <c r="F191" s="11">
        <f>IFERROR(VLOOKUP(A191,'Pazur M'!K:Q,7,0),"")</f>
        <v>65.125565499326058</v>
      </c>
      <c r="G191" s="11" t="str">
        <f>IFERROR(VLOOKUP(A191,'XXI Szago M'!BL:BR,7,0),"")</f>
        <v/>
      </c>
      <c r="H191" s="11" t="str">
        <f>IFERROR(VLOOKUP($A191,'XIX zKompasem M'!L:R,7,0),"")</f>
        <v/>
      </c>
      <c r="I191" s="11" t="str">
        <f>IFERROR(VLOOKUP($A191,'Roztoczńska 13 M'!$H$2:$N$13,7,0),"")</f>
        <v/>
      </c>
      <c r="J191" s="11" t="str">
        <f>IFERROR(VLOOKUP($A191,'Mazurskie Tropy M'!$L$2:$R$39,7,0),"")</f>
        <v/>
      </c>
      <c r="K191" s="11" t="str">
        <f>IFERROR(VLOOKUP($A191,'Grassor 300 M'!$BV$5:$CB$30,7,0),"")</f>
        <v/>
      </c>
      <c r="L191" s="11" t="str">
        <f>IFERROR(VLOOKUP($A191,'BO M'!$Q$2:$W$57,7,0),"")</f>
        <v/>
      </c>
      <c r="M191" s="11" t="str">
        <f>IFERROR(VLOOKUP($A191,'Hawran M'!$AN$3:$AT$38,7,0),"")</f>
        <v/>
      </c>
      <c r="N191" s="11" t="str">
        <f>IFERROR(VLOOKUP($A191,'Orientakcja 14 M'!$M$3:$S$43,7,0),"")</f>
        <v/>
      </c>
      <c r="O191" s="11" t="str">
        <f>IFERROR(VLOOKUP($A191,'ITOrient M'!$P$3:$V$37,7,0),"")</f>
        <v/>
      </c>
      <c r="P191" s="11" t="str">
        <f>IFERROR(VLOOKUP($A191,'Jatka M'!$K$4:$Q$19,7,0),"")</f>
        <v/>
      </c>
      <c r="Q191" s="11" t="str">
        <f>IFERROR(VLOOKUP($A191,'Korno M'!$AG$2:$AM$37,7,0),"")</f>
        <v/>
      </c>
      <c r="R191" s="11" t="str">
        <f>IFERROR(VLOOKUP($A191,'Mordownik M'!$H$3:$N$23,7,0),"")</f>
        <v/>
      </c>
      <c r="S191" s="11" t="str">
        <f>IFERROR(VLOOKUP($A191,'Orientakcja 15 M'!$M$3:$S$47,7,0),"")</f>
        <v/>
      </c>
      <c r="T191" s="11" t="str">
        <f>IFERROR(VLOOKUP($A191,'XXII Szago M'!$H$3:$N$45,7,0),"")</f>
        <v/>
      </c>
      <c r="U191" s="11" t="str">
        <f>IFERROR(VLOOKUP($A191,'XX zKompasem M'!$L$3:$R$33,7,0),"")</f>
        <v/>
      </c>
      <c r="V191" s="11" t="str">
        <f>IFERROR(VLOOKUP($A191,'H60 TR200 M'!$AS$3:$AY$102,7,0),"")</f>
        <v/>
      </c>
      <c r="W191" s="11" t="str">
        <f>IFERROR(VLOOKUP($A191,'H60 TR100 M'!$AJ$3:$AP$165,7,0),"")</f>
        <v/>
      </c>
      <c r="X191" s="11" t="str">
        <f>IFERROR(VLOOKUP($A191,'Liszkor M'!$BR$3:$BX$38,7,0),"")</f>
        <v/>
      </c>
      <c r="Y191" s="11" t="str">
        <f>IFERROR(VLOOKUP($A191,'KW M'!$BQ$2:$BW$10,7,0),"")</f>
        <v/>
      </c>
      <c r="Z191" s="11" t="str">
        <f>IFERROR(VLOOKUP($A191,'Wilga M'!$L$3:$R$41,7,0),"")</f>
        <v/>
      </c>
      <c r="AA191" s="11" t="str">
        <f>IFERROR(VLOOKUP($A191,'NM 200 M'!$M$6:$S$41,7,0),"")</f>
        <v/>
      </c>
      <c r="AB191" s="21">
        <f>MIN(COUNT(F191:AA191)-COUNT(#REF!,W191,#REF!)*0.1,6)</f>
        <v>1</v>
      </c>
    </row>
    <row r="192" spans="1:28">
      <c r="A192" s="12">
        <v>20</v>
      </c>
      <c r="B192" s="18" t="str">
        <f>VLOOKUP($A192,id!$C:$H,6,0)</f>
        <v>Papis Leszek</v>
      </c>
      <c r="C192" s="18">
        <f>VLOOKUP($A192,id!$C:$H,4,0)</f>
        <v>0</v>
      </c>
      <c r="D192" s="2">
        <f>IF(E191=E192,D191,ROW(B190))</f>
        <v>189</v>
      </c>
      <c r="E192" s="10">
        <f>LARGE(F192:AA192,1)+IFERROR(LARGE(F192:AA192,2),0)+IFERROR(LARGE(F192:AA192,3),0)+IFERROR(LARGE(F192:AA192,4),0)+IFERROR(LARGE(F192:AA192,5),0)+IFERROR(LARGE(F192:AA192,6),0)</f>
        <v>65.125565499326058</v>
      </c>
      <c r="F192" s="11">
        <f>IFERROR(VLOOKUP(A192,'Pazur M'!K:Q,7,0),"")</f>
        <v>65.125565499326058</v>
      </c>
      <c r="G192" s="11" t="str">
        <f>IFERROR(VLOOKUP(A192,'XXI Szago M'!BL:BR,7,0),"")</f>
        <v/>
      </c>
      <c r="H192" s="11" t="str">
        <f>IFERROR(VLOOKUP($A192,'XIX zKompasem M'!L:R,7,0),"")</f>
        <v/>
      </c>
      <c r="I192" s="11" t="str">
        <f>IFERROR(VLOOKUP($A192,'Roztoczńska 13 M'!$H$2:$N$13,7,0),"")</f>
        <v/>
      </c>
      <c r="J192" s="11" t="str">
        <f>IFERROR(VLOOKUP($A192,'Mazurskie Tropy M'!$L$2:$R$39,7,0),"")</f>
        <v/>
      </c>
      <c r="K192" s="11" t="str">
        <f>IFERROR(VLOOKUP($A192,'Grassor 300 M'!$BV$5:$CB$30,7,0),"")</f>
        <v/>
      </c>
      <c r="L192" s="11" t="str">
        <f>IFERROR(VLOOKUP($A192,'BO M'!$Q$2:$W$57,7,0),"")</f>
        <v/>
      </c>
      <c r="M192" s="11" t="str">
        <f>IFERROR(VLOOKUP($A192,'Hawran M'!$AN$3:$AT$38,7,0),"")</f>
        <v/>
      </c>
      <c r="N192" s="11" t="str">
        <f>IFERROR(VLOOKUP($A192,'Orientakcja 14 M'!$M$3:$S$43,7,0),"")</f>
        <v/>
      </c>
      <c r="O192" s="11" t="str">
        <f>IFERROR(VLOOKUP($A192,'ITOrient M'!$P$3:$V$37,7,0),"")</f>
        <v/>
      </c>
      <c r="P192" s="11" t="str">
        <f>IFERROR(VLOOKUP($A192,'Jatka M'!$K$4:$Q$19,7,0),"")</f>
        <v/>
      </c>
      <c r="Q192" s="11" t="str">
        <f>IFERROR(VLOOKUP($A192,'Korno M'!$AG$2:$AM$37,7,0),"")</f>
        <v/>
      </c>
      <c r="R192" s="11" t="str">
        <f>IFERROR(VLOOKUP($A192,'Mordownik M'!$H$3:$N$23,7,0),"")</f>
        <v/>
      </c>
      <c r="S192" s="11" t="str">
        <f>IFERROR(VLOOKUP($A192,'Orientakcja 15 M'!$M$3:$S$47,7,0),"")</f>
        <v/>
      </c>
      <c r="T192" s="11" t="str">
        <f>IFERROR(VLOOKUP($A192,'XXII Szago M'!$H$3:$N$45,7,0),"")</f>
        <v/>
      </c>
      <c r="U192" s="11" t="str">
        <f>IFERROR(VLOOKUP($A192,'XX zKompasem M'!$L$3:$R$33,7,0),"")</f>
        <v/>
      </c>
      <c r="V192" s="11" t="str">
        <f>IFERROR(VLOOKUP($A192,'H60 TR200 M'!$AS$3:$AY$102,7,0),"")</f>
        <v/>
      </c>
      <c r="W192" s="11" t="str">
        <f>IFERROR(VLOOKUP($A192,'H60 TR100 M'!$AJ$3:$AP$165,7,0),"")</f>
        <v/>
      </c>
      <c r="X192" s="11" t="str">
        <f>IFERROR(VLOOKUP($A192,'Liszkor M'!$BR$3:$BX$38,7,0),"")</f>
        <v/>
      </c>
      <c r="Y192" s="11" t="str">
        <f>IFERROR(VLOOKUP($A192,'KW M'!$BQ$2:$BW$10,7,0),"")</f>
        <v/>
      </c>
      <c r="Z192" s="11" t="str">
        <f>IFERROR(VLOOKUP($A192,'Wilga M'!$L$3:$R$41,7,0),"")</f>
        <v/>
      </c>
      <c r="AA192" s="11" t="str">
        <f>IFERROR(VLOOKUP($A192,'NM 200 M'!$M$6:$S$41,7,0),"")</f>
        <v/>
      </c>
      <c r="AB192" s="21">
        <f>MIN(COUNT(F192:AA192)-COUNT(#REF!,W192,#REF!)*0.1,6)</f>
        <v>1</v>
      </c>
    </row>
    <row r="193" spans="1:28">
      <c r="A193">
        <v>190</v>
      </c>
      <c r="B193" s="18" t="str">
        <f>VLOOKUP($A193,id!$C:$H,6,0)</f>
        <v>Rak Łukasz</v>
      </c>
      <c r="C193" s="18" t="str">
        <f>VLOOKUP($A193,id!$C:$H,4,0)</f>
        <v>Jasielskie Stowarzyszenie Cyklistów</v>
      </c>
      <c r="D193" s="2">
        <f>IF(E192=E193,D192,ROW(B191))</f>
        <v>191</v>
      </c>
      <c r="E193" s="10">
        <f>LARGE(F193:AA193,1)+IFERROR(LARGE(F193:AA193,2),0)+IFERROR(LARGE(F193:AA193,3),0)+IFERROR(LARGE(F193:AA193,4),0)+IFERROR(LARGE(F193:AA193,5),0)+IFERROR(LARGE(F193:AA193,6),0)</f>
        <v>64.827700253138786</v>
      </c>
      <c r="F193" s="11"/>
      <c r="G193" s="11"/>
      <c r="H193" s="11"/>
      <c r="I193" s="11"/>
      <c r="J193" s="11" t="str">
        <f>IFERROR(VLOOKUP($A193,'Mazurskie Tropy M'!$L$2:$R$39,7,0),"")</f>
        <v/>
      </c>
      <c r="K193" s="11" t="str">
        <f>IFERROR(VLOOKUP($A193,'Grassor 300 M'!$BV$5:$CB$30,7,0),"")</f>
        <v/>
      </c>
      <c r="L193" s="11" t="str">
        <f>IFERROR(VLOOKUP($A193,'BO M'!$Q$2:$W$57,7,0),"")</f>
        <v/>
      </c>
      <c r="M193" s="11">
        <f>IFERROR(VLOOKUP($A193,'Hawran M'!$AN$3:$AT$38,7,0),"")</f>
        <v>64.827700253138786</v>
      </c>
      <c r="N193" s="11" t="str">
        <f>IFERROR(VLOOKUP($A193,'Orientakcja 14 M'!$M$3:$S$43,7,0),"")</f>
        <v/>
      </c>
      <c r="O193" s="11" t="str">
        <f>IFERROR(VLOOKUP($A193,'ITOrient M'!$P$3:$V$37,7,0),"")</f>
        <v/>
      </c>
      <c r="P193" s="11" t="str">
        <f>IFERROR(VLOOKUP($A193,'Jatka M'!$K$4:$Q$19,7,0),"")</f>
        <v/>
      </c>
      <c r="Q193" s="11" t="str">
        <f>IFERROR(VLOOKUP($A193,'Korno M'!$AG$2:$AM$37,7,0),"")</f>
        <v/>
      </c>
      <c r="R193" s="11" t="str">
        <f>IFERROR(VLOOKUP($A193,'Mordownik M'!$H$3:$N$23,7,0),"")</f>
        <v/>
      </c>
      <c r="S193" s="11" t="str">
        <f>IFERROR(VLOOKUP($A193,'Orientakcja 15 M'!$M$3:$S$47,7,0),"")</f>
        <v/>
      </c>
      <c r="T193" s="11" t="str">
        <f>IFERROR(VLOOKUP($A193,'XXII Szago M'!$H$3:$N$45,7,0),"")</f>
        <v/>
      </c>
      <c r="U193" s="11" t="str">
        <f>IFERROR(VLOOKUP($A193,'XX zKompasem M'!$L$3:$R$33,7,0),"")</f>
        <v/>
      </c>
      <c r="V193" s="11" t="str">
        <f>IFERROR(VLOOKUP($A193,'H60 TR200 M'!$AS$3:$AY$102,7,0),"")</f>
        <v/>
      </c>
      <c r="W193" s="11" t="str">
        <f>IFERROR(VLOOKUP($A193,'H60 TR100 M'!$AJ$3:$AP$165,7,0),"")</f>
        <v/>
      </c>
      <c r="X193" s="11" t="str">
        <f>IFERROR(VLOOKUP($A193,'Liszkor M'!$BR$3:$BX$38,7,0),"")</f>
        <v/>
      </c>
      <c r="Y193" s="11" t="str">
        <f>IFERROR(VLOOKUP($A193,'KW M'!$BQ$2:$BW$10,7,0),"")</f>
        <v/>
      </c>
      <c r="Z193" s="11" t="str">
        <f>IFERROR(VLOOKUP($A193,'Wilga M'!$L$3:$R$41,7,0),"")</f>
        <v/>
      </c>
      <c r="AA193" s="11" t="str">
        <f>IFERROR(VLOOKUP($A193,'NM 200 M'!$M$6:$S$41,7,0),"")</f>
        <v/>
      </c>
      <c r="AB193" s="21">
        <f>MIN(COUNT(F193:AA193)-COUNT(#REF!,W193,#REF!)*0.1,6)</f>
        <v>1</v>
      </c>
    </row>
    <row r="194" spans="1:28">
      <c r="A194">
        <v>168</v>
      </c>
      <c r="B194" s="18" t="str">
        <f>VLOOKUP($A194,id!$C:$H,6,0)</f>
        <v>Mączka Michał</v>
      </c>
      <c r="C194" s="18" t="str">
        <f>VLOOKUP($A194,id!$C:$H,4,0)</f>
        <v>Mamihlapinatapai</v>
      </c>
      <c r="D194" s="2">
        <f>IF(E193=E194,D193,ROW(B192))</f>
        <v>192</v>
      </c>
      <c r="E194" s="10">
        <f>LARGE(F194:AA194,1)+IFERROR(LARGE(F194:AA194,2),0)+IFERROR(LARGE(F194:AA194,3),0)+IFERROR(LARGE(F194:AA194,4),0)+IFERROR(LARGE(F194:AA194,5),0)+IFERROR(LARGE(F194:AA194,6),0)</f>
        <v>64.737459604535132</v>
      </c>
      <c r="F194" s="11"/>
      <c r="G194" s="11"/>
      <c r="H194" s="11"/>
      <c r="I194" s="11"/>
      <c r="J194" s="11" t="str">
        <f>IFERROR(VLOOKUP($A194,'Mazurskie Tropy M'!$L$2:$R$39,7,0),"")</f>
        <v/>
      </c>
      <c r="K194" s="11" t="str">
        <f>IFERROR(VLOOKUP($A194,'Grassor 300 M'!$BV$5:$CB$30,7,0),"")</f>
        <v/>
      </c>
      <c r="L194" s="11">
        <f>IFERROR(VLOOKUP($A194,'BO M'!$Q$2:$W$57,7,0),"")</f>
        <v>31.592293339014148</v>
      </c>
      <c r="M194" s="11">
        <f>IFERROR(VLOOKUP($A194,'Hawran M'!$AN$3:$AT$38,7,0),"")</f>
        <v>33.145166265520977</v>
      </c>
      <c r="N194" s="11" t="str">
        <f>IFERROR(VLOOKUP($A194,'Orientakcja 14 M'!$M$3:$S$43,7,0),"")</f>
        <v/>
      </c>
      <c r="O194" s="11" t="str">
        <f>IFERROR(VLOOKUP($A194,'ITOrient M'!$P$3:$V$37,7,0),"")</f>
        <v/>
      </c>
      <c r="P194" s="11" t="str">
        <f>IFERROR(VLOOKUP($A194,'Jatka M'!$K$4:$Q$19,7,0),"")</f>
        <v/>
      </c>
      <c r="Q194" s="11" t="str">
        <f>IFERROR(VLOOKUP($A194,'Korno M'!$AG$2:$AM$37,7,0),"")</f>
        <v/>
      </c>
      <c r="R194" s="11" t="str">
        <f>IFERROR(VLOOKUP($A194,'Mordownik M'!$H$3:$N$23,7,0),"")</f>
        <v/>
      </c>
      <c r="S194" s="11" t="str">
        <f>IFERROR(VLOOKUP($A194,'Orientakcja 15 M'!$M$3:$S$47,7,0),"")</f>
        <v/>
      </c>
      <c r="T194" s="11" t="str">
        <f>IFERROR(VLOOKUP($A194,'XXII Szago M'!$H$3:$N$45,7,0),"")</f>
        <v/>
      </c>
      <c r="U194" s="11" t="str">
        <f>IFERROR(VLOOKUP($A194,'XX zKompasem M'!$L$3:$R$33,7,0),"")</f>
        <v/>
      </c>
      <c r="V194" s="11" t="str">
        <f>IFERROR(VLOOKUP($A194,'H60 TR200 M'!$AS$3:$AY$102,7,0),"")</f>
        <v/>
      </c>
      <c r="W194" s="11" t="str">
        <f>IFERROR(VLOOKUP($A194,'H60 TR100 M'!$AJ$3:$AP$165,7,0),"")</f>
        <v/>
      </c>
      <c r="X194" s="11" t="str">
        <f>IFERROR(VLOOKUP($A194,'Liszkor M'!$BR$3:$BX$38,7,0),"")</f>
        <v/>
      </c>
      <c r="Y194" s="11" t="str">
        <f>IFERROR(VLOOKUP($A194,'KW M'!$BQ$2:$BW$10,7,0),"")</f>
        <v/>
      </c>
      <c r="Z194" s="11" t="str">
        <f>IFERROR(VLOOKUP($A194,'Wilga M'!$L$3:$R$41,7,0),"")</f>
        <v/>
      </c>
      <c r="AA194" s="11" t="str">
        <f>IFERROR(VLOOKUP($A194,'NM 200 M'!$M$6:$S$41,7,0),"")</f>
        <v/>
      </c>
      <c r="AB194" s="21">
        <f>MIN(COUNT(F194:AA194)-COUNT(#REF!,W194,#REF!)*0.1,6)</f>
        <v>2</v>
      </c>
    </row>
    <row r="195" spans="1:28">
      <c r="A195">
        <v>371</v>
      </c>
      <c r="B195" s="18" t="str">
        <f>VLOOKUP($A195,id!$C:$H,6,0)</f>
        <v>Woss Tomasz</v>
      </c>
      <c r="C195" s="18">
        <f>VLOOKUP($A195,id!$C:$H,4,0)</f>
        <v>0</v>
      </c>
      <c r="D195" s="2">
        <f>IF(E194=E195,D194,ROW(B193))</f>
        <v>193</v>
      </c>
      <c r="E195" s="10">
        <f>LARGE(F195:AA195,1)+IFERROR(LARGE(F195:AA195,2),0)+IFERROR(LARGE(F195:AA195,3),0)+IFERROR(LARGE(F195:AA195,4),0)+IFERROR(LARGE(F195:AA195,5),0)+IFERROR(LARGE(F195:AA195,6),0)</f>
        <v>63.57043925603481</v>
      </c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 t="str">
        <f>IFERROR(VLOOKUP($A195,'H60 TR200 M'!$AS$3:$AY$102,7,0),"")</f>
        <v/>
      </c>
      <c r="W195" s="11">
        <f>IFERROR(VLOOKUP($A195,'H60 TR100 M'!$AJ$3:$AP$165,7,0),"")</f>
        <v>63.57043925603481</v>
      </c>
      <c r="X195" s="11" t="str">
        <f>IFERROR(VLOOKUP($A195,'Liszkor M'!$BR$3:$BX$38,7,0),"")</f>
        <v/>
      </c>
      <c r="Y195" s="11" t="str">
        <f>IFERROR(VLOOKUP($A195,'KW M'!$BQ$2:$BW$10,7,0),"")</f>
        <v/>
      </c>
      <c r="Z195" s="11" t="str">
        <f>IFERROR(VLOOKUP($A195,'Wilga M'!$L$3:$R$41,7,0),"")</f>
        <v/>
      </c>
      <c r="AA195" s="11" t="str">
        <f>IFERROR(VLOOKUP($A195,'NM 200 M'!$M$6:$S$41,7,0),"")</f>
        <v/>
      </c>
      <c r="AB195" s="21">
        <f>MIN(COUNT(F195:AA195)-COUNT(#REF!,W195,#REF!)*0.1,6)</f>
        <v>0.9</v>
      </c>
    </row>
    <row r="196" spans="1:28">
      <c r="A196">
        <v>372</v>
      </c>
      <c r="B196" s="18" t="str">
        <f>VLOOKUP($A196,id!$C:$H,6,0)</f>
        <v>Zajk Michał</v>
      </c>
      <c r="C196" s="18">
        <f>VLOOKUP($A196,id!$C:$H,4,0)</f>
        <v>0</v>
      </c>
      <c r="D196" s="2">
        <f>IF(E195=E196,D195,ROW(B194))</f>
        <v>194</v>
      </c>
      <c r="E196" s="10">
        <f>LARGE(F196:AA196,1)+IFERROR(LARGE(F196:AA196,2),0)+IFERROR(LARGE(F196:AA196,3),0)+IFERROR(LARGE(F196:AA196,4),0)+IFERROR(LARGE(F196:AA196,5),0)+IFERROR(LARGE(F196:AA196,6),0)</f>
        <v>63.553672688909387</v>
      </c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 t="str">
        <f>IFERROR(VLOOKUP($A196,'H60 TR200 M'!$AS$3:$AY$102,7,0),"")</f>
        <v/>
      </c>
      <c r="W196" s="11">
        <f>IFERROR(VLOOKUP($A196,'H60 TR100 M'!$AJ$3:$AP$165,7,0),"")</f>
        <v>63.553672688909387</v>
      </c>
      <c r="X196" s="11" t="str">
        <f>IFERROR(VLOOKUP($A196,'Liszkor M'!$BR$3:$BX$38,7,0),"")</f>
        <v/>
      </c>
      <c r="Y196" s="11" t="str">
        <f>IFERROR(VLOOKUP($A196,'KW M'!$BQ$2:$BW$10,7,0),"")</f>
        <v/>
      </c>
      <c r="Z196" s="11" t="str">
        <f>IFERROR(VLOOKUP($A196,'Wilga M'!$L$3:$R$41,7,0),"")</f>
        <v/>
      </c>
      <c r="AA196" s="11" t="str">
        <f>IFERROR(VLOOKUP($A196,'NM 200 M'!$M$6:$S$41,7,0),"")</f>
        <v/>
      </c>
      <c r="AB196" s="21">
        <f>MIN(COUNT(F196:AA196)-COUNT(#REF!,W196,#REF!)*0.1,6)</f>
        <v>0.9</v>
      </c>
    </row>
    <row r="197" spans="1:28">
      <c r="A197">
        <v>259</v>
      </c>
      <c r="B197" s="18" t="str">
        <f>VLOOKUP($A197,id!$C:$H,6,0)</f>
        <v>Bieliński Marcin</v>
      </c>
      <c r="C197" s="18">
        <f>VLOOKUP($A197,id!$C:$H,4,0)</f>
        <v>0</v>
      </c>
      <c r="D197" s="2">
        <f>IF(E196=E197,D196,ROW(B195))</f>
        <v>195</v>
      </c>
      <c r="E197" s="10">
        <f>LARGE(F197:AA197,1)+IFERROR(LARGE(F197:AA197,2),0)+IFERROR(LARGE(F197:AA197,3),0)+IFERROR(LARGE(F197:AA197,4),0)+IFERROR(LARGE(F197:AA197,5),0)+IFERROR(LARGE(F197:AA197,6),0)</f>
        <v>63.30916126808745</v>
      </c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>
        <f>IFERROR(VLOOKUP($A197,'Orientakcja 15 M'!$M$3:$S$47,7,0),"")</f>
        <v>63.30916126808745</v>
      </c>
      <c r="T197" s="11" t="str">
        <f>IFERROR(VLOOKUP($A197,'XXII Szago M'!$H$3:$N$45,7,0),"")</f>
        <v/>
      </c>
      <c r="U197" s="11" t="str">
        <f>IFERROR(VLOOKUP($A197,'XX zKompasem M'!$L$3:$R$33,7,0),"")</f>
        <v/>
      </c>
      <c r="V197" s="11" t="str">
        <f>IFERROR(VLOOKUP($A197,'H60 TR200 M'!$AS$3:$AY$102,7,0),"")</f>
        <v/>
      </c>
      <c r="W197" s="11" t="str">
        <f>IFERROR(VLOOKUP($A197,'H60 TR100 M'!$AJ$3:$AP$165,7,0),"")</f>
        <v/>
      </c>
      <c r="X197" s="11" t="str">
        <f>IFERROR(VLOOKUP($A197,'Liszkor M'!$BR$3:$BX$38,7,0),"")</f>
        <v/>
      </c>
      <c r="Y197" s="11" t="str">
        <f>IFERROR(VLOOKUP($A197,'KW M'!$BQ$2:$BW$10,7,0),"")</f>
        <v/>
      </c>
      <c r="Z197" s="11" t="str">
        <f>IFERROR(VLOOKUP($A197,'Wilga M'!$L$3:$R$41,7,0),"")</f>
        <v/>
      </c>
      <c r="AA197" s="11" t="str">
        <f>IFERROR(VLOOKUP($A197,'NM 200 M'!$M$6:$S$41,7,0),"")</f>
        <v/>
      </c>
      <c r="AB197" s="21">
        <f>MIN(COUNT(F197:AA197)-COUNT(#REF!,W197,#REF!)*0.1,6)</f>
        <v>1</v>
      </c>
    </row>
    <row r="198" spans="1:28">
      <c r="A198">
        <v>260</v>
      </c>
      <c r="B198" s="18" t="str">
        <f>VLOOKUP($A198,id!$C:$H,6,0)</f>
        <v>Hołownia Paweł</v>
      </c>
      <c r="C198" s="18">
        <f>VLOOKUP($A198,id!$C:$H,4,0)</f>
        <v>0</v>
      </c>
      <c r="D198" s="2">
        <f>IF(E197=E198,D197,ROW(B196))</f>
        <v>196</v>
      </c>
      <c r="E198" s="10">
        <f>LARGE(F198:AA198,1)+IFERROR(LARGE(F198:AA198,2),0)+IFERROR(LARGE(F198:AA198,3),0)+IFERROR(LARGE(F198:AA198,4),0)+IFERROR(LARGE(F198:AA198,5),0)+IFERROR(LARGE(F198:AA198,6),0)</f>
        <v>63.278666574891055</v>
      </c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>
        <f>IFERROR(VLOOKUP($A198,'Orientakcja 15 M'!$M$3:$S$47,7,0),"")</f>
        <v>63.278666574891055</v>
      </c>
      <c r="T198" s="11" t="str">
        <f>IFERROR(VLOOKUP($A198,'XXII Szago M'!$H$3:$N$45,7,0),"")</f>
        <v/>
      </c>
      <c r="U198" s="11" t="str">
        <f>IFERROR(VLOOKUP($A198,'XX zKompasem M'!$L$3:$R$33,7,0),"")</f>
        <v/>
      </c>
      <c r="V198" s="11" t="str">
        <f>IFERROR(VLOOKUP($A198,'H60 TR200 M'!$AS$3:$AY$102,7,0),"")</f>
        <v/>
      </c>
      <c r="W198" s="11" t="str">
        <f>IFERROR(VLOOKUP($A198,'H60 TR100 M'!$AJ$3:$AP$165,7,0),"")</f>
        <v/>
      </c>
      <c r="X198" s="11" t="str">
        <f>IFERROR(VLOOKUP($A198,'Liszkor M'!$BR$3:$BX$38,7,0),"")</f>
        <v/>
      </c>
      <c r="Y198" s="11" t="str">
        <f>IFERROR(VLOOKUP($A198,'KW M'!$BQ$2:$BW$10,7,0),"")</f>
        <v/>
      </c>
      <c r="Z198" s="11" t="str">
        <f>IFERROR(VLOOKUP($A198,'Wilga M'!$L$3:$R$41,7,0),"")</f>
        <v/>
      </c>
      <c r="AA198" s="11" t="str">
        <f>IFERROR(VLOOKUP($A198,'NM 200 M'!$M$6:$S$41,7,0),"")</f>
        <v/>
      </c>
      <c r="AB198" s="21">
        <f>MIN(COUNT(F198:AA198)-COUNT(#REF!,W198,#REF!)*0.1,6)</f>
        <v>1</v>
      </c>
    </row>
    <row r="199" spans="1:28">
      <c r="A199" s="12">
        <v>22</v>
      </c>
      <c r="B199" s="18" t="str">
        <f>VLOOKUP($A199,id!$C:$H,6,0)</f>
        <v>Popczyk Tomasz</v>
      </c>
      <c r="C199" s="18">
        <f>VLOOKUP($A199,id!$C:$H,4,0)</f>
        <v>0</v>
      </c>
      <c r="D199" s="2">
        <f>IF(E198=E199,D198,ROW(B197))</f>
        <v>197</v>
      </c>
      <c r="E199" s="10">
        <f>LARGE(F199:AA199,1)+IFERROR(LARGE(F199:AA199,2),0)+IFERROR(LARGE(F199:AA199,3),0)+IFERROR(LARGE(F199:AA199,4),0)+IFERROR(LARGE(F199:AA199,5),0)+IFERROR(LARGE(F199:AA199,6),0)</f>
        <v>63.237867948620959</v>
      </c>
      <c r="F199" s="11">
        <f>IFERROR(VLOOKUP(A199,'Pazur M'!K:Q,7,0),"")</f>
        <v>63.237867948620959</v>
      </c>
      <c r="G199" s="11" t="str">
        <f>IFERROR(VLOOKUP(A199,'XXI Szago M'!BL:BR,7,0),"")</f>
        <v/>
      </c>
      <c r="H199" s="11" t="str">
        <f>IFERROR(VLOOKUP($A199,'XIX zKompasem M'!L:R,7,0),"")</f>
        <v/>
      </c>
      <c r="I199" s="11" t="str">
        <f>IFERROR(VLOOKUP($A199,'Roztoczńska 13 M'!$H$2:$N$13,7,0),"")</f>
        <v/>
      </c>
      <c r="J199" s="11" t="str">
        <f>IFERROR(VLOOKUP($A199,'Mazurskie Tropy M'!$L$2:$R$39,7,0),"")</f>
        <v/>
      </c>
      <c r="K199" s="11" t="str">
        <f>IFERROR(VLOOKUP($A199,'Grassor 300 M'!$BV$5:$CB$30,7,0),"")</f>
        <v/>
      </c>
      <c r="L199" s="11" t="str">
        <f>IFERROR(VLOOKUP($A199,'BO M'!$Q$2:$W$57,7,0),"")</f>
        <v/>
      </c>
      <c r="M199" s="11" t="str">
        <f>IFERROR(VLOOKUP($A199,'Hawran M'!$AN$3:$AT$38,7,0),"")</f>
        <v/>
      </c>
      <c r="N199" s="11" t="str">
        <f>IFERROR(VLOOKUP($A199,'Orientakcja 14 M'!$M$3:$S$43,7,0),"")</f>
        <v/>
      </c>
      <c r="O199" s="11" t="str">
        <f>IFERROR(VLOOKUP($A199,'ITOrient M'!$P$3:$V$37,7,0),"")</f>
        <v/>
      </c>
      <c r="P199" s="11" t="str">
        <f>IFERROR(VLOOKUP($A199,'Jatka M'!$K$4:$Q$19,7,0),"")</f>
        <v/>
      </c>
      <c r="Q199" s="11" t="str">
        <f>IFERROR(VLOOKUP($A199,'Korno M'!$AG$2:$AM$37,7,0),"")</f>
        <v/>
      </c>
      <c r="R199" s="11" t="str">
        <f>IFERROR(VLOOKUP($A199,'Mordownik M'!$H$3:$N$23,7,0),"")</f>
        <v/>
      </c>
      <c r="S199" s="11" t="str">
        <f>IFERROR(VLOOKUP($A199,'Orientakcja 15 M'!$M$3:$S$47,7,0),"")</f>
        <v/>
      </c>
      <c r="T199" s="11" t="str">
        <f>IFERROR(VLOOKUP($A199,'XXII Szago M'!$H$3:$N$45,7,0),"")</f>
        <v/>
      </c>
      <c r="U199" s="11" t="str">
        <f>IFERROR(VLOOKUP($A199,'XX zKompasem M'!$L$3:$R$33,7,0),"")</f>
        <v/>
      </c>
      <c r="V199" s="11" t="str">
        <f>IFERROR(VLOOKUP($A199,'H60 TR200 M'!$AS$3:$AY$102,7,0),"")</f>
        <v/>
      </c>
      <c r="W199" s="11" t="str">
        <f>IFERROR(VLOOKUP($A199,'H60 TR100 M'!$AJ$3:$AP$165,7,0),"")</f>
        <v/>
      </c>
      <c r="X199" s="11" t="str">
        <f>IFERROR(VLOOKUP($A199,'Liszkor M'!$BR$3:$BX$38,7,0),"")</f>
        <v/>
      </c>
      <c r="Y199" s="11" t="str">
        <f>IFERROR(VLOOKUP($A199,'KW M'!$BQ$2:$BW$10,7,0),"")</f>
        <v/>
      </c>
      <c r="Z199" s="11" t="str">
        <f>IFERROR(VLOOKUP($A199,'Wilga M'!$L$3:$R$41,7,0),"")</f>
        <v/>
      </c>
      <c r="AA199" s="11" t="str">
        <f>IFERROR(VLOOKUP($A199,'NM 200 M'!$M$6:$S$41,7,0),"")</f>
        <v/>
      </c>
      <c r="AB199" s="21">
        <f>MIN(COUNT(F199:AA199)-COUNT(#REF!,W199,#REF!)*0.1,6)</f>
        <v>1</v>
      </c>
    </row>
    <row r="200" spans="1:28">
      <c r="A200">
        <v>132</v>
      </c>
      <c r="B200" s="18" t="str">
        <f>VLOOKUP($A200,id!$C:$H,6,0)</f>
        <v>Ścibisz Jerzy</v>
      </c>
      <c r="C200" s="18">
        <f>VLOOKUP($A200,id!$C:$H,4,0)</f>
        <v>0</v>
      </c>
      <c r="D200" s="2">
        <f>IF(E199=E200,D199,ROW(B198))</f>
        <v>198</v>
      </c>
      <c r="E200" s="10">
        <f>LARGE(F200:AA200,1)+IFERROR(LARGE(F200:AA200,2),0)+IFERROR(LARGE(F200:AA200,3),0)+IFERROR(LARGE(F200:AA200,4),0)+IFERROR(LARGE(F200:AA200,5),0)+IFERROR(LARGE(F200:AA200,6),0)</f>
        <v>63.135287963685009</v>
      </c>
      <c r="F200" s="11"/>
      <c r="G200" s="11"/>
      <c r="H200" s="11"/>
      <c r="I200" s="11"/>
      <c r="J200" s="11" t="str">
        <f>IFERROR(VLOOKUP($A200,'Mazurskie Tropy M'!$L$2:$R$39,7,0),"")</f>
        <v/>
      </c>
      <c r="K200" s="11">
        <f>IFERROR(VLOOKUP($A200,'Grassor 300 M'!$BV$5:$CB$30,7,0),"")</f>
        <v>63.135287963685009</v>
      </c>
      <c r="L200" s="11" t="str">
        <f>IFERROR(VLOOKUP($A200,'BO M'!$Q$2:$W$57,7,0),"")</f>
        <v/>
      </c>
      <c r="M200" s="11" t="str">
        <f>IFERROR(VLOOKUP($A200,'Hawran M'!$AN$3:$AT$38,7,0),"")</f>
        <v/>
      </c>
      <c r="N200" s="11" t="str">
        <f>IFERROR(VLOOKUP($A200,'Orientakcja 14 M'!$M$3:$S$43,7,0),"")</f>
        <v/>
      </c>
      <c r="O200" s="11" t="str">
        <f>IFERROR(VLOOKUP($A200,'ITOrient M'!$P$3:$V$37,7,0),"")</f>
        <v/>
      </c>
      <c r="P200" s="11" t="str">
        <f>IFERROR(VLOOKUP($A200,'Jatka M'!$K$4:$Q$19,7,0),"")</f>
        <v/>
      </c>
      <c r="Q200" s="11" t="str">
        <f>IFERROR(VLOOKUP($A200,'Korno M'!$AG$2:$AM$37,7,0),"")</f>
        <v/>
      </c>
      <c r="R200" s="11" t="str">
        <f>IFERROR(VLOOKUP($A200,'Mordownik M'!$H$3:$N$23,7,0),"")</f>
        <v/>
      </c>
      <c r="S200" s="11" t="str">
        <f>IFERROR(VLOOKUP($A200,'Orientakcja 15 M'!$M$3:$S$47,7,0),"")</f>
        <v/>
      </c>
      <c r="T200" s="11" t="str">
        <f>IFERROR(VLOOKUP($A200,'XXII Szago M'!$H$3:$N$45,7,0),"")</f>
        <v/>
      </c>
      <c r="U200" s="11" t="str">
        <f>IFERROR(VLOOKUP($A200,'XX zKompasem M'!$L$3:$R$33,7,0),"")</f>
        <v/>
      </c>
      <c r="V200" s="11" t="str">
        <f>IFERROR(VLOOKUP($A200,'H60 TR200 M'!$AS$3:$AY$102,7,0),"")</f>
        <v/>
      </c>
      <c r="W200" s="11" t="str">
        <f>IFERROR(VLOOKUP($A200,'H60 TR100 M'!$AJ$3:$AP$165,7,0),"")</f>
        <v/>
      </c>
      <c r="X200" s="11" t="str">
        <f>IFERROR(VLOOKUP($A200,'Liszkor M'!$BR$3:$BX$38,7,0),"")</f>
        <v/>
      </c>
      <c r="Y200" s="11" t="str">
        <f>IFERROR(VLOOKUP($A200,'KW M'!$BQ$2:$BW$10,7,0),"")</f>
        <v/>
      </c>
      <c r="Z200" s="11" t="str">
        <f>IFERROR(VLOOKUP($A200,'Wilga M'!$L$3:$R$41,7,0),"")</f>
        <v/>
      </c>
      <c r="AA200" s="11" t="str">
        <f>IFERROR(VLOOKUP($A200,'NM 200 M'!$M$6:$S$41,7,0),"")</f>
        <v/>
      </c>
      <c r="AB200" s="21">
        <f>MIN(COUNT(F200:AA200)-COUNT(#REF!,W200,#REF!)*0.1,6)</f>
        <v>1</v>
      </c>
    </row>
    <row r="201" spans="1:28">
      <c r="A201">
        <v>63</v>
      </c>
      <c r="B201" s="18" t="str">
        <f>VLOOKUP($A201,id!$C:$H,6,0)</f>
        <v>Fiedosiuk Michał</v>
      </c>
      <c r="C201" s="18" t="str">
        <f>VLOOKUP($A201,id!$C:$H,4,0)</f>
        <v>X</v>
      </c>
      <c r="D201" s="2">
        <f>IF(E200=E201,D200,ROW(B199))</f>
        <v>199</v>
      </c>
      <c r="E201" s="10">
        <f>LARGE(F201:AA201,1)+IFERROR(LARGE(F201:AA201,2),0)+IFERROR(LARGE(F201:AA201,3),0)+IFERROR(LARGE(F201:AA201,4),0)+IFERROR(LARGE(F201:AA201,5),0)+IFERROR(LARGE(F201:AA201,6),0)</f>
        <v>63.080645002777892</v>
      </c>
      <c r="F201" s="11"/>
      <c r="G201" s="11">
        <f>IFERROR(VLOOKUP(A201,'XXI Szago M'!BL:BR,7,0),"")</f>
        <v>63.080645002777892</v>
      </c>
      <c r="H201" s="11" t="str">
        <f>IFERROR(VLOOKUP($A201,'XIX zKompasem M'!L:R,7,0),"")</f>
        <v/>
      </c>
      <c r="I201" s="11" t="str">
        <f>IFERROR(VLOOKUP($A201,'Roztoczńska 13 M'!$H$2:$N$13,7,0),"")</f>
        <v/>
      </c>
      <c r="J201" s="11" t="str">
        <f>IFERROR(VLOOKUP($A201,'Mazurskie Tropy M'!$L$2:$R$39,7,0),"")</f>
        <v/>
      </c>
      <c r="K201" s="11" t="str">
        <f>IFERROR(VLOOKUP($A201,'Grassor 300 M'!$BV$5:$CB$30,7,0),"")</f>
        <v/>
      </c>
      <c r="L201" s="11" t="str">
        <f>IFERROR(VLOOKUP($A201,'BO M'!$Q$2:$W$57,7,0),"")</f>
        <v/>
      </c>
      <c r="M201" s="11" t="str">
        <f>IFERROR(VLOOKUP($A201,'Hawran M'!$AN$3:$AT$38,7,0),"")</f>
        <v/>
      </c>
      <c r="N201" s="11" t="str">
        <f>IFERROR(VLOOKUP($A201,'Orientakcja 14 M'!$M$3:$S$43,7,0),"")</f>
        <v/>
      </c>
      <c r="O201" s="11" t="str">
        <f>IFERROR(VLOOKUP($A201,'ITOrient M'!$P$3:$V$37,7,0),"")</f>
        <v/>
      </c>
      <c r="P201" s="11" t="str">
        <f>IFERROR(VLOOKUP($A201,'Jatka M'!$K$4:$Q$19,7,0),"")</f>
        <v/>
      </c>
      <c r="Q201" s="11" t="str">
        <f>IFERROR(VLOOKUP($A201,'Korno M'!$AG$2:$AM$37,7,0),"")</f>
        <v/>
      </c>
      <c r="R201" s="11" t="str">
        <f>IFERROR(VLOOKUP($A201,'Mordownik M'!$H$3:$N$23,7,0),"")</f>
        <v/>
      </c>
      <c r="S201" s="11" t="str">
        <f>IFERROR(VLOOKUP($A201,'Orientakcja 15 M'!$M$3:$S$47,7,0),"")</f>
        <v/>
      </c>
      <c r="T201" s="11" t="str">
        <f>IFERROR(VLOOKUP($A201,'XXII Szago M'!$H$3:$N$45,7,0),"")</f>
        <v/>
      </c>
      <c r="U201" s="11" t="str">
        <f>IFERROR(VLOOKUP($A201,'XX zKompasem M'!$L$3:$R$33,7,0),"")</f>
        <v/>
      </c>
      <c r="V201" s="11" t="str">
        <f>IFERROR(VLOOKUP($A201,'H60 TR200 M'!$AS$3:$AY$102,7,0),"")</f>
        <v/>
      </c>
      <c r="W201" s="11" t="str">
        <f>IFERROR(VLOOKUP($A201,'H60 TR100 M'!$AJ$3:$AP$165,7,0),"")</f>
        <v/>
      </c>
      <c r="X201" s="11" t="str">
        <f>IFERROR(VLOOKUP($A201,'Liszkor M'!$BR$3:$BX$38,7,0),"")</f>
        <v/>
      </c>
      <c r="Y201" s="11" t="str">
        <f>IFERROR(VLOOKUP($A201,'KW M'!$BQ$2:$BW$10,7,0),"")</f>
        <v/>
      </c>
      <c r="Z201" s="11" t="str">
        <f>IFERROR(VLOOKUP($A201,'Wilga M'!$L$3:$R$41,7,0),"")</f>
        <v/>
      </c>
      <c r="AA201" s="11" t="str">
        <f>IFERROR(VLOOKUP($A201,'NM 200 M'!$M$6:$S$41,7,0),"")</f>
        <v/>
      </c>
      <c r="AB201" s="21">
        <f>MIN(COUNT(F201:AA201)-COUNT(#REF!,W201,#REF!)*0.1,6)</f>
        <v>1</v>
      </c>
    </row>
    <row r="202" spans="1:28">
      <c r="A202">
        <v>373</v>
      </c>
      <c r="B202" s="18" t="str">
        <f>VLOOKUP($A202,id!$C:$H,6,0)</f>
        <v>Rogalewski Remigiusz</v>
      </c>
      <c r="C202" s="18" t="str">
        <f>VLOOKUP($A202,id!$C:$H,4,0)</f>
        <v>Turystyka na Co dzień</v>
      </c>
      <c r="D202" s="2">
        <f>IF(E201=E202,D201,ROW(B200))</f>
        <v>200</v>
      </c>
      <c r="E202" s="10">
        <f>LARGE(F202:AA202,1)+IFERROR(LARGE(F202:AA202,2),0)+IFERROR(LARGE(F202:AA202,3),0)+IFERROR(LARGE(F202:AA202,4),0)+IFERROR(LARGE(F202:AA202,5),0)+IFERROR(LARGE(F202:AA202,6),0)</f>
        <v>62.681602393184619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 t="str">
        <f>IFERROR(VLOOKUP($A202,'H60 TR200 M'!$AS$3:$AY$102,7,0),"")</f>
        <v/>
      </c>
      <c r="W202" s="11">
        <f>IFERROR(VLOOKUP($A202,'H60 TR100 M'!$AJ$3:$AP$165,7,0),"")</f>
        <v>62.681602393184619</v>
      </c>
      <c r="X202" s="11" t="str">
        <f>IFERROR(VLOOKUP($A202,'Liszkor M'!$BR$3:$BX$38,7,0),"")</f>
        <v/>
      </c>
      <c r="Y202" s="11" t="str">
        <f>IFERROR(VLOOKUP($A202,'KW M'!$BQ$2:$BW$10,7,0),"")</f>
        <v/>
      </c>
      <c r="Z202" s="11" t="str">
        <f>IFERROR(VLOOKUP($A202,'Wilga M'!$L$3:$R$41,7,0),"")</f>
        <v/>
      </c>
      <c r="AA202" s="11" t="str">
        <f>IFERROR(VLOOKUP($A202,'NM 200 M'!$M$6:$S$41,7,0),"")</f>
        <v/>
      </c>
      <c r="AB202" s="21">
        <f>MIN(COUNT(F202:AA202)-COUNT(#REF!,W202,#REF!)*0.1,6)</f>
        <v>0.9</v>
      </c>
    </row>
    <row r="203" spans="1:28">
      <c r="A203">
        <v>215</v>
      </c>
      <c r="B203" s="18" t="str">
        <f>VLOOKUP($A203,id!$C:$H,6,0)</f>
        <v>Arkuszewski Tomasz</v>
      </c>
      <c r="C203" s="18">
        <f>VLOOKUP($A203,id!$C:$H,4,0)</f>
        <v>0</v>
      </c>
      <c r="D203" s="2">
        <f>IF(E202=E203,D202,ROW(B201))</f>
        <v>201</v>
      </c>
      <c r="E203" s="10">
        <f>LARGE(F203:AA203,1)+IFERROR(LARGE(F203:AA203,2),0)+IFERROR(LARGE(F203:AA203,3),0)+IFERROR(LARGE(F203:AA203,4),0)+IFERROR(LARGE(F203:AA203,5),0)+IFERROR(LARGE(F203:AA203,6),0)</f>
        <v>62.44993134094873</v>
      </c>
      <c r="F203" s="11"/>
      <c r="G203" s="11"/>
      <c r="H203" s="11"/>
      <c r="I203" s="11"/>
      <c r="J203" s="11"/>
      <c r="K203" s="11"/>
      <c r="L203" s="11"/>
      <c r="M203" s="11"/>
      <c r="N203" s="11">
        <f>IFERROR(VLOOKUP($A203,'Orientakcja 14 M'!$M$3:$S$43,7,0),"")</f>
        <v>62.44993134094873</v>
      </c>
      <c r="O203" s="11" t="str">
        <f>IFERROR(VLOOKUP($A203,'ITOrient M'!$P$3:$V$37,7,0),"")</f>
        <v/>
      </c>
      <c r="P203" s="11" t="str">
        <f>IFERROR(VLOOKUP($A203,'Jatka M'!$K$4:$Q$19,7,0),"")</f>
        <v/>
      </c>
      <c r="Q203" s="11" t="str">
        <f>IFERROR(VLOOKUP($A203,'Korno M'!$AG$2:$AM$37,7,0),"")</f>
        <v/>
      </c>
      <c r="R203" s="11" t="str">
        <f>IFERROR(VLOOKUP($A203,'Mordownik M'!$H$3:$N$23,7,0),"")</f>
        <v/>
      </c>
      <c r="S203" s="11" t="str">
        <f>IFERROR(VLOOKUP($A203,'Orientakcja 15 M'!$M$3:$S$47,7,0),"")</f>
        <v/>
      </c>
      <c r="T203" s="11" t="str">
        <f>IFERROR(VLOOKUP($A203,'XXII Szago M'!$H$3:$N$45,7,0),"")</f>
        <v/>
      </c>
      <c r="U203" s="11" t="str">
        <f>IFERROR(VLOOKUP($A203,'XX zKompasem M'!$L$3:$R$33,7,0),"")</f>
        <v/>
      </c>
      <c r="V203" s="11" t="str">
        <f>IFERROR(VLOOKUP($A203,'H60 TR200 M'!$AS$3:$AY$102,7,0),"")</f>
        <v/>
      </c>
      <c r="W203" s="11" t="str">
        <f>IFERROR(VLOOKUP($A203,'H60 TR100 M'!$AJ$3:$AP$165,7,0),"")</f>
        <v/>
      </c>
      <c r="X203" s="11" t="str">
        <f>IFERROR(VLOOKUP($A203,'Liszkor M'!$BR$3:$BX$38,7,0),"")</f>
        <v/>
      </c>
      <c r="Y203" s="11" t="str">
        <f>IFERROR(VLOOKUP($A203,'KW M'!$BQ$2:$BW$10,7,0),"")</f>
        <v/>
      </c>
      <c r="Z203" s="11" t="str">
        <f>IFERROR(VLOOKUP($A203,'Wilga M'!$L$3:$R$41,7,0),"")</f>
        <v/>
      </c>
      <c r="AA203" s="11" t="str">
        <f>IFERROR(VLOOKUP($A203,'NM 200 M'!$M$6:$S$41,7,0),"")</f>
        <v/>
      </c>
      <c r="AB203" s="21">
        <f>MIN(COUNT(F203:AA203)-COUNT(#REF!,W203,#REF!)*0.1,6)</f>
        <v>1</v>
      </c>
    </row>
    <row r="204" spans="1:28">
      <c r="A204">
        <v>374</v>
      </c>
      <c r="B204" s="18" t="str">
        <f>VLOOKUP($A204,id!$C:$H,6,0)</f>
        <v>Ślósarczyk Maciej</v>
      </c>
      <c r="C204" s="18" t="str">
        <f>VLOOKUP($A204,id!$C:$H,4,0)</f>
        <v>Trolino</v>
      </c>
      <c r="D204" s="2">
        <f>IF(E203=E204,D203,ROW(B202))</f>
        <v>202</v>
      </c>
      <c r="E204" s="10">
        <f>LARGE(F204:AA204,1)+IFERROR(LARGE(F204:AA204,2),0)+IFERROR(LARGE(F204:AA204,3),0)+IFERROR(LARGE(F204:AA204,4),0)+IFERROR(LARGE(F204:AA204,5),0)+IFERROR(LARGE(F204:AA204,6),0)</f>
        <v>62.442018657683334</v>
      </c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 t="str">
        <f>IFERROR(VLOOKUP($A204,'H60 TR200 M'!$AS$3:$AY$102,7,0),"")</f>
        <v/>
      </c>
      <c r="W204" s="11">
        <f>IFERROR(VLOOKUP($A204,'H60 TR100 M'!$AJ$3:$AP$165,7,0),"")</f>
        <v>62.442018657683334</v>
      </c>
      <c r="X204" s="11" t="str">
        <f>IFERROR(VLOOKUP($A204,'Liszkor M'!$BR$3:$BX$38,7,0),"")</f>
        <v/>
      </c>
      <c r="Y204" s="11" t="str">
        <f>IFERROR(VLOOKUP($A204,'KW M'!$BQ$2:$BW$10,7,0),"")</f>
        <v/>
      </c>
      <c r="Z204" s="11" t="str">
        <f>IFERROR(VLOOKUP($A204,'Wilga M'!$L$3:$R$41,7,0),"")</f>
        <v/>
      </c>
      <c r="AA204" s="11" t="str">
        <f>IFERROR(VLOOKUP($A204,'NM 200 M'!$M$6:$S$41,7,0),"")</f>
        <v/>
      </c>
      <c r="AB204" s="21">
        <f>MIN(COUNT(F204:AA204)-COUNT(#REF!,W204,#REF!)*0.1,6)</f>
        <v>0.9</v>
      </c>
    </row>
    <row r="205" spans="1:28">
      <c r="A205">
        <v>64</v>
      </c>
      <c r="B205" s="18" t="str">
        <f>VLOOKUP($A205,id!$C:$H,6,0)</f>
        <v>Burchard Marcin</v>
      </c>
      <c r="C205" s="18" t="str">
        <f>VLOOKUP($A205,id!$C:$H,4,0)</f>
        <v>KALISKA</v>
      </c>
      <c r="D205" s="2">
        <f>IF(E204=E205,D204,ROW(B203))</f>
        <v>203</v>
      </c>
      <c r="E205" s="10">
        <f>LARGE(F205:AA205,1)+IFERROR(LARGE(F205:AA205,2),0)+IFERROR(LARGE(F205:AA205,3),0)+IFERROR(LARGE(F205:AA205,4),0)+IFERROR(LARGE(F205:AA205,5),0)+IFERROR(LARGE(F205:AA205,6),0)</f>
        <v>61.938534757708382</v>
      </c>
      <c r="F205" s="11"/>
      <c r="G205" s="11">
        <f>IFERROR(VLOOKUP(A205,'XXI Szago M'!BL:BR,7,0),"")</f>
        <v>61.938534757708382</v>
      </c>
      <c r="H205" s="11" t="str">
        <f>IFERROR(VLOOKUP($A205,'XIX zKompasem M'!L:R,7,0),"")</f>
        <v/>
      </c>
      <c r="I205" s="11" t="str">
        <f>IFERROR(VLOOKUP($A205,'Roztoczńska 13 M'!$H$2:$N$13,7,0),"")</f>
        <v/>
      </c>
      <c r="J205" s="11" t="str">
        <f>IFERROR(VLOOKUP($A205,'Mazurskie Tropy M'!$L$2:$R$39,7,0),"")</f>
        <v/>
      </c>
      <c r="K205" s="11" t="str">
        <f>IFERROR(VLOOKUP($A205,'Grassor 300 M'!$BV$5:$CB$30,7,0),"")</f>
        <v/>
      </c>
      <c r="L205" s="11" t="str">
        <f>IFERROR(VLOOKUP($A205,'BO M'!$Q$2:$W$57,7,0),"")</f>
        <v/>
      </c>
      <c r="M205" s="11" t="str">
        <f>IFERROR(VLOOKUP($A205,'Hawran M'!$AN$3:$AT$38,7,0),"")</f>
        <v/>
      </c>
      <c r="N205" s="11" t="str">
        <f>IFERROR(VLOOKUP($A205,'Orientakcja 14 M'!$M$3:$S$43,7,0),"")</f>
        <v/>
      </c>
      <c r="O205" s="11" t="str">
        <f>IFERROR(VLOOKUP($A205,'ITOrient M'!$P$3:$V$37,7,0),"")</f>
        <v/>
      </c>
      <c r="P205" s="11" t="str">
        <f>IFERROR(VLOOKUP($A205,'Jatka M'!$K$4:$Q$19,7,0),"")</f>
        <v/>
      </c>
      <c r="Q205" s="11" t="str">
        <f>IFERROR(VLOOKUP($A205,'Korno M'!$AG$2:$AM$37,7,0),"")</f>
        <v/>
      </c>
      <c r="R205" s="11" t="str">
        <f>IFERROR(VLOOKUP($A205,'Mordownik M'!$H$3:$N$23,7,0),"")</f>
        <v/>
      </c>
      <c r="S205" s="11" t="str">
        <f>IFERROR(VLOOKUP($A205,'Orientakcja 15 M'!$M$3:$S$47,7,0),"")</f>
        <v/>
      </c>
      <c r="T205" s="11">
        <f>IFERROR(VLOOKUP($A205,'XXII Szago M'!$H$3:$N$45,7,0),"")</f>
        <v>0</v>
      </c>
      <c r="U205" s="11" t="str">
        <f>IFERROR(VLOOKUP($A205,'XX zKompasem M'!$L$3:$R$33,7,0),"")</f>
        <v/>
      </c>
      <c r="V205" s="11" t="str">
        <f>IFERROR(VLOOKUP($A205,'H60 TR200 M'!$AS$3:$AY$102,7,0),"")</f>
        <v/>
      </c>
      <c r="W205" s="11" t="str">
        <f>IFERROR(VLOOKUP($A205,'H60 TR100 M'!$AJ$3:$AP$165,7,0),"")</f>
        <v/>
      </c>
      <c r="X205" s="11" t="str">
        <f>IFERROR(VLOOKUP($A205,'Liszkor M'!$BR$3:$BX$38,7,0),"")</f>
        <v/>
      </c>
      <c r="Y205" s="11" t="str">
        <f>IFERROR(VLOOKUP($A205,'KW M'!$BQ$2:$BW$10,7,0),"")</f>
        <v/>
      </c>
      <c r="Z205" s="11" t="str">
        <f>IFERROR(VLOOKUP($A205,'Wilga M'!$L$3:$R$41,7,0),"")</f>
        <v/>
      </c>
      <c r="AA205" s="11" t="str">
        <f>IFERROR(VLOOKUP($A205,'NM 200 M'!$M$6:$S$41,7,0),"")</f>
        <v/>
      </c>
      <c r="AB205" s="21">
        <f>MIN(COUNT(F205:AA205)-COUNT(#REF!,W205,#REF!)*0.1,6)</f>
        <v>2</v>
      </c>
    </row>
    <row r="206" spans="1:28">
      <c r="A206">
        <v>375</v>
      </c>
      <c r="B206" s="18" t="str">
        <f>VLOOKUP($A206,id!$C:$H,6,0)</f>
        <v>Wysocki Maciej</v>
      </c>
      <c r="C206" s="18" t="str">
        <f>VLOOKUP($A206,id!$C:$H,4,0)</f>
        <v>Królowie Lasu</v>
      </c>
      <c r="D206" s="2">
        <f>IF(E205=E206,D205,ROW(B204))</f>
        <v>204</v>
      </c>
      <c r="E206" s="10">
        <f>LARGE(F206:AA206,1)+IFERROR(LARGE(F206:AA206,2),0)+IFERROR(LARGE(F206:AA206,3),0)+IFERROR(LARGE(F206:AA206,4),0)+IFERROR(LARGE(F206:AA206,5),0)+IFERROR(LARGE(F206:AA206,6),0)</f>
        <v>61.827191378812664</v>
      </c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 t="str">
        <f>IFERROR(VLOOKUP($A206,'H60 TR200 M'!$AS$3:$AY$102,7,0),"")</f>
        <v/>
      </c>
      <c r="W206" s="11">
        <f>IFERROR(VLOOKUP($A206,'H60 TR100 M'!$AJ$3:$AP$165,7,0),"")</f>
        <v>61.827191378812664</v>
      </c>
      <c r="X206" s="11" t="str">
        <f>IFERROR(VLOOKUP($A206,'Liszkor M'!$BR$3:$BX$38,7,0),"")</f>
        <v/>
      </c>
      <c r="Y206" s="11" t="str">
        <f>IFERROR(VLOOKUP($A206,'KW M'!$BQ$2:$BW$10,7,0),"")</f>
        <v/>
      </c>
      <c r="Z206" s="11" t="str">
        <f>IFERROR(VLOOKUP($A206,'Wilga M'!$L$3:$R$41,7,0),"")</f>
        <v/>
      </c>
      <c r="AA206" s="11" t="str">
        <f>IFERROR(VLOOKUP($A206,'NM 200 M'!$M$6:$S$41,7,0),"")</f>
        <v/>
      </c>
      <c r="AB206" s="21">
        <f>MIN(COUNT(F206:AA206)-COUNT(#REF!,W206,#REF!)*0.1,6)</f>
        <v>0.9</v>
      </c>
    </row>
    <row r="207" spans="1:28">
      <c r="A207">
        <v>376</v>
      </c>
      <c r="B207" s="18" t="str">
        <f>VLOOKUP($A207,id!$C:$H,6,0)</f>
        <v>Trętowski Krzysztof</v>
      </c>
      <c r="C207" s="18" t="str">
        <f>VLOOKUP($A207,id!$C:$H,4,0)</f>
        <v>RKS MotylaNoga</v>
      </c>
      <c r="D207" s="2">
        <f>IF(E206=E207,D206,ROW(B205))</f>
        <v>205</v>
      </c>
      <c r="E207" s="10">
        <f>LARGE(F207:AA207,1)+IFERROR(LARGE(F207:AA207,2),0)+IFERROR(LARGE(F207:AA207,3),0)+IFERROR(LARGE(F207:AA207,4),0)+IFERROR(LARGE(F207:AA207,5),0)+IFERROR(LARGE(F207:AA207,6),0)</f>
        <v>61.761822376009221</v>
      </c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 t="str">
        <f>IFERROR(VLOOKUP($A207,'H60 TR200 M'!$AS$3:$AY$102,7,0),"")</f>
        <v/>
      </c>
      <c r="W207" s="11">
        <f>IFERROR(VLOOKUP($A207,'H60 TR100 M'!$AJ$3:$AP$165,7,0),"")</f>
        <v>61.761822376009221</v>
      </c>
      <c r="X207" s="11" t="str">
        <f>IFERROR(VLOOKUP($A207,'Liszkor M'!$BR$3:$BX$38,7,0),"")</f>
        <v/>
      </c>
      <c r="Y207" s="11" t="str">
        <f>IFERROR(VLOOKUP($A207,'KW M'!$BQ$2:$BW$10,7,0),"")</f>
        <v/>
      </c>
      <c r="Z207" s="11" t="str">
        <f>IFERROR(VLOOKUP($A207,'Wilga M'!$L$3:$R$41,7,0),"")</f>
        <v/>
      </c>
      <c r="AA207" s="11" t="str">
        <f>IFERROR(VLOOKUP($A207,'NM 200 M'!$M$6:$S$41,7,0),"")</f>
        <v/>
      </c>
      <c r="AB207" s="21">
        <f>MIN(COUNT(F207:AA207)-COUNT(#REF!,W207,#REF!)*0.1,6)</f>
        <v>0.9</v>
      </c>
    </row>
    <row r="208" spans="1:28">
      <c r="A208" s="12">
        <v>23</v>
      </c>
      <c r="B208" s="18" t="str">
        <f>VLOOKUP($A208,id!$C:$H,6,0)</f>
        <v>Gorzkowski Paweł</v>
      </c>
      <c r="C208" s="18">
        <f>VLOOKUP($A208,id!$C:$H,4,0)</f>
        <v>0</v>
      </c>
      <c r="D208" s="2">
        <f>IF(E207=E208,D207,ROW(B206))</f>
        <v>206</v>
      </c>
      <c r="E208" s="10">
        <f>LARGE(F208:AA208,1)+IFERROR(LARGE(F208:AA208,2),0)+IFERROR(LARGE(F208:AA208,3),0)+IFERROR(LARGE(F208:AA208,4),0)+IFERROR(LARGE(F208:AA208,5),0)+IFERROR(LARGE(F208:AA208,6),0)</f>
        <v>61.732204426034741</v>
      </c>
      <c r="F208" s="11">
        <f>IFERROR(VLOOKUP(A208,'Pazur M'!K:Q,7,0),"")</f>
        <v>61.732204426034741</v>
      </c>
      <c r="G208" s="11" t="str">
        <f>IFERROR(VLOOKUP(A208,'XXI Szago M'!BL:BR,7,0),"")</f>
        <v/>
      </c>
      <c r="H208" s="11" t="str">
        <f>IFERROR(VLOOKUP($A208,'XIX zKompasem M'!L:R,7,0),"")</f>
        <v/>
      </c>
      <c r="I208" s="11" t="str">
        <f>IFERROR(VLOOKUP($A208,'Roztoczńska 13 M'!$H$2:$N$13,7,0),"")</f>
        <v/>
      </c>
      <c r="J208" s="11" t="str">
        <f>IFERROR(VLOOKUP($A208,'Mazurskie Tropy M'!$L$2:$R$39,7,0),"")</f>
        <v/>
      </c>
      <c r="K208" s="11" t="str">
        <f>IFERROR(VLOOKUP($A208,'Grassor 300 M'!$BV$5:$CB$30,7,0),"")</f>
        <v/>
      </c>
      <c r="L208" s="11" t="str">
        <f>IFERROR(VLOOKUP($A208,'BO M'!$Q$2:$W$57,7,0),"")</f>
        <v/>
      </c>
      <c r="M208" s="11" t="str">
        <f>IFERROR(VLOOKUP($A208,'Hawran M'!$AN$3:$AT$38,7,0),"")</f>
        <v/>
      </c>
      <c r="N208" s="11" t="str">
        <f>IFERROR(VLOOKUP($A208,'Orientakcja 14 M'!$M$3:$S$43,7,0),"")</f>
        <v/>
      </c>
      <c r="O208" s="11" t="str">
        <f>IFERROR(VLOOKUP($A208,'ITOrient M'!$P$3:$V$37,7,0),"")</f>
        <v/>
      </c>
      <c r="P208" s="11" t="str">
        <f>IFERROR(VLOOKUP($A208,'Jatka M'!$K$4:$Q$19,7,0),"")</f>
        <v/>
      </c>
      <c r="Q208" s="11" t="str">
        <f>IFERROR(VLOOKUP($A208,'Korno M'!$AG$2:$AM$37,7,0),"")</f>
        <v/>
      </c>
      <c r="R208" s="11" t="str">
        <f>IFERROR(VLOOKUP($A208,'Mordownik M'!$H$3:$N$23,7,0),"")</f>
        <v/>
      </c>
      <c r="S208" s="11" t="str">
        <f>IFERROR(VLOOKUP($A208,'Orientakcja 15 M'!$M$3:$S$47,7,0),"")</f>
        <v/>
      </c>
      <c r="T208" s="11" t="str">
        <f>IFERROR(VLOOKUP($A208,'XXII Szago M'!$H$3:$N$45,7,0),"")</f>
        <v/>
      </c>
      <c r="U208" s="11" t="str">
        <f>IFERROR(VLOOKUP($A208,'XX zKompasem M'!$L$3:$R$33,7,0),"")</f>
        <v/>
      </c>
      <c r="V208" s="11" t="str">
        <f>IFERROR(VLOOKUP($A208,'H60 TR200 M'!$AS$3:$AY$102,7,0),"")</f>
        <v/>
      </c>
      <c r="W208" s="11" t="str">
        <f>IFERROR(VLOOKUP($A208,'H60 TR100 M'!$AJ$3:$AP$165,7,0),"")</f>
        <v/>
      </c>
      <c r="X208" s="11" t="str">
        <f>IFERROR(VLOOKUP($A208,'Liszkor M'!$BR$3:$BX$38,7,0),"")</f>
        <v/>
      </c>
      <c r="Y208" s="11" t="str">
        <f>IFERROR(VLOOKUP($A208,'KW M'!$BQ$2:$BW$10,7,0),"")</f>
        <v/>
      </c>
      <c r="Z208" s="11" t="str">
        <f>IFERROR(VLOOKUP($A208,'Wilga M'!$L$3:$R$41,7,0),"")</f>
        <v/>
      </c>
      <c r="AA208" s="11" t="str">
        <f>IFERROR(VLOOKUP($A208,'NM 200 M'!$M$6:$S$41,7,0),"")</f>
        <v/>
      </c>
      <c r="AB208" s="21">
        <f>MIN(COUNT(F208:AA208)-COUNT(#REF!,W208,#REF!)*0.1,6)</f>
        <v>1</v>
      </c>
    </row>
    <row r="209" spans="1:28">
      <c r="A209">
        <v>377</v>
      </c>
      <c r="B209" s="18" t="str">
        <f>VLOOKUP($A209,id!$C:$H,6,0)</f>
        <v>Mechliński Mateusz</v>
      </c>
      <c r="C209" s="18">
        <f>VLOOKUP($A209,id!$C:$H,4,0)</f>
        <v>0</v>
      </c>
      <c r="D209" s="2">
        <f>IF(E208=E209,D208,ROW(B207))</f>
        <v>207</v>
      </c>
      <c r="E209" s="10">
        <f>LARGE(F209:AA209,1)+IFERROR(LARGE(F209:AA209,2),0)+IFERROR(LARGE(F209:AA209,3),0)+IFERROR(LARGE(F209:AA209,4),0)+IFERROR(LARGE(F209:AA209,5),0)+IFERROR(LARGE(F209:AA209,6),0)</f>
        <v>61.486029599387592</v>
      </c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 t="str">
        <f>IFERROR(VLOOKUP($A209,'H60 TR200 M'!$AS$3:$AY$102,7,0),"")</f>
        <v/>
      </c>
      <c r="W209" s="11">
        <f>IFERROR(VLOOKUP($A209,'H60 TR100 M'!$AJ$3:$AP$165,7,0),"")</f>
        <v>61.486029599387592</v>
      </c>
      <c r="X209" s="11" t="str">
        <f>IFERROR(VLOOKUP($A209,'Liszkor M'!$BR$3:$BX$38,7,0),"")</f>
        <v/>
      </c>
      <c r="Y209" s="11" t="str">
        <f>IFERROR(VLOOKUP($A209,'KW M'!$BQ$2:$BW$10,7,0),"")</f>
        <v/>
      </c>
      <c r="Z209" s="11" t="str">
        <f>IFERROR(VLOOKUP($A209,'Wilga M'!$L$3:$R$41,7,0),"")</f>
        <v/>
      </c>
      <c r="AA209" s="11" t="str">
        <f>IFERROR(VLOOKUP($A209,'NM 200 M'!$M$6:$S$41,7,0),"")</f>
        <v/>
      </c>
      <c r="AB209" s="21">
        <f>MIN(COUNT(F209:AA209)-COUNT(#REF!,W209,#REF!)*0.1,6)</f>
        <v>0.9</v>
      </c>
    </row>
    <row r="210" spans="1:28">
      <c r="A210">
        <v>378</v>
      </c>
      <c r="B210" s="18" t="str">
        <f>VLOOKUP($A210,id!$C:$H,6,0)</f>
        <v>Kuprian Szymon</v>
      </c>
      <c r="C210" s="18" t="str">
        <f>VLOOKUP($A210,id!$C:$H,4,0)</f>
        <v>Warmia Aktywnie</v>
      </c>
      <c r="D210" s="2">
        <f>IF(E209=E210,D209,ROW(B208))</f>
        <v>208</v>
      </c>
      <c r="E210" s="10">
        <f>LARGE(F210:AA210,1)+IFERROR(LARGE(F210:AA210,2),0)+IFERROR(LARGE(F210:AA210,3),0)+IFERROR(LARGE(F210:AA210,4),0)+IFERROR(LARGE(F210:AA210,5),0)+IFERROR(LARGE(F210:AA210,6),0)</f>
        <v>61.478185993111353</v>
      </c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 t="str">
        <f>IFERROR(VLOOKUP($A210,'H60 TR200 M'!$AS$3:$AY$102,7,0),"")</f>
        <v/>
      </c>
      <c r="W210" s="11">
        <f>IFERROR(VLOOKUP($A210,'H60 TR100 M'!$AJ$3:$AP$165,7,0),"")</f>
        <v>61.478185993111353</v>
      </c>
      <c r="X210" s="11" t="str">
        <f>IFERROR(VLOOKUP($A210,'Liszkor M'!$BR$3:$BX$38,7,0),"")</f>
        <v/>
      </c>
      <c r="Y210" s="11" t="str">
        <f>IFERROR(VLOOKUP($A210,'KW M'!$BQ$2:$BW$10,7,0),"")</f>
        <v/>
      </c>
      <c r="Z210" s="11" t="str">
        <f>IFERROR(VLOOKUP($A210,'Wilga M'!$L$3:$R$41,7,0),"")</f>
        <v/>
      </c>
      <c r="AA210" s="11" t="str">
        <f>IFERROR(VLOOKUP($A210,'NM 200 M'!$M$6:$S$41,7,0),"")</f>
        <v/>
      </c>
      <c r="AB210" s="21">
        <f>MIN(COUNT(F210:AA210)-COUNT(#REF!,W210,#REF!)*0.1,6)</f>
        <v>0.9</v>
      </c>
    </row>
    <row r="211" spans="1:28">
      <c r="A211">
        <v>253</v>
      </c>
      <c r="B211" s="18" t="str">
        <f>VLOOKUP($A211,id!$C:$H,6,0)</f>
        <v>Marek Zbigniew</v>
      </c>
      <c r="C211" s="18">
        <f>VLOOKUP($A211,id!$C:$H,4,0)</f>
        <v>0</v>
      </c>
      <c r="D211" s="2">
        <f>IF(E210=E211,D210,ROW(B209))</f>
        <v>209</v>
      </c>
      <c r="E211" s="10">
        <f>LARGE(F211:AA211,1)+IFERROR(LARGE(F211:AA211,2),0)+IFERROR(LARGE(F211:AA211,3),0)+IFERROR(LARGE(F211:AA211,4),0)+IFERROR(LARGE(F211:AA211,5),0)+IFERROR(LARGE(F211:AA211,6),0)</f>
        <v>61.259079903147722</v>
      </c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>
        <f>IFERROR(VLOOKUP($A211,'Mordownik M'!$H$3:$N$23,7,0),"")</f>
        <v>61.259079903147722</v>
      </c>
      <c r="S211" s="11" t="str">
        <f>IFERROR(VLOOKUP($A211,'Orientakcja 15 M'!$M$3:$S$47,7,0),"")</f>
        <v/>
      </c>
      <c r="T211" s="11" t="str">
        <f>IFERROR(VLOOKUP($A211,'XXII Szago M'!$H$3:$N$45,7,0),"")</f>
        <v/>
      </c>
      <c r="U211" s="11" t="str">
        <f>IFERROR(VLOOKUP($A211,'XX zKompasem M'!$L$3:$R$33,7,0),"")</f>
        <v/>
      </c>
      <c r="V211" s="11" t="str">
        <f>IFERROR(VLOOKUP($A211,'H60 TR200 M'!$AS$3:$AY$102,7,0),"")</f>
        <v/>
      </c>
      <c r="W211" s="11" t="str">
        <f>IFERROR(VLOOKUP($A211,'H60 TR100 M'!$AJ$3:$AP$165,7,0),"")</f>
        <v/>
      </c>
      <c r="X211" s="11" t="str">
        <f>IFERROR(VLOOKUP($A211,'Liszkor M'!$BR$3:$BX$38,7,0),"")</f>
        <v/>
      </c>
      <c r="Y211" s="11" t="str">
        <f>IFERROR(VLOOKUP($A211,'KW M'!$BQ$2:$BW$10,7,0),"")</f>
        <v/>
      </c>
      <c r="Z211" s="11" t="str">
        <f>IFERROR(VLOOKUP($A211,'Wilga M'!$L$3:$R$41,7,0),"")</f>
        <v/>
      </c>
      <c r="AA211" s="11" t="str">
        <f>IFERROR(VLOOKUP($A211,'NM 200 M'!$M$6:$S$41,7,0),"")</f>
        <v/>
      </c>
      <c r="AB211" s="21">
        <f>MIN(COUNT(F211:AA211)-COUNT(#REF!,W211,#REF!)*0.1,6)</f>
        <v>1</v>
      </c>
    </row>
    <row r="212" spans="1:28">
      <c r="A212">
        <v>152</v>
      </c>
      <c r="B212" s="18" t="str">
        <f>VLOOKUP($A212,id!$C:$H,6,0)</f>
        <v>Kowalewski Dominik</v>
      </c>
      <c r="C212" s="18" t="str">
        <f>VLOOKUP($A212,id!$C:$H,4,0)</f>
        <v>Szakale Bałuty Łódż</v>
      </c>
      <c r="D212" s="2">
        <f>IF(E211=E212,D211,ROW(B210))</f>
        <v>210</v>
      </c>
      <c r="E212" s="10">
        <f>LARGE(F212:AA212,1)+IFERROR(LARGE(F212:AA212,2),0)+IFERROR(LARGE(F212:AA212,3),0)+IFERROR(LARGE(F212:AA212,4),0)+IFERROR(LARGE(F212:AA212,5),0)+IFERROR(LARGE(F212:AA212,6),0)</f>
        <v>61.114190943315798</v>
      </c>
      <c r="F212" s="11"/>
      <c r="G212" s="11"/>
      <c r="H212" s="11"/>
      <c r="I212" s="11"/>
      <c r="J212" s="11" t="str">
        <f>IFERROR(VLOOKUP($A212,'Mazurskie Tropy M'!$L$2:$R$39,7,0),"")</f>
        <v/>
      </c>
      <c r="K212" s="11" t="str">
        <f>IFERROR(VLOOKUP($A212,'Grassor 300 M'!$BV$5:$CB$30,7,0),"")</f>
        <v/>
      </c>
      <c r="L212" s="11">
        <f>IFERROR(VLOOKUP($A212,'BO M'!$Q$2:$W$57,7,0),"")</f>
        <v>61.114190943315798</v>
      </c>
      <c r="M212" s="11" t="str">
        <f>IFERROR(VLOOKUP($A212,'Hawran M'!$AN$3:$AT$38,7,0),"")</f>
        <v/>
      </c>
      <c r="N212" s="11" t="str">
        <f>IFERROR(VLOOKUP($A212,'Orientakcja 14 M'!$M$3:$S$43,7,0),"")</f>
        <v/>
      </c>
      <c r="O212" s="11" t="str">
        <f>IFERROR(VLOOKUP($A212,'ITOrient M'!$P$3:$V$37,7,0),"")</f>
        <v/>
      </c>
      <c r="P212" s="11" t="str">
        <f>IFERROR(VLOOKUP($A212,'Jatka M'!$K$4:$Q$19,7,0),"")</f>
        <v/>
      </c>
      <c r="Q212" s="11" t="str">
        <f>IFERROR(VLOOKUP($A212,'Korno M'!$AG$2:$AM$37,7,0),"")</f>
        <v/>
      </c>
      <c r="R212" s="11" t="str">
        <f>IFERROR(VLOOKUP($A212,'Mordownik M'!$H$3:$N$23,7,0),"")</f>
        <v/>
      </c>
      <c r="S212" s="11" t="str">
        <f>IFERROR(VLOOKUP($A212,'Orientakcja 15 M'!$M$3:$S$47,7,0),"")</f>
        <v/>
      </c>
      <c r="T212" s="11" t="str">
        <f>IFERROR(VLOOKUP($A212,'XXII Szago M'!$H$3:$N$45,7,0),"")</f>
        <v/>
      </c>
      <c r="U212" s="11" t="str">
        <f>IFERROR(VLOOKUP($A212,'XX zKompasem M'!$L$3:$R$33,7,0),"")</f>
        <v/>
      </c>
      <c r="V212" s="11" t="str">
        <f>IFERROR(VLOOKUP($A212,'H60 TR200 M'!$AS$3:$AY$102,7,0),"")</f>
        <v/>
      </c>
      <c r="W212" s="11" t="str">
        <f>IFERROR(VLOOKUP($A212,'H60 TR100 M'!$AJ$3:$AP$165,7,0),"")</f>
        <v/>
      </c>
      <c r="X212" s="11" t="str">
        <f>IFERROR(VLOOKUP($A212,'Liszkor M'!$BR$3:$BX$38,7,0),"")</f>
        <v/>
      </c>
      <c r="Y212" s="11" t="str">
        <f>IFERROR(VLOOKUP($A212,'KW M'!$BQ$2:$BW$10,7,0),"")</f>
        <v/>
      </c>
      <c r="Z212" s="11" t="str">
        <f>IFERROR(VLOOKUP($A212,'Wilga M'!$L$3:$R$41,7,0),"")</f>
        <v/>
      </c>
      <c r="AA212" s="11" t="str">
        <f>IFERROR(VLOOKUP($A212,'NM 200 M'!$M$6:$S$41,7,0),"")</f>
        <v/>
      </c>
      <c r="AB212" s="21">
        <f>MIN(COUNT(F212:AA212)-COUNT(#REF!,W212,#REF!)*0.1,6)</f>
        <v>1</v>
      </c>
    </row>
    <row r="213" spans="1:28">
      <c r="A213">
        <v>379</v>
      </c>
      <c r="B213" s="18" t="str">
        <f>VLOOKUP($A213,id!$C:$H,6,0)</f>
        <v>Nowisz Jarosław</v>
      </c>
      <c r="C213" s="18" t="str">
        <f>VLOOKUP($A213,id!$C:$H,4,0)</f>
        <v>Pięty szalonego gnoma i spółka</v>
      </c>
      <c r="D213" s="2">
        <f>IF(E212=E213,D212,ROW(B211))</f>
        <v>211</v>
      </c>
      <c r="E213" s="10">
        <f>LARGE(F213:AA213,1)+IFERROR(LARGE(F213:AA213,2),0)+IFERROR(LARGE(F213:AA213,3),0)+IFERROR(LARGE(F213:AA213,4),0)+IFERROR(LARGE(F213:AA213,5),0)+IFERROR(LARGE(F213:AA213,6),0)</f>
        <v>60.558871575772798</v>
      </c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 t="str">
        <f>IFERROR(VLOOKUP($A213,'H60 TR200 M'!$AS$3:$AY$102,7,0),"")</f>
        <v/>
      </c>
      <c r="W213" s="11">
        <f>IFERROR(VLOOKUP($A213,'H60 TR100 M'!$AJ$3:$AP$165,7,0),"")</f>
        <v>60.558871575772798</v>
      </c>
      <c r="X213" s="11" t="str">
        <f>IFERROR(VLOOKUP($A213,'Liszkor M'!$BR$3:$BX$38,7,0),"")</f>
        <v/>
      </c>
      <c r="Y213" s="11" t="str">
        <f>IFERROR(VLOOKUP($A213,'KW M'!$BQ$2:$BW$10,7,0),"")</f>
        <v/>
      </c>
      <c r="Z213" s="11" t="str">
        <f>IFERROR(VLOOKUP($A213,'Wilga M'!$L$3:$R$41,7,0),"")</f>
        <v/>
      </c>
      <c r="AA213" s="11" t="str">
        <f>IFERROR(VLOOKUP($A213,'NM 200 M'!$M$6:$S$41,7,0),"")</f>
        <v/>
      </c>
      <c r="AB213" s="21">
        <f>MIN(COUNT(F213:AA213)-COUNT(#REF!,W213,#REF!)*0.1,6)</f>
        <v>0.9</v>
      </c>
    </row>
    <row r="214" spans="1:28">
      <c r="A214">
        <v>248</v>
      </c>
      <c r="B214" s="18" t="str">
        <f>VLOOKUP($A214,id!$C:$H,6,0)</f>
        <v>Żero Sebastian</v>
      </c>
      <c r="C214" s="18">
        <f>VLOOKUP($A214,id!$C:$H,4,0)</f>
        <v>0</v>
      </c>
      <c r="D214" s="2">
        <f>IF(E213=E214,D213,ROW(B212))</f>
        <v>212</v>
      </c>
      <c r="E214" s="10">
        <f>LARGE(F214:AA214,1)+IFERROR(LARGE(F214:AA214,2),0)+IFERROR(LARGE(F214:AA214,3),0)+IFERROR(LARGE(F214:AA214,4),0)+IFERROR(LARGE(F214:AA214,5),0)+IFERROR(LARGE(F214:AA214,6),0)</f>
        <v>60.522541933634052</v>
      </c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>
        <f>IFERROR(VLOOKUP($A214,'Korno M'!$AG$2:$AM$37,7,0),"")</f>
        <v>60.522541933634052</v>
      </c>
      <c r="R214" s="11" t="str">
        <f>IFERROR(VLOOKUP($A214,'Mordownik M'!$H$3:$N$23,7,0),"")</f>
        <v/>
      </c>
      <c r="S214" s="11" t="str">
        <f>IFERROR(VLOOKUP($A214,'Orientakcja 15 M'!$M$3:$S$47,7,0),"")</f>
        <v/>
      </c>
      <c r="T214" s="11" t="str">
        <f>IFERROR(VLOOKUP($A214,'XXII Szago M'!$H$3:$N$45,7,0),"")</f>
        <v/>
      </c>
      <c r="U214" s="11" t="str">
        <f>IFERROR(VLOOKUP($A214,'XX zKompasem M'!$L$3:$R$33,7,0),"")</f>
        <v/>
      </c>
      <c r="V214" s="11" t="str">
        <f>IFERROR(VLOOKUP($A214,'H60 TR200 M'!$AS$3:$AY$102,7,0),"")</f>
        <v/>
      </c>
      <c r="W214" s="11" t="str">
        <f>IFERROR(VLOOKUP($A214,'H60 TR100 M'!$AJ$3:$AP$165,7,0),"")</f>
        <v/>
      </c>
      <c r="X214" s="11" t="str">
        <f>IFERROR(VLOOKUP($A214,'Liszkor M'!$BR$3:$BX$38,7,0),"")</f>
        <v/>
      </c>
      <c r="Y214" s="11" t="str">
        <f>IFERROR(VLOOKUP($A214,'KW M'!$BQ$2:$BW$10,7,0),"")</f>
        <v/>
      </c>
      <c r="Z214" s="11" t="str">
        <f>IFERROR(VLOOKUP($A214,'Wilga M'!$L$3:$R$41,7,0),"")</f>
        <v/>
      </c>
      <c r="AA214" s="11" t="str">
        <f>IFERROR(VLOOKUP($A214,'NM 200 M'!$M$6:$S$41,7,0),"")</f>
        <v/>
      </c>
      <c r="AB214" s="21">
        <f>MIN(COUNT(F214:AA214)-COUNT(#REF!,W214,#REF!)*0.1,6)</f>
        <v>1</v>
      </c>
    </row>
    <row r="215" spans="1:28">
      <c r="A215">
        <v>75</v>
      </c>
      <c r="B215" s="18" t="str">
        <f>VLOOKUP($A215,id!$C:$H,6,0)</f>
        <v>Wejher Sławomir</v>
      </c>
      <c r="C215" s="18" t="str">
        <f>VLOOKUP($A215,id!$C:$H,4,0)</f>
        <v>Sąsiedzi</v>
      </c>
      <c r="D215" s="2">
        <f>IF(E214=E215,D214,ROW(B213))</f>
        <v>213</v>
      </c>
      <c r="E215" s="10">
        <f>LARGE(F215:AA215,1)+IFERROR(LARGE(F215:AA215,2),0)+IFERROR(LARGE(F215:AA215,3),0)+IFERROR(LARGE(F215:AA215,4),0)+IFERROR(LARGE(F215:AA215,5),0)+IFERROR(LARGE(F215:AA215,6),0)</f>
        <v>60.03841364763543</v>
      </c>
      <c r="F215" s="11"/>
      <c r="G215" s="11">
        <f>IFERROR(VLOOKUP(A215,'XXI Szago M'!BL:BR,7,0),"")</f>
        <v>17.726875203017201</v>
      </c>
      <c r="H215" s="11" t="str">
        <f>IFERROR(VLOOKUP($A215,'XIX zKompasem M'!L:R,7,0),"")</f>
        <v/>
      </c>
      <c r="I215" s="11" t="str">
        <f>IFERROR(VLOOKUP($A215,'Roztoczńska 13 M'!$H$2:$N$13,7,0),"")</f>
        <v/>
      </c>
      <c r="J215" s="11" t="str">
        <f>IFERROR(VLOOKUP($A215,'Mazurskie Tropy M'!$L$2:$R$39,7,0),"")</f>
        <v/>
      </c>
      <c r="K215" s="11" t="str">
        <f>IFERROR(VLOOKUP($A215,'Grassor 300 M'!$BV$5:$CB$30,7,0),"")</f>
        <v/>
      </c>
      <c r="L215" s="11" t="str">
        <f>IFERROR(VLOOKUP($A215,'BO M'!$Q$2:$W$57,7,0),"")</f>
        <v/>
      </c>
      <c r="M215" s="11" t="str">
        <f>IFERROR(VLOOKUP($A215,'Hawran M'!$AN$3:$AT$38,7,0),"")</f>
        <v/>
      </c>
      <c r="N215" s="11" t="str">
        <f>IFERROR(VLOOKUP($A215,'Orientakcja 14 M'!$M$3:$S$43,7,0),"")</f>
        <v/>
      </c>
      <c r="O215" s="11" t="str">
        <f>IFERROR(VLOOKUP($A215,'ITOrient M'!$P$3:$V$37,7,0),"")</f>
        <v/>
      </c>
      <c r="P215" s="11" t="str">
        <f>IFERROR(VLOOKUP($A215,'Jatka M'!$K$4:$Q$19,7,0),"")</f>
        <v/>
      </c>
      <c r="Q215" s="11" t="str">
        <f>IFERROR(VLOOKUP($A215,'Korno M'!$AG$2:$AM$37,7,0),"")</f>
        <v/>
      </c>
      <c r="R215" s="11" t="str">
        <f>IFERROR(VLOOKUP($A215,'Mordownik M'!$H$3:$N$23,7,0),"")</f>
        <v/>
      </c>
      <c r="S215" s="11" t="str">
        <f>IFERROR(VLOOKUP($A215,'Orientakcja 15 M'!$M$3:$S$47,7,0),"")</f>
        <v/>
      </c>
      <c r="T215" s="11">
        <f>IFERROR(VLOOKUP($A215,'XXII Szago M'!$H$3:$N$45,7,0),"")</f>
        <v>2.8928022280531933</v>
      </c>
      <c r="U215" s="11" t="str">
        <f>IFERROR(VLOOKUP($A215,'XX zKompasem M'!$L$3:$R$33,7,0),"")</f>
        <v/>
      </c>
      <c r="V215" s="11">
        <f>IFERROR(VLOOKUP($A215,'H60 TR200 M'!$AS$3:$AY$102,7,0),"")</f>
        <v>39.418736216565037</v>
      </c>
      <c r="W215" s="11" t="str">
        <f>IFERROR(VLOOKUP($A215,'H60 TR100 M'!$AJ$3:$AP$165,7,0),"")</f>
        <v/>
      </c>
      <c r="X215" s="11" t="str">
        <f>IFERROR(VLOOKUP($A215,'Liszkor M'!$BR$3:$BX$38,7,0),"")</f>
        <v/>
      </c>
      <c r="Y215" s="11" t="str">
        <f>IFERROR(VLOOKUP($A215,'KW M'!$BQ$2:$BW$10,7,0),"")</f>
        <v/>
      </c>
      <c r="Z215" s="11" t="str">
        <f>IFERROR(VLOOKUP($A215,'Wilga M'!$L$3:$R$41,7,0),"")</f>
        <v/>
      </c>
      <c r="AA215" s="11" t="str">
        <f>IFERROR(VLOOKUP($A215,'NM 200 M'!$M$6:$S$41,7,0),"")</f>
        <v/>
      </c>
      <c r="AB215" s="21">
        <f>MIN(COUNT(F215:AA215)-COUNT(#REF!,W215,#REF!)*0.1,6)</f>
        <v>3</v>
      </c>
    </row>
    <row r="216" spans="1:28">
      <c r="A216">
        <v>249</v>
      </c>
      <c r="B216" s="18" t="str">
        <f>VLOOKUP($A216,id!$C:$H,6,0)</f>
        <v>Litwa Szymon</v>
      </c>
      <c r="C216" s="18">
        <f>VLOOKUP($A216,id!$C:$H,4,0)</f>
        <v>0</v>
      </c>
      <c r="D216" s="2">
        <f>IF(E215=E216,D215,ROW(B214))</f>
        <v>214</v>
      </c>
      <c r="E216" s="10">
        <f>LARGE(F216:AA216,1)+IFERROR(LARGE(F216:AA216,2),0)+IFERROR(LARGE(F216:AA216,3),0)+IFERROR(LARGE(F216:AA216,4),0)+IFERROR(LARGE(F216:AA216,5),0)+IFERROR(LARGE(F216:AA216,6),0)</f>
        <v>59.948090688162274</v>
      </c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>
        <f>IFERROR(VLOOKUP($A216,'Korno M'!$AG$2:$AM$37,7,0),"")</f>
        <v>59.948090688162274</v>
      </c>
      <c r="R216" s="11" t="str">
        <f>IFERROR(VLOOKUP($A216,'Mordownik M'!$H$3:$N$23,7,0),"")</f>
        <v/>
      </c>
      <c r="S216" s="11" t="str">
        <f>IFERROR(VLOOKUP($A216,'Orientakcja 15 M'!$M$3:$S$47,7,0),"")</f>
        <v/>
      </c>
      <c r="T216" s="11" t="str">
        <f>IFERROR(VLOOKUP($A216,'XXII Szago M'!$H$3:$N$45,7,0),"")</f>
        <v/>
      </c>
      <c r="U216" s="11" t="str">
        <f>IFERROR(VLOOKUP($A216,'XX zKompasem M'!$L$3:$R$33,7,0),"")</f>
        <v/>
      </c>
      <c r="V216" s="11" t="str">
        <f>IFERROR(VLOOKUP($A216,'H60 TR200 M'!$AS$3:$AY$102,7,0),"")</f>
        <v/>
      </c>
      <c r="W216" s="11" t="str">
        <f>IFERROR(VLOOKUP($A216,'H60 TR100 M'!$AJ$3:$AP$165,7,0),"")</f>
        <v/>
      </c>
      <c r="X216" s="11" t="str">
        <f>IFERROR(VLOOKUP($A216,'Liszkor M'!$BR$3:$BX$38,7,0),"")</f>
        <v/>
      </c>
      <c r="Y216" s="11" t="str">
        <f>IFERROR(VLOOKUP($A216,'KW M'!$BQ$2:$BW$10,7,0),"")</f>
        <v/>
      </c>
      <c r="Z216" s="11" t="str">
        <f>IFERROR(VLOOKUP($A216,'Wilga M'!$L$3:$R$41,7,0),"")</f>
        <v/>
      </c>
      <c r="AA216" s="11" t="str">
        <f>IFERROR(VLOOKUP($A216,'NM 200 M'!$M$6:$S$41,7,0),"")</f>
        <v/>
      </c>
      <c r="AB216" s="21">
        <f>MIN(COUNT(F216:AA216)-COUNT(#REF!,W216,#REF!)*0.1,6)</f>
        <v>1</v>
      </c>
    </row>
    <row r="217" spans="1:28">
      <c r="A217">
        <v>380</v>
      </c>
      <c r="B217" s="18" t="str">
        <f>VLOOKUP($A217,id!$C:$H,6,0)</f>
        <v>Redlarski Marek</v>
      </c>
      <c r="C217" s="18">
        <f>VLOOKUP($A217,id!$C:$H,4,0)</f>
        <v>0</v>
      </c>
      <c r="D217" s="2">
        <f>IF(E216=E217,D216,ROW(B215))</f>
        <v>215</v>
      </c>
      <c r="E217" s="10">
        <f>LARGE(F217:AA217,1)+IFERROR(LARGE(F217:AA217,2),0)+IFERROR(LARGE(F217:AA217,3),0)+IFERROR(LARGE(F217:AA217,4),0)+IFERROR(LARGE(F217:AA217,5),0)+IFERROR(LARGE(F217:AA217,6),0)</f>
        <v>59.699907091978922</v>
      </c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 t="str">
        <f>IFERROR(VLOOKUP($A217,'H60 TR200 M'!$AS$3:$AY$102,7,0),"")</f>
        <v/>
      </c>
      <c r="W217" s="11">
        <f>IFERROR(VLOOKUP($A217,'H60 TR100 M'!$AJ$3:$AP$165,7,0),"")</f>
        <v>59.699907091978922</v>
      </c>
      <c r="X217" s="11" t="str">
        <f>IFERROR(VLOOKUP($A217,'Liszkor M'!$BR$3:$BX$38,7,0),"")</f>
        <v/>
      </c>
      <c r="Y217" s="11" t="str">
        <f>IFERROR(VLOOKUP($A217,'KW M'!$BQ$2:$BW$10,7,0),"")</f>
        <v/>
      </c>
      <c r="Z217" s="11" t="str">
        <f>IFERROR(VLOOKUP($A217,'Wilga M'!$L$3:$R$41,7,0),"")</f>
        <v/>
      </c>
      <c r="AA217" s="11" t="str">
        <f>IFERROR(VLOOKUP($A217,'NM 200 M'!$M$6:$S$41,7,0),"")</f>
        <v/>
      </c>
      <c r="AB217" s="21">
        <f>MIN(COUNT(F217:AA217)-COUNT(#REF!,W217,#REF!)*0.1,6)</f>
        <v>0.9</v>
      </c>
    </row>
    <row r="218" spans="1:28">
      <c r="A218">
        <v>381</v>
      </c>
      <c r="B218" s="18" t="str">
        <f>VLOOKUP($A218,id!$C:$H,6,0)</f>
        <v>Wróblewski Tomasz</v>
      </c>
      <c r="C218" s="18">
        <f>VLOOKUP($A218,id!$C:$H,4,0)</f>
        <v>0</v>
      </c>
      <c r="D218" s="2">
        <f>IF(E217=E218,D217,ROW(B216))</f>
        <v>216</v>
      </c>
      <c r="E218" s="10">
        <f>LARGE(F218:AA218,1)+IFERROR(LARGE(F218:AA218,2),0)+IFERROR(LARGE(F218:AA218,3),0)+IFERROR(LARGE(F218:AA218,4),0)+IFERROR(LARGE(F218:AA218,5),0)+IFERROR(LARGE(F218:AA218,6),0)</f>
        <v>59.694361007029379</v>
      </c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 t="str">
        <f>IFERROR(VLOOKUP($A218,'H60 TR200 M'!$AS$3:$AY$102,7,0),"")</f>
        <v/>
      </c>
      <c r="W218" s="11">
        <f>IFERROR(VLOOKUP($A218,'H60 TR100 M'!$AJ$3:$AP$165,7,0),"")</f>
        <v>59.694361007029379</v>
      </c>
      <c r="X218" s="11" t="str">
        <f>IFERROR(VLOOKUP($A218,'Liszkor M'!$BR$3:$BX$38,7,0),"")</f>
        <v/>
      </c>
      <c r="Y218" s="11" t="str">
        <f>IFERROR(VLOOKUP($A218,'KW M'!$BQ$2:$BW$10,7,0),"")</f>
        <v/>
      </c>
      <c r="Z218" s="11" t="str">
        <f>IFERROR(VLOOKUP($A218,'Wilga M'!$L$3:$R$41,7,0),"")</f>
        <v/>
      </c>
      <c r="AA218" s="11" t="str">
        <f>IFERROR(VLOOKUP($A218,'NM 200 M'!$M$6:$S$41,7,0),"")</f>
        <v/>
      </c>
      <c r="AB218" s="21">
        <f>MIN(COUNT(F218:AA218)-COUNT(#REF!,W218,#REF!)*0.1,6)</f>
        <v>0.9</v>
      </c>
    </row>
    <row r="219" spans="1:28">
      <c r="A219">
        <v>382</v>
      </c>
      <c r="B219" s="18" t="str">
        <f>VLOOKUP($A219,id!$C:$H,6,0)</f>
        <v>Kowalik Szymon</v>
      </c>
      <c r="C219" s="18">
        <f>VLOOKUP($A219,id!$C:$H,4,0)</f>
        <v>0</v>
      </c>
      <c r="D219" s="2">
        <f>IF(E218=E219,D218,ROW(B217))</f>
        <v>217</v>
      </c>
      <c r="E219" s="10">
        <f>LARGE(F219:AA219,1)+IFERROR(LARGE(F219:AA219,2),0)+IFERROR(LARGE(F219:AA219,3),0)+IFERROR(LARGE(F219:AA219,4),0)+IFERROR(LARGE(F219:AA219,5),0)+IFERROR(LARGE(F219:AA219,6),0)</f>
        <v>59.68327192792345</v>
      </c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 t="str">
        <f>IFERROR(VLOOKUP($A219,'H60 TR200 M'!$AS$3:$AY$102,7,0),"")</f>
        <v/>
      </c>
      <c r="W219" s="11">
        <f>IFERROR(VLOOKUP($A219,'H60 TR100 M'!$AJ$3:$AP$165,7,0),"")</f>
        <v>59.68327192792345</v>
      </c>
      <c r="X219" s="11" t="str">
        <f>IFERROR(VLOOKUP($A219,'Liszkor M'!$BR$3:$BX$38,7,0),"")</f>
        <v/>
      </c>
      <c r="Y219" s="11" t="str">
        <f>IFERROR(VLOOKUP($A219,'KW M'!$BQ$2:$BW$10,7,0),"")</f>
        <v/>
      </c>
      <c r="Z219" s="11" t="str">
        <f>IFERROR(VLOOKUP($A219,'Wilga M'!$L$3:$R$41,7,0),"")</f>
        <v/>
      </c>
      <c r="AA219" s="11" t="str">
        <f>IFERROR(VLOOKUP($A219,'NM 200 M'!$M$6:$S$41,7,0),"")</f>
        <v/>
      </c>
      <c r="AB219" s="21">
        <f>MIN(COUNT(F219:AA219)-COUNT(#REF!,W219,#REF!)*0.1,6)</f>
        <v>0.9</v>
      </c>
    </row>
    <row r="220" spans="1:28">
      <c r="A220">
        <v>530</v>
      </c>
      <c r="B220" s="18" t="str">
        <f>VLOOKUP($A220,id!$C:$H,6,0)</f>
        <v>Czaicki Seba</v>
      </c>
      <c r="C220" s="18" t="str">
        <f>VLOOKUP($A220,id!$C:$H,4,0)</f>
        <v>SNOB / BRUBECK Team</v>
      </c>
      <c r="D220" s="2">
        <f>IF(E219=E220,D219,ROW(B218))</f>
        <v>218</v>
      </c>
      <c r="E220" s="10">
        <f>LARGE(F220:AA220,1)+IFERROR(LARGE(F220:AA220,2),0)+IFERROR(LARGE(F220:AA220,3),0)+IFERROR(LARGE(F220:AA220,4),0)+IFERROR(LARGE(F220:AA220,5),0)+IFERROR(LARGE(F220:AA220,6),0)</f>
        <v>59.637561779242169</v>
      </c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 t="str">
        <f>IFERROR(VLOOKUP($A220,'H60 TR200 M'!$AS$3:$AY$102,7,0),"")</f>
        <v/>
      </c>
      <c r="W220" s="11" t="str">
        <f>IFERROR(VLOOKUP($A220,'H60 TR100 M'!$AJ$3:$AP$165,7,0),"")</f>
        <v/>
      </c>
      <c r="X220" s="11" t="str">
        <f>IFERROR(VLOOKUP($A220,'Liszkor M'!$BR$3:$BX$38,7,0),"")</f>
        <v/>
      </c>
      <c r="Y220" s="11" t="str">
        <f>IFERROR(VLOOKUP($A220,'KW M'!$BQ$2:$BW$10,7,0),"")</f>
        <v/>
      </c>
      <c r="Z220" s="11">
        <f>IFERROR(VLOOKUP($A220,'Wilga M'!$L$3:$R$41,7,0),"")</f>
        <v>59.637561779242169</v>
      </c>
      <c r="AA220" s="11" t="str">
        <f>IFERROR(VLOOKUP($A220,'NM 200 M'!$M$6:$S$41,7,0),"")</f>
        <v/>
      </c>
      <c r="AB220" s="21">
        <f>MIN(COUNT(F220:AA220)-COUNT(#REF!,W220,#REF!)*0.1,6)</f>
        <v>1</v>
      </c>
    </row>
    <row r="221" spans="1:28">
      <c r="A221">
        <v>531</v>
      </c>
      <c r="B221" s="18" t="str">
        <f>VLOOKUP($A221,id!$C:$H,6,0)</f>
        <v>Hajduk Jacek</v>
      </c>
      <c r="C221" s="18" t="str">
        <f>VLOOKUP($A221,id!$C:$H,4,0)</f>
        <v>SNOB / Brubeck Team</v>
      </c>
      <c r="D221" s="2">
        <f>IF(E220=E221,D220,ROW(B219))</f>
        <v>218</v>
      </c>
      <c r="E221" s="10">
        <f>LARGE(F221:AA221,1)+IFERROR(LARGE(F221:AA221,2),0)+IFERROR(LARGE(F221:AA221,3),0)+IFERROR(LARGE(F221:AA221,4),0)+IFERROR(LARGE(F221:AA221,5),0)+IFERROR(LARGE(F221:AA221,6),0)</f>
        <v>59.637561779242169</v>
      </c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 t="str">
        <f>IFERROR(VLOOKUP($A221,'H60 TR200 M'!$AS$3:$AY$102,7,0),"")</f>
        <v/>
      </c>
      <c r="W221" s="11" t="str">
        <f>IFERROR(VLOOKUP($A221,'H60 TR100 M'!$AJ$3:$AP$165,7,0),"")</f>
        <v/>
      </c>
      <c r="X221" s="11" t="str">
        <f>IFERROR(VLOOKUP($A221,'Liszkor M'!$BR$3:$BX$38,7,0),"")</f>
        <v/>
      </c>
      <c r="Y221" s="11" t="str">
        <f>IFERROR(VLOOKUP($A221,'KW M'!$BQ$2:$BW$10,7,0),"")</f>
        <v/>
      </c>
      <c r="Z221" s="11">
        <f>IFERROR(VLOOKUP($A221,'Wilga M'!$L$3:$R$41,7,0),"")</f>
        <v>59.637561779242169</v>
      </c>
      <c r="AA221" s="11" t="str">
        <f>IFERROR(VLOOKUP($A221,'NM 200 M'!$M$6:$S$41,7,0),"")</f>
        <v/>
      </c>
      <c r="AB221" s="21">
        <f>MIN(COUNT(F221:AA221)-COUNT(#REF!,W221,#REF!)*0.1,6)</f>
        <v>1</v>
      </c>
    </row>
    <row r="222" spans="1:28">
      <c r="A222">
        <v>227</v>
      </c>
      <c r="B222" s="18" t="str">
        <f>VLOOKUP($A222,id!$C:$H,6,0)</f>
        <v>Kielak Igor</v>
      </c>
      <c r="C222" s="18" t="str">
        <f>VLOOKUP($A222,id!$C:$H,4,0)</f>
        <v>Błażej Kielak 1 procent</v>
      </c>
      <c r="D222" s="2">
        <f>IF(E221=E222,D221,ROW(B220))</f>
        <v>220</v>
      </c>
      <c r="E222" s="10">
        <f>LARGE(F222:AA222,1)+IFERROR(LARGE(F222:AA222,2),0)+IFERROR(LARGE(F222:AA222,3),0)+IFERROR(LARGE(F222:AA222,4),0)+IFERROR(LARGE(F222:AA222,5),0)+IFERROR(LARGE(F222:AA222,6),0)</f>
        <v>59.47677549087463</v>
      </c>
      <c r="F222" s="11"/>
      <c r="G222" s="11"/>
      <c r="H222" s="11"/>
      <c r="I222" s="11"/>
      <c r="J222" s="11"/>
      <c r="K222" s="11"/>
      <c r="L222" s="11"/>
      <c r="M222" s="11"/>
      <c r="N222" s="11"/>
      <c r="O222" s="11">
        <f>IFERROR(VLOOKUP($A222,'ITOrient M'!$P$3:$V$37,7,0),"")</f>
        <v>59.47677549087463</v>
      </c>
      <c r="P222" s="11" t="str">
        <f>IFERROR(VLOOKUP($A222,'Jatka M'!$K$4:$Q$19,7,0),"")</f>
        <v/>
      </c>
      <c r="Q222" s="11" t="str">
        <f>IFERROR(VLOOKUP($A222,'Korno M'!$AG$2:$AM$37,7,0),"")</f>
        <v/>
      </c>
      <c r="R222" s="11" t="str">
        <f>IFERROR(VLOOKUP($A222,'Mordownik M'!$H$3:$N$23,7,0),"")</f>
        <v/>
      </c>
      <c r="S222" s="11" t="str">
        <f>IFERROR(VLOOKUP($A222,'Orientakcja 15 M'!$M$3:$S$47,7,0),"")</f>
        <v/>
      </c>
      <c r="T222" s="11" t="str">
        <f>IFERROR(VLOOKUP($A222,'XXII Szago M'!$H$3:$N$45,7,0),"")</f>
        <v/>
      </c>
      <c r="U222" s="11" t="str">
        <f>IFERROR(VLOOKUP($A222,'XX zKompasem M'!$L$3:$R$33,7,0),"")</f>
        <v/>
      </c>
      <c r="V222" s="11" t="str">
        <f>IFERROR(VLOOKUP($A222,'H60 TR200 M'!$AS$3:$AY$102,7,0),"")</f>
        <v/>
      </c>
      <c r="W222" s="11" t="str">
        <f>IFERROR(VLOOKUP($A222,'H60 TR100 M'!$AJ$3:$AP$165,7,0),"")</f>
        <v/>
      </c>
      <c r="X222" s="11" t="str">
        <f>IFERROR(VLOOKUP($A222,'Liszkor M'!$BR$3:$BX$38,7,0),"")</f>
        <v/>
      </c>
      <c r="Y222" s="11" t="str">
        <f>IFERROR(VLOOKUP($A222,'KW M'!$BQ$2:$BW$10,7,0),"")</f>
        <v/>
      </c>
      <c r="Z222" s="11" t="str">
        <f>IFERROR(VLOOKUP($A222,'Wilga M'!$L$3:$R$41,7,0),"")</f>
        <v/>
      </c>
      <c r="AA222" s="11" t="str">
        <f>IFERROR(VLOOKUP($A222,'NM 200 M'!$M$6:$S$41,7,0),"")</f>
        <v/>
      </c>
      <c r="AB222" s="21">
        <f>MIN(COUNT(F222:AA222)-COUNT(#REF!,W222,#REF!)*0.1,6)</f>
        <v>1</v>
      </c>
    </row>
    <row r="223" spans="1:28">
      <c r="A223">
        <v>383</v>
      </c>
      <c r="B223" s="18" t="str">
        <f>VLOOKUP($A223,id!$C:$H,6,0)</f>
        <v>Urban Mateusz</v>
      </c>
      <c r="C223" s="18">
        <f>VLOOKUP($A223,id!$C:$H,4,0)</f>
        <v>0</v>
      </c>
      <c r="D223" s="2">
        <f>IF(E222=E223,D222,ROW(B221))</f>
        <v>221</v>
      </c>
      <c r="E223" s="10">
        <f>LARGE(F223:AA223,1)+IFERROR(LARGE(F223:AA223,2),0)+IFERROR(LARGE(F223:AA223,3),0)+IFERROR(LARGE(F223:AA223,4),0)+IFERROR(LARGE(F223:AA223,5),0)+IFERROR(LARGE(F223:AA223,6),0)</f>
        <v>59.068791175118726</v>
      </c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 t="str">
        <f>IFERROR(VLOOKUP($A223,'H60 TR200 M'!$AS$3:$AY$102,7,0),"")</f>
        <v/>
      </c>
      <c r="W223" s="11">
        <f>IFERROR(VLOOKUP($A223,'H60 TR100 M'!$AJ$3:$AP$165,7,0),"")</f>
        <v>59.068791175118726</v>
      </c>
      <c r="X223" s="11" t="str">
        <f>IFERROR(VLOOKUP($A223,'Liszkor M'!$BR$3:$BX$38,7,0),"")</f>
        <v/>
      </c>
      <c r="Y223" s="11" t="str">
        <f>IFERROR(VLOOKUP($A223,'KW M'!$BQ$2:$BW$10,7,0),"")</f>
        <v/>
      </c>
      <c r="Z223" s="11" t="str">
        <f>IFERROR(VLOOKUP($A223,'Wilga M'!$L$3:$R$41,7,0),"")</f>
        <v/>
      </c>
      <c r="AA223" s="11" t="str">
        <f>IFERROR(VLOOKUP($A223,'NM 200 M'!$M$6:$S$41,7,0),"")</f>
        <v/>
      </c>
      <c r="AB223" s="21">
        <f>MIN(COUNT(F223:AA223)-COUNT(#REF!,W223,#REF!)*0.1,6)</f>
        <v>0.9</v>
      </c>
    </row>
    <row r="224" spans="1:28">
      <c r="A224">
        <v>384</v>
      </c>
      <c r="B224" s="18" t="str">
        <f>VLOOKUP($A224,id!$C:$H,6,0)</f>
        <v>Krauze Maciej</v>
      </c>
      <c r="C224" s="18" t="str">
        <f>VLOOKUP($A224,id!$C:$H,4,0)</f>
        <v>Magic</v>
      </c>
      <c r="D224" s="2">
        <f>IF(E223=E224,D223,ROW(B222))</f>
        <v>222</v>
      </c>
      <c r="E224" s="10">
        <f>LARGE(F224:AA224,1)+IFERROR(LARGE(F224:AA224,2),0)+IFERROR(LARGE(F224:AA224,3),0)+IFERROR(LARGE(F224:AA224,4),0)+IFERROR(LARGE(F224:AA224,5),0)+IFERROR(LARGE(F224:AA224,6),0)</f>
        <v>58.737621499740996</v>
      </c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 t="str">
        <f>IFERROR(VLOOKUP($A224,'H60 TR200 M'!$AS$3:$AY$102,7,0),"")</f>
        <v/>
      </c>
      <c r="W224" s="11">
        <f>IFERROR(VLOOKUP($A224,'H60 TR100 M'!$AJ$3:$AP$165,7,0),"")</f>
        <v>58.737621499740996</v>
      </c>
      <c r="X224" s="11" t="str">
        <f>IFERROR(VLOOKUP($A224,'Liszkor M'!$BR$3:$BX$38,7,0),"")</f>
        <v/>
      </c>
      <c r="Y224" s="11" t="str">
        <f>IFERROR(VLOOKUP($A224,'KW M'!$BQ$2:$BW$10,7,0),"")</f>
        <v/>
      </c>
      <c r="Z224" s="11" t="str">
        <f>IFERROR(VLOOKUP($A224,'Wilga M'!$L$3:$R$41,7,0),"")</f>
        <v/>
      </c>
      <c r="AA224" s="11" t="str">
        <f>IFERROR(VLOOKUP($A224,'NM 200 M'!$M$6:$S$41,7,0),"")</f>
        <v/>
      </c>
      <c r="AB224" s="21">
        <f>MIN(COUNT(F224:AA224)-COUNT(#REF!,W224,#REF!)*0.1,6)</f>
        <v>0.9</v>
      </c>
    </row>
    <row r="225" spans="1:28">
      <c r="A225">
        <v>385</v>
      </c>
      <c r="B225" s="18" t="str">
        <f>VLOOKUP($A225,id!$C:$H,6,0)</f>
        <v>Witaszewski Krzysztof</v>
      </c>
      <c r="C225" s="18">
        <f>VLOOKUP($A225,id!$C:$H,4,0)</f>
        <v>0</v>
      </c>
      <c r="D225" s="2">
        <f>IF(E224=E225,D224,ROW(B223))</f>
        <v>223</v>
      </c>
      <c r="E225" s="10">
        <f>LARGE(F225:AA225,1)+IFERROR(LARGE(F225:AA225,2),0)+IFERROR(LARGE(F225:AA225,3),0)+IFERROR(LARGE(F225:AA225,4),0)+IFERROR(LARGE(F225:AA225,5),0)+IFERROR(LARGE(F225:AA225,6),0)</f>
        <v>58.728674140872513</v>
      </c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 t="str">
        <f>IFERROR(VLOOKUP($A225,'H60 TR200 M'!$AS$3:$AY$102,7,0),"")</f>
        <v/>
      </c>
      <c r="W225" s="11">
        <f>IFERROR(VLOOKUP($A225,'H60 TR100 M'!$AJ$3:$AP$165,7,0),"")</f>
        <v>58.728674140872513</v>
      </c>
      <c r="X225" s="11" t="str">
        <f>IFERROR(VLOOKUP($A225,'Liszkor M'!$BR$3:$BX$38,7,0),"")</f>
        <v/>
      </c>
      <c r="Y225" s="11" t="str">
        <f>IFERROR(VLOOKUP($A225,'KW M'!$BQ$2:$BW$10,7,0),"")</f>
        <v/>
      </c>
      <c r="Z225" s="11" t="str">
        <f>IFERROR(VLOOKUP($A225,'Wilga M'!$L$3:$R$41,7,0),"")</f>
        <v/>
      </c>
      <c r="AA225" s="11" t="str">
        <f>IFERROR(VLOOKUP($A225,'NM 200 M'!$M$6:$S$41,7,0),"")</f>
        <v/>
      </c>
      <c r="AB225" s="21">
        <f>MIN(COUNT(F225:AA225)-COUNT(#REF!,W225,#REF!)*0.1,6)</f>
        <v>0.9</v>
      </c>
    </row>
    <row r="226" spans="1:28">
      <c r="A226">
        <v>386</v>
      </c>
      <c r="B226" s="18" t="str">
        <f>VLOOKUP($A226,id!$C:$H,6,0)</f>
        <v>Tysarczyk Bogdan</v>
      </c>
      <c r="C226" s="18" t="str">
        <f>VLOOKUP($A226,id!$C:$H,4,0)</f>
        <v>Tysar</v>
      </c>
      <c r="D226" s="2">
        <f>IF(E225=E226,D225,ROW(B224))</f>
        <v>224</v>
      </c>
      <c r="E226" s="10">
        <f>LARGE(F226:AA226,1)+IFERROR(LARGE(F226:AA226,2),0)+IFERROR(LARGE(F226:AA226,3),0)+IFERROR(LARGE(F226:AA226,4),0)+IFERROR(LARGE(F226:AA226,5),0)+IFERROR(LARGE(F226:AA226,6),0)</f>
        <v>58.598352433352566</v>
      </c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 t="str">
        <f>IFERROR(VLOOKUP($A226,'H60 TR200 M'!$AS$3:$AY$102,7,0),"")</f>
        <v/>
      </c>
      <c r="W226" s="11">
        <f>IFERROR(VLOOKUP($A226,'H60 TR100 M'!$AJ$3:$AP$165,7,0),"")</f>
        <v>58.598352433352566</v>
      </c>
      <c r="X226" s="11" t="str">
        <f>IFERROR(VLOOKUP($A226,'Liszkor M'!$BR$3:$BX$38,7,0),"")</f>
        <v/>
      </c>
      <c r="Y226" s="11" t="str">
        <f>IFERROR(VLOOKUP($A226,'KW M'!$BQ$2:$BW$10,7,0),"")</f>
        <v/>
      </c>
      <c r="Z226" s="11" t="str">
        <f>IFERROR(VLOOKUP($A226,'Wilga M'!$L$3:$R$41,7,0),"")</f>
        <v/>
      </c>
      <c r="AA226" s="11" t="str">
        <f>IFERROR(VLOOKUP($A226,'NM 200 M'!$M$6:$S$41,7,0),"")</f>
        <v/>
      </c>
      <c r="AB226" s="21">
        <f>MIN(COUNT(F226:AA226)-COUNT(#REF!,W226,#REF!)*0.1,6)</f>
        <v>0.9</v>
      </c>
    </row>
    <row r="227" spans="1:28">
      <c r="A227">
        <v>65</v>
      </c>
      <c r="B227" s="18" t="str">
        <f>VLOOKUP($A227,id!$C:$H,6,0)</f>
        <v>Banach Marcin</v>
      </c>
      <c r="C227" s="18" t="str">
        <f>VLOOKUP($A227,id!$C:$H,4,0)</f>
        <v>3Gravity</v>
      </c>
      <c r="D227" s="2">
        <f>IF(E226=E227,D226,ROW(B225))</f>
        <v>225</v>
      </c>
      <c r="E227" s="10">
        <f>LARGE(F227:AA227,1)+IFERROR(LARGE(F227:AA227,2),0)+IFERROR(LARGE(F227:AA227,3),0)+IFERROR(LARGE(F227:AA227,4),0)+IFERROR(LARGE(F227:AA227,5),0)+IFERROR(LARGE(F227:AA227,6),0)</f>
        <v>58.541749598071156</v>
      </c>
      <c r="F227" s="11"/>
      <c r="G227" s="11">
        <f>IFERROR(VLOOKUP(A227,'XXI Szago M'!BL:BR,7,0),"")</f>
        <v>58.541749598071156</v>
      </c>
      <c r="H227" s="11" t="str">
        <f>IFERROR(VLOOKUP($A227,'XIX zKompasem M'!L:R,7,0),"")</f>
        <v/>
      </c>
      <c r="I227" s="11" t="str">
        <f>IFERROR(VLOOKUP($A227,'Roztoczńska 13 M'!$H$2:$N$13,7,0),"")</f>
        <v/>
      </c>
      <c r="J227" s="11" t="str">
        <f>IFERROR(VLOOKUP($A227,'Mazurskie Tropy M'!$L$2:$R$39,7,0),"")</f>
        <v/>
      </c>
      <c r="K227" s="11" t="str">
        <f>IFERROR(VLOOKUP($A227,'Grassor 300 M'!$BV$5:$CB$30,7,0),"")</f>
        <v/>
      </c>
      <c r="L227" s="11" t="str">
        <f>IFERROR(VLOOKUP($A227,'BO M'!$Q$2:$W$57,7,0),"")</f>
        <v/>
      </c>
      <c r="M227" s="11" t="str">
        <f>IFERROR(VLOOKUP($A227,'Hawran M'!$AN$3:$AT$38,7,0),"")</f>
        <v/>
      </c>
      <c r="N227" s="11" t="str">
        <f>IFERROR(VLOOKUP($A227,'Orientakcja 14 M'!$M$3:$S$43,7,0),"")</f>
        <v/>
      </c>
      <c r="O227" s="11" t="str">
        <f>IFERROR(VLOOKUP($A227,'ITOrient M'!$P$3:$V$37,7,0),"")</f>
        <v/>
      </c>
      <c r="P227" s="11" t="str">
        <f>IFERROR(VLOOKUP($A227,'Jatka M'!$K$4:$Q$19,7,0),"")</f>
        <v/>
      </c>
      <c r="Q227" s="11" t="str">
        <f>IFERROR(VLOOKUP($A227,'Korno M'!$AG$2:$AM$37,7,0),"")</f>
        <v/>
      </c>
      <c r="R227" s="11" t="str">
        <f>IFERROR(VLOOKUP($A227,'Mordownik M'!$H$3:$N$23,7,0),"")</f>
        <v/>
      </c>
      <c r="S227" s="11" t="str">
        <f>IFERROR(VLOOKUP($A227,'Orientakcja 15 M'!$M$3:$S$47,7,0),"")</f>
        <v/>
      </c>
      <c r="T227" s="11" t="str">
        <f>IFERROR(VLOOKUP($A227,'XXII Szago M'!$H$3:$N$45,7,0),"")</f>
        <v/>
      </c>
      <c r="U227" s="11" t="str">
        <f>IFERROR(VLOOKUP($A227,'XX zKompasem M'!$L$3:$R$33,7,0),"")</f>
        <v/>
      </c>
      <c r="V227" s="11" t="str">
        <f>IFERROR(VLOOKUP($A227,'H60 TR200 M'!$AS$3:$AY$102,7,0),"")</f>
        <v/>
      </c>
      <c r="W227" s="11" t="str">
        <f>IFERROR(VLOOKUP($A227,'H60 TR100 M'!$AJ$3:$AP$165,7,0),"")</f>
        <v/>
      </c>
      <c r="X227" s="11" t="str">
        <f>IFERROR(VLOOKUP($A227,'Liszkor M'!$BR$3:$BX$38,7,0),"")</f>
        <v/>
      </c>
      <c r="Y227" s="11" t="str">
        <f>IFERROR(VLOOKUP($A227,'KW M'!$BQ$2:$BW$10,7,0),"")</f>
        <v/>
      </c>
      <c r="Z227" s="11" t="str">
        <f>IFERROR(VLOOKUP($A227,'Wilga M'!$L$3:$R$41,7,0),"")</f>
        <v/>
      </c>
      <c r="AA227" s="11" t="str">
        <f>IFERROR(VLOOKUP($A227,'NM 200 M'!$M$6:$S$41,7,0),"")</f>
        <v/>
      </c>
      <c r="AB227" s="21">
        <f>MIN(COUNT(F227:AA227)-COUNT(#REF!,W227,#REF!)*0.1,6)</f>
        <v>1</v>
      </c>
    </row>
    <row r="228" spans="1:28">
      <c r="A228">
        <v>387</v>
      </c>
      <c r="B228" s="18" t="str">
        <f>VLOOKUP($A228,id!$C:$H,6,0)</f>
        <v>Tysarczyk Piotr</v>
      </c>
      <c r="C228" s="18" t="str">
        <f>VLOOKUP($A228,id!$C:$H,4,0)</f>
        <v>TYSAR</v>
      </c>
      <c r="D228" s="2">
        <f>IF(E227=E228,D227,ROW(B226))</f>
        <v>226</v>
      </c>
      <c r="E228" s="10">
        <f>LARGE(F228:AA228,1)+IFERROR(LARGE(F228:AA228,2),0)+IFERROR(LARGE(F228:AA228,3),0)+IFERROR(LARGE(F228:AA228,4),0)+IFERROR(LARGE(F228:AA228,5),0)+IFERROR(LARGE(F228:AA228,6),0)</f>
        <v>58.488121605631214</v>
      </c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 t="str">
        <f>IFERROR(VLOOKUP($A228,'H60 TR200 M'!$AS$3:$AY$102,7,0),"")</f>
        <v/>
      </c>
      <c r="W228" s="11">
        <f>IFERROR(VLOOKUP($A228,'H60 TR100 M'!$AJ$3:$AP$165,7,0),"")</f>
        <v>58.488121605631214</v>
      </c>
      <c r="X228" s="11" t="str">
        <f>IFERROR(VLOOKUP($A228,'Liszkor M'!$BR$3:$BX$38,7,0),"")</f>
        <v/>
      </c>
      <c r="Y228" s="11" t="str">
        <f>IFERROR(VLOOKUP($A228,'KW M'!$BQ$2:$BW$10,7,0),"")</f>
        <v/>
      </c>
      <c r="Z228" s="11" t="str">
        <f>IFERROR(VLOOKUP($A228,'Wilga M'!$L$3:$R$41,7,0),"")</f>
        <v/>
      </c>
      <c r="AA228" s="11" t="str">
        <f>IFERROR(VLOOKUP($A228,'NM 200 M'!$M$6:$S$41,7,0),"")</f>
        <v/>
      </c>
      <c r="AB228" s="21">
        <f>MIN(COUNT(F228:AA228)-COUNT(#REF!,W228,#REF!)*0.1,6)</f>
        <v>0.9</v>
      </c>
    </row>
    <row r="229" spans="1:28">
      <c r="A229">
        <v>389</v>
      </c>
      <c r="B229" s="18" t="str">
        <f>VLOOKUP($A229,id!$C:$H,6,0)</f>
        <v>Gawkowski Robert</v>
      </c>
      <c r="C229" s="18" t="str">
        <f>VLOOKUP($A229,id!$C:$H,4,0)</f>
        <v>Dax Rowery Legionowo</v>
      </c>
      <c r="D229" s="2">
        <f>IF(E228=E229,D228,ROW(B227))</f>
        <v>227</v>
      </c>
      <c r="E229" s="10">
        <f>LARGE(F229:AA229,1)+IFERROR(LARGE(F229:AA229,2),0)+IFERROR(LARGE(F229:AA229,3),0)+IFERROR(LARGE(F229:AA229,4),0)+IFERROR(LARGE(F229:AA229,5),0)+IFERROR(LARGE(F229:AA229,6),0)</f>
        <v>58.161658218682092</v>
      </c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 t="str">
        <f>IFERROR(VLOOKUP($A229,'H60 TR200 M'!$AS$3:$AY$102,7,0),"")</f>
        <v/>
      </c>
      <c r="W229" s="11">
        <f>IFERROR(VLOOKUP($A229,'H60 TR100 M'!$AJ$3:$AP$165,7,0),"")</f>
        <v>58.161658218682092</v>
      </c>
      <c r="X229" s="11" t="str">
        <f>IFERROR(VLOOKUP($A229,'Liszkor M'!$BR$3:$BX$38,7,0),"")</f>
        <v/>
      </c>
      <c r="Y229" s="11" t="str">
        <f>IFERROR(VLOOKUP($A229,'KW M'!$BQ$2:$BW$10,7,0),"")</f>
        <v/>
      </c>
      <c r="Z229" s="11" t="str">
        <f>IFERROR(VLOOKUP($A229,'Wilga M'!$L$3:$R$41,7,0),"")</f>
        <v/>
      </c>
      <c r="AA229" s="11" t="str">
        <f>IFERROR(VLOOKUP($A229,'NM 200 M'!$M$6:$S$41,7,0),"")</f>
        <v/>
      </c>
      <c r="AB229" s="21">
        <f>MIN(COUNT(F229:AA229)-COUNT(#REF!,W229,#REF!)*0.1,6)</f>
        <v>0.9</v>
      </c>
    </row>
    <row r="230" spans="1:28">
      <c r="A230">
        <v>261</v>
      </c>
      <c r="B230" s="18" t="str">
        <f>VLOOKUP($A230,id!$C:$H,6,0)</f>
        <v>Wysocki Przemysław</v>
      </c>
      <c r="C230" s="18" t="str">
        <f>VLOOKUP($A230,id!$C:$H,4,0)</f>
        <v>Catapult</v>
      </c>
      <c r="D230" s="2">
        <f>IF(E229=E230,D229,ROW(B228))</f>
        <v>228</v>
      </c>
      <c r="E230" s="10">
        <f>LARGE(F230:AA230,1)+IFERROR(LARGE(F230:AA230,2),0)+IFERROR(LARGE(F230:AA230,3),0)+IFERROR(LARGE(F230:AA230,4),0)+IFERROR(LARGE(F230:AA230,5),0)+IFERROR(LARGE(F230:AA230,6),0)</f>
        <v>57.788480959128428</v>
      </c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>
        <f>IFERROR(VLOOKUP($A230,'Orientakcja 15 M'!$M$3:$S$47,7,0),"")</f>
        <v>57.788480959128428</v>
      </c>
      <c r="T230" s="11" t="str">
        <f>IFERROR(VLOOKUP($A230,'XXII Szago M'!$H$3:$N$45,7,0),"")</f>
        <v/>
      </c>
      <c r="U230" s="11" t="str">
        <f>IFERROR(VLOOKUP($A230,'XX zKompasem M'!$L$3:$R$33,7,0),"")</f>
        <v/>
      </c>
      <c r="V230" s="11" t="str">
        <f>IFERROR(VLOOKUP($A230,'H60 TR200 M'!$AS$3:$AY$102,7,0),"")</f>
        <v/>
      </c>
      <c r="W230" s="11" t="str">
        <f>IFERROR(VLOOKUP($A230,'H60 TR100 M'!$AJ$3:$AP$165,7,0),"")</f>
        <v/>
      </c>
      <c r="X230" s="11" t="str">
        <f>IFERROR(VLOOKUP($A230,'Liszkor M'!$BR$3:$BX$38,7,0),"")</f>
        <v/>
      </c>
      <c r="Y230" s="11" t="str">
        <f>IFERROR(VLOOKUP($A230,'KW M'!$BQ$2:$BW$10,7,0),"")</f>
        <v/>
      </c>
      <c r="Z230" s="11" t="str">
        <f>IFERROR(VLOOKUP($A230,'Wilga M'!$L$3:$R$41,7,0),"")</f>
        <v/>
      </c>
      <c r="AA230" s="11" t="str">
        <f>IFERROR(VLOOKUP($A230,'NM 200 M'!$M$6:$S$41,7,0),"")</f>
        <v/>
      </c>
      <c r="AB230" s="21">
        <f>MIN(COUNT(F230:AA230)-COUNT(#REF!,W230,#REF!)*0.1,6)</f>
        <v>1</v>
      </c>
    </row>
    <row r="231" spans="1:28">
      <c r="A231">
        <v>532</v>
      </c>
      <c r="B231" s="18" t="str">
        <f>VLOOKUP($A231,id!$C:$H,6,0)</f>
        <v>Bielewicz Radek</v>
      </c>
      <c r="C231" s="18">
        <f>VLOOKUP($A231,id!$C:$H,4,0)</f>
        <v>0</v>
      </c>
      <c r="D231" s="2">
        <f>IF(E230=E231,D230,ROW(B229))</f>
        <v>229</v>
      </c>
      <c r="E231" s="10">
        <f>LARGE(F231:AA231,1)+IFERROR(LARGE(F231:AA231,2),0)+IFERROR(LARGE(F231:AA231,3),0)+IFERROR(LARGE(F231:AA231,4),0)+IFERROR(LARGE(F231:AA231,5),0)+IFERROR(LARGE(F231:AA231,6),0)</f>
        <v>57.643312101910823</v>
      </c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 t="str">
        <f>IFERROR(VLOOKUP($A231,'H60 TR200 M'!$AS$3:$AY$102,7,0),"")</f>
        <v/>
      </c>
      <c r="W231" s="11" t="str">
        <f>IFERROR(VLOOKUP($A231,'H60 TR100 M'!$AJ$3:$AP$165,7,0),"")</f>
        <v/>
      </c>
      <c r="X231" s="11" t="str">
        <f>IFERROR(VLOOKUP($A231,'Liszkor M'!$BR$3:$BX$38,7,0),"")</f>
        <v/>
      </c>
      <c r="Y231" s="11" t="str">
        <f>IFERROR(VLOOKUP($A231,'KW M'!$BQ$2:$BW$10,7,0),"")</f>
        <v/>
      </c>
      <c r="Z231" s="11">
        <f>IFERROR(VLOOKUP($A231,'Wilga M'!$L$3:$R$41,7,0),"")</f>
        <v>57.643312101910823</v>
      </c>
      <c r="AA231" s="11" t="str">
        <f>IFERROR(VLOOKUP($A231,'NM 200 M'!$M$6:$S$41,7,0),"")</f>
        <v/>
      </c>
      <c r="AB231" s="21">
        <f>MIN(COUNT(F231:AA231)-COUNT(#REF!,W231,#REF!)*0.1,6)</f>
        <v>1</v>
      </c>
    </row>
    <row r="232" spans="1:28">
      <c r="A232" s="12">
        <v>44</v>
      </c>
      <c r="B232" s="18" t="str">
        <f>VLOOKUP($A232,id!$C:$H,6,0)</f>
        <v>Melon-Mika Krzysztof</v>
      </c>
      <c r="C232" s="18">
        <f>VLOOKUP($A232,id!$C:$H,4,0)</f>
        <v>0</v>
      </c>
      <c r="D232" s="2">
        <f>IF(E231=E232,D231,ROW(B230))</f>
        <v>230</v>
      </c>
      <c r="E232" s="10">
        <f>LARGE(F232:AA232,1)+IFERROR(LARGE(F232:AA232,2),0)+IFERROR(LARGE(F232:AA232,3),0)+IFERROR(LARGE(F232:AA232,4),0)+IFERROR(LARGE(F232:AA232,5),0)+IFERROR(LARGE(F232:AA232,6),0)</f>
        <v>57.557087602706474</v>
      </c>
      <c r="F232" s="11">
        <f>IFERROR(VLOOKUP(A232,'Pazur M'!K:Q,7,0),"")</f>
        <v>13.34489743673581</v>
      </c>
      <c r="G232" s="11" t="str">
        <f>IFERROR(VLOOKUP(A232,'XXI Szago M'!BL:BR,7,0),"")</f>
        <v/>
      </c>
      <c r="H232" s="11" t="str">
        <f>IFERROR(VLOOKUP($A232,'XIX zKompasem M'!L:R,7,0),"")</f>
        <v/>
      </c>
      <c r="I232" s="11" t="str">
        <f>IFERROR(VLOOKUP($A232,'Roztoczńska 13 M'!$H$2:$N$13,7,0),"")</f>
        <v/>
      </c>
      <c r="J232" s="11" t="str">
        <f>IFERROR(VLOOKUP($A232,'Mazurskie Tropy M'!$L$2:$R$39,7,0),"")</f>
        <v/>
      </c>
      <c r="K232" s="11" t="str">
        <f>IFERROR(VLOOKUP($A232,'Grassor 300 M'!$BV$5:$CB$30,7,0),"")</f>
        <v/>
      </c>
      <c r="L232" s="11" t="str">
        <f>IFERROR(VLOOKUP($A232,'BO M'!$Q$2:$W$57,7,0),"")</f>
        <v/>
      </c>
      <c r="M232" s="11" t="str">
        <f>IFERROR(VLOOKUP($A232,'Hawran M'!$AN$3:$AT$38,7,0),"")</f>
        <v/>
      </c>
      <c r="N232" s="11" t="str">
        <f>IFERROR(VLOOKUP($A232,'Orientakcja 14 M'!$M$3:$S$43,7,0),"")</f>
        <v/>
      </c>
      <c r="O232" s="11" t="str">
        <f>IFERROR(VLOOKUP($A232,'ITOrient M'!$P$3:$V$37,7,0),"")</f>
        <v/>
      </c>
      <c r="P232" s="11" t="str">
        <f>IFERROR(VLOOKUP($A232,'Jatka M'!$K$4:$Q$19,7,0),"")</f>
        <v/>
      </c>
      <c r="Q232" s="11" t="str">
        <f>IFERROR(VLOOKUP($A232,'Korno M'!$AG$2:$AM$37,7,0),"")</f>
        <v/>
      </c>
      <c r="R232" s="11" t="str">
        <f>IFERROR(VLOOKUP($A232,'Mordownik M'!$H$3:$N$23,7,0),"")</f>
        <v/>
      </c>
      <c r="S232" s="11" t="str">
        <f>IFERROR(VLOOKUP($A232,'Orientakcja 15 M'!$M$3:$S$47,7,0),"")</f>
        <v/>
      </c>
      <c r="T232" s="11" t="str">
        <f>IFERROR(VLOOKUP($A232,'XXII Szago M'!$H$3:$N$45,7,0),"")</f>
        <v/>
      </c>
      <c r="U232" s="11" t="str">
        <f>IFERROR(VLOOKUP($A232,'XX zKompasem M'!$L$3:$R$33,7,0),"")</f>
        <v/>
      </c>
      <c r="V232" s="11" t="str">
        <f>IFERROR(VLOOKUP($A232,'H60 TR200 M'!$AS$3:$AY$102,7,0),"")</f>
        <v/>
      </c>
      <c r="W232" s="11" t="str">
        <f>IFERROR(VLOOKUP($A232,'H60 TR100 M'!$AJ$3:$AP$165,7,0),"")</f>
        <v/>
      </c>
      <c r="X232" s="11">
        <f>IFERROR(VLOOKUP($A232,'Liszkor M'!$BR$3:$BX$38,7,0),"")</f>
        <v>44.212190165970661</v>
      </c>
      <c r="Y232" s="11" t="str">
        <f>IFERROR(VLOOKUP($A232,'KW M'!$BQ$2:$BW$10,7,0),"")</f>
        <v/>
      </c>
      <c r="Z232" s="11" t="str">
        <f>IFERROR(VLOOKUP($A232,'Wilga M'!$L$3:$R$41,7,0),"")</f>
        <v/>
      </c>
      <c r="AA232" s="11" t="str">
        <f>IFERROR(VLOOKUP($A232,'NM 200 M'!$M$6:$S$41,7,0),"")</f>
        <v/>
      </c>
      <c r="AB232" s="21">
        <f>MIN(COUNT(F232:AA232)-COUNT(#REF!,W232,#REF!)*0.1,6)</f>
        <v>2</v>
      </c>
    </row>
    <row r="233" spans="1:28">
      <c r="A233">
        <v>88</v>
      </c>
      <c r="B233" s="18" t="str">
        <f>VLOOKUP($A233,id!$C:$H,6,0)</f>
        <v>Pakuła Paweł</v>
      </c>
      <c r="C233" s="18">
        <f>VLOOKUP($A233,id!$C:$H,4,0)</f>
        <v>0</v>
      </c>
      <c r="D233" s="2">
        <f>IF(E232=E233,D232,ROW(B231))</f>
        <v>231</v>
      </c>
      <c r="E233" s="10">
        <f>LARGE(F233:AA233,1)+IFERROR(LARGE(F233:AA233,2),0)+IFERROR(LARGE(F233:AA233,3),0)+IFERROR(LARGE(F233:AA233,4),0)+IFERROR(LARGE(F233:AA233,5),0)+IFERROR(LARGE(F233:AA233,6),0)</f>
        <v>56.952034001214336</v>
      </c>
      <c r="F233" s="11"/>
      <c r="G233" s="11" t="str">
        <f>IFERROR(VLOOKUP(A233,'XXI Szago M'!BL:BR,7,0),"")</f>
        <v/>
      </c>
      <c r="H233" s="11" t="str">
        <f>IFERROR(VLOOKUP($A233,'XIX zKompasem M'!L:R,7,0),"")</f>
        <v/>
      </c>
      <c r="I233" s="11">
        <f>IFERROR(VLOOKUP($A233,'Roztoczńska 13 M'!$H$2:$N$13,7,0),"")</f>
        <v>56.952034001214336</v>
      </c>
      <c r="J233" s="11" t="str">
        <f>IFERROR(VLOOKUP($A233,'Mazurskie Tropy M'!$L$2:$R$39,7,0),"")</f>
        <v/>
      </c>
      <c r="K233" s="11" t="str">
        <f>IFERROR(VLOOKUP($A233,'Grassor 300 M'!$BV$5:$CB$30,7,0),"")</f>
        <v/>
      </c>
      <c r="L233" s="11" t="str">
        <f>IFERROR(VLOOKUP($A233,'BO M'!$Q$2:$W$57,7,0),"")</f>
        <v/>
      </c>
      <c r="M233" s="11" t="str">
        <f>IFERROR(VLOOKUP($A233,'Hawran M'!$AN$3:$AT$38,7,0),"")</f>
        <v/>
      </c>
      <c r="N233" s="11" t="str">
        <f>IFERROR(VLOOKUP($A233,'Orientakcja 14 M'!$M$3:$S$43,7,0),"")</f>
        <v/>
      </c>
      <c r="O233" s="11" t="str">
        <f>IFERROR(VLOOKUP($A233,'ITOrient M'!$P$3:$V$37,7,0),"")</f>
        <v/>
      </c>
      <c r="P233" s="11" t="str">
        <f>IFERROR(VLOOKUP($A233,'Jatka M'!$K$4:$Q$19,7,0),"")</f>
        <v/>
      </c>
      <c r="Q233" s="11" t="str">
        <f>IFERROR(VLOOKUP($A233,'Korno M'!$AG$2:$AM$37,7,0),"")</f>
        <v/>
      </c>
      <c r="R233" s="11" t="str">
        <f>IFERROR(VLOOKUP($A233,'Mordownik M'!$H$3:$N$23,7,0),"")</f>
        <v/>
      </c>
      <c r="S233" s="11" t="str">
        <f>IFERROR(VLOOKUP($A233,'Orientakcja 15 M'!$M$3:$S$47,7,0),"")</f>
        <v/>
      </c>
      <c r="T233" s="11" t="str">
        <f>IFERROR(VLOOKUP($A233,'XXII Szago M'!$H$3:$N$45,7,0),"")</f>
        <v/>
      </c>
      <c r="U233" s="11" t="str">
        <f>IFERROR(VLOOKUP($A233,'XX zKompasem M'!$L$3:$R$33,7,0),"")</f>
        <v/>
      </c>
      <c r="V233" s="11" t="str">
        <f>IFERROR(VLOOKUP($A233,'H60 TR200 M'!$AS$3:$AY$102,7,0),"")</f>
        <v/>
      </c>
      <c r="W233" s="11" t="str">
        <f>IFERROR(VLOOKUP($A233,'H60 TR100 M'!$AJ$3:$AP$165,7,0),"")</f>
        <v/>
      </c>
      <c r="X233" s="11" t="str">
        <f>IFERROR(VLOOKUP($A233,'Liszkor M'!$BR$3:$BX$38,7,0),"")</f>
        <v/>
      </c>
      <c r="Y233" s="11" t="str">
        <f>IFERROR(VLOOKUP($A233,'KW M'!$BQ$2:$BW$10,7,0),"")</f>
        <v/>
      </c>
      <c r="Z233" s="11" t="str">
        <f>IFERROR(VLOOKUP($A233,'Wilga M'!$L$3:$R$41,7,0),"")</f>
        <v/>
      </c>
      <c r="AA233" s="11" t="str">
        <f>IFERROR(VLOOKUP($A233,'NM 200 M'!$M$6:$S$41,7,0),"")</f>
        <v/>
      </c>
      <c r="AB233" s="21">
        <f>MIN(COUNT(F233:AA233)-COUNT(#REF!,W233,#REF!)*0.1,6)</f>
        <v>1</v>
      </c>
    </row>
    <row r="234" spans="1:28">
      <c r="A234">
        <v>193</v>
      </c>
      <c r="B234" s="18" t="str">
        <f>VLOOKUP($A234,id!$C:$H,6,0)</f>
        <v>Palka Piotr</v>
      </c>
      <c r="C234" s="18" t="str">
        <f>VLOOKUP($A234,id!$C:$H,4,0)</f>
        <v>Motorola Bike Team; engrami.com</v>
      </c>
      <c r="D234" s="2">
        <f>IF(E233=E234,D233,ROW(B232))</f>
        <v>232</v>
      </c>
      <c r="E234" s="10">
        <f>LARGE(F234:AA234,1)+IFERROR(LARGE(F234:AA234,2),0)+IFERROR(LARGE(F234:AA234,3),0)+IFERROR(LARGE(F234:AA234,4),0)+IFERROR(LARGE(F234:AA234,5),0)+IFERROR(LARGE(F234:AA234,6),0)</f>
        <v>56.795949779298589</v>
      </c>
      <c r="F234" s="11"/>
      <c r="G234" s="11"/>
      <c r="H234" s="11"/>
      <c r="I234" s="11"/>
      <c r="J234" s="11" t="str">
        <f>IFERROR(VLOOKUP($A234,'Mazurskie Tropy M'!$L$2:$R$39,7,0),"")</f>
        <v/>
      </c>
      <c r="K234" s="11" t="str">
        <f>IFERROR(VLOOKUP($A234,'Grassor 300 M'!$BV$5:$CB$30,7,0),"")</f>
        <v/>
      </c>
      <c r="L234" s="11" t="str">
        <f>IFERROR(VLOOKUP($A234,'BO M'!$Q$2:$W$57,7,0),"")</f>
        <v/>
      </c>
      <c r="M234" s="11">
        <f>IFERROR(VLOOKUP($A234,'Hawran M'!$AN$3:$AT$38,7,0),"")</f>
        <v>56.795949779298589</v>
      </c>
      <c r="N234" s="11" t="str">
        <f>IFERROR(VLOOKUP($A234,'Orientakcja 14 M'!$M$3:$S$43,7,0),"")</f>
        <v/>
      </c>
      <c r="O234" s="11" t="str">
        <f>IFERROR(VLOOKUP($A234,'ITOrient M'!$P$3:$V$37,7,0),"")</f>
        <v/>
      </c>
      <c r="P234" s="11" t="str">
        <f>IFERROR(VLOOKUP($A234,'Jatka M'!$K$4:$Q$19,7,0),"")</f>
        <v/>
      </c>
      <c r="Q234" s="11" t="str">
        <f>IFERROR(VLOOKUP($A234,'Korno M'!$AG$2:$AM$37,7,0),"")</f>
        <v/>
      </c>
      <c r="R234" s="11" t="str">
        <f>IFERROR(VLOOKUP($A234,'Mordownik M'!$H$3:$N$23,7,0),"")</f>
        <v/>
      </c>
      <c r="S234" s="11" t="str">
        <f>IFERROR(VLOOKUP($A234,'Orientakcja 15 M'!$M$3:$S$47,7,0),"")</f>
        <v/>
      </c>
      <c r="T234" s="11" t="str">
        <f>IFERROR(VLOOKUP($A234,'XXII Szago M'!$H$3:$N$45,7,0),"")</f>
        <v/>
      </c>
      <c r="U234" s="11" t="str">
        <f>IFERROR(VLOOKUP($A234,'XX zKompasem M'!$L$3:$R$33,7,0),"")</f>
        <v/>
      </c>
      <c r="V234" s="11" t="str">
        <f>IFERROR(VLOOKUP($A234,'H60 TR200 M'!$AS$3:$AY$102,7,0),"")</f>
        <v/>
      </c>
      <c r="W234" s="11" t="str">
        <f>IFERROR(VLOOKUP($A234,'H60 TR100 M'!$AJ$3:$AP$165,7,0),"")</f>
        <v/>
      </c>
      <c r="X234" s="11" t="str">
        <f>IFERROR(VLOOKUP($A234,'Liszkor M'!$BR$3:$BX$38,7,0),"")</f>
        <v/>
      </c>
      <c r="Y234" s="11" t="str">
        <f>IFERROR(VLOOKUP($A234,'KW M'!$BQ$2:$BW$10,7,0),"")</f>
        <v/>
      </c>
      <c r="Z234" s="11" t="str">
        <f>IFERROR(VLOOKUP($A234,'Wilga M'!$L$3:$R$41,7,0),"")</f>
        <v/>
      </c>
      <c r="AA234" s="11" t="str">
        <f>IFERROR(VLOOKUP($A234,'NM 200 M'!$M$6:$S$41,7,0),"")</f>
        <v/>
      </c>
      <c r="AB234" s="21">
        <f>MIN(COUNT(F234:AA234)-COUNT(#REF!,W234,#REF!)*0.1,6)</f>
        <v>1</v>
      </c>
    </row>
    <row r="235" spans="1:28">
      <c r="A235">
        <v>390</v>
      </c>
      <c r="B235" s="18" t="str">
        <f>VLOOKUP($A235,id!$C:$H,6,0)</f>
        <v>Sioch Radosław</v>
      </c>
      <c r="C235" s="18" t="str">
        <f>VLOOKUP($A235,id!$C:$H,4,0)</f>
        <v>PZU Sport Team</v>
      </c>
      <c r="D235" s="2">
        <f>IF(E234=E235,D234,ROW(B233))</f>
        <v>233</v>
      </c>
      <c r="E235" s="10">
        <f>LARGE(F235:AA235,1)+IFERROR(LARGE(F235:AA235,2),0)+IFERROR(LARGE(F235:AA235,3),0)+IFERROR(LARGE(F235:AA235,4),0)+IFERROR(LARGE(F235:AA235,5),0)+IFERROR(LARGE(F235:AA235,6),0)</f>
        <v>56.682348790026154</v>
      </c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 t="str">
        <f>IFERROR(VLOOKUP($A235,'H60 TR200 M'!$AS$3:$AY$102,7,0),"")</f>
        <v/>
      </c>
      <c r="W235" s="11">
        <f>IFERROR(VLOOKUP($A235,'H60 TR100 M'!$AJ$3:$AP$165,7,0),"")</f>
        <v>56.682348790026154</v>
      </c>
      <c r="X235" s="11" t="str">
        <f>IFERROR(VLOOKUP($A235,'Liszkor M'!$BR$3:$BX$38,7,0),"")</f>
        <v/>
      </c>
      <c r="Y235" s="11" t="str">
        <f>IFERROR(VLOOKUP($A235,'KW M'!$BQ$2:$BW$10,7,0),"")</f>
        <v/>
      </c>
      <c r="Z235" s="11" t="str">
        <f>IFERROR(VLOOKUP($A235,'Wilga M'!$L$3:$R$41,7,0),"")</f>
        <v/>
      </c>
      <c r="AA235" s="11" t="str">
        <f>IFERROR(VLOOKUP($A235,'NM 200 M'!$M$6:$S$41,7,0),"")</f>
        <v/>
      </c>
      <c r="AB235" s="21">
        <f>MIN(COUNT(F235:AA235)-COUNT(#REF!,W235,#REF!)*0.1,6)</f>
        <v>0.9</v>
      </c>
    </row>
    <row r="236" spans="1:28">
      <c r="A236">
        <v>228</v>
      </c>
      <c r="B236" s="18" t="str">
        <f>VLOOKUP($A236,id!$C:$H,6,0)</f>
        <v>Żegota Marcin</v>
      </c>
      <c r="C236" s="18" t="str">
        <f>VLOOKUP($A236,id!$C:$H,4,0)</f>
        <v>Klub Miłośników Lasu i Produktów Zbożowych</v>
      </c>
      <c r="D236" s="2">
        <f>IF(E235=E236,D235,ROW(B234))</f>
        <v>234</v>
      </c>
      <c r="E236" s="10">
        <f>LARGE(F236:AA236,1)+IFERROR(LARGE(F236:AA236,2),0)+IFERROR(LARGE(F236:AA236,3),0)+IFERROR(LARGE(F236:AA236,4),0)+IFERROR(LARGE(F236:AA236,5),0)+IFERROR(LARGE(F236:AA236,6),0)</f>
        <v>56.64454808654726</v>
      </c>
      <c r="F236" s="11"/>
      <c r="G236" s="11"/>
      <c r="H236" s="11"/>
      <c r="I236" s="11"/>
      <c r="J236" s="11"/>
      <c r="K236" s="11"/>
      <c r="L236" s="11"/>
      <c r="M236" s="11"/>
      <c r="N236" s="11"/>
      <c r="O236" s="11">
        <f>IFERROR(VLOOKUP($A236,'ITOrient M'!$P$3:$V$37,7,0),"")</f>
        <v>56.64454808654726</v>
      </c>
      <c r="P236" s="11" t="str">
        <f>IFERROR(VLOOKUP($A236,'Jatka M'!$K$4:$Q$19,7,0),"")</f>
        <v/>
      </c>
      <c r="Q236" s="11" t="str">
        <f>IFERROR(VLOOKUP($A236,'Korno M'!$AG$2:$AM$37,7,0),"")</f>
        <v/>
      </c>
      <c r="R236" s="11" t="str">
        <f>IFERROR(VLOOKUP($A236,'Mordownik M'!$H$3:$N$23,7,0),"")</f>
        <v/>
      </c>
      <c r="S236" s="11" t="str">
        <f>IFERROR(VLOOKUP($A236,'Orientakcja 15 M'!$M$3:$S$47,7,0),"")</f>
        <v/>
      </c>
      <c r="T236" s="11" t="str">
        <f>IFERROR(VLOOKUP($A236,'XXII Szago M'!$H$3:$N$45,7,0),"")</f>
        <v/>
      </c>
      <c r="U236" s="11" t="str">
        <f>IFERROR(VLOOKUP($A236,'XX zKompasem M'!$L$3:$R$33,7,0),"")</f>
        <v/>
      </c>
      <c r="V236" s="11" t="str">
        <f>IFERROR(VLOOKUP($A236,'H60 TR200 M'!$AS$3:$AY$102,7,0),"")</f>
        <v/>
      </c>
      <c r="W236" s="11" t="str">
        <f>IFERROR(VLOOKUP($A236,'H60 TR100 M'!$AJ$3:$AP$165,7,0),"")</f>
        <v/>
      </c>
      <c r="X236" s="11" t="str">
        <f>IFERROR(VLOOKUP($A236,'Liszkor M'!$BR$3:$BX$38,7,0),"")</f>
        <v/>
      </c>
      <c r="Y236" s="11" t="str">
        <f>IFERROR(VLOOKUP($A236,'KW M'!$BQ$2:$BW$10,7,0),"")</f>
        <v/>
      </c>
      <c r="Z236" s="11" t="str">
        <f>IFERROR(VLOOKUP($A236,'Wilga M'!$L$3:$R$41,7,0),"")</f>
        <v/>
      </c>
      <c r="AA236" s="11" t="str">
        <f>IFERROR(VLOOKUP($A236,'NM 200 M'!$M$6:$S$41,7,0),"")</f>
        <v/>
      </c>
      <c r="AB236" s="21">
        <f>MIN(COUNT(F236:AA236)-COUNT(#REF!,W236,#REF!)*0.1,6)</f>
        <v>1</v>
      </c>
    </row>
    <row r="237" spans="1:28">
      <c r="A237">
        <v>229</v>
      </c>
      <c r="B237" s="18" t="str">
        <f>VLOOKUP($A237,id!$C:$H,6,0)</f>
        <v>Głowacki Arkadiusz</v>
      </c>
      <c r="C237" s="18" t="str">
        <f>VLOOKUP($A237,id!$C:$H,4,0)</f>
        <v>Klub Miłośników Lasu i Produktów Zbożowych</v>
      </c>
      <c r="D237" s="2">
        <f>IF(E236=E237,D236,ROW(B235))</f>
        <v>234</v>
      </c>
      <c r="E237" s="10">
        <f>LARGE(F237:AA237,1)+IFERROR(LARGE(F237:AA237,2),0)+IFERROR(LARGE(F237:AA237,3),0)+IFERROR(LARGE(F237:AA237,4),0)+IFERROR(LARGE(F237:AA237,5),0)+IFERROR(LARGE(F237:AA237,6),0)</f>
        <v>56.64454808654726</v>
      </c>
      <c r="F237" s="11"/>
      <c r="G237" s="11"/>
      <c r="H237" s="11"/>
      <c r="I237" s="11"/>
      <c r="J237" s="11"/>
      <c r="K237" s="11"/>
      <c r="L237" s="11"/>
      <c r="M237" s="11"/>
      <c r="N237" s="11"/>
      <c r="O237" s="11">
        <f>IFERROR(VLOOKUP($A237,'ITOrient M'!$P$3:$V$37,7,0),"")</f>
        <v>56.64454808654726</v>
      </c>
      <c r="P237" s="11" t="str">
        <f>IFERROR(VLOOKUP($A237,'Jatka M'!$K$4:$Q$19,7,0),"")</f>
        <v/>
      </c>
      <c r="Q237" s="11" t="str">
        <f>IFERROR(VLOOKUP($A237,'Korno M'!$AG$2:$AM$37,7,0),"")</f>
        <v/>
      </c>
      <c r="R237" s="11" t="str">
        <f>IFERROR(VLOOKUP($A237,'Mordownik M'!$H$3:$N$23,7,0),"")</f>
        <v/>
      </c>
      <c r="S237" s="11" t="str">
        <f>IFERROR(VLOOKUP($A237,'Orientakcja 15 M'!$M$3:$S$47,7,0),"")</f>
        <v/>
      </c>
      <c r="T237" s="11" t="str">
        <f>IFERROR(VLOOKUP($A237,'XXII Szago M'!$H$3:$N$45,7,0),"")</f>
        <v/>
      </c>
      <c r="U237" s="11" t="str">
        <f>IFERROR(VLOOKUP($A237,'XX zKompasem M'!$L$3:$R$33,7,0),"")</f>
        <v/>
      </c>
      <c r="V237" s="11" t="str">
        <f>IFERROR(VLOOKUP($A237,'H60 TR200 M'!$AS$3:$AY$102,7,0),"")</f>
        <v/>
      </c>
      <c r="W237" s="11" t="str">
        <f>IFERROR(VLOOKUP($A237,'H60 TR100 M'!$AJ$3:$AP$165,7,0),"")</f>
        <v/>
      </c>
      <c r="X237" s="11" t="str">
        <f>IFERROR(VLOOKUP($A237,'Liszkor M'!$BR$3:$BX$38,7,0),"")</f>
        <v/>
      </c>
      <c r="Y237" s="11" t="str">
        <f>IFERROR(VLOOKUP($A237,'KW M'!$BQ$2:$BW$10,7,0),"")</f>
        <v/>
      </c>
      <c r="Z237" s="11" t="str">
        <f>IFERROR(VLOOKUP($A237,'Wilga M'!$L$3:$R$41,7,0),"")</f>
        <v/>
      </c>
      <c r="AA237" s="11" t="str">
        <f>IFERROR(VLOOKUP($A237,'NM 200 M'!$M$6:$S$41,7,0),"")</f>
        <v/>
      </c>
      <c r="AB237" s="21">
        <f>MIN(COUNT(F237:AA237)-COUNT(#REF!,W237,#REF!)*0.1,6)</f>
        <v>1</v>
      </c>
    </row>
    <row r="238" spans="1:28">
      <c r="A238">
        <v>80</v>
      </c>
      <c r="B238" s="18" t="str">
        <f>VLOOKUP($A238,id!$C:$H,6,0)</f>
        <v>Manthey Krzysztof</v>
      </c>
      <c r="C238" s="18" t="str">
        <f>VLOOKUP($A238,id!$C:$H,4,0)</f>
        <v>R3NO</v>
      </c>
      <c r="D238" s="2">
        <f>IF(E237=E238,D237,ROW(B236))</f>
        <v>236</v>
      </c>
      <c r="E238" s="10">
        <f>LARGE(F238:AA238,1)+IFERROR(LARGE(F238:AA238,2),0)+IFERROR(LARGE(F238:AA238,3),0)+IFERROR(LARGE(F238:AA238,4),0)+IFERROR(LARGE(F238:AA238,5),0)+IFERROR(LARGE(F238:AA238,6),0)</f>
        <v>56.482422271895949</v>
      </c>
      <c r="F238" s="11"/>
      <c r="G238" s="11" t="str">
        <f>IFERROR(VLOOKUP(A238,'XXI Szago M'!BL:BR,7,0),"")</f>
        <v/>
      </c>
      <c r="H238" s="11">
        <f>IFERROR(VLOOKUP($A238,'XIX zKompasem M'!L:R,7,0),"")</f>
        <v>56.482422271895949</v>
      </c>
      <c r="I238" s="11" t="str">
        <f>IFERROR(VLOOKUP($A238,'Roztoczńska 13 M'!$H$2:$N$13,7,0),"")</f>
        <v/>
      </c>
      <c r="J238" s="11" t="str">
        <f>IFERROR(VLOOKUP($A238,'Mazurskie Tropy M'!$L$2:$R$39,7,0),"")</f>
        <v/>
      </c>
      <c r="K238" s="11" t="str">
        <f>IFERROR(VLOOKUP($A238,'Grassor 300 M'!$BV$5:$CB$30,7,0),"")</f>
        <v/>
      </c>
      <c r="L238" s="11" t="str">
        <f>IFERROR(VLOOKUP($A238,'BO M'!$Q$2:$W$57,7,0),"")</f>
        <v/>
      </c>
      <c r="M238" s="11" t="str">
        <f>IFERROR(VLOOKUP($A238,'Hawran M'!$AN$3:$AT$38,7,0),"")</f>
        <v/>
      </c>
      <c r="N238" s="11" t="str">
        <f>IFERROR(VLOOKUP($A238,'Orientakcja 14 M'!$M$3:$S$43,7,0),"")</f>
        <v/>
      </c>
      <c r="O238" s="11" t="str">
        <f>IFERROR(VLOOKUP($A238,'ITOrient M'!$P$3:$V$37,7,0),"")</f>
        <v/>
      </c>
      <c r="P238" s="11" t="str">
        <f>IFERROR(VLOOKUP($A238,'Jatka M'!$K$4:$Q$19,7,0),"")</f>
        <v/>
      </c>
      <c r="Q238" s="11" t="str">
        <f>IFERROR(VLOOKUP($A238,'Korno M'!$AG$2:$AM$37,7,0),"")</f>
        <v/>
      </c>
      <c r="R238" s="11" t="str">
        <f>IFERROR(VLOOKUP($A238,'Mordownik M'!$H$3:$N$23,7,0),"")</f>
        <v/>
      </c>
      <c r="S238" s="11" t="str">
        <f>IFERROR(VLOOKUP($A238,'Orientakcja 15 M'!$M$3:$S$47,7,0),"")</f>
        <v/>
      </c>
      <c r="T238" s="11" t="str">
        <f>IFERROR(VLOOKUP($A238,'XXII Szago M'!$H$3:$N$45,7,0),"")</f>
        <v/>
      </c>
      <c r="U238" s="11" t="str">
        <f>IFERROR(VLOOKUP($A238,'XX zKompasem M'!$L$3:$R$33,7,0),"")</f>
        <v/>
      </c>
      <c r="V238" s="11" t="str">
        <f>IFERROR(VLOOKUP($A238,'H60 TR200 M'!$AS$3:$AY$102,7,0),"")</f>
        <v/>
      </c>
      <c r="W238" s="11" t="str">
        <f>IFERROR(VLOOKUP($A238,'H60 TR100 M'!$AJ$3:$AP$165,7,0),"")</f>
        <v/>
      </c>
      <c r="X238" s="11" t="str">
        <f>IFERROR(VLOOKUP($A238,'Liszkor M'!$BR$3:$BX$38,7,0),"")</f>
        <v/>
      </c>
      <c r="Y238" s="11" t="str">
        <f>IFERROR(VLOOKUP($A238,'KW M'!$BQ$2:$BW$10,7,0),"")</f>
        <v/>
      </c>
      <c r="Z238" s="11" t="str">
        <f>IFERROR(VLOOKUP($A238,'Wilga M'!$L$3:$R$41,7,0),"")</f>
        <v/>
      </c>
      <c r="AA238" s="11" t="str">
        <f>IFERROR(VLOOKUP($A238,'NM 200 M'!$M$6:$S$41,7,0),"")</f>
        <v/>
      </c>
      <c r="AB238" s="21">
        <f>MIN(COUNT(F238:AA238)-COUNT(#REF!,W238,#REF!)*0.1,6)</f>
        <v>1</v>
      </c>
    </row>
    <row r="239" spans="1:28">
      <c r="A239">
        <v>391</v>
      </c>
      <c r="B239" s="18" t="str">
        <f>VLOOKUP($A239,id!$C:$H,6,0)</f>
        <v>Ciupa Marcin</v>
      </c>
      <c r="C239" s="18" t="str">
        <f>VLOOKUP($A239,id!$C:$H,4,0)</f>
        <v>SNG WILDDUCKS/ ORIENTUŚ ŁÓDŹ</v>
      </c>
      <c r="D239" s="2">
        <f>IF(E238=E239,D238,ROW(B237))</f>
        <v>237</v>
      </c>
      <c r="E239" s="10">
        <f>LARGE(F239:AA239,1)+IFERROR(LARGE(F239:AA239,2),0)+IFERROR(LARGE(F239:AA239,3),0)+IFERROR(LARGE(F239:AA239,4),0)+IFERROR(LARGE(F239:AA239,5),0)+IFERROR(LARGE(F239:AA239,6),0)</f>
        <v>56.388872637921942</v>
      </c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 t="str">
        <f>IFERROR(VLOOKUP($A239,'H60 TR200 M'!$AS$3:$AY$102,7,0),"")</f>
        <v/>
      </c>
      <c r="W239" s="11">
        <f>IFERROR(VLOOKUP($A239,'H60 TR100 M'!$AJ$3:$AP$165,7,0),"")</f>
        <v>56.388872637921942</v>
      </c>
      <c r="X239" s="11" t="str">
        <f>IFERROR(VLOOKUP($A239,'Liszkor M'!$BR$3:$BX$38,7,0),"")</f>
        <v/>
      </c>
      <c r="Y239" s="11" t="str">
        <f>IFERROR(VLOOKUP($A239,'KW M'!$BQ$2:$BW$10,7,0),"")</f>
        <v/>
      </c>
      <c r="Z239" s="11" t="str">
        <f>IFERROR(VLOOKUP($A239,'Wilga M'!$L$3:$R$41,7,0),"")</f>
        <v/>
      </c>
      <c r="AA239" s="11" t="str">
        <f>IFERROR(VLOOKUP($A239,'NM 200 M'!$M$6:$S$41,7,0),"")</f>
        <v/>
      </c>
      <c r="AB239" s="21">
        <f>MIN(COUNT(F239:AA239)-COUNT(#REF!,W239,#REF!)*0.1,6)</f>
        <v>0.9</v>
      </c>
    </row>
    <row r="240" spans="1:28">
      <c r="A240">
        <v>392</v>
      </c>
      <c r="B240" s="18" t="str">
        <f>VLOOKUP($A240,id!$C:$H,6,0)</f>
        <v>Nowak Paweł</v>
      </c>
      <c r="C240" s="18" t="str">
        <f>VLOOKUP($A240,id!$C:$H,4,0)</f>
        <v>UKS Orientuś Łódź</v>
      </c>
      <c r="D240" s="2">
        <f>IF(E239=E240,D239,ROW(B238))</f>
        <v>238</v>
      </c>
      <c r="E240" s="10">
        <f>LARGE(F240:AA240,1)+IFERROR(LARGE(F240:AA240,2),0)+IFERROR(LARGE(F240:AA240,3),0)+IFERROR(LARGE(F240:AA240,4),0)+IFERROR(LARGE(F240:AA240,5),0)+IFERROR(LARGE(F240:AA240,6),0)</f>
        <v>56.380626480652779</v>
      </c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 t="str">
        <f>IFERROR(VLOOKUP($A240,'H60 TR200 M'!$AS$3:$AY$102,7,0),"")</f>
        <v/>
      </c>
      <c r="W240" s="11">
        <f>IFERROR(VLOOKUP($A240,'H60 TR100 M'!$AJ$3:$AP$165,7,0),"")</f>
        <v>56.380626480652779</v>
      </c>
      <c r="X240" s="11" t="str">
        <f>IFERROR(VLOOKUP($A240,'Liszkor M'!$BR$3:$BX$38,7,0),"")</f>
        <v/>
      </c>
      <c r="Y240" s="11" t="str">
        <f>IFERROR(VLOOKUP($A240,'KW M'!$BQ$2:$BW$10,7,0),"")</f>
        <v/>
      </c>
      <c r="Z240" s="11" t="str">
        <f>IFERROR(VLOOKUP($A240,'Wilga M'!$L$3:$R$41,7,0),"")</f>
        <v/>
      </c>
      <c r="AA240" s="11" t="str">
        <f>IFERROR(VLOOKUP($A240,'NM 200 M'!$M$6:$S$41,7,0),"")</f>
        <v/>
      </c>
      <c r="AB240" s="21">
        <f>MIN(COUNT(F240:AA240)-COUNT(#REF!,W240,#REF!)*0.1,6)</f>
        <v>0.9</v>
      </c>
    </row>
    <row r="241" spans="1:28">
      <c r="A241">
        <v>81</v>
      </c>
      <c r="B241" s="18" t="str">
        <f>VLOOKUP($A241,id!$C:$H,6,0)</f>
        <v>Kotowski Marcin</v>
      </c>
      <c r="C241" s="18" t="str">
        <f>VLOOKUP($A241,id!$C:$H,4,0)</f>
        <v>WhatTheFrog</v>
      </c>
      <c r="D241" s="2">
        <f>IF(E240=E241,D240,ROW(B239))</f>
        <v>239</v>
      </c>
      <c r="E241" s="10">
        <f>LARGE(F241:AA241,1)+IFERROR(LARGE(F241:AA241,2),0)+IFERROR(LARGE(F241:AA241,3),0)+IFERROR(LARGE(F241:AA241,4),0)+IFERROR(LARGE(F241:AA241,5),0)+IFERROR(LARGE(F241:AA241,6),0)</f>
        <v>56.1760076845258</v>
      </c>
      <c r="F241" s="11"/>
      <c r="G241" s="11" t="str">
        <f>IFERROR(VLOOKUP(A241,'XXI Szago M'!BL:BR,7,0),"")</f>
        <v/>
      </c>
      <c r="H241" s="11">
        <f>IFERROR(VLOOKUP($A241,'XIX zKompasem M'!L:R,7,0),"")</f>
        <v>56.1760076845258</v>
      </c>
      <c r="I241" s="11" t="str">
        <f>IFERROR(VLOOKUP($A241,'Roztoczńska 13 M'!$H$2:$N$13,7,0),"")</f>
        <v/>
      </c>
      <c r="J241" s="11" t="str">
        <f>IFERROR(VLOOKUP($A241,'Mazurskie Tropy M'!$L$2:$R$39,7,0),"")</f>
        <v/>
      </c>
      <c r="K241" s="11" t="str">
        <f>IFERROR(VLOOKUP($A241,'Grassor 300 M'!$BV$5:$CB$30,7,0),"")</f>
        <v/>
      </c>
      <c r="L241" s="11" t="str">
        <f>IFERROR(VLOOKUP($A241,'BO M'!$Q$2:$W$57,7,0),"")</f>
        <v/>
      </c>
      <c r="M241" s="11" t="str">
        <f>IFERROR(VLOOKUP($A241,'Hawran M'!$AN$3:$AT$38,7,0),"")</f>
        <v/>
      </c>
      <c r="N241" s="11" t="str">
        <f>IFERROR(VLOOKUP($A241,'Orientakcja 14 M'!$M$3:$S$43,7,0),"")</f>
        <v/>
      </c>
      <c r="O241" s="11" t="str">
        <f>IFERROR(VLOOKUP($A241,'ITOrient M'!$P$3:$V$37,7,0),"")</f>
        <v/>
      </c>
      <c r="P241" s="11" t="str">
        <f>IFERROR(VLOOKUP($A241,'Jatka M'!$K$4:$Q$19,7,0),"")</f>
        <v/>
      </c>
      <c r="Q241" s="11" t="str">
        <f>IFERROR(VLOOKUP($A241,'Korno M'!$AG$2:$AM$37,7,0),"")</f>
        <v/>
      </c>
      <c r="R241" s="11" t="str">
        <f>IFERROR(VLOOKUP($A241,'Mordownik M'!$H$3:$N$23,7,0),"")</f>
        <v/>
      </c>
      <c r="S241" s="11" t="str">
        <f>IFERROR(VLOOKUP($A241,'Orientakcja 15 M'!$M$3:$S$47,7,0),"")</f>
        <v/>
      </c>
      <c r="T241" s="11" t="str">
        <f>IFERROR(VLOOKUP($A241,'XXII Szago M'!$H$3:$N$45,7,0),"")</f>
        <v/>
      </c>
      <c r="U241" s="11" t="str">
        <f>IFERROR(VLOOKUP($A241,'XX zKompasem M'!$L$3:$R$33,7,0),"")</f>
        <v/>
      </c>
      <c r="V241" s="11" t="str">
        <f>IFERROR(VLOOKUP($A241,'H60 TR200 M'!$AS$3:$AY$102,7,0),"")</f>
        <v/>
      </c>
      <c r="W241" s="11" t="str">
        <f>IFERROR(VLOOKUP($A241,'H60 TR100 M'!$AJ$3:$AP$165,7,0),"")</f>
        <v/>
      </c>
      <c r="X241" s="11" t="str">
        <f>IFERROR(VLOOKUP($A241,'Liszkor M'!$BR$3:$BX$38,7,0),"")</f>
        <v/>
      </c>
      <c r="Y241" s="11" t="str">
        <f>IFERROR(VLOOKUP($A241,'KW M'!$BQ$2:$BW$10,7,0),"")</f>
        <v/>
      </c>
      <c r="Z241" s="11" t="str">
        <f>IFERROR(VLOOKUP($A241,'Wilga M'!$L$3:$R$41,7,0),"")</f>
        <v/>
      </c>
      <c r="AA241" s="11" t="str">
        <f>IFERROR(VLOOKUP($A241,'NM 200 M'!$M$6:$S$41,7,0),"")</f>
        <v/>
      </c>
      <c r="AB241" s="21">
        <f>MIN(COUNT(F241:AA241)-COUNT(#REF!,W241,#REF!)*0.1,6)</f>
        <v>1</v>
      </c>
    </row>
    <row r="242" spans="1:28">
      <c r="A242">
        <v>82</v>
      </c>
      <c r="B242" s="18" t="str">
        <f>VLOOKUP($A242,id!$C:$H,6,0)</f>
        <v>Nowak Paweł</v>
      </c>
      <c r="C242" s="18" t="str">
        <f>VLOOKUP($A242,id!$C:$H,4,0)</f>
        <v>WhatTheFrog</v>
      </c>
      <c r="D242" s="2">
        <f>IF(E241=E242,D241,ROW(B240))</f>
        <v>239</v>
      </c>
      <c r="E242" s="10">
        <f>LARGE(F242:AA242,1)+IFERROR(LARGE(F242:AA242,2),0)+IFERROR(LARGE(F242:AA242,3),0)+IFERROR(LARGE(F242:AA242,4),0)+IFERROR(LARGE(F242:AA242,5),0)+IFERROR(LARGE(F242:AA242,6),0)</f>
        <v>56.1760076845258</v>
      </c>
      <c r="F242" s="11"/>
      <c r="G242" s="11" t="str">
        <f>IFERROR(VLOOKUP(A242,'XXI Szago M'!BL:BR,7,0),"")</f>
        <v/>
      </c>
      <c r="H242" s="11">
        <f>IFERROR(VLOOKUP($A242,'XIX zKompasem M'!L:R,7,0),"")</f>
        <v>56.1760076845258</v>
      </c>
      <c r="I242" s="11" t="str">
        <f>IFERROR(VLOOKUP($A242,'Roztoczńska 13 M'!$H$2:$N$13,7,0),"")</f>
        <v/>
      </c>
      <c r="J242" s="11" t="str">
        <f>IFERROR(VLOOKUP($A242,'Mazurskie Tropy M'!$L$2:$R$39,7,0),"")</f>
        <v/>
      </c>
      <c r="K242" s="11" t="str">
        <f>IFERROR(VLOOKUP($A242,'Grassor 300 M'!$BV$5:$CB$30,7,0),"")</f>
        <v/>
      </c>
      <c r="L242" s="11" t="str">
        <f>IFERROR(VLOOKUP($A242,'BO M'!$Q$2:$W$57,7,0),"")</f>
        <v/>
      </c>
      <c r="M242" s="11" t="str">
        <f>IFERROR(VLOOKUP($A242,'Hawran M'!$AN$3:$AT$38,7,0),"")</f>
        <v/>
      </c>
      <c r="N242" s="11" t="str">
        <f>IFERROR(VLOOKUP($A242,'Orientakcja 14 M'!$M$3:$S$43,7,0),"")</f>
        <v/>
      </c>
      <c r="O242" s="11" t="str">
        <f>IFERROR(VLOOKUP($A242,'ITOrient M'!$P$3:$V$37,7,0),"")</f>
        <v/>
      </c>
      <c r="P242" s="11" t="str">
        <f>IFERROR(VLOOKUP($A242,'Jatka M'!$K$4:$Q$19,7,0),"")</f>
        <v/>
      </c>
      <c r="Q242" s="11" t="str">
        <f>IFERROR(VLOOKUP($A242,'Korno M'!$AG$2:$AM$37,7,0),"")</f>
        <v/>
      </c>
      <c r="R242" s="11" t="str">
        <f>IFERROR(VLOOKUP($A242,'Mordownik M'!$H$3:$N$23,7,0),"")</f>
        <v/>
      </c>
      <c r="S242" s="11" t="str">
        <f>IFERROR(VLOOKUP($A242,'Orientakcja 15 M'!$M$3:$S$47,7,0),"")</f>
        <v/>
      </c>
      <c r="T242" s="11" t="str">
        <f>IFERROR(VLOOKUP($A242,'XXII Szago M'!$H$3:$N$45,7,0),"")</f>
        <v/>
      </c>
      <c r="U242" s="11" t="str">
        <f>IFERROR(VLOOKUP($A242,'XX zKompasem M'!$L$3:$R$33,7,0),"")</f>
        <v/>
      </c>
      <c r="V242" s="11" t="str">
        <f>IFERROR(VLOOKUP($A242,'H60 TR200 M'!$AS$3:$AY$102,7,0),"")</f>
        <v/>
      </c>
      <c r="W242" s="11" t="str">
        <f>IFERROR(VLOOKUP($A242,'H60 TR100 M'!$AJ$3:$AP$165,7,0),"")</f>
        <v/>
      </c>
      <c r="X242" s="11" t="str">
        <f>IFERROR(VLOOKUP($A242,'Liszkor M'!$BR$3:$BX$38,7,0),"")</f>
        <v/>
      </c>
      <c r="Y242" s="11" t="str">
        <f>IFERROR(VLOOKUP($A242,'KW M'!$BQ$2:$BW$10,7,0),"")</f>
        <v/>
      </c>
      <c r="Z242" s="11" t="str">
        <f>IFERROR(VLOOKUP($A242,'Wilga M'!$L$3:$R$41,7,0),"")</f>
        <v/>
      </c>
      <c r="AA242" s="11" t="str">
        <f>IFERROR(VLOOKUP($A242,'NM 200 M'!$M$6:$S$41,7,0),"")</f>
        <v/>
      </c>
      <c r="AB242" s="21">
        <f>MIN(COUNT(F242:AA242)-COUNT(#REF!,W242,#REF!)*0.1,6)</f>
        <v>1</v>
      </c>
    </row>
    <row r="243" spans="1:28">
      <c r="A243">
        <v>276</v>
      </c>
      <c r="B243" s="18" t="str">
        <f>VLOOKUP($A243,id!$C:$H,6,0)</f>
        <v>Gałązka Grzegorz</v>
      </c>
      <c r="C243" s="18">
        <f>VLOOKUP($A243,id!$C:$H,4,0)</f>
        <v>0</v>
      </c>
      <c r="D243" s="2">
        <f>IF(E242=E243,D242,ROW(B241))</f>
        <v>241</v>
      </c>
      <c r="E243" s="10">
        <f>LARGE(F243:AA243,1)+IFERROR(LARGE(F243:AA243,2),0)+IFERROR(LARGE(F243:AA243,3),0)+IFERROR(LARGE(F243:AA243,4),0)+IFERROR(LARGE(F243:AA243,5),0)+IFERROR(LARGE(F243:AA243,6),0)</f>
        <v>55.939202695786477</v>
      </c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>
        <f>IFERROR(VLOOKUP($A243,'XXII Szago M'!$H$3:$N$45,7,0),"")</f>
        <v>1.4464011140265967</v>
      </c>
      <c r="U243" s="11" t="str">
        <f>IFERROR(VLOOKUP($A243,'XX zKompasem M'!$L$3:$R$33,7,0),"")</f>
        <v/>
      </c>
      <c r="V243" s="11">
        <f>IFERROR(VLOOKUP($A243,'H60 TR200 M'!$AS$3:$AY$102,7,0),"")</f>
        <v>54.492801581759878</v>
      </c>
      <c r="W243" s="11" t="str">
        <f>IFERROR(VLOOKUP($A243,'H60 TR100 M'!$AJ$3:$AP$165,7,0),"")</f>
        <v/>
      </c>
      <c r="X243" s="11" t="str">
        <f>IFERROR(VLOOKUP($A243,'Liszkor M'!$BR$3:$BX$38,7,0),"")</f>
        <v/>
      </c>
      <c r="Y243" s="11" t="str">
        <f>IFERROR(VLOOKUP($A243,'KW M'!$BQ$2:$BW$10,7,0),"")</f>
        <v/>
      </c>
      <c r="Z243" s="11" t="str">
        <f>IFERROR(VLOOKUP($A243,'Wilga M'!$L$3:$R$41,7,0),"")</f>
        <v/>
      </c>
      <c r="AA243" s="11" t="str">
        <f>IFERROR(VLOOKUP($A243,'NM 200 M'!$M$6:$S$41,7,0),"")</f>
        <v/>
      </c>
      <c r="AB243" s="21">
        <f>MIN(COUNT(F243:AA243)-COUNT(#REF!,W243,#REF!)*0.1,6)</f>
        <v>2</v>
      </c>
    </row>
    <row r="244" spans="1:28">
      <c r="A244">
        <v>393</v>
      </c>
      <c r="B244" s="18" t="str">
        <f>VLOOKUP($A244,id!$C:$H,6,0)</f>
        <v>Tężycki Jarosław</v>
      </c>
      <c r="C244" s="18" t="str">
        <f>VLOOKUP($A244,id!$C:$H,4,0)</f>
        <v>LTEC Team</v>
      </c>
      <c r="D244" s="2">
        <f>IF(E243=E244,D243,ROW(B242))</f>
        <v>242</v>
      </c>
      <c r="E244" s="10">
        <f>LARGE(F244:AA244,1)+IFERROR(LARGE(F244:AA244,2),0)+IFERROR(LARGE(F244:AA244,3),0)+IFERROR(LARGE(F244:AA244,4),0)+IFERROR(LARGE(F244:AA244,5),0)+IFERROR(LARGE(F244:AA244,6),0)</f>
        <v>55.921037363657447</v>
      </c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 t="str">
        <f>IFERROR(VLOOKUP($A244,'H60 TR200 M'!$AS$3:$AY$102,7,0),"")</f>
        <v/>
      </c>
      <c r="W244" s="11">
        <f>IFERROR(VLOOKUP($A244,'H60 TR100 M'!$AJ$3:$AP$165,7,0),"")</f>
        <v>55.921037363657447</v>
      </c>
      <c r="X244" s="11" t="str">
        <f>IFERROR(VLOOKUP($A244,'Liszkor M'!$BR$3:$BX$38,7,0),"")</f>
        <v/>
      </c>
      <c r="Y244" s="11" t="str">
        <f>IFERROR(VLOOKUP($A244,'KW M'!$BQ$2:$BW$10,7,0),"")</f>
        <v/>
      </c>
      <c r="Z244" s="11" t="str">
        <f>IFERROR(VLOOKUP($A244,'Wilga M'!$L$3:$R$41,7,0),"")</f>
        <v/>
      </c>
      <c r="AA244" s="11" t="str">
        <f>IFERROR(VLOOKUP($A244,'NM 200 M'!$M$6:$S$41,7,0),"")</f>
        <v/>
      </c>
      <c r="AB244" s="21">
        <f>MIN(COUNT(F244:AA244)-COUNT(#REF!,W244,#REF!)*0.1,6)</f>
        <v>0.9</v>
      </c>
    </row>
    <row r="245" spans="1:28">
      <c r="A245">
        <v>394</v>
      </c>
      <c r="B245" s="18" t="str">
        <f>VLOOKUP($A245,id!$C:$H,6,0)</f>
        <v>Borkowski Wojciech</v>
      </c>
      <c r="C245" s="18">
        <f>VLOOKUP($A245,id!$C:$H,4,0)</f>
        <v>0</v>
      </c>
      <c r="D245" s="2">
        <f>IF(E244=E245,D244,ROW(B243))</f>
        <v>243</v>
      </c>
      <c r="E245" s="10">
        <f>LARGE(F245:AA245,1)+IFERROR(LARGE(F245:AA245,2),0)+IFERROR(LARGE(F245:AA245,3),0)+IFERROR(LARGE(F245:AA245,4),0)+IFERROR(LARGE(F245:AA245,5),0)+IFERROR(LARGE(F245:AA245,6),0)</f>
        <v>55.555203319980386</v>
      </c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 t="str">
        <f>IFERROR(VLOOKUP($A245,'H60 TR200 M'!$AS$3:$AY$102,7,0),"")</f>
        <v/>
      </c>
      <c r="W245" s="11">
        <f>IFERROR(VLOOKUP($A245,'H60 TR100 M'!$AJ$3:$AP$165,7,0),"")</f>
        <v>55.555203319980386</v>
      </c>
      <c r="X245" s="11" t="str">
        <f>IFERROR(VLOOKUP($A245,'Liszkor M'!$BR$3:$BX$38,7,0),"")</f>
        <v/>
      </c>
      <c r="Y245" s="11" t="str">
        <f>IFERROR(VLOOKUP($A245,'KW M'!$BQ$2:$BW$10,7,0),"")</f>
        <v/>
      </c>
      <c r="Z245" s="11" t="str">
        <f>IFERROR(VLOOKUP($A245,'Wilga M'!$L$3:$R$41,7,0),"")</f>
        <v/>
      </c>
      <c r="AA245" s="11" t="str">
        <f>IFERROR(VLOOKUP($A245,'NM 200 M'!$M$6:$S$41,7,0),"")</f>
        <v/>
      </c>
      <c r="AB245" s="21">
        <f>MIN(COUNT(F245:AA245)-COUNT(#REF!,W245,#REF!)*0.1,6)</f>
        <v>0.9</v>
      </c>
    </row>
    <row r="246" spans="1:28">
      <c r="A246">
        <v>395</v>
      </c>
      <c r="B246" s="18" t="str">
        <f>VLOOKUP($A246,id!$C:$H,6,0)</f>
        <v>Zieliński Mariusz</v>
      </c>
      <c r="C246" s="18">
        <f>VLOOKUP($A246,id!$C:$H,4,0)</f>
        <v>0</v>
      </c>
      <c r="D246" s="2">
        <f>IF(E245=E246,D245,ROW(B244))</f>
        <v>244</v>
      </c>
      <c r="E246" s="10">
        <f>LARGE(F246:AA246,1)+IFERROR(LARGE(F246:AA246,2),0)+IFERROR(LARGE(F246:AA246,3),0)+IFERROR(LARGE(F246:AA246,4),0)+IFERROR(LARGE(F246:AA246,5),0)+IFERROR(LARGE(F246:AA246,6),0)</f>
        <v>55.545598616913971</v>
      </c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 t="str">
        <f>IFERROR(VLOOKUP($A246,'H60 TR200 M'!$AS$3:$AY$102,7,0),"")</f>
        <v/>
      </c>
      <c r="W246" s="11">
        <f>IFERROR(VLOOKUP($A246,'H60 TR100 M'!$AJ$3:$AP$165,7,0),"")</f>
        <v>55.545598616913971</v>
      </c>
      <c r="X246" s="11" t="str">
        <f>IFERROR(VLOOKUP($A246,'Liszkor M'!$BR$3:$BX$38,7,0),"")</f>
        <v/>
      </c>
      <c r="Y246" s="11" t="str">
        <f>IFERROR(VLOOKUP($A246,'KW M'!$BQ$2:$BW$10,7,0),"")</f>
        <v/>
      </c>
      <c r="Z246" s="11" t="str">
        <f>IFERROR(VLOOKUP($A246,'Wilga M'!$L$3:$R$41,7,0),"")</f>
        <v/>
      </c>
      <c r="AA246" s="11" t="str">
        <f>IFERROR(VLOOKUP($A246,'NM 200 M'!$M$6:$S$41,7,0),"")</f>
        <v/>
      </c>
      <c r="AB246" s="21">
        <f>MIN(COUNT(F246:AA246)-COUNT(#REF!,W246,#REF!)*0.1,6)</f>
        <v>0.9</v>
      </c>
    </row>
    <row r="247" spans="1:28">
      <c r="A247">
        <v>396</v>
      </c>
      <c r="B247" s="18" t="str">
        <f>VLOOKUP($A247,id!$C:$H,6,0)</f>
        <v>Szmaglinski Marek</v>
      </c>
      <c r="C247" s="18">
        <f>VLOOKUP($A247,id!$C:$H,4,0)</f>
        <v>0</v>
      </c>
      <c r="D247" s="2">
        <f>IF(E246=E247,D246,ROW(B245))</f>
        <v>245</v>
      </c>
      <c r="E247" s="10">
        <f>LARGE(F247:AA247,1)+IFERROR(LARGE(F247:AA247,2),0)+IFERROR(LARGE(F247:AA247,3),0)+IFERROR(LARGE(F247:AA247,4),0)+IFERROR(LARGE(F247:AA247,5),0)+IFERROR(LARGE(F247:AA247,6),0)</f>
        <v>55.535997234306109</v>
      </c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 t="str">
        <f>IFERROR(VLOOKUP($A247,'H60 TR200 M'!$AS$3:$AY$102,7,0),"")</f>
        <v/>
      </c>
      <c r="W247" s="11">
        <f>IFERROR(VLOOKUP($A247,'H60 TR100 M'!$AJ$3:$AP$165,7,0),"")</f>
        <v>55.535997234306109</v>
      </c>
      <c r="X247" s="11" t="str">
        <f>IFERROR(VLOOKUP($A247,'Liszkor M'!$BR$3:$BX$38,7,0),"")</f>
        <v/>
      </c>
      <c r="Y247" s="11" t="str">
        <f>IFERROR(VLOOKUP($A247,'KW M'!$BQ$2:$BW$10,7,0),"")</f>
        <v/>
      </c>
      <c r="Z247" s="11" t="str">
        <f>IFERROR(VLOOKUP($A247,'Wilga M'!$L$3:$R$41,7,0),"")</f>
        <v/>
      </c>
      <c r="AA247" s="11" t="str">
        <f>IFERROR(VLOOKUP($A247,'NM 200 M'!$M$6:$S$41,7,0),"")</f>
        <v/>
      </c>
      <c r="AB247" s="21">
        <f>MIN(COUNT(F247:AA247)-COUNT(#REF!,W247,#REF!)*0.1,6)</f>
        <v>0.9</v>
      </c>
    </row>
    <row r="248" spans="1:28">
      <c r="A248">
        <v>397</v>
      </c>
      <c r="B248" s="18" t="str">
        <f>VLOOKUP($A248,id!$C:$H,6,0)</f>
        <v>Gojtowski Tomasz</v>
      </c>
      <c r="C248" s="18">
        <f>VLOOKUP($A248,id!$C:$H,4,0)</f>
        <v>0</v>
      </c>
      <c r="D248" s="2">
        <f>IF(E247=E248,D247,ROW(B246))</f>
        <v>246</v>
      </c>
      <c r="E248" s="10">
        <f>LARGE(F248:AA248,1)+IFERROR(LARGE(F248:AA248,2),0)+IFERROR(LARGE(F248:AA248,3),0)+IFERROR(LARGE(F248:AA248,4),0)+IFERROR(LARGE(F248:AA248,5),0)+IFERROR(LARGE(F248:AA248,6),0)</f>
        <v>55.373280096515636</v>
      </c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 t="str">
        <f>IFERROR(VLOOKUP($A248,'H60 TR200 M'!$AS$3:$AY$102,7,0),"")</f>
        <v/>
      </c>
      <c r="W248" s="11">
        <f>IFERROR(VLOOKUP($A248,'H60 TR100 M'!$AJ$3:$AP$165,7,0),"")</f>
        <v>55.373280096515636</v>
      </c>
      <c r="X248" s="11" t="str">
        <f>IFERROR(VLOOKUP($A248,'Liszkor M'!$BR$3:$BX$38,7,0),"")</f>
        <v/>
      </c>
      <c r="Y248" s="11" t="str">
        <f>IFERROR(VLOOKUP($A248,'KW M'!$BQ$2:$BW$10,7,0),"")</f>
        <v/>
      </c>
      <c r="Z248" s="11" t="str">
        <f>IFERROR(VLOOKUP($A248,'Wilga M'!$L$3:$R$41,7,0),"")</f>
        <v/>
      </c>
      <c r="AA248" s="11" t="str">
        <f>IFERROR(VLOOKUP($A248,'NM 200 M'!$M$6:$S$41,7,0),"")</f>
        <v/>
      </c>
      <c r="AB248" s="21">
        <f>MIN(COUNT(F248:AA248)-COUNT(#REF!,W248,#REF!)*0.1,6)</f>
        <v>0.9</v>
      </c>
    </row>
    <row r="249" spans="1:28">
      <c r="A249">
        <v>398</v>
      </c>
      <c r="B249" s="18" t="str">
        <f>VLOOKUP($A249,id!$C:$H,6,0)</f>
        <v>Pacholski Karol</v>
      </c>
      <c r="C249" s="18" t="str">
        <f>VLOOKUP($A249,id!$C:$H,4,0)</f>
        <v>Dziki Północy</v>
      </c>
      <c r="D249" s="2">
        <f>IF(E248=E249,D248,ROW(B247))</f>
        <v>247</v>
      </c>
      <c r="E249" s="10">
        <f>LARGE(F249:AA249,1)+IFERROR(LARGE(F249:AA249,2),0)+IFERROR(LARGE(F249:AA249,3),0)+IFERROR(LARGE(F249:AA249,4),0)+IFERROR(LARGE(F249:AA249,5),0)+IFERROR(LARGE(F249:AA249,6),0)</f>
        <v>55.365328278476625</v>
      </c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 t="str">
        <f>IFERROR(VLOOKUP($A249,'H60 TR200 M'!$AS$3:$AY$102,7,0),"")</f>
        <v/>
      </c>
      <c r="W249" s="11">
        <f>IFERROR(VLOOKUP($A249,'H60 TR100 M'!$AJ$3:$AP$165,7,0),"")</f>
        <v>55.365328278476625</v>
      </c>
      <c r="X249" s="11" t="str">
        <f>IFERROR(VLOOKUP($A249,'Liszkor M'!$BR$3:$BX$38,7,0),"")</f>
        <v/>
      </c>
      <c r="Y249" s="11" t="str">
        <f>IFERROR(VLOOKUP($A249,'KW M'!$BQ$2:$BW$10,7,0),"")</f>
        <v/>
      </c>
      <c r="Z249" s="11" t="str">
        <f>IFERROR(VLOOKUP($A249,'Wilga M'!$L$3:$R$41,7,0),"")</f>
        <v/>
      </c>
      <c r="AA249" s="11" t="str">
        <f>IFERROR(VLOOKUP($A249,'NM 200 M'!$M$6:$S$41,7,0),"")</f>
        <v/>
      </c>
      <c r="AB249" s="21">
        <f>MIN(COUNT(F249:AA249)-COUNT(#REF!,W249,#REF!)*0.1,6)</f>
        <v>0.9</v>
      </c>
    </row>
    <row r="250" spans="1:28">
      <c r="A250">
        <v>399</v>
      </c>
      <c r="B250" s="18" t="str">
        <f>VLOOKUP($A250,id!$C:$H,6,0)</f>
        <v>Legat Leszek</v>
      </c>
      <c r="C250" s="18" t="str">
        <f>VLOOKUP($A250,id!$C:$H,4,0)</f>
        <v>Pekabex</v>
      </c>
      <c r="D250" s="2">
        <f>IF(E249=E250,D249,ROW(B248))</f>
        <v>248</v>
      </c>
      <c r="E250" s="10">
        <f>LARGE(F250:AA250,1)+IFERROR(LARGE(F250:AA250,2),0)+IFERROR(LARGE(F250:AA250,3),0)+IFERROR(LARGE(F250:AA250,4),0)+IFERROR(LARGE(F250:AA250,5),0)+IFERROR(LARGE(F250:AA250,6),0)</f>
        <v>55.293864555545973</v>
      </c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 t="str">
        <f>IFERROR(VLOOKUP($A250,'H60 TR200 M'!$AS$3:$AY$102,7,0),"")</f>
        <v/>
      </c>
      <c r="W250" s="11">
        <f>IFERROR(VLOOKUP($A250,'H60 TR100 M'!$AJ$3:$AP$165,7,0),"")</f>
        <v>55.293864555545973</v>
      </c>
      <c r="X250" s="11" t="str">
        <f>IFERROR(VLOOKUP($A250,'Liszkor M'!$BR$3:$BX$38,7,0),"")</f>
        <v/>
      </c>
      <c r="Y250" s="11" t="str">
        <f>IFERROR(VLOOKUP($A250,'KW M'!$BQ$2:$BW$10,7,0),"")</f>
        <v/>
      </c>
      <c r="Z250" s="11" t="str">
        <f>IFERROR(VLOOKUP($A250,'Wilga M'!$L$3:$R$41,7,0),"")</f>
        <v/>
      </c>
      <c r="AA250" s="11" t="str">
        <f>IFERROR(VLOOKUP($A250,'NM 200 M'!$M$6:$S$41,7,0),"")</f>
        <v/>
      </c>
      <c r="AB250" s="21">
        <f>MIN(COUNT(F250:AA250)-COUNT(#REF!,W250,#REF!)*0.1,6)</f>
        <v>0.9</v>
      </c>
    </row>
    <row r="251" spans="1:28">
      <c r="A251">
        <v>400</v>
      </c>
      <c r="B251" s="18" t="str">
        <f>VLOOKUP($A251,id!$C:$H,6,0)</f>
        <v>Krauze Marcin</v>
      </c>
      <c r="C251" s="18">
        <f>VLOOKUP($A251,id!$C:$H,4,0)</f>
        <v>0</v>
      </c>
      <c r="D251" s="2">
        <f>IF(E250=E251,D250,ROW(B249))</f>
        <v>249</v>
      </c>
      <c r="E251" s="10">
        <f>LARGE(F251:AA251,1)+IFERROR(LARGE(F251:AA251,2),0)+IFERROR(LARGE(F251:AA251,3),0)+IFERROR(LARGE(F251:AA251,4),0)+IFERROR(LARGE(F251:AA251,5),0)+IFERROR(LARGE(F251:AA251,6),0)</f>
        <v>55.227331327889964</v>
      </c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 t="str">
        <f>IFERROR(VLOOKUP($A251,'H60 TR200 M'!$AS$3:$AY$102,7,0),"")</f>
        <v/>
      </c>
      <c r="W251" s="11">
        <f>IFERROR(VLOOKUP($A251,'H60 TR100 M'!$AJ$3:$AP$165,7,0),"")</f>
        <v>55.227331327889964</v>
      </c>
      <c r="X251" s="11" t="str">
        <f>IFERROR(VLOOKUP($A251,'Liszkor M'!$BR$3:$BX$38,7,0),"")</f>
        <v/>
      </c>
      <c r="Y251" s="11" t="str">
        <f>IFERROR(VLOOKUP($A251,'KW M'!$BQ$2:$BW$10,7,0),"")</f>
        <v/>
      </c>
      <c r="Z251" s="11" t="str">
        <f>IFERROR(VLOOKUP($A251,'Wilga M'!$L$3:$R$41,7,0),"")</f>
        <v/>
      </c>
      <c r="AA251" s="11" t="str">
        <f>IFERROR(VLOOKUP($A251,'NM 200 M'!$M$6:$S$41,7,0),"")</f>
        <v/>
      </c>
      <c r="AB251" s="21">
        <f>MIN(COUNT(F251:AA251)-COUNT(#REF!,W251,#REF!)*0.1,6)</f>
        <v>0.9</v>
      </c>
    </row>
    <row r="252" spans="1:28">
      <c r="A252">
        <v>401</v>
      </c>
      <c r="B252" s="18" t="str">
        <f>VLOOKUP($A252,id!$C:$H,6,0)</f>
        <v>Szymczakowski Tomasz</v>
      </c>
      <c r="C252" s="18">
        <f>VLOOKUP($A252,id!$C:$H,4,0)</f>
        <v>0</v>
      </c>
      <c r="D252" s="2">
        <f>IF(E251=E252,D251,ROW(B250))</f>
        <v>250</v>
      </c>
      <c r="E252" s="10">
        <f>LARGE(F252:AA252,1)+IFERROR(LARGE(F252:AA252,2),0)+IFERROR(LARGE(F252:AA252,3),0)+IFERROR(LARGE(F252:AA252,4),0)+IFERROR(LARGE(F252:AA252,5),0)+IFERROR(LARGE(F252:AA252,6),0)</f>
        <v>55.211513676070425</v>
      </c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 t="str">
        <f>IFERROR(VLOOKUP($A252,'H60 TR200 M'!$AS$3:$AY$102,7,0),"")</f>
        <v/>
      </c>
      <c r="W252" s="11">
        <f>IFERROR(VLOOKUP($A252,'H60 TR100 M'!$AJ$3:$AP$165,7,0),"")</f>
        <v>55.211513676070425</v>
      </c>
      <c r="X252" s="11" t="str">
        <f>IFERROR(VLOOKUP($A252,'Liszkor M'!$BR$3:$BX$38,7,0),"")</f>
        <v/>
      </c>
      <c r="Y252" s="11" t="str">
        <f>IFERROR(VLOOKUP($A252,'KW M'!$BQ$2:$BW$10,7,0),"")</f>
        <v/>
      </c>
      <c r="Z252" s="11" t="str">
        <f>IFERROR(VLOOKUP($A252,'Wilga M'!$L$3:$R$41,7,0),"")</f>
        <v/>
      </c>
      <c r="AA252" s="11" t="str">
        <f>IFERROR(VLOOKUP($A252,'NM 200 M'!$M$6:$S$41,7,0),"")</f>
        <v/>
      </c>
      <c r="AB252" s="21">
        <f>MIN(COUNT(F252:AA252)-COUNT(#REF!,W252,#REF!)*0.1,6)</f>
        <v>0.9</v>
      </c>
    </row>
    <row r="253" spans="1:28">
      <c r="A253">
        <v>402</v>
      </c>
      <c r="B253" s="18" t="str">
        <f>VLOOKUP($A253,id!$C:$H,6,0)</f>
        <v>Przytarski Mariusz</v>
      </c>
      <c r="C253" s="18" t="str">
        <f>VLOOKUP($A253,id!$C:$H,4,0)</f>
        <v>Nocni Łowcy</v>
      </c>
      <c r="D253" s="2">
        <f>IF(E252=E253,D252,ROW(B251))</f>
        <v>251</v>
      </c>
      <c r="E253" s="10">
        <f>LARGE(F253:AA253,1)+IFERROR(LARGE(F253:AA253,2),0)+IFERROR(LARGE(F253:AA253,3),0)+IFERROR(LARGE(F253:AA253,4),0)+IFERROR(LARGE(F253:AA253,5),0)+IFERROR(LARGE(F253:AA253,6),0)</f>
        <v>55.118373648996368</v>
      </c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 t="str">
        <f>IFERROR(VLOOKUP($A253,'H60 TR200 M'!$AS$3:$AY$102,7,0),"")</f>
        <v/>
      </c>
      <c r="W253" s="11">
        <f>IFERROR(VLOOKUP($A253,'H60 TR100 M'!$AJ$3:$AP$165,7,0),"")</f>
        <v>55.118373648996368</v>
      </c>
      <c r="X253" s="11" t="str">
        <f>IFERROR(VLOOKUP($A253,'Liszkor M'!$BR$3:$BX$38,7,0),"")</f>
        <v/>
      </c>
      <c r="Y253" s="11" t="str">
        <f>IFERROR(VLOOKUP($A253,'KW M'!$BQ$2:$BW$10,7,0),"")</f>
        <v/>
      </c>
      <c r="Z253" s="11" t="str">
        <f>IFERROR(VLOOKUP($A253,'Wilga M'!$L$3:$R$41,7,0),"")</f>
        <v/>
      </c>
      <c r="AA253" s="11" t="str">
        <f>IFERROR(VLOOKUP($A253,'NM 200 M'!$M$6:$S$41,7,0),"")</f>
        <v/>
      </c>
      <c r="AB253" s="21">
        <f>MIN(COUNT(F253:AA253)-COUNT(#REF!,W253,#REF!)*0.1,6)</f>
        <v>0.9</v>
      </c>
    </row>
    <row r="254" spans="1:28">
      <c r="A254">
        <v>403</v>
      </c>
      <c r="B254" s="18" t="str">
        <f>VLOOKUP($A254,id!$C:$H,6,0)</f>
        <v>Bruniecki Adam</v>
      </c>
      <c r="C254" s="18" t="str">
        <f>VLOOKUP($A254,id!$C:$H,4,0)</f>
        <v>Nocni Łowcy</v>
      </c>
      <c r="D254" s="2">
        <f>IF(E253=E254,D253,ROW(B252))</f>
        <v>252</v>
      </c>
      <c r="E254" s="10">
        <f>LARGE(F254:AA254,1)+IFERROR(LARGE(F254:AA254,2),0)+IFERROR(LARGE(F254:AA254,3),0)+IFERROR(LARGE(F254:AA254,4),0)+IFERROR(LARGE(F254:AA254,5),0)+IFERROR(LARGE(F254:AA254,6),0)</f>
        <v>55.113646110301019</v>
      </c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 t="str">
        <f>IFERROR(VLOOKUP($A254,'H60 TR200 M'!$AS$3:$AY$102,7,0),"")</f>
        <v/>
      </c>
      <c r="W254" s="11">
        <f>IFERROR(VLOOKUP($A254,'H60 TR100 M'!$AJ$3:$AP$165,7,0),"")</f>
        <v>55.113646110301019</v>
      </c>
      <c r="X254" s="11" t="str">
        <f>IFERROR(VLOOKUP($A254,'Liszkor M'!$BR$3:$BX$38,7,0),"")</f>
        <v/>
      </c>
      <c r="Y254" s="11" t="str">
        <f>IFERROR(VLOOKUP($A254,'KW M'!$BQ$2:$BW$10,7,0),"")</f>
        <v/>
      </c>
      <c r="Z254" s="11" t="str">
        <f>IFERROR(VLOOKUP($A254,'Wilga M'!$L$3:$R$41,7,0),"")</f>
        <v/>
      </c>
      <c r="AA254" s="11" t="str">
        <f>IFERROR(VLOOKUP($A254,'NM 200 M'!$M$6:$S$41,7,0),"")</f>
        <v/>
      </c>
      <c r="AB254" s="21">
        <f>MIN(COUNT(F254:AA254)-COUNT(#REF!,W254,#REF!)*0.1,6)</f>
        <v>0.9</v>
      </c>
    </row>
    <row r="255" spans="1:28">
      <c r="A255">
        <v>404</v>
      </c>
      <c r="B255" s="18" t="str">
        <f>VLOOKUP($A255,id!$C:$H,6,0)</f>
        <v>Wylężek Zdzisław</v>
      </c>
      <c r="C255" s="18" t="str">
        <f>VLOOKUP($A255,id!$C:$H,4,0)</f>
        <v>Cumulus</v>
      </c>
      <c r="D255" s="2">
        <f>IF(E254=E255,D254,ROW(B253))</f>
        <v>253</v>
      </c>
      <c r="E255" s="10">
        <f>LARGE(F255:AA255,1)+IFERROR(LARGE(F255:AA255,2),0)+IFERROR(LARGE(F255:AA255,3),0)+IFERROR(LARGE(F255:AA255,4),0)+IFERROR(LARGE(F255:AA255,5),0)+IFERROR(LARGE(F255:AA255,6),0)</f>
        <v>55.090020576131657</v>
      </c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 t="str">
        <f>IFERROR(VLOOKUP($A255,'H60 TR200 M'!$AS$3:$AY$102,7,0),"")</f>
        <v/>
      </c>
      <c r="W255" s="11">
        <f>IFERROR(VLOOKUP($A255,'H60 TR100 M'!$AJ$3:$AP$165,7,0),"")</f>
        <v>55.090020576131657</v>
      </c>
      <c r="X255" s="11" t="str">
        <f>IFERROR(VLOOKUP($A255,'Liszkor M'!$BR$3:$BX$38,7,0),"")</f>
        <v/>
      </c>
      <c r="Y255" s="11" t="str">
        <f>IFERROR(VLOOKUP($A255,'KW M'!$BQ$2:$BW$10,7,0),"")</f>
        <v/>
      </c>
      <c r="Z255" s="11" t="str">
        <f>IFERROR(VLOOKUP($A255,'Wilga M'!$L$3:$R$41,7,0),"")</f>
        <v/>
      </c>
      <c r="AA255" s="11" t="str">
        <f>IFERROR(VLOOKUP($A255,'NM 200 M'!$M$6:$S$41,7,0),"")</f>
        <v/>
      </c>
      <c r="AB255" s="21">
        <f>MIN(COUNT(F255:AA255)-COUNT(#REF!,W255,#REF!)*0.1,6)</f>
        <v>0.9</v>
      </c>
    </row>
    <row r="256" spans="1:28">
      <c r="A256">
        <v>194</v>
      </c>
      <c r="B256" s="18" t="str">
        <f>VLOOKUP($A256,id!$C:$H,6,0)</f>
        <v>Chachaj Piotr</v>
      </c>
      <c r="C256" s="18" t="str">
        <f>VLOOKUP($A256,id!$C:$H,4,0)</f>
        <v>Szuter Master</v>
      </c>
      <c r="D256" s="2">
        <f>IF(E255=E256,D255,ROW(B254))</f>
        <v>254</v>
      </c>
      <c r="E256" s="10">
        <f>LARGE(F256:AA256,1)+IFERROR(LARGE(F256:AA256,2),0)+IFERROR(LARGE(F256:AA256,3),0)+IFERROR(LARGE(F256:AA256,4),0)+IFERROR(LARGE(F256:AA256,5),0)+IFERROR(LARGE(F256:AA256,6),0)</f>
        <v>55.074860392047121</v>
      </c>
      <c r="F256" s="11"/>
      <c r="G256" s="11"/>
      <c r="H256" s="11"/>
      <c r="I256" s="11"/>
      <c r="J256" s="11" t="str">
        <f>IFERROR(VLOOKUP($A256,'Mazurskie Tropy M'!$L$2:$R$39,7,0),"")</f>
        <v/>
      </c>
      <c r="K256" s="11" t="str">
        <f>IFERROR(VLOOKUP($A256,'Grassor 300 M'!$BV$5:$CB$30,7,0),"")</f>
        <v/>
      </c>
      <c r="L256" s="11" t="str">
        <f>IFERROR(VLOOKUP($A256,'BO M'!$Q$2:$W$57,7,0),"")</f>
        <v/>
      </c>
      <c r="M256" s="11">
        <f>IFERROR(VLOOKUP($A256,'Hawran M'!$AN$3:$AT$38,7,0),"")</f>
        <v>55.074860392047121</v>
      </c>
      <c r="N256" s="11" t="str">
        <f>IFERROR(VLOOKUP($A256,'Orientakcja 14 M'!$M$3:$S$43,7,0),"")</f>
        <v/>
      </c>
      <c r="O256" s="11" t="str">
        <f>IFERROR(VLOOKUP($A256,'ITOrient M'!$P$3:$V$37,7,0),"")</f>
        <v/>
      </c>
      <c r="P256" s="11" t="str">
        <f>IFERROR(VLOOKUP($A256,'Jatka M'!$K$4:$Q$19,7,0),"")</f>
        <v/>
      </c>
      <c r="Q256" s="11" t="str">
        <f>IFERROR(VLOOKUP($A256,'Korno M'!$AG$2:$AM$37,7,0),"")</f>
        <v/>
      </c>
      <c r="R256" s="11" t="str">
        <f>IFERROR(VLOOKUP($A256,'Mordownik M'!$H$3:$N$23,7,0),"")</f>
        <v/>
      </c>
      <c r="S256" s="11" t="str">
        <f>IFERROR(VLOOKUP($A256,'Orientakcja 15 M'!$M$3:$S$47,7,0),"")</f>
        <v/>
      </c>
      <c r="T256" s="11" t="str">
        <f>IFERROR(VLOOKUP($A256,'XXII Szago M'!$H$3:$N$45,7,0),"")</f>
        <v/>
      </c>
      <c r="U256" s="11" t="str">
        <f>IFERROR(VLOOKUP($A256,'XX zKompasem M'!$L$3:$R$33,7,0),"")</f>
        <v/>
      </c>
      <c r="V256" s="11" t="str">
        <f>IFERROR(VLOOKUP($A256,'H60 TR200 M'!$AS$3:$AY$102,7,0),"")</f>
        <v/>
      </c>
      <c r="W256" s="11" t="str">
        <f>IFERROR(VLOOKUP($A256,'H60 TR100 M'!$AJ$3:$AP$165,7,0),"")</f>
        <v/>
      </c>
      <c r="X256" s="11" t="str">
        <f>IFERROR(VLOOKUP($A256,'Liszkor M'!$BR$3:$BX$38,7,0),"")</f>
        <v/>
      </c>
      <c r="Y256" s="11" t="str">
        <f>IFERROR(VLOOKUP($A256,'KW M'!$BQ$2:$BW$10,7,0),"")</f>
        <v/>
      </c>
      <c r="Z256" s="11" t="str">
        <f>IFERROR(VLOOKUP($A256,'Wilga M'!$L$3:$R$41,7,0),"")</f>
        <v/>
      </c>
      <c r="AA256" s="11" t="str">
        <f>IFERROR(VLOOKUP($A256,'NM 200 M'!$M$6:$S$41,7,0),"")</f>
        <v/>
      </c>
      <c r="AB256" s="21">
        <f>MIN(COUNT(F256:AA256)-COUNT(#REF!,W256,#REF!)*0.1,6)</f>
        <v>1</v>
      </c>
    </row>
    <row r="257" spans="1:28">
      <c r="A257">
        <v>309</v>
      </c>
      <c r="B257" s="18" t="str">
        <f>VLOOKUP($A257,id!$C:$H,6,0)</f>
        <v>Marciniuk Adam</v>
      </c>
      <c r="C257" s="18" t="str">
        <f>VLOOKUP($A257,id!$C:$H,4,0)</f>
        <v>RADMOR Team</v>
      </c>
      <c r="D257" s="2">
        <f>IF(E256=E257,D256,ROW(B255))</f>
        <v>255</v>
      </c>
      <c r="E257" s="10">
        <f>LARGE(F257:AA257,1)+IFERROR(LARGE(F257:AA257,2),0)+IFERROR(LARGE(F257:AA257,3),0)+IFERROR(LARGE(F257:AA257,4),0)+IFERROR(LARGE(F257:AA257,5),0)+IFERROR(LARGE(F257:AA257,6),0)</f>
        <v>54.889201944724121</v>
      </c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>
        <f>IFERROR(VLOOKUP($A257,'H60 TR200 M'!$AS$3:$AY$102,7,0),"")</f>
        <v>54.889201944724121</v>
      </c>
      <c r="W257" s="11" t="str">
        <f>IFERROR(VLOOKUP($A257,'H60 TR100 M'!$AJ$3:$AP$165,7,0),"")</f>
        <v/>
      </c>
      <c r="X257" s="11" t="str">
        <f>IFERROR(VLOOKUP($A257,'Liszkor M'!$BR$3:$BX$38,7,0),"")</f>
        <v/>
      </c>
      <c r="Y257" s="11" t="str">
        <f>IFERROR(VLOOKUP($A257,'KW M'!$BQ$2:$BW$10,7,0),"")</f>
        <v/>
      </c>
      <c r="Z257" s="11" t="str">
        <f>IFERROR(VLOOKUP($A257,'Wilga M'!$L$3:$R$41,7,0),"")</f>
        <v/>
      </c>
      <c r="AA257" s="11" t="str">
        <f>IFERROR(VLOOKUP($A257,'NM 200 M'!$M$6:$S$41,7,0),"")</f>
        <v/>
      </c>
      <c r="AB257" s="21">
        <f>MIN(COUNT(F257:AA257)-COUNT(#REF!,W257,#REF!)*0.1,6)</f>
        <v>1</v>
      </c>
    </row>
    <row r="258" spans="1:28">
      <c r="A258">
        <v>238</v>
      </c>
      <c r="B258" s="18" t="str">
        <f>VLOOKUP($A258,id!$C:$H,6,0)</f>
        <v>Złotnicki Maciej</v>
      </c>
      <c r="C258" s="18">
        <f>VLOOKUP($A258,id!$C:$H,4,0)</f>
        <v>0</v>
      </c>
      <c r="D258" s="2">
        <f>IF(E257=E258,D257,ROW(B256))</f>
        <v>256</v>
      </c>
      <c r="E258" s="10">
        <f>LARGE(F258:AA258,1)+IFERROR(LARGE(F258:AA258,2),0)+IFERROR(LARGE(F258:AA258,3),0)+IFERROR(LARGE(F258:AA258,4),0)+IFERROR(LARGE(F258:AA258,5),0)+IFERROR(LARGE(F258:AA258,6),0)</f>
        <v>54.178940680413568</v>
      </c>
      <c r="F258" s="11"/>
      <c r="G258" s="11"/>
      <c r="H258" s="11"/>
      <c r="I258" s="11"/>
      <c r="J258" s="11"/>
      <c r="K258" s="11"/>
      <c r="L258" s="11"/>
      <c r="M258" s="11"/>
      <c r="N258" s="11"/>
      <c r="O258" s="11" t="str">
        <f>IFERROR(VLOOKUP($A258,'ITOrient M'!$P$3:$V$37,7,0),"")</f>
        <v/>
      </c>
      <c r="P258" s="11">
        <f>IFERROR(VLOOKUP($A258,'Jatka M'!$K$4:$Q$19,7,0),"")</f>
        <v>54.178940680413568</v>
      </c>
      <c r="Q258" s="11" t="str">
        <f>IFERROR(VLOOKUP($A258,'Korno M'!$AG$2:$AM$37,7,0),"")</f>
        <v/>
      </c>
      <c r="R258" s="11" t="str">
        <f>IFERROR(VLOOKUP($A258,'Mordownik M'!$H$3:$N$23,7,0),"")</f>
        <v/>
      </c>
      <c r="S258" s="11" t="str">
        <f>IFERROR(VLOOKUP($A258,'Orientakcja 15 M'!$M$3:$S$47,7,0),"")</f>
        <v/>
      </c>
      <c r="T258" s="11" t="str">
        <f>IFERROR(VLOOKUP($A258,'XXII Szago M'!$H$3:$N$45,7,0),"")</f>
        <v/>
      </c>
      <c r="U258" s="11" t="str">
        <f>IFERROR(VLOOKUP($A258,'XX zKompasem M'!$L$3:$R$33,7,0),"")</f>
        <v/>
      </c>
      <c r="V258" s="11" t="str">
        <f>IFERROR(VLOOKUP($A258,'H60 TR200 M'!$AS$3:$AY$102,7,0),"")</f>
        <v/>
      </c>
      <c r="W258" s="11" t="str">
        <f>IFERROR(VLOOKUP($A258,'H60 TR100 M'!$AJ$3:$AP$165,7,0),"")</f>
        <v/>
      </c>
      <c r="X258" s="11" t="str">
        <f>IFERROR(VLOOKUP($A258,'Liszkor M'!$BR$3:$BX$38,7,0),"")</f>
        <v/>
      </c>
      <c r="Y258" s="11" t="str">
        <f>IFERROR(VLOOKUP($A258,'KW M'!$BQ$2:$BW$10,7,0),"")</f>
        <v/>
      </c>
      <c r="Z258" s="11" t="str">
        <f>IFERROR(VLOOKUP($A258,'Wilga M'!$L$3:$R$41,7,0),"")</f>
        <v/>
      </c>
      <c r="AA258" s="11" t="str">
        <f>IFERROR(VLOOKUP($A258,'NM 200 M'!$M$6:$S$41,7,0),"")</f>
        <v/>
      </c>
      <c r="AB258" s="21">
        <f>MIN(COUNT(F258:AA258)-COUNT(#REF!,W258,#REF!)*0.1,6)</f>
        <v>1</v>
      </c>
    </row>
    <row r="259" spans="1:28">
      <c r="A259">
        <v>405</v>
      </c>
      <c r="B259" s="18" t="str">
        <f>VLOOKUP($A259,id!$C:$H,6,0)</f>
        <v>Bowar Piotr</v>
      </c>
      <c r="C259" s="18" t="str">
        <f>VLOOKUP($A259,id!$C:$H,4,0)</f>
        <v>Pekabex</v>
      </c>
      <c r="D259" s="2">
        <f>IF(E258=E259,D258,ROW(B257))</f>
        <v>257</v>
      </c>
      <c r="E259" s="10">
        <f>LARGE(F259:AA259,1)+IFERROR(LARGE(F259:AA259,2),0)+IFERROR(LARGE(F259:AA259,3),0)+IFERROR(LARGE(F259:AA259,4),0)+IFERROR(LARGE(F259:AA259,5),0)+IFERROR(LARGE(F259:AA259,6),0)</f>
        <v>53.976311810494458</v>
      </c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 t="str">
        <f>IFERROR(VLOOKUP($A259,'H60 TR200 M'!$AS$3:$AY$102,7,0),"")</f>
        <v/>
      </c>
      <c r="W259" s="11">
        <f>IFERROR(VLOOKUP($A259,'H60 TR100 M'!$AJ$3:$AP$165,7,0),"")</f>
        <v>53.976311810494458</v>
      </c>
      <c r="X259" s="11" t="str">
        <f>IFERROR(VLOOKUP($A259,'Liszkor M'!$BR$3:$BX$38,7,0),"")</f>
        <v/>
      </c>
      <c r="Y259" s="11" t="str">
        <f>IFERROR(VLOOKUP($A259,'KW M'!$BQ$2:$BW$10,7,0),"")</f>
        <v/>
      </c>
      <c r="Z259" s="11" t="str">
        <f>IFERROR(VLOOKUP($A259,'Wilga M'!$L$3:$R$41,7,0),"")</f>
        <v/>
      </c>
      <c r="AA259" s="11" t="str">
        <f>IFERROR(VLOOKUP($A259,'NM 200 M'!$M$6:$S$41,7,0),"")</f>
        <v/>
      </c>
      <c r="AB259" s="21">
        <f>MIN(COUNT(F259:AA259)-COUNT(#REF!,W259,#REF!)*0.1,6)</f>
        <v>0.9</v>
      </c>
    </row>
    <row r="260" spans="1:28">
      <c r="A260">
        <v>281</v>
      </c>
      <c r="B260" s="18" t="str">
        <f>VLOOKUP($A260,id!$C:$H,6,0)</f>
        <v>Larczyński Tomasz</v>
      </c>
      <c r="C260" s="18" t="str">
        <f>VLOOKUP($A260,id!$C:$H,4,0)</f>
        <v>Lepszy Gdańsk Jolanty Banach</v>
      </c>
      <c r="D260" s="2">
        <f>IF(E259=E260,D259,ROW(B258))</f>
        <v>258</v>
      </c>
      <c r="E260" s="10">
        <f>LARGE(F260:AA260,1)+IFERROR(LARGE(F260:AA260,2),0)+IFERROR(LARGE(F260:AA260,3),0)+IFERROR(LARGE(F260:AA260,4),0)+IFERROR(LARGE(F260:AA260,5),0)+IFERROR(LARGE(F260:AA260,6),0)</f>
        <v>53.877551020408156</v>
      </c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 t="str">
        <f>IFERROR(VLOOKUP($A260,'XXII Szago M'!$H$3:$N$45,7,0),"")</f>
        <v/>
      </c>
      <c r="U260" s="11">
        <f>IFERROR(VLOOKUP($A260,'XX zKompasem M'!$L$3:$R$33,7,0),"")</f>
        <v>53.877551020408156</v>
      </c>
      <c r="V260" s="11" t="str">
        <f>IFERROR(VLOOKUP($A260,'H60 TR200 M'!$AS$3:$AY$102,7,0),"")</f>
        <v/>
      </c>
      <c r="W260" s="11" t="str">
        <f>IFERROR(VLOOKUP($A260,'H60 TR100 M'!$AJ$3:$AP$165,7,0),"")</f>
        <v/>
      </c>
      <c r="X260" s="11" t="str">
        <f>IFERROR(VLOOKUP($A260,'Liszkor M'!$BR$3:$BX$38,7,0),"")</f>
        <v/>
      </c>
      <c r="Y260" s="11" t="str">
        <f>IFERROR(VLOOKUP($A260,'KW M'!$BQ$2:$BW$10,7,0),"")</f>
        <v/>
      </c>
      <c r="Z260" s="11" t="str">
        <f>IFERROR(VLOOKUP($A260,'Wilga M'!$L$3:$R$41,7,0),"")</f>
        <v/>
      </c>
      <c r="AA260" s="11" t="str">
        <f>IFERROR(VLOOKUP($A260,'NM 200 M'!$M$6:$S$41,7,0),"")</f>
        <v/>
      </c>
      <c r="AB260" s="21">
        <f>MIN(COUNT(F260:AA260)-COUNT(#REF!,W260,#REF!)*0.1,6)</f>
        <v>1</v>
      </c>
    </row>
    <row r="261" spans="1:28">
      <c r="A261">
        <v>533</v>
      </c>
      <c r="B261" s="18" t="str">
        <f>VLOOKUP($A261,id!$C:$H,6,0)</f>
        <v>Kijak Przemysław</v>
      </c>
      <c r="C261" s="18">
        <f>VLOOKUP($A261,id!$C:$H,4,0)</f>
        <v>0</v>
      </c>
      <c r="D261" s="2">
        <f>IF(E260=E261,D260,ROW(B259))</f>
        <v>259</v>
      </c>
      <c r="E261" s="10">
        <f>LARGE(F261:AA261,1)+IFERROR(LARGE(F261:AA261,2),0)+IFERROR(LARGE(F261:AA261,3),0)+IFERROR(LARGE(F261:AA261,4),0)+IFERROR(LARGE(F261:AA261,5),0)+IFERROR(LARGE(F261:AA261,6),0)</f>
        <v>53.629629629629626</v>
      </c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 t="str">
        <f>IFERROR(VLOOKUP($A261,'H60 TR200 M'!$AS$3:$AY$102,7,0),"")</f>
        <v/>
      </c>
      <c r="W261" s="11" t="str">
        <f>IFERROR(VLOOKUP($A261,'H60 TR100 M'!$AJ$3:$AP$165,7,0),"")</f>
        <v/>
      </c>
      <c r="X261" s="11" t="str">
        <f>IFERROR(VLOOKUP($A261,'Liszkor M'!$BR$3:$BX$38,7,0),"")</f>
        <v/>
      </c>
      <c r="Y261" s="11" t="str">
        <f>IFERROR(VLOOKUP($A261,'KW M'!$BQ$2:$BW$10,7,0),"")</f>
        <v/>
      </c>
      <c r="Z261" s="11">
        <f>IFERROR(VLOOKUP($A261,'Wilga M'!$L$3:$R$41,7,0),"")</f>
        <v>53.629629629629626</v>
      </c>
      <c r="AA261" s="11" t="str">
        <f>IFERROR(VLOOKUP($A261,'NM 200 M'!$M$6:$S$41,7,0),"")</f>
        <v/>
      </c>
      <c r="AB261" s="21">
        <f>MIN(COUNT(F261:AA261)-COUNT(#REF!,W261,#REF!)*0.1,6)</f>
        <v>1</v>
      </c>
    </row>
    <row r="262" spans="1:28">
      <c r="A262">
        <v>534</v>
      </c>
      <c r="B262" s="18" t="str">
        <f>VLOOKUP($A262,id!$C:$H,6,0)</f>
        <v>Skrzypiński Tomasz</v>
      </c>
      <c r="C262" s="18">
        <f>VLOOKUP($A262,id!$C:$H,4,0)</f>
        <v>0</v>
      </c>
      <c r="D262" s="2">
        <f>IF(E261=E262,D261,ROW(B260))</f>
        <v>259</v>
      </c>
      <c r="E262" s="10">
        <f>LARGE(F262:AA262,1)+IFERROR(LARGE(F262:AA262,2),0)+IFERROR(LARGE(F262:AA262,3),0)+IFERROR(LARGE(F262:AA262,4),0)+IFERROR(LARGE(F262:AA262,5),0)+IFERROR(LARGE(F262:AA262,6),0)</f>
        <v>53.629629629629626</v>
      </c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 t="str">
        <f>IFERROR(VLOOKUP($A262,'H60 TR200 M'!$AS$3:$AY$102,7,0),"")</f>
        <v/>
      </c>
      <c r="W262" s="11" t="str">
        <f>IFERROR(VLOOKUP($A262,'H60 TR100 M'!$AJ$3:$AP$165,7,0),"")</f>
        <v/>
      </c>
      <c r="X262" s="11" t="str">
        <f>IFERROR(VLOOKUP($A262,'Liszkor M'!$BR$3:$BX$38,7,0),"")</f>
        <v/>
      </c>
      <c r="Y262" s="11" t="str">
        <f>IFERROR(VLOOKUP($A262,'KW M'!$BQ$2:$BW$10,7,0),"")</f>
        <v/>
      </c>
      <c r="Z262" s="11">
        <f>IFERROR(VLOOKUP($A262,'Wilga M'!$L$3:$R$41,7,0),"")</f>
        <v>53.629629629629626</v>
      </c>
      <c r="AA262" s="11" t="str">
        <f>IFERROR(VLOOKUP($A262,'NM 200 M'!$M$6:$S$41,7,0),"")</f>
        <v/>
      </c>
      <c r="AB262" s="21">
        <f>MIN(COUNT(F262:AA262)-COUNT(#REF!,W262,#REF!)*0.1,6)</f>
        <v>1</v>
      </c>
    </row>
    <row r="263" spans="1:28">
      <c r="A263">
        <v>406</v>
      </c>
      <c r="B263" s="18" t="str">
        <f>VLOOKUP($A263,id!$C:$H,6,0)</f>
        <v>Sielski Karol</v>
      </c>
      <c r="C263" s="18">
        <f>VLOOKUP($A263,id!$C:$H,4,0)</f>
        <v>0</v>
      </c>
      <c r="D263" s="2">
        <f>IF(E262=E263,D262,ROW(B261))</f>
        <v>261</v>
      </c>
      <c r="E263" s="10">
        <f>LARGE(F263:AA263,1)+IFERROR(LARGE(F263:AA263,2),0)+IFERROR(LARGE(F263:AA263,3),0)+IFERROR(LARGE(F263:AA263,4),0)+IFERROR(LARGE(F263:AA263,5),0)+IFERROR(LARGE(F263:AA263,6),0)</f>
        <v>53.62645005146463</v>
      </c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 t="str">
        <f>IFERROR(VLOOKUP($A263,'H60 TR200 M'!$AS$3:$AY$102,7,0),"")</f>
        <v/>
      </c>
      <c r="W263" s="11">
        <f>IFERROR(VLOOKUP($A263,'H60 TR100 M'!$AJ$3:$AP$165,7,0),"")</f>
        <v>53.62645005146463</v>
      </c>
      <c r="X263" s="11" t="str">
        <f>IFERROR(VLOOKUP($A263,'Liszkor M'!$BR$3:$BX$38,7,0),"")</f>
        <v/>
      </c>
      <c r="Y263" s="11" t="str">
        <f>IFERROR(VLOOKUP($A263,'KW M'!$BQ$2:$BW$10,7,0),"")</f>
        <v/>
      </c>
      <c r="Z263" s="11" t="str">
        <f>IFERROR(VLOOKUP($A263,'Wilga M'!$L$3:$R$41,7,0),"")</f>
        <v/>
      </c>
      <c r="AA263" s="11" t="str">
        <f>IFERROR(VLOOKUP($A263,'NM 200 M'!$M$6:$S$41,7,0),"")</f>
        <v/>
      </c>
      <c r="AB263" s="21">
        <f>MIN(COUNT(F263:AA263)-COUNT(#REF!,W263,#REF!)*0.1,6)</f>
        <v>0.9</v>
      </c>
    </row>
    <row r="264" spans="1:28">
      <c r="A264">
        <v>407</v>
      </c>
      <c r="B264" s="18" t="str">
        <f>VLOOKUP($A264,id!$C:$H,6,0)</f>
        <v>Skowron Kamil</v>
      </c>
      <c r="C264" s="18">
        <f>VLOOKUP($A264,id!$C:$H,4,0)</f>
        <v>0</v>
      </c>
      <c r="D264" s="2">
        <f>IF(E263=E264,D263,ROW(B262))</f>
        <v>262</v>
      </c>
      <c r="E264" s="10">
        <f>LARGE(F264:AA264,1)+IFERROR(LARGE(F264:AA264,2),0)+IFERROR(LARGE(F264:AA264,3),0)+IFERROR(LARGE(F264:AA264,4),0)+IFERROR(LARGE(F264:AA264,5),0)+IFERROR(LARGE(F264:AA264,6),0)</f>
        <v>53.618991989319063</v>
      </c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 t="str">
        <f>IFERROR(VLOOKUP($A264,'H60 TR200 M'!$AS$3:$AY$102,7,0),"")</f>
        <v/>
      </c>
      <c r="W264" s="11">
        <f>IFERROR(VLOOKUP($A264,'H60 TR100 M'!$AJ$3:$AP$165,7,0),"")</f>
        <v>53.618991989319063</v>
      </c>
      <c r="X264" s="11" t="str">
        <f>IFERROR(VLOOKUP($A264,'Liszkor M'!$BR$3:$BX$38,7,0),"")</f>
        <v/>
      </c>
      <c r="Y264" s="11" t="str">
        <f>IFERROR(VLOOKUP($A264,'KW M'!$BQ$2:$BW$10,7,0),"")</f>
        <v/>
      </c>
      <c r="Z264" s="11" t="str">
        <f>IFERROR(VLOOKUP($A264,'Wilga M'!$L$3:$R$41,7,0),"")</f>
        <v/>
      </c>
      <c r="AA264" s="11" t="str">
        <f>IFERROR(VLOOKUP($A264,'NM 200 M'!$M$6:$S$41,7,0),"")</f>
        <v/>
      </c>
      <c r="AB264" s="21">
        <f>MIN(COUNT(F264:AA264)-COUNT(#REF!,W264,#REF!)*0.1,6)</f>
        <v>0.9</v>
      </c>
    </row>
    <row r="265" spans="1:28">
      <c r="A265">
        <v>310</v>
      </c>
      <c r="B265" s="18" t="str">
        <f>VLOOKUP($A265,id!$C:$H,6,0)</f>
        <v>Grundkowski Jacek</v>
      </c>
      <c r="C265" s="18">
        <f>VLOOKUP($A265,id!$C:$H,4,0)</f>
        <v>0</v>
      </c>
      <c r="D265" s="2">
        <f>IF(E264=E265,D264,ROW(B263))</f>
        <v>263</v>
      </c>
      <c r="E265" s="10">
        <f>LARGE(F265:AA265,1)+IFERROR(LARGE(F265:AA265,2),0)+IFERROR(LARGE(F265:AA265,3),0)+IFERROR(LARGE(F265:AA265,4),0)+IFERROR(LARGE(F265:AA265,5),0)+IFERROR(LARGE(F265:AA265,6),0)</f>
        <v>53.584588222063879</v>
      </c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>
        <f>IFERROR(VLOOKUP($A265,'H60 TR200 M'!$AS$3:$AY$102,7,0),"")</f>
        <v>53.584588222063879</v>
      </c>
      <c r="W265" s="11" t="str">
        <f>IFERROR(VLOOKUP($A265,'H60 TR100 M'!$AJ$3:$AP$165,7,0),"")</f>
        <v/>
      </c>
      <c r="X265" s="11" t="str">
        <f>IFERROR(VLOOKUP($A265,'Liszkor M'!$BR$3:$BX$38,7,0),"")</f>
        <v/>
      </c>
      <c r="Y265" s="11" t="str">
        <f>IFERROR(VLOOKUP($A265,'KW M'!$BQ$2:$BW$10,7,0),"")</f>
        <v/>
      </c>
      <c r="Z265" s="11" t="str">
        <f>IFERROR(VLOOKUP($A265,'Wilga M'!$L$3:$R$41,7,0),"")</f>
        <v/>
      </c>
      <c r="AA265" s="11" t="str">
        <f>IFERROR(VLOOKUP($A265,'NM 200 M'!$M$6:$S$41,7,0),"")</f>
        <v/>
      </c>
      <c r="AB265" s="21">
        <f>MIN(COUNT(F265:AA265)-COUNT(#REF!,W265,#REF!)*0.1,6)</f>
        <v>1</v>
      </c>
    </row>
    <row r="266" spans="1:28">
      <c r="A266">
        <v>311</v>
      </c>
      <c r="B266" s="18" t="str">
        <f>VLOOKUP($A266,id!$C:$H,6,0)</f>
        <v>Krutak Jarosław</v>
      </c>
      <c r="C266" s="18" t="str">
        <f>VLOOKUP($A266,id!$C:$H,4,0)</f>
        <v>HOBET</v>
      </c>
      <c r="D266" s="2">
        <f>IF(E265=E266,D265,ROW(B264))</f>
        <v>264</v>
      </c>
      <c r="E266" s="10">
        <f>LARGE(F266:AA266,1)+IFERROR(LARGE(F266:AA266,2),0)+IFERROR(LARGE(F266:AA266,3),0)+IFERROR(LARGE(F266:AA266,4),0)+IFERROR(LARGE(F266:AA266,5),0)+IFERROR(LARGE(F266:AA266,6),0)</f>
        <v>53.57811456852545</v>
      </c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>
        <f>IFERROR(VLOOKUP($A266,'H60 TR200 M'!$AS$3:$AY$102,7,0),"")</f>
        <v>53.57811456852545</v>
      </c>
      <c r="W266" s="11" t="str">
        <f>IFERROR(VLOOKUP($A266,'H60 TR100 M'!$AJ$3:$AP$165,7,0),"")</f>
        <v/>
      </c>
      <c r="X266" s="11" t="str">
        <f>IFERROR(VLOOKUP($A266,'Liszkor M'!$BR$3:$BX$38,7,0),"")</f>
        <v/>
      </c>
      <c r="Y266" s="11" t="str">
        <f>IFERROR(VLOOKUP($A266,'KW M'!$BQ$2:$BW$10,7,0),"")</f>
        <v/>
      </c>
      <c r="Z266" s="11" t="str">
        <f>IFERROR(VLOOKUP($A266,'Wilga M'!$L$3:$R$41,7,0),"")</f>
        <v/>
      </c>
      <c r="AA266" s="11" t="str">
        <f>IFERROR(VLOOKUP($A266,'NM 200 M'!$M$6:$S$41,7,0),"")</f>
        <v/>
      </c>
      <c r="AB266" s="21">
        <f>MIN(COUNT(F266:AA266)-COUNT(#REF!,W266,#REF!)*0.1,6)</f>
        <v>1</v>
      </c>
    </row>
    <row r="267" spans="1:28">
      <c r="A267">
        <v>408</v>
      </c>
      <c r="B267" s="18" t="str">
        <f>VLOOKUP($A267,id!$C:$H,6,0)</f>
        <v>Szymkun Marek</v>
      </c>
      <c r="C267" s="18">
        <f>VLOOKUP($A267,id!$C:$H,4,0)</f>
        <v>0</v>
      </c>
      <c r="D267" s="2">
        <f>IF(E266=E267,D266,ROW(B265))</f>
        <v>265</v>
      </c>
      <c r="E267" s="10">
        <f>LARGE(F267:AA267,1)+IFERROR(LARGE(F267:AA267,2),0)+IFERROR(LARGE(F267:AA267,3),0)+IFERROR(LARGE(F267:AA267,4),0)+IFERROR(LARGE(F267:AA267,5),0)+IFERROR(LARGE(F267:AA267,6),0)</f>
        <v>50.938042389853109</v>
      </c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 t="str">
        <f>IFERROR(VLOOKUP($A267,'H60 TR200 M'!$AS$3:$AY$102,7,0),"")</f>
        <v/>
      </c>
      <c r="W267" s="11">
        <f>IFERROR(VLOOKUP($A267,'H60 TR100 M'!$AJ$3:$AP$165,7,0),"")</f>
        <v>50.938042389853109</v>
      </c>
      <c r="X267" s="11" t="str">
        <f>IFERROR(VLOOKUP($A267,'Liszkor M'!$BR$3:$BX$38,7,0),"")</f>
        <v/>
      </c>
      <c r="Y267" s="11" t="str">
        <f>IFERROR(VLOOKUP($A267,'KW M'!$BQ$2:$BW$10,7,0),"")</f>
        <v/>
      </c>
      <c r="Z267" s="11" t="str">
        <f>IFERROR(VLOOKUP($A267,'Wilga M'!$L$3:$R$41,7,0),"")</f>
        <v/>
      </c>
      <c r="AA267" s="11" t="str">
        <f>IFERROR(VLOOKUP($A267,'NM 200 M'!$M$6:$S$41,7,0),"")</f>
        <v/>
      </c>
      <c r="AB267" s="21">
        <f>MIN(COUNT(F267:AA267)-COUNT(#REF!,W267,#REF!)*0.1,6)</f>
        <v>0.9</v>
      </c>
    </row>
    <row r="268" spans="1:28">
      <c r="A268">
        <v>409</v>
      </c>
      <c r="B268" s="18" t="str">
        <f>VLOOKUP($A268,id!$C:$H,6,0)</f>
        <v>Szymkun Dariusz</v>
      </c>
      <c r="C268" s="18" t="str">
        <f>VLOOKUP($A268,id!$C:$H,4,0)</f>
        <v>wataha</v>
      </c>
      <c r="D268" s="2">
        <f>IF(E267=E268,D267,ROW(B266))</f>
        <v>266</v>
      </c>
      <c r="E268" s="10">
        <f>LARGE(F268:AA268,1)+IFERROR(LARGE(F268:AA268,2),0)+IFERROR(LARGE(F268:AA268,3),0)+IFERROR(LARGE(F268:AA268,4),0)+IFERROR(LARGE(F268:AA268,5),0)+IFERROR(LARGE(F268:AA268,6),0)</f>
        <v>50.794746368513366</v>
      </c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 t="str">
        <f>IFERROR(VLOOKUP($A268,'H60 TR200 M'!$AS$3:$AY$102,7,0),"")</f>
        <v/>
      </c>
      <c r="W268" s="11">
        <f>IFERROR(VLOOKUP($A268,'H60 TR100 M'!$AJ$3:$AP$165,7,0),"")</f>
        <v>50.794746368513366</v>
      </c>
      <c r="X268" s="11" t="str">
        <f>IFERROR(VLOOKUP($A268,'Liszkor M'!$BR$3:$BX$38,7,0),"")</f>
        <v/>
      </c>
      <c r="Y268" s="11" t="str">
        <f>IFERROR(VLOOKUP($A268,'KW M'!$BQ$2:$BW$10,7,0),"")</f>
        <v/>
      </c>
      <c r="Z268" s="11" t="str">
        <f>IFERROR(VLOOKUP($A268,'Wilga M'!$L$3:$R$41,7,0),"")</f>
        <v/>
      </c>
      <c r="AA268" s="11" t="str">
        <f>IFERROR(VLOOKUP($A268,'NM 200 M'!$M$6:$S$41,7,0),"")</f>
        <v/>
      </c>
      <c r="AB268" s="21">
        <f>MIN(COUNT(F268:AA268)-COUNT(#REF!,W268,#REF!)*0.1,6)</f>
        <v>0.9</v>
      </c>
    </row>
    <row r="269" spans="1:28">
      <c r="A269">
        <v>410</v>
      </c>
      <c r="B269" s="18" t="str">
        <f>VLOOKUP($A269,id!$C:$H,6,0)</f>
        <v>Sudolski Wojciech</v>
      </c>
      <c r="C269" s="18">
        <f>VLOOKUP($A269,id!$C:$H,4,0)</f>
        <v>0</v>
      </c>
      <c r="D269" s="2">
        <f>IF(E268=E269,D268,ROW(B267))</f>
        <v>267</v>
      </c>
      <c r="E269" s="10">
        <f>LARGE(F269:AA269,1)+IFERROR(LARGE(F269:AA269,2),0)+IFERROR(LARGE(F269:AA269,3),0)+IFERROR(LARGE(F269:AA269,4),0)+IFERROR(LARGE(F269:AA269,5),0)+IFERROR(LARGE(F269:AA269,6),0)</f>
        <v>50.618584709479769</v>
      </c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 t="str">
        <f>IFERROR(VLOOKUP($A269,'H60 TR200 M'!$AS$3:$AY$102,7,0),"")</f>
        <v/>
      </c>
      <c r="W269" s="11">
        <f>IFERROR(VLOOKUP($A269,'H60 TR100 M'!$AJ$3:$AP$165,7,0),"")</f>
        <v>50.618584709479769</v>
      </c>
      <c r="X269" s="11" t="str">
        <f>IFERROR(VLOOKUP($A269,'Liszkor M'!$BR$3:$BX$38,7,0),"")</f>
        <v/>
      </c>
      <c r="Y269" s="11" t="str">
        <f>IFERROR(VLOOKUP($A269,'KW M'!$BQ$2:$BW$10,7,0),"")</f>
        <v/>
      </c>
      <c r="Z269" s="11" t="str">
        <f>IFERROR(VLOOKUP($A269,'Wilga M'!$L$3:$R$41,7,0),"")</f>
        <v/>
      </c>
      <c r="AA269" s="11" t="str">
        <f>IFERROR(VLOOKUP($A269,'NM 200 M'!$M$6:$S$41,7,0),"")</f>
        <v/>
      </c>
      <c r="AB269" s="21">
        <f>MIN(COUNT(F269:AA269)-COUNT(#REF!,W269,#REF!)*0.1,6)</f>
        <v>0.9</v>
      </c>
    </row>
    <row r="270" spans="1:28">
      <c r="A270">
        <v>411</v>
      </c>
      <c r="B270" s="18" t="str">
        <f>VLOOKUP($A270,id!$C:$H,6,0)</f>
        <v>Roszman Michał</v>
      </c>
      <c r="C270" s="18" t="str">
        <f>VLOOKUP($A270,id!$C:$H,4,0)</f>
        <v>Ślimaki</v>
      </c>
      <c r="D270" s="2">
        <f>IF(E269=E270,D269,ROW(B268))</f>
        <v>268</v>
      </c>
      <c r="E270" s="10">
        <f>LARGE(F270:AA270,1)+IFERROR(LARGE(F270:AA270,2),0)+IFERROR(LARGE(F270:AA270,3),0)+IFERROR(LARGE(F270:AA270,4),0)+IFERROR(LARGE(F270:AA270,5),0)+IFERROR(LARGE(F270:AA270,6),0)</f>
        <v>50.612733695498029</v>
      </c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 t="str">
        <f>IFERROR(VLOOKUP($A270,'H60 TR200 M'!$AS$3:$AY$102,7,0),"")</f>
        <v/>
      </c>
      <c r="W270" s="11">
        <f>IFERROR(VLOOKUP($A270,'H60 TR100 M'!$AJ$3:$AP$165,7,0),"")</f>
        <v>50.612733695498029</v>
      </c>
      <c r="X270" s="11" t="str">
        <f>IFERROR(VLOOKUP($A270,'Liszkor M'!$BR$3:$BX$38,7,0),"")</f>
        <v/>
      </c>
      <c r="Y270" s="11" t="str">
        <f>IFERROR(VLOOKUP($A270,'KW M'!$BQ$2:$BW$10,7,0),"")</f>
        <v/>
      </c>
      <c r="Z270" s="11" t="str">
        <f>IFERROR(VLOOKUP($A270,'Wilga M'!$L$3:$R$41,7,0),"")</f>
        <v/>
      </c>
      <c r="AA270" s="11" t="str">
        <f>IFERROR(VLOOKUP($A270,'NM 200 M'!$M$6:$S$41,7,0),"")</f>
        <v/>
      </c>
      <c r="AB270" s="21">
        <f>MIN(COUNT(F270:AA270)-COUNT(#REF!,W270,#REF!)*0.1,6)</f>
        <v>0.9</v>
      </c>
    </row>
    <row r="271" spans="1:28">
      <c r="A271">
        <v>412</v>
      </c>
      <c r="B271" s="18" t="str">
        <f>VLOOKUP($A271,id!$C:$H,6,0)</f>
        <v>Sawicki Krzysztof</v>
      </c>
      <c r="C271" s="18">
        <f>VLOOKUP($A271,id!$C:$H,4,0)</f>
        <v>0</v>
      </c>
      <c r="D271" s="2">
        <f>IF(E270=E271,D270,ROW(B269))</f>
        <v>269</v>
      </c>
      <c r="E271" s="10">
        <f>LARGE(F271:AA271,1)+IFERROR(LARGE(F271:AA271,2),0)+IFERROR(LARGE(F271:AA271,3),0)+IFERROR(LARGE(F271:AA271,4),0)+IFERROR(LARGE(F271:AA271,5),0)+IFERROR(LARGE(F271:AA271,6),0)</f>
        <v>50.574735050466614</v>
      </c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 t="str">
        <f>IFERROR(VLOOKUP($A271,'H60 TR200 M'!$AS$3:$AY$102,7,0),"")</f>
        <v/>
      </c>
      <c r="W271" s="11">
        <f>IFERROR(VLOOKUP($A271,'H60 TR100 M'!$AJ$3:$AP$165,7,0),"")</f>
        <v>50.574735050466614</v>
      </c>
      <c r="X271" s="11" t="str">
        <f>IFERROR(VLOOKUP($A271,'Liszkor M'!$BR$3:$BX$38,7,0),"")</f>
        <v/>
      </c>
      <c r="Y271" s="11" t="str">
        <f>IFERROR(VLOOKUP($A271,'KW M'!$BQ$2:$BW$10,7,0),"")</f>
        <v/>
      </c>
      <c r="Z271" s="11" t="str">
        <f>IFERROR(VLOOKUP($A271,'Wilga M'!$L$3:$R$41,7,0),"")</f>
        <v/>
      </c>
      <c r="AA271" s="11" t="str">
        <f>IFERROR(VLOOKUP($A271,'NM 200 M'!$M$6:$S$41,7,0),"")</f>
        <v/>
      </c>
      <c r="AB271" s="21">
        <f>MIN(COUNT(F271:AA271)-COUNT(#REF!,W271,#REF!)*0.1,6)</f>
        <v>0.9</v>
      </c>
    </row>
    <row r="272" spans="1:28">
      <c r="A272">
        <v>413</v>
      </c>
      <c r="B272" s="18" t="str">
        <f>VLOOKUP($A272,id!$C:$H,6,0)</f>
        <v>Świtoń Łukasz</v>
      </c>
      <c r="C272" s="18">
        <f>VLOOKUP($A272,id!$C:$H,4,0)</f>
        <v>0</v>
      </c>
      <c r="D272" s="2">
        <f>IF(E271=E272,D271,ROW(B270))</f>
        <v>270</v>
      </c>
      <c r="E272" s="10">
        <f>LARGE(F272:AA272,1)+IFERROR(LARGE(F272:AA272,2),0)+IFERROR(LARGE(F272:AA272,3),0)+IFERROR(LARGE(F272:AA272,4),0)+IFERROR(LARGE(F272:AA272,5),0)+IFERROR(LARGE(F272:AA272,6),0)</f>
        <v>50.568894168693788</v>
      </c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 t="str">
        <f>IFERROR(VLOOKUP($A272,'H60 TR200 M'!$AS$3:$AY$102,7,0),"")</f>
        <v/>
      </c>
      <c r="W272" s="11">
        <f>IFERROR(VLOOKUP($A272,'H60 TR100 M'!$AJ$3:$AP$165,7,0),"")</f>
        <v>50.568894168693788</v>
      </c>
      <c r="X272" s="11" t="str">
        <f>IFERROR(VLOOKUP($A272,'Liszkor M'!$BR$3:$BX$38,7,0),"")</f>
        <v/>
      </c>
      <c r="Y272" s="11" t="str">
        <f>IFERROR(VLOOKUP($A272,'KW M'!$BQ$2:$BW$10,7,0),"")</f>
        <v/>
      </c>
      <c r="Z272" s="11" t="str">
        <f>IFERROR(VLOOKUP($A272,'Wilga M'!$L$3:$R$41,7,0),"")</f>
        <v/>
      </c>
      <c r="AA272" s="11" t="str">
        <f>IFERROR(VLOOKUP($A272,'NM 200 M'!$M$6:$S$41,7,0),"")</f>
        <v/>
      </c>
      <c r="AB272" s="21">
        <f>MIN(COUNT(F272:AA272)-COUNT(#REF!,W272,#REF!)*0.1,6)</f>
        <v>0.9</v>
      </c>
    </row>
    <row r="273" spans="1:28">
      <c r="A273">
        <v>414</v>
      </c>
      <c r="B273" s="18" t="str">
        <f>VLOOKUP($A273,id!$C:$H,6,0)</f>
        <v>Stępień Jarosław</v>
      </c>
      <c r="C273" s="18" t="str">
        <f>VLOOKUP($A273,id!$C:$H,4,0)</f>
        <v>Ślimaki</v>
      </c>
      <c r="D273" s="2">
        <f>IF(E272=E273,D272,ROW(B271))</f>
        <v>271</v>
      </c>
      <c r="E273" s="10">
        <f>LARGE(F273:AA273,1)+IFERROR(LARGE(F273:AA273,2),0)+IFERROR(LARGE(F273:AA273,3),0)+IFERROR(LARGE(F273:AA273,4),0)+IFERROR(LARGE(F273:AA273,5),0)+IFERROR(LARGE(F273:AA273,6),0)</f>
        <v>50.56305463589333</v>
      </c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 t="str">
        <f>IFERROR(VLOOKUP($A273,'H60 TR200 M'!$AS$3:$AY$102,7,0),"")</f>
        <v/>
      </c>
      <c r="W273" s="11">
        <f>IFERROR(VLOOKUP($A273,'H60 TR100 M'!$AJ$3:$AP$165,7,0),"")</f>
        <v>50.56305463589333</v>
      </c>
      <c r="X273" s="11" t="str">
        <f>IFERROR(VLOOKUP($A273,'Liszkor M'!$BR$3:$BX$38,7,0),"")</f>
        <v/>
      </c>
      <c r="Y273" s="11" t="str">
        <f>IFERROR(VLOOKUP($A273,'KW M'!$BQ$2:$BW$10,7,0),"")</f>
        <v/>
      </c>
      <c r="Z273" s="11" t="str">
        <f>IFERROR(VLOOKUP($A273,'Wilga M'!$L$3:$R$41,7,0),"")</f>
        <v/>
      </c>
      <c r="AA273" s="11" t="str">
        <f>IFERROR(VLOOKUP($A273,'NM 200 M'!$M$6:$S$41,7,0),"")</f>
        <v/>
      </c>
      <c r="AB273" s="21">
        <f>MIN(COUNT(F273:AA273)-COUNT(#REF!,W273,#REF!)*0.1,6)</f>
        <v>0.9</v>
      </c>
    </row>
    <row r="274" spans="1:28">
      <c r="A274">
        <v>415</v>
      </c>
      <c r="B274" s="18" t="str">
        <f>VLOOKUP($A274,id!$C:$H,6,0)</f>
        <v>Kałka Tadeusz</v>
      </c>
      <c r="C274" s="18">
        <f>VLOOKUP($A274,id!$C:$H,4,0)</f>
        <v>0</v>
      </c>
      <c r="D274" s="2">
        <f>IF(E273=E274,D273,ROW(B272))</f>
        <v>272</v>
      </c>
      <c r="E274" s="10">
        <f>LARGE(F274:AA274,1)+IFERROR(LARGE(F274:AA274,2),0)+IFERROR(LARGE(F274:AA274,3),0)+IFERROR(LARGE(F274:AA274,4),0)+IFERROR(LARGE(F274:AA274,5),0)+IFERROR(LARGE(F274:AA274,6),0)</f>
        <v>50.555757116173332</v>
      </c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 t="str">
        <f>IFERROR(VLOOKUP($A274,'H60 TR200 M'!$AS$3:$AY$102,7,0),"")</f>
        <v/>
      </c>
      <c r="W274" s="11">
        <f>IFERROR(VLOOKUP($A274,'H60 TR100 M'!$AJ$3:$AP$165,7,0),"")</f>
        <v>50.555757116173332</v>
      </c>
      <c r="X274" s="11" t="str">
        <f>IFERROR(VLOOKUP($A274,'Liszkor M'!$BR$3:$BX$38,7,0),"")</f>
        <v/>
      </c>
      <c r="Y274" s="11" t="str">
        <f>IFERROR(VLOOKUP($A274,'KW M'!$BQ$2:$BW$10,7,0),"")</f>
        <v/>
      </c>
      <c r="Z274" s="11" t="str">
        <f>IFERROR(VLOOKUP($A274,'Wilga M'!$L$3:$R$41,7,0),"")</f>
        <v/>
      </c>
      <c r="AA274" s="11" t="str">
        <f>IFERROR(VLOOKUP($A274,'NM 200 M'!$M$6:$S$41,7,0),"")</f>
        <v/>
      </c>
      <c r="AB274" s="21">
        <f>MIN(COUNT(F274:AA274)-COUNT(#REF!,W274,#REF!)*0.1,6)</f>
        <v>0.9</v>
      </c>
    </row>
    <row r="275" spans="1:28">
      <c r="A275">
        <v>416</v>
      </c>
      <c r="B275" s="18" t="str">
        <f>VLOOKUP($A275,id!$C:$H,6,0)</f>
        <v>Sprutta Damian</v>
      </c>
      <c r="C275" s="18">
        <f>VLOOKUP($A275,id!$C:$H,4,0)</f>
        <v>0</v>
      </c>
      <c r="D275" s="2">
        <f>IF(E274=E275,D274,ROW(B273))</f>
        <v>273</v>
      </c>
      <c r="E275" s="10">
        <f>LARGE(F275:AA275,1)+IFERROR(LARGE(F275:AA275,2),0)+IFERROR(LARGE(F275:AA275,3),0)+IFERROR(LARGE(F275:AA275,4),0)+IFERROR(LARGE(F275:AA275,5),0)+IFERROR(LARGE(F275:AA275,6),0)</f>
        <v>50.548461702580411</v>
      </c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 t="str">
        <f>IFERROR(VLOOKUP($A275,'H60 TR200 M'!$AS$3:$AY$102,7,0),"")</f>
        <v/>
      </c>
      <c r="W275" s="11">
        <f>IFERROR(VLOOKUP($A275,'H60 TR100 M'!$AJ$3:$AP$165,7,0),"")</f>
        <v>50.548461702580411</v>
      </c>
      <c r="X275" s="11" t="str">
        <f>IFERROR(VLOOKUP($A275,'Liszkor M'!$BR$3:$BX$38,7,0),"")</f>
        <v/>
      </c>
      <c r="Y275" s="11" t="str">
        <f>IFERROR(VLOOKUP($A275,'KW M'!$BQ$2:$BW$10,7,0),"")</f>
        <v/>
      </c>
      <c r="Z275" s="11" t="str">
        <f>IFERROR(VLOOKUP($A275,'Wilga M'!$L$3:$R$41,7,0),"")</f>
        <v/>
      </c>
      <c r="AA275" s="11" t="str">
        <f>IFERROR(VLOOKUP($A275,'NM 200 M'!$M$6:$S$41,7,0),"")</f>
        <v/>
      </c>
      <c r="AB275" s="21">
        <f>MIN(COUNT(F275:AA275)-COUNT(#REF!,W275,#REF!)*0.1,6)</f>
        <v>0.9</v>
      </c>
    </row>
    <row r="276" spans="1:28">
      <c r="A276">
        <v>417</v>
      </c>
      <c r="B276" s="18" t="str">
        <f>VLOOKUP($A276,id!$C:$H,6,0)</f>
        <v>Szkudlarz Maciej</v>
      </c>
      <c r="C276" s="18">
        <f>VLOOKUP($A276,id!$C:$H,4,0)</f>
        <v>0</v>
      </c>
      <c r="D276" s="2">
        <f>IF(E275=E276,D275,ROW(B274))</f>
        <v>274</v>
      </c>
      <c r="E276" s="10">
        <f>LARGE(F276:AA276,1)+IFERROR(LARGE(F276:AA276,2),0)+IFERROR(LARGE(F276:AA276,3),0)+IFERROR(LARGE(F276:AA276,4),0)+IFERROR(LARGE(F276:AA276,5),0)+IFERROR(LARGE(F276:AA276,6),0)</f>
        <v>50.098788602194197</v>
      </c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 t="str">
        <f>IFERROR(VLOOKUP($A276,'H60 TR200 M'!$AS$3:$AY$102,7,0),"")</f>
        <v/>
      </c>
      <c r="W276" s="11">
        <f>IFERROR(VLOOKUP($A276,'H60 TR100 M'!$AJ$3:$AP$165,7,0),"")</f>
        <v>50.098788602194197</v>
      </c>
      <c r="X276" s="11" t="str">
        <f>IFERROR(VLOOKUP($A276,'Liszkor M'!$BR$3:$BX$38,7,0),"")</f>
        <v/>
      </c>
      <c r="Y276" s="11" t="str">
        <f>IFERROR(VLOOKUP($A276,'KW M'!$BQ$2:$BW$10,7,0),"")</f>
        <v/>
      </c>
      <c r="Z276" s="11" t="str">
        <f>IFERROR(VLOOKUP($A276,'Wilga M'!$L$3:$R$41,7,0),"")</f>
        <v/>
      </c>
      <c r="AA276" s="11" t="str">
        <f>IFERROR(VLOOKUP($A276,'NM 200 M'!$M$6:$S$41,7,0),"")</f>
        <v/>
      </c>
      <c r="AB276" s="21">
        <f>MIN(COUNT(F276:AA276)-COUNT(#REF!,W276,#REF!)*0.1,6)</f>
        <v>0.9</v>
      </c>
    </row>
    <row r="277" spans="1:28">
      <c r="A277">
        <v>195</v>
      </c>
      <c r="B277" s="18" t="str">
        <f>VLOOKUP($A277,id!$C:$H,6,0)</f>
        <v>Batory Marek</v>
      </c>
      <c r="C277" s="18" t="str">
        <f>VLOOKUP($A277,id!$C:$H,4,0)</f>
        <v>Batory Bau</v>
      </c>
      <c r="D277" s="2">
        <f>IF(E276=E277,D276,ROW(B275))</f>
        <v>275</v>
      </c>
      <c r="E277" s="10">
        <f>LARGE(F277:AA277,1)+IFERROR(LARGE(F277:AA277,2),0)+IFERROR(LARGE(F277:AA277,3),0)+IFERROR(LARGE(F277:AA277,4),0)+IFERROR(LARGE(F277:AA277,5),0)+IFERROR(LARGE(F277:AA277,6),0)</f>
        <v>49.911592230292705</v>
      </c>
      <c r="F277" s="11"/>
      <c r="G277" s="11"/>
      <c r="H277" s="11"/>
      <c r="I277" s="11"/>
      <c r="J277" s="11" t="str">
        <f>IFERROR(VLOOKUP($A277,'Mazurskie Tropy M'!$L$2:$R$39,7,0),"")</f>
        <v/>
      </c>
      <c r="K277" s="11" t="str">
        <f>IFERROR(VLOOKUP($A277,'Grassor 300 M'!$BV$5:$CB$30,7,0),"")</f>
        <v/>
      </c>
      <c r="L277" s="11" t="str">
        <f>IFERROR(VLOOKUP($A277,'BO M'!$Q$2:$W$57,7,0),"")</f>
        <v/>
      </c>
      <c r="M277" s="11">
        <f>IFERROR(VLOOKUP($A277,'Hawran M'!$AN$3:$AT$38,7,0),"")</f>
        <v>49.911592230292705</v>
      </c>
      <c r="N277" s="11" t="str">
        <f>IFERROR(VLOOKUP($A277,'Orientakcja 14 M'!$M$3:$S$43,7,0),"")</f>
        <v/>
      </c>
      <c r="O277" s="11" t="str">
        <f>IFERROR(VLOOKUP($A277,'ITOrient M'!$P$3:$V$37,7,0),"")</f>
        <v/>
      </c>
      <c r="P277" s="11" t="str">
        <f>IFERROR(VLOOKUP($A277,'Jatka M'!$K$4:$Q$19,7,0),"")</f>
        <v/>
      </c>
      <c r="Q277" s="11" t="str">
        <f>IFERROR(VLOOKUP($A277,'Korno M'!$AG$2:$AM$37,7,0),"")</f>
        <v/>
      </c>
      <c r="R277" s="11" t="str">
        <f>IFERROR(VLOOKUP($A277,'Mordownik M'!$H$3:$N$23,7,0),"")</f>
        <v/>
      </c>
      <c r="S277" s="11" t="str">
        <f>IFERROR(VLOOKUP($A277,'Orientakcja 15 M'!$M$3:$S$47,7,0),"")</f>
        <v/>
      </c>
      <c r="T277" s="11" t="str">
        <f>IFERROR(VLOOKUP($A277,'XXII Szago M'!$H$3:$N$45,7,0),"")</f>
        <v/>
      </c>
      <c r="U277" s="11" t="str">
        <f>IFERROR(VLOOKUP($A277,'XX zKompasem M'!$L$3:$R$33,7,0),"")</f>
        <v/>
      </c>
      <c r="V277" s="11" t="str">
        <f>IFERROR(VLOOKUP($A277,'H60 TR200 M'!$AS$3:$AY$102,7,0),"")</f>
        <v/>
      </c>
      <c r="W277" s="11" t="str">
        <f>IFERROR(VLOOKUP($A277,'H60 TR100 M'!$AJ$3:$AP$165,7,0),"")</f>
        <v/>
      </c>
      <c r="X277" s="11" t="str">
        <f>IFERROR(VLOOKUP($A277,'Liszkor M'!$BR$3:$BX$38,7,0),"")</f>
        <v/>
      </c>
      <c r="Y277" s="11" t="str">
        <f>IFERROR(VLOOKUP($A277,'KW M'!$BQ$2:$BW$10,7,0),"")</f>
        <v/>
      </c>
      <c r="Z277" s="11" t="str">
        <f>IFERROR(VLOOKUP($A277,'Wilga M'!$L$3:$R$41,7,0),"")</f>
        <v/>
      </c>
      <c r="AA277" s="11" t="str">
        <f>IFERROR(VLOOKUP($A277,'NM 200 M'!$M$6:$S$41,7,0),"")</f>
        <v/>
      </c>
      <c r="AB277" s="21">
        <f>MIN(COUNT(F277:AA277)-COUNT(#REF!,W277,#REF!)*0.1,6)</f>
        <v>1</v>
      </c>
    </row>
    <row r="278" spans="1:28">
      <c r="A278" s="12">
        <v>29</v>
      </c>
      <c r="B278" s="18" t="str">
        <f>VLOOKUP($A278,id!$C:$H,6,0)</f>
        <v>Warzewski Grzegorz</v>
      </c>
      <c r="C278" s="18">
        <f>VLOOKUP($A278,id!$C:$H,4,0)</f>
        <v>0</v>
      </c>
      <c r="D278" s="2">
        <f>IF(E277=E278,D277,ROW(B276))</f>
        <v>276</v>
      </c>
      <c r="E278" s="10">
        <f>LARGE(F278:AA278,1)+IFERROR(LARGE(F278:AA278,2),0)+IFERROR(LARGE(F278:AA278,3),0)+IFERROR(LARGE(F278:AA278,4),0)+IFERROR(LARGE(F278:AA278,5),0)+IFERROR(LARGE(F278:AA278,6),0)</f>
        <v>49.490505351094619</v>
      </c>
      <c r="F278" s="11">
        <f>IFERROR(VLOOKUP(A278,'Pazur M'!K:Q,7,0),"")</f>
        <v>49.490505351094619</v>
      </c>
      <c r="G278" s="11" t="str">
        <f>IFERROR(VLOOKUP(A278,'XXI Szago M'!BL:BR,7,0),"")</f>
        <v/>
      </c>
      <c r="H278" s="11" t="str">
        <f>IFERROR(VLOOKUP($A278,'XIX zKompasem M'!L:R,7,0),"")</f>
        <v/>
      </c>
      <c r="I278" s="11" t="str">
        <f>IFERROR(VLOOKUP($A278,'Roztoczńska 13 M'!$H$2:$N$13,7,0),"")</f>
        <v/>
      </c>
      <c r="J278" s="11" t="str">
        <f>IFERROR(VLOOKUP($A278,'Mazurskie Tropy M'!$L$2:$R$39,7,0),"")</f>
        <v/>
      </c>
      <c r="K278" s="11" t="str">
        <f>IFERROR(VLOOKUP($A278,'Grassor 300 M'!$BV$5:$CB$30,7,0),"")</f>
        <v/>
      </c>
      <c r="L278" s="11" t="str">
        <f>IFERROR(VLOOKUP($A278,'BO M'!$Q$2:$W$57,7,0),"")</f>
        <v/>
      </c>
      <c r="M278" s="11" t="str">
        <f>IFERROR(VLOOKUP($A278,'Hawran M'!$AN$3:$AT$38,7,0),"")</f>
        <v/>
      </c>
      <c r="N278" s="11" t="str">
        <f>IFERROR(VLOOKUP($A278,'Orientakcja 14 M'!$M$3:$S$43,7,0),"")</f>
        <v/>
      </c>
      <c r="O278" s="11" t="str">
        <f>IFERROR(VLOOKUP($A278,'ITOrient M'!$P$3:$V$37,7,0),"")</f>
        <v/>
      </c>
      <c r="P278" s="11" t="str">
        <f>IFERROR(VLOOKUP($A278,'Jatka M'!$K$4:$Q$19,7,0),"")</f>
        <v/>
      </c>
      <c r="Q278" s="11" t="str">
        <f>IFERROR(VLOOKUP($A278,'Korno M'!$AG$2:$AM$37,7,0),"")</f>
        <v/>
      </c>
      <c r="R278" s="11" t="str">
        <f>IFERROR(VLOOKUP($A278,'Mordownik M'!$H$3:$N$23,7,0),"")</f>
        <v/>
      </c>
      <c r="S278" s="11" t="str">
        <f>IFERROR(VLOOKUP($A278,'Orientakcja 15 M'!$M$3:$S$47,7,0),"")</f>
        <v/>
      </c>
      <c r="T278" s="11" t="str">
        <f>IFERROR(VLOOKUP($A278,'XXII Szago M'!$H$3:$N$45,7,0),"")</f>
        <v/>
      </c>
      <c r="U278" s="11" t="str">
        <f>IFERROR(VLOOKUP($A278,'XX zKompasem M'!$L$3:$R$33,7,0),"")</f>
        <v/>
      </c>
      <c r="V278" s="11" t="str">
        <f>IFERROR(VLOOKUP($A278,'H60 TR200 M'!$AS$3:$AY$102,7,0),"")</f>
        <v/>
      </c>
      <c r="W278" s="11" t="str">
        <f>IFERROR(VLOOKUP($A278,'H60 TR100 M'!$AJ$3:$AP$165,7,0),"")</f>
        <v/>
      </c>
      <c r="X278" s="11" t="str">
        <f>IFERROR(VLOOKUP($A278,'Liszkor M'!$BR$3:$BX$38,7,0),"")</f>
        <v/>
      </c>
      <c r="Y278" s="11" t="str">
        <f>IFERROR(VLOOKUP($A278,'KW M'!$BQ$2:$BW$10,7,0),"")</f>
        <v/>
      </c>
      <c r="Z278" s="11" t="str">
        <f>IFERROR(VLOOKUP($A278,'Wilga M'!$L$3:$R$41,7,0),"")</f>
        <v/>
      </c>
      <c r="AA278" s="11" t="str">
        <f>IFERROR(VLOOKUP($A278,'NM 200 M'!$M$6:$S$41,7,0),"")</f>
        <v/>
      </c>
      <c r="AB278" s="21">
        <f>MIN(COUNT(F278:AA278)-COUNT(#REF!,W278,#REF!)*0.1,6)</f>
        <v>1</v>
      </c>
    </row>
    <row r="279" spans="1:28">
      <c r="A279">
        <v>196</v>
      </c>
      <c r="B279" s="18" t="str">
        <f>VLOOKUP($A279,id!$C:$H,6,0)</f>
        <v>Flis Artur</v>
      </c>
      <c r="C279" s="18" t="str">
        <f>VLOOKUP($A279,id!$C:$H,4,0)</f>
        <v>.:-:.</v>
      </c>
      <c r="D279" s="2">
        <f>IF(E278=E279,D278,ROW(B277))</f>
        <v>277</v>
      </c>
      <c r="E279" s="10">
        <f>LARGE(F279:AA279,1)+IFERROR(LARGE(F279:AA279,2),0)+IFERROR(LARGE(F279:AA279,3),0)+IFERROR(LARGE(F279:AA279,4),0)+IFERROR(LARGE(F279:AA279,5),0)+IFERROR(LARGE(F279:AA279,6),0)</f>
        <v>49.337895767875551</v>
      </c>
      <c r="F279" s="11"/>
      <c r="G279" s="11"/>
      <c r="H279" s="11"/>
      <c r="I279" s="11"/>
      <c r="J279" s="11" t="str">
        <f>IFERROR(VLOOKUP($A279,'Mazurskie Tropy M'!$L$2:$R$39,7,0),"")</f>
        <v/>
      </c>
      <c r="K279" s="11" t="str">
        <f>IFERROR(VLOOKUP($A279,'Grassor 300 M'!$BV$5:$CB$30,7,0),"")</f>
        <v/>
      </c>
      <c r="L279" s="11" t="str">
        <f>IFERROR(VLOOKUP($A279,'BO M'!$Q$2:$W$57,7,0),"")</f>
        <v/>
      </c>
      <c r="M279" s="11">
        <f>IFERROR(VLOOKUP($A279,'Hawran M'!$AN$3:$AT$38,7,0),"")</f>
        <v>49.337895767875551</v>
      </c>
      <c r="N279" s="11" t="str">
        <f>IFERROR(VLOOKUP($A279,'Orientakcja 14 M'!$M$3:$S$43,7,0),"")</f>
        <v/>
      </c>
      <c r="O279" s="11" t="str">
        <f>IFERROR(VLOOKUP($A279,'ITOrient M'!$P$3:$V$37,7,0),"")</f>
        <v/>
      </c>
      <c r="P279" s="11" t="str">
        <f>IFERROR(VLOOKUP($A279,'Jatka M'!$K$4:$Q$19,7,0),"")</f>
        <v/>
      </c>
      <c r="Q279" s="11" t="str">
        <f>IFERROR(VLOOKUP($A279,'Korno M'!$AG$2:$AM$37,7,0),"")</f>
        <v/>
      </c>
      <c r="R279" s="11" t="str">
        <f>IFERROR(VLOOKUP($A279,'Mordownik M'!$H$3:$N$23,7,0),"")</f>
        <v/>
      </c>
      <c r="S279" s="11" t="str">
        <f>IFERROR(VLOOKUP($A279,'Orientakcja 15 M'!$M$3:$S$47,7,0),"")</f>
        <v/>
      </c>
      <c r="T279" s="11" t="str">
        <f>IFERROR(VLOOKUP($A279,'XXII Szago M'!$H$3:$N$45,7,0),"")</f>
        <v/>
      </c>
      <c r="U279" s="11" t="str">
        <f>IFERROR(VLOOKUP($A279,'XX zKompasem M'!$L$3:$R$33,7,0),"")</f>
        <v/>
      </c>
      <c r="V279" s="11" t="str">
        <f>IFERROR(VLOOKUP($A279,'H60 TR200 M'!$AS$3:$AY$102,7,0),"")</f>
        <v/>
      </c>
      <c r="W279" s="11" t="str">
        <f>IFERROR(VLOOKUP($A279,'H60 TR100 M'!$AJ$3:$AP$165,7,0),"")</f>
        <v/>
      </c>
      <c r="X279" s="11" t="str">
        <f>IFERROR(VLOOKUP($A279,'Liszkor M'!$BR$3:$BX$38,7,0),"")</f>
        <v/>
      </c>
      <c r="Y279" s="11" t="str">
        <f>IFERROR(VLOOKUP($A279,'KW M'!$BQ$2:$BW$10,7,0),"")</f>
        <v/>
      </c>
      <c r="Z279" s="11" t="str">
        <f>IFERROR(VLOOKUP($A279,'Wilga M'!$L$3:$R$41,7,0),"")</f>
        <v/>
      </c>
      <c r="AA279" s="11" t="str">
        <f>IFERROR(VLOOKUP($A279,'NM 200 M'!$M$6:$S$41,7,0),"")</f>
        <v/>
      </c>
      <c r="AB279" s="21">
        <f>MIN(COUNT(F279:AA279)-COUNT(#REF!,W279,#REF!)*0.1,6)</f>
        <v>1</v>
      </c>
    </row>
    <row r="280" spans="1:28">
      <c r="A280">
        <v>197</v>
      </c>
      <c r="B280" s="18" t="str">
        <f>VLOOKUP($A280,id!$C:$H,6,0)</f>
        <v>Książek Mikołaj</v>
      </c>
      <c r="C280" s="18">
        <f>VLOOKUP($A280,id!$C:$H,4,0)</f>
        <v>0</v>
      </c>
      <c r="D280" s="2">
        <f>IF(E279=E280,D279,ROW(B278))</f>
        <v>277</v>
      </c>
      <c r="E280" s="10">
        <f>LARGE(F280:AA280,1)+IFERROR(LARGE(F280:AA280,2),0)+IFERROR(LARGE(F280:AA280,3),0)+IFERROR(LARGE(F280:AA280,4),0)+IFERROR(LARGE(F280:AA280,5),0)+IFERROR(LARGE(F280:AA280,6),0)</f>
        <v>49.337895767875551</v>
      </c>
      <c r="F280" s="11"/>
      <c r="G280" s="11"/>
      <c r="H280" s="11"/>
      <c r="I280" s="11"/>
      <c r="J280" s="11" t="str">
        <f>IFERROR(VLOOKUP($A280,'Mazurskie Tropy M'!$L$2:$R$39,7,0),"")</f>
        <v/>
      </c>
      <c r="K280" s="11" t="str">
        <f>IFERROR(VLOOKUP($A280,'Grassor 300 M'!$BV$5:$CB$30,7,0),"")</f>
        <v/>
      </c>
      <c r="L280" s="11" t="str">
        <f>IFERROR(VLOOKUP($A280,'BO M'!$Q$2:$W$57,7,0),"")</f>
        <v/>
      </c>
      <c r="M280" s="11">
        <f>IFERROR(VLOOKUP($A280,'Hawran M'!$AN$3:$AT$38,7,0),"")</f>
        <v>49.337895767875551</v>
      </c>
      <c r="N280" s="11" t="str">
        <f>IFERROR(VLOOKUP($A280,'Orientakcja 14 M'!$M$3:$S$43,7,0),"")</f>
        <v/>
      </c>
      <c r="O280" s="11" t="str">
        <f>IFERROR(VLOOKUP($A280,'ITOrient M'!$P$3:$V$37,7,0),"")</f>
        <v/>
      </c>
      <c r="P280" s="11" t="str">
        <f>IFERROR(VLOOKUP($A280,'Jatka M'!$K$4:$Q$19,7,0),"")</f>
        <v/>
      </c>
      <c r="Q280" s="11" t="str">
        <f>IFERROR(VLOOKUP($A280,'Korno M'!$AG$2:$AM$37,7,0),"")</f>
        <v/>
      </c>
      <c r="R280" s="11" t="str">
        <f>IFERROR(VLOOKUP($A280,'Mordownik M'!$H$3:$N$23,7,0),"")</f>
        <v/>
      </c>
      <c r="S280" s="11" t="str">
        <f>IFERROR(VLOOKUP($A280,'Orientakcja 15 M'!$M$3:$S$47,7,0),"")</f>
        <v/>
      </c>
      <c r="T280" s="11" t="str">
        <f>IFERROR(VLOOKUP($A280,'XXII Szago M'!$H$3:$N$45,7,0),"")</f>
        <v/>
      </c>
      <c r="U280" s="11" t="str">
        <f>IFERROR(VLOOKUP($A280,'XX zKompasem M'!$L$3:$R$33,7,0),"")</f>
        <v/>
      </c>
      <c r="V280" s="11" t="str">
        <f>IFERROR(VLOOKUP($A280,'H60 TR200 M'!$AS$3:$AY$102,7,0),"")</f>
        <v/>
      </c>
      <c r="W280" s="11" t="str">
        <f>IFERROR(VLOOKUP($A280,'H60 TR100 M'!$AJ$3:$AP$165,7,0),"")</f>
        <v/>
      </c>
      <c r="X280" s="11" t="str">
        <f>IFERROR(VLOOKUP($A280,'Liszkor M'!$BR$3:$BX$38,7,0),"")</f>
        <v/>
      </c>
      <c r="Y280" s="11" t="str">
        <f>IFERROR(VLOOKUP($A280,'KW M'!$BQ$2:$BW$10,7,0),"")</f>
        <v/>
      </c>
      <c r="Z280" s="11" t="str">
        <f>IFERROR(VLOOKUP($A280,'Wilga M'!$L$3:$R$41,7,0),"")</f>
        <v/>
      </c>
      <c r="AA280" s="11" t="str">
        <f>IFERROR(VLOOKUP($A280,'NM 200 M'!$M$6:$S$41,7,0),"")</f>
        <v/>
      </c>
      <c r="AB280" s="21">
        <f>MIN(COUNT(F280:AA280)-COUNT(#REF!,W280,#REF!)*0.1,6)</f>
        <v>1</v>
      </c>
    </row>
    <row r="281" spans="1:28">
      <c r="A281">
        <v>262</v>
      </c>
      <c r="B281" s="18" t="str">
        <f>VLOOKUP($A281,id!$C:$H,6,0)</f>
        <v>Przerwa Zbigniew</v>
      </c>
      <c r="C281" s="18">
        <f>VLOOKUP($A281,id!$C:$H,4,0)</f>
        <v>0</v>
      </c>
      <c r="D281" s="2">
        <f>IF(E280=E281,D280,ROW(B279))</f>
        <v>279</v>
      </c>
      <c r="E281" s="10">
        <f>LARGE(F281:AA281,1)+IFERROR(LARGE(F281:AA281,2),0)+IFERROR(LARGE(F281:AA281,3),0)+IFERROR(LARGE(F281:AA281,4),0)+IFERROR(LARGE(F281:AA281,5),0)+IFERROR(LARGE(F281:AA281,6),0)</f>
        <v>49.300955518314694</v>
      </c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>
        <f>IFERROR(VLOOKUP($A281,'Orientakcja 15 M'!$M$3:$S$47,7,0),"")</f>
        <v>49.300955518314694</v>
      </c>
      <c r="T281" s="11" t="str">
        <f>IFERROR(VLOOKUP($A281,'XXII Szago M'!$H$3:$N$45,7,0),"")</f>
        <v/>
      </c>
      <c r="U281" s="11" t="str">
        <f>IFERROR(VLOOKUP($A281,'XX zKompasem M'!$L$3:$R$33,7,0),"")</f>
        <v/>
      </c>
      <c r="V281" s="11" t="str">
        <f>IFERROR(VLOOKUP($A281,'H60 TR200 M'!$AS$3:$AY$102,7,0),"")</f>
        <v/>
      </c>
      <c r="W281" s="11" t="str">
        <f>IFERROR(VLOOKUP($A281,'H60 TR100 M'!$AJ$3:$AP$165,7,0),"")</f>
        <v/>
      </c>
      <c r="X281" s="11" t="str">
        <f>IFERROR(VLOOKUP($A281,'Liszkor M'!$BR$3:$BX$38,7,0),"")</f>
        <v/>
      </c>
      <c r="Y281" s="11" t="str">
        <f>IFERROR(VLOOKUP($A281,'KW M'!$BQ$2:$BW$10,7,0),"")</f>
        <v/>
      </c>
      <c r="Z281" s="11" t="str">
        <f>IFERROR(VLOOKUP($A281,'Wilga M'!$L$3:$R$41,7,0),"")</f>
        <v/>
      </c>
      <c r="AA281" s="11" t="str">
        <f>IFERROR(VLOOKUP($A281,'NM 200 M'!$M$6:$S$41,7,0),"")</f>
        <v/>
      </c>
      <c r="AB281" s="21">
        <f>MIN(COUNT(F281:AA281)-COUNT(#REF!,W281,#REF!)*0.1,6)</f>
        <v>1</v>
      </c>
    </row>
    <row r="282" spans="1:28">
      <c r="A282">
        <v>274</v>
      </c>
      <c r="B282" s="18" t="str">
        <f>VLOOKUP($A282,id!$C:$H,6,0)</f>
        <v>Gostkiewicz Maciej</v>
      </c>
      <c r="C282" s="18">
        <f>VLOOKUP($A282,id!$C:$H,4,0)</f>
        <v>0</v>
      </c>
      <c r="D282" s="2">
        <f>IF(E281=E282,D281,ROW(B280))</f>
        <v>280</v>
      </c>
      <c r="E282" s="10">
        <f>LARGE(F282:AA282,1)+IFERROR(LARGE(F282:AA282,2),0)+IFERROR(LARGE(F282:AA282,3),0)+IFERROR(LARGE(F282:AA282,4),0)+IFERROR(LARGE(F282:AA282,5),0)+IFERROR(LARGE(F282:AA282,6),0)</f>
        <v>48.977270017226985</v>
      </c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>
        <f>IFERROR(VLOOKUP($A282,'XXII Szago M'!$H$3:$N$45,7,0),"")</f>
        <v>11.571208912212773</v>
      </c>
      <c r="U282" s="11" t="str">
        <f>IFERROR(VLOOKUP($A282,'XX zKompasem M'!$L$3:$R$33,7,0),"")</f>
        <v/>
      </c>
      <c r="V282" s="11" t="str">
        <f>IFERROR(VLOOKUP($A282,'H60 TR200 M'!$AS$3:$AY$102,7,0),"")</f>
        <v/>
      </c>
      <c r="W282" s="11">
        <f>IFERROR(VLOOKUP($A282,'H60 TR100 M'!$AJ$3:$AP$165,7,0),"")</f>
        <v>37.40606110501421</v>
      </c>
      <c r="X282" s="11" t="str">
        <f>IFERROR(VLOOKUP($A282,'Liszkor M'!$BR$3:$BX$38,7,0),"")</f>
        <v/>
      </c>
      <c r="Y282" s="11" t="str">
        <f>IFERROR(VLOOKUP($A282,'KW M'!$BQ$2:$BW$10,7,0),"")</f>
        <v/>
      </c>
      <c r="Z282" s="11" t="str">
        <f>IFERROR(VLOOKUP($A282,'Wilga M'!$L$3:$R$41,7,0),"")</f>
        <v/>
      </c>
      <c r="AA282" s="11" t="str">
        <f>IFERROR(VLOOKUP($A282,'NM 200 M'!$M$6:$S$41,7,0),"")</f>
        <v/>
      </c>
      <c r="AB282" s="21">
        <f>MIN(COUNT(F282:AA282)-COUNT(#REF!,W282,#REF!)*0.1,6)</f>
        <v>1.9</v>
      </c>
    </row>
    <row r="283" spans="1:28">
      <c r="A283">
        <v>418</v>
      </c>
      <c r="B283" s="18" t="str">
        <f>VLOOKUP($A283,id!$C:$H,6,0)</f>
        <v>Kuczyński Jerzy</v>
      </c>
      <c r="C283" s="18" t="str">
        <f>VLOOKUP($A283,id!$C:$H,4,0)</f>
        <v>Lipno</v>
      </c>
      <c r="D283" s="2">
        <f>IF(E282=E283,D282,ROW(B281))</f>
        <v>281</v>
      </c>
      <c r="E283" s="10">
        <f>LARGE(F283:AA283,1)+IFERROR(LARGE(F283:AA283,2),0)+IFERROR(LARGE(F283:AA283,3),0)+IFERROR(LARGE(F283:AA283,4),0)+IFERROR(LARGE(F283:AA283,5),0)+IFERROR(LARGE(F283:AA283,6),0)</f>
        <v>48.771870641070755</v>
      </c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 t="str">
        <f>IFERROR(VLOOKUP($A283,'H60 TR200 M'!$AS$3:$AY$102,7,0),"")</f>
        <v/>
      </c>
      <c r="W283" s="11">
        <f>IFERROR(VLOOKUP($A283,'H60 TR100 M'!$AJ$3:$AP$165,7,0),"")</f>
        <v>48.771870641070755</v>
      </c>
      <c r="X283" s="11" t="str">
        <f>IFERROR(VLOOKUP($A283,'Liszkor M'!$BR$3:$BX$38,7,0),"")</f>
        <v/>
      </c>
      <c r="Y283" s="11" t="str">
        <f>IFERROR(VLOOKUP($A283,'KW M'!$BQ$2:$BW$10,7,0),"")</f>
        <v/>
      </c>
      <c r="Z283" s="11" t="str">
        <f>IFERROR(VLOOKUP($A283,'Wilga M'!$L$3:$R$41,7,0),"")</f>
        <v/>
      </c>
      <c r="AA283" s="11" t="str">
        <f>IFERROR(VLOOKUP($A283,'NM 200 M'!$M$6:$S$41,7,0),"")</f>
        <v/>
      </c>
      <c r="AB283" s="21">
        <f>MIN(COUNT(F283:AA283)-COUNT(#REF!,W283,#REF!)*0.1,6)</f>
        <v>0.9</v>
      </c>
    </row>
    <row r="284" spans="1:28">
      <c r="A284">
        <v>419</v>
      </c>
      <c r="B284" s="18" t="str">
        <f>VLOOKUP($A284,id!$C:$H,6,0)</f>
        <v>Grodecki Filip</v>
      </c>
      <c r="C284" s="18" t="str">
        <f>VLOOKUP($A284,id!$C:$H,4,0)</f>
        <v>Gryź Poduchę</v>
      </c>
      <c r="D284" s="2">
        <f>IF(E283=E284,D283,ROW(B282))</f>
        <v>282</v>
      </c>
      <c r="E284" s="10">
        <f>LARGE(F284:AA284,1)+IFERROR(LARGE(F284:AA284,2),0)+IFERROR(LARGE(F284:AA284,3),0)+IFERROR(LARGE(F284:AA284,4),0)+IFERROR(LARGE(F284:AA284,5),0)+IFERROR(LARGE(F284:AA284,6),0)</f>
        <v>48.654194325279803</v>
      </c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 t="str">
        <f>IFERROR(VLOOKUP($A284,'H60 TR200 M'!$AS$3:$AY$102,7,0),"")</f>
        <v/>
      </c>
      <c r="W284" s="11">
        <f>IFERROR(VLOOKUP($A284,'H60 TR100 M'!$AJ$3:$AP$165,7,0),"")</f>
        <v>48.654194325279803</v>
      </c>
      <c r="X284" s="11" t="str">
        <f>IFERROR(VLOOKUP($A284,'Liszkor M'!$BR$3:$BX$38,7,0),"")</f>
        <v/>
      </c>
      <c r="Y284" s="11" t="str">
        <f>IFERROR(VLOOKUP($A284,'KW M'!$BQ$2:$BW$10,7,0),"")</f>
        <v/>
      </c>
      <c r="Z284" s="11" t="str">
        <f>IFERROR(VLOOKUP($A284,'Wilga M'!$L$3:$R$41,7,0),"")</f>
        <v/>
      </c>
      <c r="AA284" s="11" t="str">
        <f>IFERROR(VLOOKUP($A284,'NM 200 M'!$M$6:$S$41,7,0),"")</f>
        <v/>
      </c>
      <c r="AB284" s="21">
        <f>MIN(COUNT(F284:AA284)-COUNT(#REF!,W284,#REF!)*0.1,6)</f>
        <v>0.9</v>
      </c>
    </row>
    <row r="285" spans="1:28">
      <c r="A285">
        <v>420</v>
      </c>
      <c r="B285" s="18" t="str">
        <f>VLOOKUP($A285,id!$C:$H,6,0)</f>
        <v>Girjat Jakub</v>
      </c>
      <c r="C285" s="18" t="str">
        <f>VLOOKUP($A285,id!$C:$H,4,0)</f>
        <v>Gryź Poduchę</v>
      </c>
      <c r="D285" s="2">
        <f>IF(E284=E285,D284,ROW(B283))</f>
        <v>283</v>
      </c>
      <c r="E285" s="10">
        <f>LARGE(F285:AA285,1)+IFERROR(LARGE(F285:AA285,2),0)+IFERROR(LARGE(F285:AA285,3),0)+IFERROR(LARGE(F285:AA285,4),0)+IFERROR(LARGE(F285:AA285,5),0)+IFERROR(LARGE(F285:AA285,6),0)</f>
        <v>48.651365757503207</v>
      </c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 t="str">
        <f>IFERROR(VLOOKUP($A285,'H60 TR200 M'!$AS$3:$AY$102,7,0),"")</f>
        <v/>
      </c>
      <c r="W285" s="11">
        <f>IFERROR(VLOOKUP($A285,'H60 TR100 M'!$AJ$3:$AP$165,7,0),"")</f>
        <v>48.651365757503207</v>
      </c>
      <c r="X285" s="11" t="str">
        <f>IFERROR(VLOOKUP($A285,'Liszkor M'!$BR$3:$BX$38,7,0),"")</f>
        <v/>
      </c>
      <c r="Y285" s="11" t="str">
        <f>IFERROR(VLOOKUP($A285,'KW M'!$BQ$2:$BW$10,7,0),"")</f>
        <v/>
      </c>
      <c r="Z285" s="11" t="str">
        <f>IFERROR(VLOOKUP($A285,'Wilga M'!$L$3:$R$41,7,0),"")</f>
        <v/>
      </c>
      <c r="AA285" s="11" t="str">
        <f>IFERROR(VLOOKUP($A285,'NM 200 M'!$M$6:$S$41,7,0),"")</f>
        <v/>
      </c>
      <c r="AB285" s="21">
        <f>MIN(COUNT(F285:AA285)-COUNT(#REF!,W285,#REF!)*0.1,6)</f>
        <v>0.9</v>
      </c>
    </row>
    <row r="286" spans="1:28">
      <c r="A286">
        <v>421</v>
      </c>
      <c r="B286" s="18" t="str">
        <f>VLOOKUP($A286,id!$C:$H,6,0)</f>
        <v>Ławecki Jakub</v>
      </c>
      <c r="C286" s="18" t="str">
        <f>VLOOKUP($A286,id!$C:$H,4,0)</f>
        <v>Gryź Poduchę</v>
      </c>
      <c r="D286" s="2">
        <f>IF(E285=E286,D285,ROW(B284))</f>
        <v>284</v>
      </c>
      <c r="E286" s="10">
        <f>LARGE(F286:AA286,1)+IFERROR(LARGE(F286:AA286,2),0)+IFERROR(LARGE(F286:AA286,3),0)+IFERROR(LARGE(F286:AA286,4),0)+IFERROR(LARGE(F286:AA286,5),0)+IFERROR(LARGE(F286:AA286,6),0)</f>
        <v>48.632988080477276</v>
      </c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 t="str">
        <f>IFERROR(VLOOKUP($A286,'H60 TR200 M'!$AS$3:$AY$102,7,0),"")</f>
        <v/>
      </c>
      <c r="W286" s="11">
        <f>IFERROR(VLOOKUP($A286,'H60 TR100 M'!$AJ$3:$AP$165,7,0),"")</f>
        <v>48.632988080477276</v>
      </c>
      <c r="X286" s="11" t="str">
        <f>IFERROR(VLOOKUP($A286,'Liszkor M'!$BR$3:$BX$38,7,0),"")</f>
        <v/>
      </c>
      <c r="Y286" s="11" t="str">
        <f>IFERROR(VLOOKUP($A286,'KW M'!$BQ$2:$BW$10,7,0),"")</f>
        <v/>
      </c>
      <c r="Z286" s="11" t="str">
        <f>IFERROR(VLOOKUP($A286,'Wilga M'!$L$3:$R$41,7,0),"")</f>
        <v/>
      </c>
      <c r="AA286" s="11" t="str">
        <f>IFERROR(VLOOKUP($A286,'NM 200 M'!$M$6:$S$41,7,0),"")</f>
        <v/>
      </c>
      <c r="AB286" s="21">
        <f>MIN(COUNT(F286:AA286)-COUNT(#REF!,W286,#REF!)*0.1,6)</f>
        <v>0.9</v>
      </c>
    </row>
    <row r="287" spans="1:28">
      <c r="A287">
        <v>155</v>
      </c>
      <c r="B287" s="18" t="str">
        <f>VLOOKUP($A287,id!$C:$H,6,0)</f>
        <v>Dziewior Arkadiusz</v>
      </c>
      <c r="C287" s="18" t="str">
        <f>VLOOKUP($A287,id!$C:$H,4,0)</f>
        <v>Dziewiorki</v>
      </c>
      <c r="D287" s="2">
        <f>IF(E286=E287,D286,ROW(B285))</f>
        <v>285</v>
      </c>
      <c r="E287" s="10">
        <f>LARGE(F287:AA287,1)+IFERROR(LARGE(F287:AA287,2),0)+IFERROR(LARGE(F287:AA287,3),0)+IFERROR(LARGE(F287:AA287,4),0)+IFERROR(LARGE(F287:AA287,5),0)+IFERROR(LARGE(F287:AA287,6),0)</f>
        <v>48.353061247289489</v>
      </c>
      <c r="F287" s="11"/>
      <c r="G287" s="11"/>
      <c r="H287" s="11"/>
      <c r="I287" s="11"/>
      <c r="J287" s="11" t="str">
        <f>IFERROR(VLOOKUP($A287,'Mazurskie Tropy M'!$L$2:$R$39,7,0),"")</f>
        <v/>
      </c>
      <c r="K287" s="11" t="str">
        <f>IFERROR(VLOOKUP($A287,'Grassor 300 M'!$BV$5:$CB$30,7,0),"")</f>
        <v/>
      </c>
      <c r="L287" s="11">
        <f>IFERROR(VLOOKUP($A287,'BO M'!$Q$2:$W$57,7,0),"")</f>
        <v>48.353061247289489</v>
      </c>
      <c r="M287" s="11" t="str">
        <f>IFERROR(VLOOKUP($A287,'Hawran M'!$AN$3:$AT$38,7,0),"")</f>
        <v/>
      </c>
      <c r="N287" s="11" t="str">
        <f>IFERROR(VLOOKUP($A287,'Orientakcja 14 M'!$M$3:$S$43,7,0),"")</f>
        <v/>
      </c>
      <c r="O287" s="11" t="str">
        <f>IFERROR(VLOOKUP($A287,'ITOrient M'!$P$3:$V$37,7,0),"")</f>
        <v/>
      </c>
      <c r="P287" s="11" t="str">
        <f>IFERROR(VLOOKUP($A287,'Jatka M'!$K$4:$Q$19,7,0),"")</f>
        <v/>
      </c>
      <c r="Q287" s="11" t="str">
        <f>IFERROR(VLOOKUP($A287,'Korno M'!$AG$2:$AM$37,7,0),"")</f>
        <v/>
      </c>
      <c r="R287" s="11" t="str">
        <f>IFERROR(VLOOKUP($A287,'Mordownik M'!$H$3:$N$23,7,0),"")</f>
        <v/>
      </c>
      <c r="S287" s="11" t="str">
        <f>IFERROR(VLOOKUP($A287,'Orientakcja 15 M'!$M$3:$S$47,7,0),"")</f>
        <v/>
      </c>
      <c r="T287" s="11" t="str">
        <f>IFERROR(VLOOKUP($A287,'XXII Szago M'!$H$3:$N$45,7,0),"")</f>
        <v/>
      </c>
      <c r="U287" s="11" t="str">
        <f>IFERROR(VLOOKUP($A287,'XX zKompasem M'!$L$3:$R$33,7,0),"")</f>
        <v/>
      </c>
      <c r="V287" s="11" t="str">
        <f>IFERROR(VLOOKUP($A287,'H60 TR200 M'!$AS$3:$AY$102,7,0),"")</f>
        <v/>
      </c>
      <c r="W287" s="11" t="str">
        <f>IFERROR(VLOOKUP($A287,'H60 TR100 M'!$AJ$3:$AP$165,7,0),"")</f>
        <v/>
      </c>
      <c r="X287" s="11" t="str">
        <f>IFERROR(VLOOKUP($A287,'Liszkor M'!$BR$3:$BX$38,7,0),"")</f>
        <v/>
      </c>
      <c r="Y287" s="11" t="str">
        <f>IFERROR(VLOOKUP($A287,'KW M'!$BQ$2:$BW$10,7,0),"")</f>
        <v/>
      </c>
      <c r="Z287" s="11" t="str">
        <f>IFERROR(VLOOKUP($A287,'Wilga M'!$L$3:$R$41,7,0),"")</f>
        <v/>
      </c>
      <c r="AA287" s="11" t="str">
        <f>IFERROR(VLOOKUP($A287,'NM 200 M'!$M$6:$S$41,7,0),"")</f>
        <v/>
      </c>
      <c r="AB287" s="21">
        <f>MIN(COUNT(F287:AA287)-COUNT(#REF!,W287,#REF!)*0.1,6)</f>
        <v>1</v>
      </c>
    </row>
    <row r="288" spans="1:28">
      <c r="A288">
        <v>263</v>
      </c>
      <c r="B288" s="18" t="str">
        <f>VLOOKUP($A288,id!$C:$H,6,0)</f>
        <v>Adamczyk Marek</v>
      </c>
      <c r="C288" s="18">
        <f>VLOOKUP($A288,id!$C:$H,4,0)</f>
        <v>0</v>
      </c>
      <c r="D288" s="2">
        <f>IF(E287=E288,D287,ROW(B286))</f>
        <v>286</v>
      </c>
      <c r="E288" s="10">
        <f>LARGE(F288:AA288,1)+IFERROR(LARGE(F288:AA288,2),0)+IFERROR(LARGE(F288:AA288,3),0)+IFERROR(LARGE(F288:AA288,4),0)+IFERROR(LARGE(F288:AA288,5),0)+IFERROR(LARGE(F288:AA288,6),0)</f>
        <v>48.200958338497131</v>
      </c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>
        <f>IFERROR(VLOOKUP($A288,'Orientakcja 15 M'!$M$3:$S$47,7,0),"")</f>
        <v>48.200958338497131</v>
      </c>
      <c r="T288" s="11" t="str">
        <f>IFERROR(VLOOKUP($A288,'XXII Szago M'!$H$3:$N$45,7,0),"")</f>
        <v/>
      </c>
      <c r="U288" s="11" t="str">
        <f>IFERROR(VLOOKUP($A288,'XX zKompasem M'!$L$3:$R$33,7,0),"")</f>
        <v/>
      </c>
      <c r="V288" s="11" t="str">
        <f>IFERROR(VLOOKUP($A288,'H60 TR200 M'!$AS$3:$AY$102,7,0),"")</f>
        <v/>
      </c>
      <c r="W288" s="11" t="str">
        <f>IFERROR(VLOOKUP($A288,'H60 TR100 M'!$AJ$3:$AP$165,7,0),"")</f>
        <v/>
      </c>
      <c r="X288" s="11" t="str">
        <f>IFERROR(VLOOKUP($A288,'Liszkor M'!$BR$3:$BX$38,7,0),"")</f>
        <v/>
      </c>
      <c r="Y288" s="11" t="str">
        <f>IFERROR(VLOOKUP($A288,'KW M'!$BQ$2:$BW$10,7,0),"")</f>
        <v/>
      </c>
      <c r="Z288" s="11" t="str">
        <f>IFERROR(VLOOKUP($A288,'Wilga M'!$L$3:$R$41,7,0),"")</f>
        <v/>
      </c>
      <c r="AA288" s="11" t="str">
        <f>IFERROR(VLOOKUP($A288,'NM 200 M'!$M$6:$S$41,7,0),"")</f>
        <v/>
      </c>
      <c r="AB288" s="21">
        <f>MIN(COUNT(F288:AA288)-COUNT(#REF!,W288,#REF!)*0.1,6)</f>
        <v>1</v>
      </c>
    </row>
    <row r="289" spans="1:28">
      <c r="A289">
        <v>218</v>
      </c>
      <c r="B289" s="18" t="str">
        <f>VLOOKUP($A289,id!$C:$H,6,0)</f>
        <v>Bohdanowicz Zbigniew</v>
      </c>
      <c r="C289" s="18" t="str">
        <f>VLOOKUP($A289,id!$C:$H,4,0)</f>
        <v>SPeCe</v>
      </c>
      <c r="D289" s="2">
        <f>IF(E288=E289,D288,ROW(B287))</f>
        <v>287</v>
      </c>
      <c r="E289" s="10">
        <f>LARGE(F289:AA289,1)+IFERROR(LARGE(F289:AA289,2),0)+IFERROR(LARGE(F289:AA289,3),0)+IFERROR(LARGE(F289:AA289,4),0)+IFERROR(LARGE(F289:AA289,5),0)+IFERROR(LARGE(F289:AA289,6),0)</f>
        <v>48.179915148240831</v>
      </c>
      <c r="F289" s="11"/>
      <c r="G289" s="11"/>
      <c r="H289" s="11"/>
      <c r="I289" s="11"/>
      <c r="J289" s="11"/>
      <c r="K289" s="11"/>
      <c r="L289" s="11"/>
      <c r="M289" s="11"/>
      <c r="N289" s="11">
        <f>IFERROR(VLOOKUP($A289,'Orientakcja 14 M'!$M$3:$S$43,7,0),"")</f>
        <v>48.179915148240831</v>
      </c>
      <c r="O289" s="11" t="str">
        <f>IFERROR(VLOOKUP($A289,'ITOrient M'!$P$3:$V$37,7,0),"")</f>
        <v/>
      </c>
      <c r="P289" s="11" t="str">
        <f>IFERROR(VLOOKUP($A289,'Jatka M'!$K$4:$Q$19,7,0),"")</f>
        <v/>
      </c>
      <c r="Q289" s="11" t="str">
        <f>IFERROR(VLOOKUP($A289,'Korno M'!$AG$2:$AM$37,7,0),"")</f>
        <v/>
      </c>
      <c r="R289" s="11" t="str">
        <f>IFERROR(VLOOKUP($A289,'Mordownik M'!$H$3:$N$23,7,0),"")</f>
        <v/>
      </c>
      <c r="S289" s="11" t="str">
        <f>IFERROR(VLOOKUP($A289,'Orientakcja 15 M'!$M$3:$S$47,7,0),"")</f>
        <v/>
      </c>
      <c r="T289" s="11" t="str">
        <f>IFERROR(VLOOKUP($A289,'XXII Szago M'!$H$3:$N$45,7,0),"")</f>
        <v/>
      </c>
      <c r="U289" s="11" t="str">
        <f>IFERROR(VLOOKUP($A289,'XX zKompasem M'!$L$3:$R$33,7,0),"")</f>
        <v/>
      </c>
      <c r="V289" s="11" t="str">
        <f>IFERROR(VLOOKUP($A289,'H60 TR200 M'!$AS$3:$AY$102,7,0),"")</f>
        <v/>
      </c>
      <c r="W289" s="11" t="str">
        <f>IFERROR(VLOOKUP($A289,'H60 TR100 M'!$AJ$3:$AP$165,7,0),"")</f>
        <v/>
      </c>
      <c r="X289" s="11" t="str">
        <f>IFERROR(VLOOKUP($A289,'Liszkor M'!$BR$3:$BX$38,7,0),"")</f>
        <v/>
      </c>
      <c r="Y289" s="11" t="str">
        <f>IFERROR(VLOOKUP($A289,'KW M'!$BQ$2:$BW$10,7,0),"")</f>
        <v/>
      </c>
      <c r="Z289" s="11" t="str">
        <f>IFERROR(VLOOKUP($A289,'Wilga M'!$L$3:$R$41,7,0),"")</f>
        <v/>
      </c>
      <c r="AA289" s="11" t="str">
        <f>IFERROR(VLOOKUP($A289,'NM 200 M'!$M$6:$S$41,7,0),"")</f>
        <v/>
      </c>
      <c r="AB289" s="21">
        <f>MIN(COUNT(F289:AA289)-COUNT(#REF!,W289,#REF!)*0.1,6)</f>
        <v>1</v>
      </c>
    </row>
    <row r="290" spans="1:28">
      <c r="A290">
        <v>122</v>
      </c>
      <c r="B290" s="18" t="str">
        <f>VLOOKUP($A290,id!$C:$H,6,0)</f>
        <v>Ciskowski Piotr</v>
      </c>
      <c r="C290" s="18" t="str">
        <f>VLOOKUP($A290,id!$C:$H,4,0)</f>
        <v>Nordea Bicycle Team</v>
      </c>
      <c r="D290" s="2">
        <f>IF(E289=E290,D289,ROW(B288))</f>
        <v>288</v>
      </c>
      <c r="E290" s="10">
        <f>LARGE(F290:AA290,1)+IFERROR(LARGE(F290:AA290,2),0)+IFERROR(LARGE(F290:AA290,3),0)+IFERROR(LARGE(F290:AA290,4),0)+IFERROR(LARGE(F290:AA290,5),0)+IFERROR(LARGE(F290:AA290,6),0)</f>
        <v>47.214477644467486</v>
      </c>
      <c r="F290" s="11"/>
      <c r="G290" s="11"/>
      <c r="H290" s="11"/>
      <c r="I290" s="11"/>
      <c r="J290" s="11">
        <f>IFERROR(VLOOKUP($A290,'Mazurskie Tropy M'!$L$2:$R$39,7,0),"")</f>
        <v>10.934369888436072</v>
      </c>
      <c r="K290" s="11" t="str">
        <f>IFERROR(VLOOKUP($A290,'Grassor 300 M'!$BV$5:$CB$30,7,0),"")</f>
        <v/>
      </c>
      <c r="L290" s="11" t="str">
        <f>IFERROR(VLOOKUP($A290,'BO M'!$Q$2:$W$57,7,0),"")</f>
        <v/>
      </c>
      <c r="M290" s="11" t="str">
        <f>IFERROR(VLOOKUP($A290,'Hawran M'!$AN$3:$AT$38,7,0),"")</f>
        <v/>
      </c>
      <c r="N290" s="11" t="str">
        <f>IFERROR(VLOOKUP($A290,'Orientakcja 14 M'!$M$3:$S$43,7,0),"")</f>
        <v/>
      </c>
      <c r="O290" s="11" t="str">
        <f>IFERROR(VLOOKUP($A290,'ITOrient M'!$P$3:$V$37,7,0),"")</f>
        <v/>
      </c>
      <c r="P290" s="11" t="str">
        <f>IFERROR(VLOOKUP($A290,'Jatka M'!$K$4:$Q$19,7,0),"")</f>
        <v/>
      </c>
      <c r="Q290" s="11" t="str">
        <f>IFERROR(VLOOKUP($A290,'Korno M'!$AG$2:$AM$37,7,0),"")</f>
        <v/>
      </c>
      <c r="R290" s="11" t="str">
        <f>IFERROR(VLOOKUP($A290,'Mordownik M'!$H$3:$N$23,7,0),"")</f>
        <v/>
      </c>
      <c r="S290" s="11" t="str">
        <f>IFERROR(VLOOKUP($A290,'Orientakcja 15 M'!$M$3:$S$47,7,0),"")</f>
        <v/>
      </c>
      <c r="T290" s="11" t="str">
        <f>IFERROR(VLOOKUP($A290,'XXII Szago M'!$H$3:$N$45,7,0),"")</f>
        <v/>
      </c>
      <c r="U290" s="11" t="str">
        <f>IFERROR(VLOOKUP($A290,'XX zKompasem M'!$L$3:$R$33,7,0),"")</f>
        <v/>
      </c>
      <c r="V290" s="11" t="str">
        <f>IFERROR(VLOOKUP($A290,'H60 TR200 M'!$AS$3:$AY$102,7,0),"")</f>
        <v/>
      </c>
      <c r="W290" s="11">
        <f>IFERROR(VLOOKUP($A290,'H60 TR100 M'!$AJ$3:$AP$165,7,0),"")</f>
        <v>36.280107756031413</v>
      </c>
      <c r="X290" s="11" t="str">
        <f>IFERROR(VLOOKUP($A290,'Liszkor M'!$BR$3:$BX$38,7,0),"")</f>
        <v/>
      </c>
      <c r="Y290" s="11" t="str">
        <f>IFERROR(VLOOKUP($A290,'KW M'!$BQ$2:$BW$10,7,0),"")</f>
        <v/>
      </c>
      <c r="Z290" s="11" t="str">
        <f>IFERROR(VLOOKUP($A290,'Wilga M'!$L$3:$R$41,7,0),"")</f>
        <v/>
      </c>
      <c r="AA290" s="11" t="str">
        <f>IFERROR(VLOOKUP($A290,'NM 200 M'!$M$6:$S$41,7,0),"")</f>
        <v/>
      </c>
      <c r="AB290" s="21">
        <f>MIN(COUNT(F290:AA290)-COUNT(#REF!,W290,#REF!)*0.1,6)</f>
        <v>1.9</v>
      </c>
    </row>
    <row r="291" spans="1:28">
      <c r="A291">
        <v>422</v>
      </c>
      <c r="B291" s="18" t="str">
        <f>VLOOKUP($A291,id!$C:$H,6,0)</f>
        <v>Sobczak Przemysław</v>
      </c>
      <c r="C291" s="18" t="str">
        <f>VLOOKUP($A291,id!$C:$H,4,0)</f>
        <v>Morscy Szwoleżerowie</v>
      </c>
      <c r="D291" s="2">
        <f>IF(E290=E291,D290,ROW(B289))</f>
        <v>289</v>
      </c>
      <c r="E291" s="10">
        <f>LARGE(F291:AA291,1)+IFERROR(LARGE(F291:AA291,2),0)+IFERROR(LARGE(F291:AA291,3),0)+IFERROR(LARGE(F291:AA291,4),0)+IFERROR(LARGE(F291:AA291,5),0)+IFERROR(LARGE(F291:AA291,6),0)</f>
        <v>47.189136257742902</v>
      </c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 t="str">
        <f>IFERROR(VLOOKUP($A291,'H60 TR200 M'!$AS$3:$AY$102,7,0),"")</f>
        <v/>
      </c>
      <c r="W291" s="11">
        <f>IFERROR(VLOOKUP($A291,'H60 TR100 M'!$AJ$3:$AP$165,7,0),"")</f>
        <v>47.189136257742902</v>
      </c>
      <c r="X291" s="11" t="str">
        <f>IFERROR(VLOOKUP($A291,'Liszkor M'!$BR$3:$BX$38,7,0),"")</f>
        <v/>
      </c>
      <c r="Y291" s="11" t="str">
        <f>IFERROR(VLOOKUP($A291,'KW M'!$BQ$2:$BW$10,7,0),"")</f>
        <v/>
      </c>
      <c r="Z291" s="11" t="str">
        <f>IFERROR(VLOOKUP($A291,'Wilga M'!$L$3:$R$41,7,0),"")</f>
        <v/>
      </c>
      <c r="AA291" s="11" t="str">
        <f>IFERROR(VLOOKUP($A291,'NM 200 M'!$M$6:$S$41,7,0),"")</f>
        <v/>
      </c>
      <c r="AB291" s="21">
        <f>MIN(COUNT(F291:AA291)-COUNT(#REF!,W291,#REF!)*0.1,6)</f>
        <v>0.9</v>
      </c>
    </row>
    <row r="292" spans="1:28">
      <c r="A292">
        <v>423</v>
      </c>
      <c r="B292" s="18" t="str">
        <f>VLOOKUP($A292,id!$C:$H,6,0)</f>
        <v>Wereszka Wojciech</v>
      </c>
      <c r="C292" s="18" t="str">
        <f>VLOOKUP($A292,id!$C:$H,4,0)</f>
        <v>Morscy Swoleżerowie</v>
      </c>
      <c r="D292" s="2">
        <f>IF(E291=E292,D291,ROW(B290))</f>
        <v>290</v>
      </c>
      <c r="E292" s="10">
        <f>LARGE(F292:AA292,1)+IFERROR(LARGE(F292:AA292,2),0)+IFERROR(LARGE(F292:AA292,3),0)+IFERROR(LARGE(F292:AA292,4),0)+IFERROR(LARGE(F292:AA292,5),0)+IFERROR(LARGE(F292:AA292,6),0)</f>
        <v>47.186475466298987</v>
      </c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 t="str">
        <f>IFERROR(VLOOKUP($A292,'H60 TR200 M'!$AS$3:$AY$102,7,0),"")</f>
        <v/>
      </c>
      <c r="W292" s="11">
        <f>IFERROR(VLOOKUP($A292,'H60 TR100 M'!$AJ$3:$AP$165,7,0),"")</f>
        <v>47.186475466298987</v>
      </c>
      <c r="X292" s="11" t="str">
        <f>IFERROR(VLOOKUP($A292,'Liszkor M'!$BR$3:$BX$38,7,0),"")</f>
        <v/>
      </c>
      <c r="Y292" s="11" t="str">
        <f>IFERROR(VLOOKUP($A292,'KW M'!$BQ$2:$BW$10,7,0),"")</f>
        <v/>
      </c>
      <c r="Z292" s="11" t="str">
        <f>IFERROR(VLOOKUP($A292,'Wilga M'!$L$3:$R$41,7,0),"")</f>
        <v/>
      </c>
      <c r="AA292" s="11" t="str">
        <f>IFERROR(VLOOKUP($A292,'NM 200 M'!$M$6:$S$41,7,0),"")</f>
        <v/>
      </c>
      <c r="AB292" s="21">
        <f>MIN(COUNT(F292:AA292)-COUNT(#REF!,W292,#REF!)*0.1,6)</f>
        <v>0.9</v>
      </c>
    </row>
    <row r="293" spans="1:28">
      <c r="A293">
        <v>424</v>
      </c>
      <c r="B293" s="18" t="str">
        <f>VLOOKUP($A293,id!$C:$H,6,0)</f>
        <v>Barczyk Piotr</v>
      </c>
      <c r="C293" s="18">
        <f>VLOOKUP($A293,id!$C:$H,4,0)</f>
        <v>0</v>
      </c>
      <c r="D293" s="2">
        <f>IF(E292=E293,D292,ROW(B291))</f>
        <v>291</v>
      </c>
      <c r="E293" s="10">
        <f>LARGE(F293:AA293,1)+IFERROR(LARGE(F293:AA293,2),0)+IFERROR(LARGE(F293:AA293,3),0)+IFERROR(LARGE(F293:AA293,4),0)+IFERROR(LARGE(F293:AA293,5),0)+IFERROR(LARGE(F293:AA293,6),0)</f>
        <v>47.093536431897164</v>
      </c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 t="str">
        <f>IFERROR(VLOOKUP($A293,'H60 TR200 M'!$AS$3:$AY$102,7,0),"")</f>
        <v/>
      </c>
      <c r="W293" s="11">
        <f>IFERROR(VLOOKUP($A293,'H60 TR100 M'!$AJ$3:$AP$165,7,0),"")</f>
        <v>47.093536431897164</v>
      </c>
      <c r="X293" s="11" t="str">
        <f>IFERROR(VLOOKUP($A293,'Liszkor M'!$BR$3:$BX$38,7,0),"")</f>
        <v/>
      </c>
      <c r="Y293" s="11" t="str">
        <f>IFERROR(VLOOKUP($A293,'KW M'!$BQ$2:$BW$10,7,0),"")</f>
        <v/>
      </c>
      <c r="Z293" s="11" t="str">
        <f>IFERROR(VLOOKUP($A293,'Wilga M'!$L$3:$R$41,7,0),"")</f>
        <v/>
      </c>
      <c r="AA293" s="11" t="str">
        <f>IFERROR(VLOOKUP($A293,'NM 200 M'!$M$6:$S$41,7,0),"")</f>
        <v/>
      </c>
      <c r="AB293" s="21">
        <f>MIN(COUNT(F293:AA293)-COUNT(#REF!,W293,#REF!)*0.1,6)</f>
        <v>0.9</v>
      </c>
    </row>
    <row r="294" spans="1:28">
      <c r="A294">
        <v>264</v>
      </c>
      <c r="B294" s="18" t="str">
        <f>VLOOKUP($A294,id!$C:$H,6,0)</f>
        <v>Bors Michał</v>
      </c>
      <c r="C294" s="18">
        <f>VLOOKUP($A294,id!$C:$H,4,0)</f>
        <v>0</v>
      </c>
      <c r="D294" s="2">
        <f>IF(E293=E294,D293,ROW(B292))</f>
        <v>292</v>
      </c>
      <c r="E294" s="10">
        <f>LARGE(F294:AA294,1)+IFERROR(LARGE(F294:AA294,2),0)+IFERROR(LARGE(F294:AA294,3),0)+IFERROR(LARGE(F294:AA294,4),0)+IFERROR(LARGE(F294:AA294,5),0)+IFERROR(LARGE(F294:AA294,6),0)</f>
        <v>47.025246102336226</v>
      </c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>
        <f>IFERROR(VLOOKUP($A294,'Orientakcja 15 M'!$M$3:$S$47,7,0),"")</f>
        <v>47.025246102336226</v>
      </c>
      <c r="T294" s="11" t="str">
        <f>IFERROR(VLOOKUP($A294,'XXII Szago M'!$H$3:$N$45,7,0),"")</f>
        <v/>
      </c>
      <c r="U294" s="11" t="str">
        <f>IFERROR(VLOOKUP($A294,'XX zKompasem M'!$L$3:$R$33,7,0),"")</f>
        <v/>
      </c>
      <c r="V294" s="11" t="str">
        <f>IFERROR(VLOOKUP($A294,'H60 TR200 M'!$AS$3:$AY$102,7,0),"")</f>
        <v/>
      </c>
      <c r="W294" s="11" t="str">
        <f>IFERROR(VLOOKUP($A294,'H60 TR100 M'!$AJ$3:$AP$165,7,0),"")</f>
        <v/>
      </c>
      <c r="X294" s="11" t="str">
        <f>IFERROR(VLOOKUP($A294,'Liszkor M'!$BR$3:$BX$38,7,0),"")</f>
        <v/>
      </c>
      <c r="Y294" s="11" t="str">
        <f>IFERROR(VLOOKUP($A294,'KW M'!$BQ$2:$BW$10,7,0),"")</f>
        <v/>
      </c>
      <c r="Z294" s="11" t="str">
        <f>IFERROR(VLOOKUP($A294,'Wilga M'!$L$3:$R$41,7,0),"")</f>
        <v/>
      </c>
      <c r="AA294" s="11" t="str">
        <f>IFERROR(VLOOKUP($A294,'NM 200 M'!$M$6:$S$41,7,0),"")</f>
        <v/>
      </c>
      <c r="AB294" s="21">
        <f>MIN(COUNT(F294:AA294)-COUNT(#REF!,W294,#REF!)*0.1,6)</f>
        <v>1</v>
      </c>
    </row>
    <row r="295" spans="1:28">
      <c r="A295">
        <v>67</v>
      </c>
      <c r="B295" s="18" t="str">
        <f>VLOOKUP($A295,id!$C:$H,6,0)</f>
        <v>Florek Przemysław</v>
      </c>
      <c r="C295" s="18" t="str">
        <f>VLOOKUP($A295,id!$C:$H,4,0)</f>
        <v>Browar Bytów</v>
      </c>
      <c r="D295" s="2">
        <f>IF(E294=E295,D294,ROW(B293))</f>
        <v>293</v>
      </c>
      <c r="E295" s="10">
        <f>LARGE(F295:AA295,1)+IFERROR(LARGE(F295:AA295,2),0)+IFERROR(LARGE(F295:AA295,3),0)+IFERROR(LARGE(F295:AA295,4),0)+IFERROR(LARGE(F295:AA295,5),0)+IFERROR(LARGE(F295:AA295,6),0)</f>
        <v>46.34555176513966</v>
      </c>
      <c r="F295" s="11"/>
      <c r="G295" s="11">
        <f>IFERROR(VLOOKUP(A295,'XXI Szago M'!BL:BR,7,0),"")</f>
        <v>46.34555176513966</v>
      </c>
      <c r="H295" s="11" t="str">
        <f>IFERROR(VLOOKUP($A295,'XIX zKompasem M'!L:R,7,0),"")</f>
        <v/>
      </c>
      <c r="I295" s="11" t="str">
        <f>IFERROR(VLOOKUP($A295,'Roztoczńska 13 M'!$H$2:$N$13,7,0),"")</f>
        <v/>
      </c>
      <c r="J295" s="11" t="str">
        <f>IFERROR(VLOOKUP($A295,'Mazurskie Tropy M'!$L$2:$R$39,7,0),"")</f>
        <v/>
      </c>
      <c r="K295" s="11" t="str">
        <f>IFERROR(VLOOKUP($A295,'Grassor 300 M'!$BV$5:$CB$30,7,0),"")</f>
        <v/>
      </c>
      <c r="L295" s="11" t="str">
        <f>IFERROR(VLOOKUP($A295,'BO M'!$Q$2:$W$57,7,0),"")</f>
        <v/>
      </c>
      <c r="M295" s="11" t="str">
        <f>IFERROR(VLOOKUP($A295,'Hawran M'!$AN$3:$AT$38,7,0),"")</f>
        <v/>
      </c>
      <c r="N295" s="11" t="str">
        <f>IFERROR(VLOOKUP($A295,'Orientakcja 14 M'!$M$3:$S$43,7,0),"")</f>
        <v/>
      </c>
      <c r="O295" s="11" t="str">
        <f>IFERROR(VLOOKUP($A295,'ITOrient M'!$P$3:$V$37,7,0),"")</f>
        <v/>
      </c>
      <c r="P295" s="11" t="str">
        <f>IFERROR(VLOOKUP($A295,'Jatka M'!$K$4:$Q$19,7,0),"")</f>
        <v/>
      </c>
      <c r="Q295" s="11" t="str">
        <f>IFERROR(VLOOKUP($A295,'Korno M'!$AG$2:$AM$37,7,0),"")</f>
        <v/>
      </c>
      <c r="R295" s="11" t="str">
        <f>IFERROR(VLOOKUP($A295,'Mordownik M'!$H$3:$N$23,7,0),"")</f>
        <v/>
      </c>
      <c r="S295" s="11" t="str">
        <f>IFERROR(VLOOKUP($A295,'Orientakcja 15 M'!$M$3:$S$47,7,0),"")</f>
        <v/>
      </c>
      <c r="T295" s="11" t="str">
        <f>IFERROR(VLOOKUP($A295,'XXII Szago M'!$H$3:$N$45,7,0),"")</f>
        <v/>
      </c>
      <c r="U295" s="11" t="str">
        <f>IFERROR(VLOOKUP($A295,'XX zKompasem M'!$L$3:$R$33,7,0),"")</f>
        <v/>
      </c>
      <c r="V295" s="11" t="str">
        <f>IFERROR(VLOOKUP($A295,'H60 TR200 M'!$AS$3:$AY$102,7,0),"")</f>
        <v/>
      </c>
      <c r="W295" s="11" t="str">
        <f>IFERROR(VLOOKUP($A295,'H60 TR100 M'!$AJ$3:$AP$165,7,0),"")</f>
        <v/>
      </c>
      <c r="X295" s="11" t="str">
        <f>IFERROR(VLOOKUP($A295,'Liszkor M'!$BR$3:$BX$38,7,0),"")</f>
        <v/>
      </c>
      <c r="Y295" s="11" t="str">
        <f>IFERROR(VLOOKUP($A295,'KW M'!$BQ$2:$BW$10,7,0),"")</f>
        <v/>
      </c>
      <c r="Z295" s="11" t="str">
        <f>IFERROR(VLOOKUP($A295,'Wilga M'!$L$3:$R$41,7,0),"")</f>
        <v/>
      </c>
      <c r="AA295" s="11" t="str">
        <f>IFERROR(VLOOKUP($A295,'NM 200 M'!$M$6:$S$41,7,0),"")</f>
        <v/>
      </c>
      <c r="AB295" s="21">
        <f>MIN(COUNT(F295:AA295)-COUNT(#REF!,W295,#REF!)*0.1,6)</f>
        <v>1</v>
      </c>
    </row>
    <row r="296" spans="1:28">
      <c r="A296">
        <v>425</v>
      </c>
      <c r="B296" s="18" t="str">
        <f>VLOOKUP($A296,id!$C:$H,6,0)</f>
        <v>Lila Michał</v>
      </c>
      <c r="C296" s="18" t="str">
        <f>VLOOKUP($A296,id!$C:$H,4,0)</f>
        <v>pożeracze ciastkuff</v>
      </c>
      <c r="D296" s="2">
        <f>IF(E295=E296,D295,ROW(B294))</f>
        <v>294</v>
      </c>
      <c r="E296" s="10">
        <f>LARGE(F296:AA296,1)+IFERROR(LARGE(F296:AA296,2),0)+IFERROR(LARGE(F296:AA296,3),0)+IFERROR(LARGE(F296:AA296,4),0)+IFERROR(LARGE(F296:AA296,5),0)+IFERROR(LARGE(F296:AA296,6),0)</f>
        <v>45.820738149953996</v>
      </c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 t="str">
        <f>IFERROR(VLOOKUP($A296,'H60 TR200 M'!$AS$3:$AY$102,7,0),"")</f>
        <v/>
      </c>
      <c r="W296" s="11">
        <f>IFERROR(VLOOKUP($A296,'H60 TR100 M'!$AJ$3:$AP$165,7,0),"")</f>
        <v>45.820738149953996</v>
      </c>
      <c r="X296" s="11" t="str">
        <f>IFERROR(VLOOKUP($A296,'Liszkor M'!$BR$3:$BX$38,7,0),"")</f>
        <v/>
      </c>
      <c r="Y296" s="11" t="str">
        <f>IFERROR(VLOOKUP($A296,'KW M'!$BQ$2:$BW$10,7,0),"")</f>
        <v/>
      </c>
      <c r="Z296" s="11" t="str">
        <f>IFERROR(VLOOKUP($A296,'Wilga M'!$L$3:$R$41,7,0),"")</f>
        <v/>
      </c>
      <c r="AA296" s="11" t="str">
        <f>IFERROR(VLOOKUP($A296,'NM 200 M'!$M$6:$S$41,7,0),"")</f>
        <v/>
      </c>
      <c r="AB296" s="21">
        <f>MIN(COUNT(F296:AA296)-COUNT(#REF!,W296,#REF!)*0.1,6)</f>
        <v>0.9</v>
      </c>
    </row>
    <row r="297" spans="1:28">
      <c r="A297">
        <v>426</v>
      </c>
      <c r="B297" s="18" t="str">
        <f>VLOOKUP($A297,id!$C:$H,6,0)</f>
        <v>Jankowski Maciej</v>
      </c>
      <c r="C297" s="18" t="str">
        <f>VLOOKUP($A297,id!$C:$H,4,0)</f>
        <v>Gr3miasto</v>
      </c>
      <c r="D297" s="2">
        <f>IF(E296=E297,D296,ROW(B295))</f>
        <v>295</v>
      </c>
      <c r="E297" s="10">
        <f>LARGE(F297:AA297,1)+IFERROR(LARGE(F297:AA297,2),0)+IFERROR(LARGE(F297:AA297,3),0)+IFERROR(LARGE(F297:AA297,4),0)+IFERROR(LARGE(F297:AA297,5),0)+IFERROR(LARGE(F297:AA297,6),0)</f>
        <v>45.268519734171164</v>
      </c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 t="str">
        <f>IFERROR(VLOOKUP($A297,'H60 TR200 M'!$AS$3:$AY$102,7,0),"")</f>
        <v/>
      </c>
      <c r="W297" s="11">
        <f>IFERROR(VLOOKUP($A297,'H60 TR100 M'!$AJ$3:$AP$165,7,0),"")</f>
        <v>45.268519734171164</v>
      </c>
      <c r="X297" s="11" t="str">
        <f>IFERROR(VLOOKUP($A297,'Liszkor M'!$BR$3:$BX$38,7,0),"")</f>
        <v/>
      </c>
      <c r="Y297" s="11" t="str">
        <f>IFERROR(VLOOKUP($A297,'KW M'!$BQ$2:$BW$10,7,0),"")</f>
        <v/>
      </c>
      <c r="Z297" s="11" t="str">
        <f>IFERROR(VLOOKUP($A297,'Wilga M'!$L$3:$R$41,7,0),"")</f>
        <v/>
      </c>
      <c r="AA297" s="11" t="str">
        <f>IFERROR(VLOOKUP($A297,'NM 200 M'!$M$6:$S$41,7,0),"")</f>
        <v/>
      </c>
      <c r="AB297" s="21">
        <f>MIN(COUNT(F297:AA297)-COUNT(#REF!,W297,#REF!)*0.1,6)</f>
        <v>0.9</v>
      </c>
    </row>
    <row r="298" spans="1:28">
      <c r="A298">
        <v>427</v>
      </c>
      <c r="B298" s="18" t="str">
        <f>VLOOKUP($A298,id!$C:$H,6,0)</f>
        <v>Klain Zbigniew</v>
      </c>
      <c r="C298" s="18" t="str">
        <f>VLOOKUP($A298,id!$C:$H,4,0)</f>
        <v>Klan Klainów</v>
      </c>
      <c r="D298" s="2">
        <f>IF(E297=E298,D297,ROW(B296))</f>
        <v>296</v>
      </c>
      <c r="E298" s="10">
        <f>LARGE(F298:AA298,1)+IFERROR(LARGE(F298:AA298,2),0)+IFERROR(LARGE(F298:AA298,3),0)+IFERROR(LARGE(F298:AA298,4),0)+IFERROR(LARGE(F298:AA298,5),0)+IFERROR(LARGE(F298:AA298,6),0)</f>
        <v>45.229895815851862</v>
      </c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 t="str">
        <f>IFERROR(VLOOKUP($A298,'H60 TR200 M'!$AS$3:$AY$102,7,0),"")</f>
        <v/>
      </c>
      <c r="W298" s="11">
        <f>IFERROR(VLOOKUP($A298,'H60 TR100 M'!$AJ$3:$AP$165,7,0),"")</f>
        <v>45.229895815851862</v>
      </c>
      <c r="X298" s="11" t="str">
        <f>IFERROR(VLOOKUP($A298,'Liszkor M'!$BR$3:$BX$38,7,0),"")</f>
        <v/>
      </c>
      <c r="Y298" s="11" t="str">
        <f>IFERROR(VLOOKUP($A298,'KW M'!$BQ$2:$BW$10,7,0),"")</f>
        <v/>
      </c>
      <c r="Z298" s="11" t="str">
        <f>IFERROR(VLOOKUP($A298,'Wilga M'!$L$3:$R$41,7,0),"")</f>
        <v/>
      </c>
      <c r="AA298" s="11" t="str">
        <f>IFERROR(VLOOKUP($A298,'NM 200 M'!$M$6:$S$41,7,0),"")</f>
        <v/>
      </c>
      <c r="AB298" s="21">
        <f>MIN(COUNT(F298:AA298)-COUNT(#REF!,W298,#REF!)*0.1,6)</f>
        <v>0.9</v>
      </c>
    </row>
    <row r="299" spans="1:28">
      <c r="A299">
        <v>312</v>
      </c>
      <c r="B299" s="18" t="str">
        <f>VLOOKUP($A299,id!$C:$H,6,0)</f>
        <v>Białogrodzki Kuba</v>
      </c>
      <c r="C299" s="18" t="str">
        <f>VLOOKUP($A299,id!$C:$H,4,0)</f>
        <v>Urazisz się w stopę</v>
      </c>
      <c r="D299" s="2">
        <f>IF(E298=E299,D298,ROW(B297))</f>
        <v>297</v>
      </c>
      <c r="E299" s="10">
        <f>LARGE(F299:AA299,1)+IFERROR(LARGE(F299:AA299,2),0)+IFERROR(LARGE(F299:AA299,3),0)+IFERROR(LARGE(F299:AA299,4),0)+IFERROR(LARGE(F299:AA299,5),0)+IFERROR(LARGE(F299:AA299,6),0)</f>
        <v>45.18175935811653</v>
      </c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>
        <f>IFERROR(VLOOKUP($A299,'H60 TR200 M'!$AS$3:$AY$102,7,0),"")</f>
        <v>45.18175935811653</v>
      </c>
      <c r="W299" s="11" t="str">
        <f>IFERROR(VLOOKUP($A299,'H60 TR100 M'!$AJ$3:$AP$165,7,0),"")</f>
        <v/>
      </c>
      <c r="X299" s="11" t="str">
        <f>IFERROR(VLOOKUP($A299,'Liszkor M'!$BR$3:$BX$38,7,0),"")</f>
        <v/>
      </c>
      <c r="Y299" s="11" t="str">
        <f>IFERROR(VLOOKUP($A299,'KW M'!$BQ$2:$BW$10,7,0),"")</f>
        <v/>
      </c>
      <c r="Z299" s="11" t="str">
        <f>IFERROR(VLOOKUP($A299,'Wilga M'!$L$3:$R$41,7,0),"")</f>
        <v/>
      </c>
      <c r="AA299" s="11" t="str">
        <f>IFERROR(VLOOKUP($A299,'NM 200 M'!$M$6:$S$41,7,0),"")</f>
        <v/>
      </c>
      <c r="AB299" s="21">
        <f>MIN(COUNT(F299:AA299)-COUNT(#REF!,W299,#REF!)*0.1,6)</f>
        <v>1</v>
      </c>
    </row>
    <row r="300" spans="1:28">
      <c r="A300">
        <v>428</v>
      </c>
      <c r="B300" s="18" t="str">
        <f>VLOOKUP($A300,id!$C:$H,6,0)</f>
        <v>Prażanowski Damian</v>
      </c>
      <c r="C300" s="18">
        <f>VLOOKUP($A300,id!$C:$H,4,0)</f>
        <v>0</v>
      </c>
      <c r="D300" s="2">
        <f>IF(E299=E300,D299,ROW(B298))</f>
        <v>298</v>
      </c>
      <c r="E300" s="10">
        <f>LARGE(F300:AA300,1)+IFERROR(LARGE(F300:AA300,2),0)+IFERROR(LARGE(F300:AA300,3),0)+IFERROR(LARGE(F300:AA300,4),0)+IFERROR(LARGE(F300:AA300,5),0)+IFERROR(LARGE(F300:AA300,6),0)</f>
        <v>44.6498333891427</v>
      </c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 t="str">
        <f>IFERROR(VLOOKUP($A300,'H60 TR200 M'!$AS$3:$AY$102,7,0),"")</f>
        <v/>
      </c>
      <c r="W300" s="11">
        <f>IFERROR(VLOOKUP($A300,'H60 TR100 M'!$AJ$3:$AP$165,7,0),"")</f>
        <v>44.6498333891427</v>
      </c>
      <c r="X300" s="11" t="str">
        <f>IFERROR(VLOOKUP($A300,'Liszkor M'!$BR$3:$BX$38,7,0),"")</f>
        <v/>
      </c>
      <c r="Y300" s="11" t="str">
        <f>IFERROR(VLOOKUP($A300,'KW M'!$BQ$2:$BW$10,7,0),"")</f>
        <v/>
      </c>
      <c r="Z300" s="11" t="str">
        <f>IFERROR(VLOOKUP($A300,'Wilga M'!$L$3:$R$41,7,0),"")</f>
        <v/>
      </c>
      <c r="AA300" s="11" t="str">
        <f>IFERROR(VLOOKUP($A300,'NM 200 M'!$M$6:$S$41,7,0),"")</f>
        <v/>
      </c>
      <c r="AB300" s="21">
        <f>MIN(COUNT(F300:AA300)-COUNT(#REF!,W300,#REF!)*0.1,6)</f>
        <v>0.9</v>
      </c>
    </row>
    <row r="301" spans="1:28">
      <c r="A301">
        <v>429</v>
      </c>
      <c r="B301" s="18" t="str">
        <f>VLOOKUP($A301,id!$C:$H,6,0)</f>
        <v>Prażanowski Mariusz</v>
      </c>
      <c r="C301" s="18">
        <f>VLOOKUP($A301,id!$C:$H,4,0)</f>
        <v>0</v>
      </c>
      <c r="D301" s="2">
        <f>IF(E300=E301,D300,ROW(B299))</f>
        <v>299</v>
      </c>
      <c r="E301" s="10">
        <f>LARGE(F301:AA301,1)+IFERROR(LARGE(F301:AA301,2),0)+IFERROR(LARGE(F301:AA301,3),0)+IFERROR(LARGE(F301:AA301,4),0)+IFERROR(LARGE(F301:AA301,5),0)+IFERROR(LARGE(F301:AA301,6),0)</f>
        <v>44.636369233365265</v>
      </c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 t="str">
        <f>IFERROR(VLOOKUP($A301,'H60 TR200 M'!$AS$3:$AY$102,7,0),"")</f>
        <v/>
      </c>
      <c r="W301" s="11">
        <f>IFERROR(VLOOKUP($A301,'H60 TR100 M'!$AJ$3:$AP$165,7,0),"")</f>
        <v>44.636369233365265</v>
      </c>
      <c r="X301" s="11" t="str">
        <f>IFERROR(VLOOKUP($A301,'Liszkor M'!$BR$3:$BX$38,7,0),"")</f>
        <v/>
      </c>
      <c r="Y301" s="11" t="str">
        <f>IFERROR(VLOOKUP($A301,'KW M'!$BQ$2:$BW$10,7,0),"")</f>
        <v/>
      </c>
      <c r="Z301" s="11" t="str">
        <f>IFERROR(VLOOKUP($A301,'Wilga M'!$L$3:$R$41,7,0),"")</f>
        <v/>
      </c>
      <c r="AA301" s="11" t="str">
        <f>IFERROR(VLOOKUP($A301,'NM 200 M'!$M$6:$S$41,7,0),"")</f>
        <v/>
      </c>
      <c r="AB301" s="21">
        <f>MIN(COUNT(F301:AA301)-COUNT(#REF!,W301,#REF!)*0.1,6)</f>
        <v>0.9</v>
      </c>
    </row>
    <row r="302" spans="1:28">
      <c r="A302">
        <v>250</v>
      </c>
      <c r="B302" s="18" t="str">
        <f>VLOOKUP($A302,id!$C:$H,6,0)</f>
        <v>Pasiecznik Wojciech</v>
      </c>
      <c r="C302" s="18" t="str">
        <f>VLOOKUP($A302,id!$C:$H,4,0)</f>
        <v>Wounded Knee</v>
      </c>
      <c r="D302" s="2">
        <f>IF(E301=E302,D301,ROW(B300))</f>
        <v>300</v>
      </c>
      <c r="E302" s="10">
        <f>LARGE(F302:AA302,1)+IFERROR(LARGE(F302:AA302,2),0)+IFERROR(LARGE(F302:AA302,3),0)+IFERROR(LARGE(F302:AA302,4),0)+IFERROR(LARGE(F302:AA302,5),0)+IFERROR(LARGE(F302:AA302,6),0)</f>
        <v>43.568625541188027</v>
      </c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>
        <f>IFERROR(VLOOKUP($A302,'Korno M'!$AG$2:$AM$37,7,0),"")</f>
        <v>43.568625541188027</v>
      </c>
      <c r="R302" s="11" t="str">
        <f>IFERROR(VLOOKUP($A302,'Mordownik M'!$H$3:$N$23,7,0),"")</f>
        <v/>
      </c>
      <c r="S302" s="11" t="str">
        <f>IFERROR(VLOOKUP($A302,'Orientakcja 15 M'!$M$3:$S$47,7,0),"")</f>
        <v/>
      </c>
      <c r="T302" s="11" t="str">
        <f>IFERROR(VLOOKUP($A302,'XXII Szago M'!$H$3:$N$45,7,0),"")</f>
        <v/>
      </c>
      <c r="U302" s="11" t="str">
        <f>IFERROR(VLOOKUP($A302,'XX zKompasem M'!$L$3:$R$33,7,0),"")</f>
        <v/>
      </c>
      <c r="V302" s="11" t="str">
        <f>IFERROR(VLOOKUP($A302,'H60 TR200 M'!$AS$3:$AY$102,7,0),"")</f>
        <v/>
      </c>
      <c r="W302" s="11" t="str">
        <f>IFERROR(VLOOKUP($A302,'H60 TR100 M'!$AJ$3:$AP$165,7,0),"")</f>
        <v/>
      </c>
      <c r="X302" s="11" t="str">
        <f>IFERROR(VLOOKUP($A302,'Liszkor M'!$BR$3:$BX$38,7,0),"")</f>
        <v/>
      </c>
      <c r="Y302" s="11" t="str">
        <f>IFERROR(VLOOKUP($A302,'KW M'!$BQ$2:$BW$10,7,0),"")</f>
        <v/>
      </c>
      <c r="Z302" s="11" t="str">
        <f>IFERROR(VLOOKUP($A302,'Wilga M'!$L$3:$R$41,7,0),"")</f>
        <v/>
      </c>
      <c r="AA302" s="11" t="str">
        <f>IFERROR(VLOOKUP($A302,'NM 200 M'!$M$6:$S$41,7,0),"")</f>
        <v/>
      </c>
      <c r="AB302" s="21">
        <f>MIN(COUNT(F302:AA302)-COUNT(#REF!,W302,#REF!)*0.1,6)</f>
        <v>1</v>
      </c>
    </row>
    <row r="303" spans="1:28">
      <c r="A303">
        <v>251</v>
      </c>
      <c r="B303" s="18" t="str">
        <f>VLOOKUP($A303,id!$C:$H,6,0)</f>
        <v>Strzelczyk Ireneusz</v>
      </c>
      <c r="C303" s="18">
        <f>VLOOKUP($A303,id!$C:$H,4,0)</f>
        <v>0</v>
      </c>
      <c r="D303" s="2">
        <f>IF(E302=E303,D302,ROW(B301))</f>
        <v>301</v>
      </c>
      <c r="E303" s="10">
        <f>LARGE(F303:AA303,1)+IFERROR(LARGE(F303:AA303,2),0)+IFERROR(LARGE(F303:AA303,3),0)+IFERROR(LARGE(F303:AA303,4),0)+IFERROR(LARGE(F303:AA303,5),0)+IFERROR(LARGE(F303:AA303,6),0)</f>
        <v>43.558860896158492</v>
      </c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>
        <f>IFERROR(VLOOKUP($A303,'Korno M'!$AG$2:$AM$37,7,0),"")</f>
        <v>43.558860896158492</v>
      </c>
      <c r="R303" s="11" t="str">
        <f>IFERROR(VLOOKUP($A303,'Mordownik M'!$H$3:$N$23,7,0),"")</f>
        <v/>
      </c>
      <c r="S303" s="11" t="str">
        <f>IFERROR(VLOOKUP($A303,'Orientakcja 15 M'!$M$3:$S$47,7,0),"")</f>
        <v/>
      </c>
      <c r="T303" s="11" t="str">
        <f>IFERROR(VLOOKUP($A303,'XXII Szago M'!$H$3:$N$45,7,0),"")</f>
        <v/>
      </c>
      <c r="U303" s="11" t="str">
        <f>IFERROR(VLOOKUP($A303,'XX zKompasem M'!$L$3:$R$33,7,0),"")</f>
        <v/>
      </c>
      <c r="V303" s="11" t="str">
        <f>IFERROR(VLOOKUP($A303,'H60 TR200 M'!$AS$3:$AY$102,7,0),"")</f>
        <v/>
      </c>
      <c r="W303" s="11" t="str">
        <f>IFERROR(VLOOKUP($A303,'H60 TR100 M'!$AJ$3:$AP$165,7,0),"")</f>
        <v/>
      </c>
      <c r="X303" s="11" t="str">
        <f>IFERROR(VLOOKUP($A303,'Liszkor M'!$BR$3:$BX$38,7,0),"")</f>
        <v/>
      </c>
      <c r="Y303" s="11" t="str">
        <f>IFERROR(VLOOKUP($A303,'KW M'!$BQ$2:$BW$10,7,0),"")</f>
        <v/>
      </c>
      <c r="Z303" s="11" t="str">
        <f>IFERROR(VLOOKUP($A303,'Wilga M'!$L$3:$R$41,7,0),"")</f>
        <v/>
      </c>
      <c r="AA303" s="11" t="str">
        <f>IFERROR(VLOOKUP($A303,'NM 200 M'!$M$6:$S$41,7,0),"")</f>
        <v/>
      </c>
      <c r="AB303" s="21">
        <f>MIN(COUNT(F303:AA303)-COUNT(#REF!,W303,#REF!)*0.1,6)</f>
        <v>1</v>
      </c>
    </row>
    <row r="304" spans="1:28">
      <c r="A304">
        <v>430</v>
      </c>
      <c r="B304" s="18" t="str">
        <f>VLOOKUP($A304,id!$C:$H,6,0)</f>
        <v>Teległów Tomasz</v>
      </c>
      <c r="C304" s="18">
        <f>VLOOKUP($A304,id!$C:$H,4,0)</f>
        <v>0</v>
      </c>
      <c r="D304" s="2">
        <f>IF(E303=E304,D303,ROW(B302))</f>
        <v>302</v>
      </c>
      <c r="E304" s="10">
        <f>LARGE(F304:AA304,1)+IFERROR(LARGE(F304:AA304,2),0)+IFERROR(LARGE(F304:AA304,3),0)+IFERROR(LARGE(F304:AA304,4),0)+IFERROR(LARGE(F304:AA304,5),0)+IFERROR(LARGE(F304:AA304,6),0)</f>
        <v>43.396470087994004</v>
      </c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 t="str">
        <f>IFERROR(VLOOKUP($A304,'H60 TR200 M'!$AS$3:$AY$102,7,0),"")</f>
        <v/>
      </c>
      <c r="W304" s="11">
        <f>IFERROR(VLOOKUP($A304,'H60 TR100 M'!$AJ$3:$AP$165,7,0),"")</f>
        <v>43.396470087994004</v>
      </c>
      <c r="X304" s="11" t="str">
        <f>IFERROR(VLOOKUP($A304,'Liszkor M'!$BR$3:$BX$38,7,0),"")</f>
        <v/>
      </c>
      <c r="Y304" s="11" t="str">
        <f>IFERROR(VLOOKUP($A304,'KW M'!$BQ$2:$BW$10,7,0),"")</f>
        <v/>
      </c>
      <c r="Z304" s="11" t="str">
        <f>IFERROR(VLOOKUP($A304,'Wilga M'!$L$3:$R$41,7,0),"")</f>
        <v/>
      </c>
      <c r="AA304" s="11" t="str">
        <f>IFERROR(VLOOKUP($A304,'NM 200 M'!$M$6:$S$41,7,0),"")</f>
        <v/>
      </c>
      <c r="AB304" s="21">
        <f>MIN(COUNT(F304:AA304)-COUNT(#REF!,W304,#REF!)*0.1,6)</f>
        <v>0.9</v>
      </c>
    </row>
    <row r="305" spans="1:28">
      <c r="A305">
        <v>199</v>
      </c>
      <c r="B305" s="18" t="str">
        <f>VLOOKUP($A305,id!$C:$H,6,0)</f>
        <v>Bubniak Wiktor</v>
      </c>
      <c r="C305" s="18" t="str">
        <f>VLOOKUP($A305,id!$C:$H,4,0)</f>
        <v>Grupetto Gorlice</v>
      </c>
      <c r="D305" s="2">
        <f>IF(E304=E305,D304,ROW(B303))</f>
        <v>303</v>
      </c>
      <c r="E305" s="10">
        <f>LARGE(F305:AA305,1)+IFERROR(LARGE(F305:AA305,2),0)+IFERROR(LARGE(F305:AA305,3),0)+IFERROR(LARGE(F305:AA305,4),0)+IFERROR(LARGE(F305:AA305,5),0)+IFERROR(LARGE(F305:AA305,6),0)</f>
        <v>43.027234681286821</v>
      </c>
      <c r="F305" s="11"/>
      <c r="G305" s="11"/>
      <c r="H305" s="11"/>
      <c r="I305" s="11"/>
      <c r="J305" s="11" t="str">
        <f>IFERROR(VLOOKUP($A305,'Mazurskie Tropy M'!$L$2:$R$39,7,0),"")</f>
        <v/>
      </c>
      <c r="K305" s="11" t="str">
        <f>IFERROR(VLOOKUP($A305,'Grassor 300 M'!$BV$5:$CB$30,7,0),"")</f>
        <v/>
      </c>
      <c r="L305" s="11" t="str">
        <f>IFERROR(VLOOKUP($A305,'BO M'!$Q$2:$W$57,7,0),"")</f>
        <v/>
      </c>
      <c r="M305" s="11">
        <f>IFERROR(VLOOKUP($A305,'Hawran M'!$AN$3:$AT$38,7,0),"")</f>
        <v>43.027234681286821</v>
      </c>
      <c r="N305" s="11" t="str">
        <f>IFERROR(VLOOKUP($A305,'Orientakcja 14 M'!$M$3:$S$43,7,0),"")</f>
        <v/>
      </c>
      <c r="O305" s="11" t="str">
        <f>IFERROR(VLOOKUP($A305,'ITOrient M'!$P$3:$V$37,7,0),"")</f>
        <v/>
      </c>
      <c r="P305" s="11" t="str">
        <f>IFERROR(VLOOKUP($A305,'Jatka M'!$K$4:$Q$19,7,0),"")</f>
        <v/>
      </c>
      <c r="Q305" s="11" t="str">
        <f>IFERROR(VLOOKUP($A305,'Korno M'!$AG$2:$AM$37,7,0),"")</f>
        <v/>
      </c>
      <c r="R305" s="11" t="str">
        <f>IFERROR(VLOOKUP($A305,'Mordownik M'!$H$3:$N$23,7,0),"")</f>
        <v/>
      </c>
      <c r="S305" s="11" t="str">
        <f>IFERROR(VLOOKUP($A305,'Orientakcja 15 M'!$M$3:$S$47,7,0),"")</f>
        <v/>
      </c>
      <c r="T305" s="11" t="str">
        <f>IFERROR(VLOOKUP($A305,'XXII Szago M'!$H$3:$N$45,7,0),"")</f>
        <v/>
      </c>
      <c r="U305" s="11" t="str">
        <f>IFERROR(VLOOKUP($A305,'XX zKompasem M'!$L$3:$R$33,7,0),"")</f>
        <v/>
      </c>
      <c r="V305" s="11" t="str">
        <f>IFERROR(VLOOKUP($A305,'H60 TR200 M'!$AS$3:$AY$102,7,0),"")</f>
        <v/>
      </c>
      <c r="W305" s="11" t="str">
        <f>IFERROR(VLOOKUP($A305,'H60 TR100 M'!$AJ$3:$AP$165,7,0),"")</f>
        <v/>
      </c>
      <c r="X305" s="11" t="str">
        <f>IFERROR(VLOOKUP($A305,'Liszkor M'!$BR$3:$BX$38,7,0),"")</f>
        <v/>
      </c>
      <c r="Y305" s="11" t="str">
        <f>IFERROR(VLOOKUP($A305,'KW M'!$BQ$2:$BW$10,7,0),"")</f>
        <v/>
      </c>
      <c r="Z305" s="11" t="str">
        <f>IFERROR(VLOOKUP($A305,'Wilga M'!$L$3:$R$41,7,0),"")</f>
        <v/>
      </c>
      <c r="AA305" s="11" t="str">
        <f>IFERROR(VLOOKUP($A305,'NM 200 M'!$M$6:$S$41,7,0),"")</f>
        <v/>
      </c>
      <c r="AB305" s="21">
        <f>MIN(COUNT(F305:AA305)-COUNT(#REF!,W305,#REF!)*0.1,6)</f>
        <v>1</v>
      </c>
    </row>
    <row r="306" spans="1:28">
      <c r="A306">
        <v>431</v>
      </c>
      <c r="B306" s="18" t="str">
        <f>VLOOKUP($A306,id!$C:$H,6,0)</f>
        <v>Maciejewski Łukasz</v>
      </c>
      <c r="C306" s="18" t="str">
        <f>VLOOKUP($A306,id!$C:$H,4,0)</f>
        <v>Łyse charty</v>
      </c>
      <c r="D306" s="2">
        <f>IF(E305=E306,D305,ROW(B304))</f>
        <v>304</v>
      </c>
      <c r="E306" s="10">
        <f>LARGE(F306:AA306,1)+IFERROR(LARGE(F306:AA306,2),0)+IFERROR(LARGE(F306:AA306,3),0)+IFERROR(LARGE(F306:AA306,4),0)+IFERROR(LARGE(F306:AA306,5),0)+IFERROR(LARGE(F306:AA306,6),0)</f>
        <v>42.801773092440534</v>
      </c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 t="str">
        <f>IFERROR(VLOOKUP($A306,'H60 TR200 M'!$AS$3:$AY$102,7,0),"")</f>
        <v/>
      </c>
      <c r="W306" s="11">
        <f>IFERROR(VLOOKUP($A306,'H60 TR100 M'!$AJ$3:$AP$165,7,0),"")</f>
        <v>42.801773092440534</v>
      </c>
      <c r="X306" s="11" t="str">
        <f>IFERROR(VLOOKUP($A306,'Liszkor M'!$BR$3:$BX$38,7,0),"")</f>
        <v/>
      </c>
      <c r="Y306" s="11" t="str">
        <f>IFERROR(VLOOKUP($A306,'KW M'!$BQ$2:$BW$10,7,0),"")</f>
        <v/>
      </c>
      <c r="Z306" s="11" t="str">
        <f>IFERROR(VLOOKUP($A306,'Wilga M'!$L$3:$R$41,7,0),"")</f>
        <v/>
      </c>
      <c r="AA306" s="11" t="str">
        <f>IFERROR(VLOOKUP($A306,'NM 200 M'!$M$6:$S$41,7,0),"")</f>
        <v/>
      </c>
      <c r="AB306" s="21">
        <f>MIN(COUNT(F306:AA306)-COUNT(#REF!,W306,#REF!)*0.1,6)</f>
        <v>0.9</v>
      </c>
    </row>
    <row r="307" spans="1:28">
      <c r="A307">
        <v>432</v>
      </c>
      <c r="B307" s="18" t="str">
        <f>VLOOKUP($A307,id!$C:$H,6,0)</f>
        <v>Kurzyński Piotr</v>
      </c>
      <c r="C307" s="18" t="str">
        <f>VLOOKUP($A307,id!$C:$H,4,0)</f>
        <v>Łyse Charty</v>
      </c>
      <c r="D307" s="2">
        <f>IF(E306=E307,D306,ROW(B305))</f>
        <v>305</v>
      </c>
      <c r="E307" s="10">
        <f>LARGE(F307:AA307,1)+IFERROR(LARGE(F307:AA307,2),0)+IFERROR(LARGE(F307:AA307,3),0)+IFERROR(LARGE(F307:AA307,4),0)+IFERROR(LARGE(F307:AA307,5),0)+IFERROR(LARGE(F307:AA307,6),0)</f>
        <v>42.764003757615775</v>
      </c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 t="str">
        <f>IFERROR(VLOOKUP($A307,'H60 TR200 M'!$AS$3:$AY$102,7,0),"")</f>
        <v/>
      </c>
      <c r="W307" s="11">
        <f>IFERROR(VLOOKUP($A307,'H60 TR100 M'!$AJ$3:$AP$165,7,0),"")</f>
        <v>42.764003757615775</v>
      </c>
      <c r="X307" s="11" t="str">
        <f>IFERROR(VLOOKUP($A307,'Liszkor M'!$BR$3:$BX$38,7,0),"")</f>
        <v/>
      </c>
      <c r="Y307" s="11" t="str">
        <f>IFERROR(VLOOKUP($A307,'KW M'!$BQ$2:$BW$10,7,0),"")</f>
        <v/>
      </c>
      <c r="Z307" s="11" t="str">
        <f>IFERROR(VLOOKUP($A307,'Wilga M'!$L$3:$R$41,7,0),"")</f>
        <v/>
      </c>
      <c r="AA307" s="11" t="str">
        <f>IFERROR(VLOOKUP($A307,'NM 200 M'!$M$6:$S$41,7,0),"")</f>
        <v/>
      </c>
      <c r="AB307" s="21">
        <f>MIN(COUNT(F307:AA307)-COUNT(#REF!,W307,#REF!)*0.1,6)</f>
        <v>0.9</v>
      </c>
    </row>
    <row r="308" spans="1:28">
      <c r="A308">
        <v>433</v>
      </c>
      <c r="B308" s="18" t="str">
        <f>VLOOKUP($A308,id!$C:$H,6,0)</f>
        <v>Matczuk Szymon</v>
      </c>
      <c r="C308" s="18" t="str">
        <f>VLOOKUP($A308,id!$C:$H,4,0)</f>
        <v>Łyse charty</v>
      </c>
      <c r="D308" s="2">
        <f>IF(E307=E308,D307,ROW(B306))</f>
        <v>306</v>
      </c>
      <c r="E308" s="10">
        <f>LARGE(F308:AA308,1)+IFERROR(LARGE(F308:AA308,2),0)+IFERROR(LARGE(F308:AA308,3),0)+IFERROR(LARGE(F308:AA308,4),0)+IFERROR(LARGE(F308:AA308,5),0)+IFERROR(LARGE(F308:AA308,6),0)</f>
        <v>42.747094305754324</v>
      </c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 t="str">
        <f>IFERROR(VLOOKUP($A308,'H60 TR200 M'!$AS$3:$AY$102,7,0),"")</f>
        <v/>
      </c>
      <c r="W308" s="11">
        <f>IFERROR(VLOOKUP($A308,'H60 TR100 M'!$AJ$3:$AP$165,7,0),"")</f>
        <v>42.747094305754324</v>
      </c>
      <c r="X308" s="11" t="str">
        <f>IFERROR(VLOOKUP($A308,'Liszkor M'!$BR$3:$BX$38,7,0),"")</f>
        <v/>
      </c>
      <c r="Y308" s="11" t="str">
        <f>IFERROR(VLOOKUP($A308,'KW M'!$BQ$2:$BW$10,7,0),"")</f>
        <v/>
      </c>
      <c r="Z308" s="11" t="str">
        <f>IFERROR(VLOOKUP($A308,'Wilga M'!$L$3:$R$41,7,0),"")</f>
        <v/>
      </c>
      <c r="AA308" s="11" t="str">
        <f>IFERROR(VLOOKUP($A308,'NM 200 M'!$M$6:$S$41,7,0),"")</f>
        <v/>
      </c>
      <c r="AB308" s="21">
        <f>MIN(COUNT(F308:AA308)-COUNT(#REF!,W308,#REF!)*0.1,6)</f>
        <v>0.9</v>
      </c>
    </row>
    <row r="309" spans="1:28">
      <c r="A309">
        <v>252</v>
      </c>
      <c r="B309" s="18" t="str">
        <f>VLOOKUP($A309,id!$C:$H,6,0)</f>
        <v>Bardzik Bogumił</v>
      </c>
      <c r="C309" s="18">
        <f>VLOOKUP($A309,id!$C:$H,4,0)</f>
        <v>0</v>
      </c>
      <c r="D309" s="2">
        <f>IF(E308=E309,D308,ROW(B307))</f>
        <v>307</v>
      </c>
      <c r="E309" s="10">
        <f>LARGE(F309:AA309,1)+IFERROR(LARGE(F309:AA309,2),0)+IFERROR(LARGE(F309:AA309,3),0)+IFERROR(LARGE(F309:AA309,4),0)+IFERROR(LARGE(F309:AA309,5),0)+IFERROR(LARGE(F309:AA309,6),0)</f>
        <v>42.744676580342443</v>
      </c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>
        <f>IFERROR(VLOOKUP($A309,'Korno M'!$AG$2:$AM$37,7,0),"")</f>
        <v>42.744676580342443</v>
      </c>
      <c r="R309" s="11" t="str">
        <f>IFERROR(VLOOKUP($A309,'Mordownik M'!$H$3:$N$23,7,0),"")</f>
        <v/>
      </c>
      <c r="S309" s="11" t="str">
        <f>IFERROR(VLOOKUP($A309,'Orientakcja 15 M'!$M$3:$S$47,7,0),"")</f>
        <v/>
      </c>
      <c r="T309" s="11" t="str">
        <f>IFERROR(VLOOKUP($A309,'XXII Szago M'!$H$3:$N$45,7,0),"")</f>
        <v/>
      </c>
      <c r="U309" s="11" t="str">
        <f>IFERROR(VLOOKUP($A309,'XX zKompasem M'!$L$3:$R$33,7,0),"")</f>
        <v/>
      </c>
      <c r="V309" s="11" t="str">
        <f>IFERROR(VLOOKUP($A309,'H60 TR200 M'!$AS$3:$AY$102,7,0),"")</f>
        <v/>
      </c>
      <c r="W309" s="11" t="str">
        <f>IFERROR(VLOOKUP($A309,'H60 TR100 M'!$AJ$3:$AP$165,7,0),"")</f>
        <v/>
      </c>
      <c r="X309" s="11" t="str">
        <f>IFERROR(VLOOKUP($A309,'Liszkor M'!$BR$3:$BX$38,7,0),"")</f>
        <v/>
      </c>
      <c r="Y309" s="11" t="str">
        <f>IFERROR(VLOOKUP($A309,'KW M'!$BQ$2:$BW$10,7,0),"")</f>
        <v/>
      </c>
      <c r="Z309" s="11" t="str">
        <f>IFERROR(VLOOKUP($A309,'Wilga M'!$L$3:$R$41,7,0),"")</f>
        <v/>
      </c>
      <c r="AA309" s="11" t="str">
        <f>IFERROR(VLOOKUP($A309,'NM 200 M'!$M$6:$S$41,7,0),"")</f>
        <v/>
      </c>
      <c r="AB309" s="21">
        <f>MIN(COUNT(F309:AA309)-COUNT(#REF!,W309,#REF!)*0.1,6)</f>
        <v>1</v>
      </c>
    </row>
    <row r="310" spans="1:28">
      <c r="A310">
        <v>232</v>
      </c>
      <c r="B310" s="18" t="str">
        <f>VLOOKUP($A310,id!$C:$H,6,0)</f>
        <v>Smoliński Paweł</v>
      </c>
      <c r="C310" s="18" t="str">
        <f>VLOOKUP($A310,id!$C:$H,4,0)</f>
        <v>AZWLT</v>
      </c>
      <c r="D310" s="2">
        <f>IF(E309=E310,D309,ROW(B308))</f>
        <v>308</v>
      </c>
      <c r="E310" s="10">
        <f>LARGE(F310:AA310,1)+IFERROR(LARGE(F310:AA310,2),0)+IFERROR(LARGE(F310:AA310,3),0)+IFERROR(LARGE(F310:AA310,4),0)+IFERROR(LARGE(F310:AA310,5),0)+IFERROR(LARGE(F310:AA310,6),0)</f>
        <v>42.720000169231589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>
        <f>IFERROR(VLOOKUP($A310,'ITOrient M'!$P$3:$V$37,7,0),"")</f>
        <v>42.720000169231589</v>
      </c>
      <c r="P310" s="11" t="str">
        <f>IFERROR(VLOOKUP($A310,'Jatka M'!$K$4:$Q$19,7,0),"")</f>
        <v/>
      </c>
      <c r="Q310" s="11" t="str">
        <f>IFERROR(VLOOKUP($A310,'Korno M'!$AG$2:$AM$37,7,0),"")</f>
        <v/>
      </c>
      <c r="R310" s="11" t="str">
        <f>IFERROR(VLOOKUP($A310,'Mordownik M'!$H$3:$N$23,7,0),"")</f>
        <v/>
      </c>
      <c r="S310" s="11" t="str">
        <f>IFERROR(VLOOKUP($A310,'Orientakcja 15 M'!$M$3:$S$47,7,0),"")</f>
        <v/>
      </c>
      <c r="T310" s="11" t="str">
        <f>IFERROR(VLOOKUP($A310,'XXII Szago M'!$H$3:$N$45,7,0),"")</f>
        <v/>
      </c>
      <c r="U310" s="11" t="str">
        <f>IFERROR(VLOOKUP($A310,'XX zKompasem M'!$L$3:$R$33,7,0),"")</f>
        <v/>
      </c>
      <c r="V310" s="11" t="str">
        <f>IFERROR(VLOOKUP($A310,'H60 TR200 M'!$AS$3:$AY$102,7,0),"")</f>
        <v/>
      </c>
      <c r="W310" s="11" t="str">
        <f>IFERROR(VLOOKUP($A310,'H60 TR100 M'!$AJ$3:$AP$165,7,0),"")</f>
        <v/>
      </c>
      <c r="X310" s="11" t="str">
        <f>IFERROR(VLOOKUP($A310,'Liszkor M'!$BR$3:$BX$38,7,0),"")</f>
        <v/>
      </c>
      <c r="Y310" s="11" t="str">
        <f>IFERROR(VLOOKUP($A310,'KW M'!$BQ$2:$BW$10,7,0),"")</f>
        <v/>
      </c>
      <c r="Z310" s="11" t="str">
        <f>IFERROR(VLOOKUP($A310,'Wilga M'!$L$3:$R$41,7,0),"")</f>
        <v/>
      </c>
      <c r="AA310" s="11" t="str">
        <f>IFERROR(VLOOKUP($A310,'NM 200 M'!$M$6:$S$41,7,0),"")</f>
        <v/>
      </c>
      <c r="AB310" s="21">
        <f>MIN(COUNT(F310:AA310)-COUNT(#REF!,W310,#REF!)*0.1,6)</f>
        <v>1</v>
      </c>
    </row>
    <row r="311" spans="1:28">
      <c r="A311">
        <v>434</v>
      </c>
      <c r="B311" s="18" t="str">
        <f>VLOOKUP($A311,id!$C:$H,6,0)</f>
        <v>Brzeski Łukasz</v>
      </c>
      <c r="C311" s="18" t="str">
        <f>VLOOKUP($A311,id!$C:$H,4,0)</f>
        <v>MARKOS Sport Team</v>
      </c>
      <c r="D311" s="2">
        <f>IF(E310=E311,D310,ROW(B309))</f>
        <v>309</v>
      </c>
      <c r="E311" s="10">
        <f>LARGE(F311:AA311,1)+IFERROR(LARGE(F311:AA311,2),0)+IFERROR(LARGE(F311:AA311,3),0)+IFERROR(LARGE(F311:AA311,4),0)+IFERROR(LARGE(F311:AA311,5),0)+IFERROR(LARGE(F311:AA311,6),0)</f>
        <v>42.695148995664397</v>
      </c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 t="str">
        <f>IFERROR(VLOOKUP($A311,'H60 TR200 M'!$AS$3:$AY$102,7,0),"")</f>
        <v/>
      </c>
      <c r="W311" s="11">
        <f>IFERROR(VLOOKUP($A311,'H60 TR100 M'!$AJ$3:$AP$165,7,0),"")</f>
        <v>42.695148995664397</v>
      </c>
      <c r="X311" s="11" t="str">
        <f>IFERROR(VLOOKUP($A311,'Liszkor M'!$BR$3:$BX$38,7,0),"")</f>
        <v/>
      </c>
      <c r="Y311" s="11" t="str">
        <f>IFERROR(VLOOKUP($A311,'KW M'!$BQ$2:$BW$10,7,0),"")</f>
        <v/>
      </c>
      <c r="Z311" s="11" t="str">
        <f>IFERROR(VLOOKUP($A311,'Wilga M'!$L$3:$R$41,7,0),"")</f>
        <v/>
      </c>
      <c r="AA311" s="11" t="str">
        <f>IFERROR(VLOOKUP($A311,'NM 200 M'!$M$6:$S$41,7,0),"")</f>
        <v/>
      </c>
      <c r="AB311" s="21">
        <f>MIN(COUNT(F311:AA311)-COUNT(#REF!,W311,#REF!)*0.1,6)</f>
        <v>0.9</v>
      </c>
    </row>
    <row r="312" spans="1:28">
      <c r="A312">
        <v>435</v>
      </c>
      <c r="B312" s="18" t="str">
        <f>VLOOKUP($A312,id!$C:$H,6,0)</f>
        <v>Kowalski Bartosz</v>
      </c>
      <c r="C312" s="18" t="str">
        <f>VLOOKUP($A312,id!$C:$H,4,0)</f>
        <v>MARKOS Sport Team</v>
      </c>
      <c r="D312" s="2">
        <f>IF(E311=E312,D311,ROW(B310))</f>
        <v>310</v>
      </c>
      <c r="E312" s="10">
        <f>LARGE(F312:AA312,1)+IFERROR(LARGE(F312:AA312,2),0)+IFERROR(LARGE(F312:AA312,3),0)+IFERROR(LARGE(F312:AA312,4),0)+IFERROR(LARGE(F312:AA312,5),0)+IFERROR(LARGE(F312:AA312,6),0)</f>
        <v>42.684775079431589</v>
      </c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 t="str">
        <f>IFERROR(VLOOKUP($A312,'H60 TR200 M'!$AS$3:$AY$102,7,0),"")</f>
        <v/>
      </c>
      <c r="W312" s="11">
        <f>IFERROR(VLOOKUP($A312,'H60 TR100 M'!$AJ$3:$AP$165,7,0),"")</f>
        <v>42.684775079431589</v>
      </c>
      <c r="X312" s="11" t="str">
        <f>IFERROR(VLOOKUP($A312,'Liszkor M'!$BR$3:$BX$38,7,0),"")</f>
        <v/>
      </c>
      <c r="Y312" s="11" t="str">
        <f>IFERROR(VLOOKUP($A312,'KW M'!$BQ$2:$BW$10,7,0),"")</f>
        <v/>
      </c>
      <c r="Z312" s="11" t="str">
        <f>IFERROR(VLOOKUP($A312,'Wilga M'!$L$3:$R$41,7,0),"")</f>
        <v/>
      </c>
      <c r="AA312" s="11" t="str">
        <f>IFERROR(VLOOKUP($A312,'NM 200 M'!$M$6:$S$41,7,0),"")</f>
        <v/>
      </c>
      <c r="AB312" s="21">
        <f>MIN(COUNT(F312:AA312)-COUNT(#REF!,W312,#REF!)*0.1,6)</f>
        <v>0.9</v>
      </c>
    </row>
    <row r="313" spans="1:28">
      <c r="A313">
        <v>313</v>
      </c>
      <c r="B313" s="18" t="str">
        <f>VLOOKUP($A313,id!$C:$H,6,0)</f>
        <v>Nowaczyk Michał</v>
      </c>
      <c r="C313" s="18" t="str">
        <f>VLOOKUP($A313,id!$C:$H,4,0)</f>
        <v>We mgle po łydki</v>
      </c>
      <c r="D313" s="2">
        <f>IF(E312=E313,D312,ROW(B311))</f>
        <v>311</v>
      </c>
      <c r="E313" s="10">
        <f>LARGE(F313:AA313,1)+IFERROR(LARGE(F313:AA313,2),0)+IFERROR(LARGE(F313:AA313,3),0)+IFERROR(LARGE(F313:AA313,4),0)+IFERROR(LARGE(F313:AA313,5),0)+IFERROR(LARGE(F313:AA313,6),0)</f>
        <v>42.671661615998943</v>
      </c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>
        <f>IFERROR(VLOOKUP($A313,'H60 TR200 M'!$AS$3:$AY$102,7,0),"")</f>
        <v>42.671661615998943</v>
      </c>
      <c r="W313" s="11" t="str">
        <f>IFERROR(VLOOKUP($A313,'H60 TR100 M'!$AJ$3:$AP$165,7,0),"")</f>
        <v/>
      </c>
      <c r="X313" s="11" t="str">
        <f>IFERROR(VLOOKUP($A313,'Liszkor M'!$BR$3:$BX$38,7,0),"")</f>
        <v/>
      </c>
      <c r="Y313" s="11" t="str">
        <f>IFERROR(VLOOKUP($A313,'KW M'!$BQ$2:$BW$10,7,0),"")</f>
        <v/>
      </c>
      <c r="Z313" s="11" t="str">
        <f>IFERROR(VLOOKUP($A313,'Wilga M'!$L$3:$R$41,7,0),"")</f>
        <v/>
      </c>
      <c r="AA313" s="11" t="str">
        <f>IFERROR(VLOOKUP($A313,'NM 200 M'!$M$6:$S$41,7,0),"")</f>
        <v/>
      </c>
      <c r="AB313" s="21">
        <f>MIN(COUNT(F313:AA313)-COUNT(#REF!,W313,#REF!)*0.1,6)</f>
        <v>1</v>
      </c>
    </row>
    <row r="314" spans="1:28">
      <c r="A314">
        <v>314</v>
      </c>
      <c r="B314" s="18" t="str">
        <f>VLOOKUP($A314,id!$C:$H,6,0)</f>
        <v>Dąbski Sławomir</v>
      </c>
      <c r="C314" s="18">
        <f>VLOOKUP($A314,id!$C:$H,4,0)</f>
        <v>0</v>
      </c>
      <c r="D314" s="2">
        <f>IF(E313=E314,D313,ROW(B312))</f>
        <v>312</v>
      </c>
      <c r="E314" s="10">
        <f>LARGE(F314:AA314,1)+IFERROR(LARGE(F314:AA314,2),0)+IFERROR(LARGE(F314:AA314,3),0)+IFERROR(LARGE(F314:AA314,4),0)+IFERROR(LARGE(F314:AA314,5),0)+IFERROR(LARGE(F314:AA314,6),0)</f>
        <v>41.834962368626414</v>
      </c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>
        <f>IFERROR(VLOOKUP($A314,'H60 TR200 M'!$AS$3:$AY$102,7,0),"")</f>
        <v>41.834962368626414</v>
      </c>
      <c r="W314" s="11" t="str">
        <f>IFERROR(VLOOKUP($A314,'H60 TR100 M'!$AJ$3:$AP$165,7,0),"")</f>
        <v/>
      </c>
      <c r="X314" s="11" t="str">
        <f>IFERROR(VLOOKUP($A314,'Liszkor M'!$BR$3:$BX$38,7,0),"")</f>
        <v/>
      </c>
      <c r="Y314" s="11" t="str">
        <f>IFERROR(VLOOKUP($A314,'KW M'!$BQ$2:$BW$10,7,0),"")</f>
        <v/>
      </c>
      <c r="Z314" s="11" t="str">
        <f>IFERROR(VLOOKUP($A314,'Wilga M'!$L$3:$R$41,7,0),"")</f>
        <v/>
      </c>
      <c r="AA314" s="11" t="str">
        <f>IFERROR(VLOOKUP($A314,'NM 200 M'!$M$6:$S$41,7,0),"")</f>
        <v/>
      </c>
      <c r="AB314" s="21">
        <f>MIN(COUNT(F314:AA314)-COUNT(#REF!,W314,#REF!)*0.1,6)</f>
        <v>1</v>
      </c>
    </row>
    <row r="315" spans="1:28">
      <c r="A315">
        <v>315</v>
      </c>
      <c r="B315" s="18" t="str">
        <f>VLOOKUP($A315,id!$C:$H,6,0)</f>
        <v>Maciaszczyk Radosław</v>
      </c>
      <c r="C315" s="18">
        <f>VLOOKUP($A315,id!$C:$H,4,0)</f>
        <v>0</v>
      </c>
      <c r="D315" s="2">
        <f>IF(E314=E315,D314,ROW(B313))</f>
        <v>313</v>
      </c>
      <c r="E315" s="10">
        <f>LARGE(F315:AA315,1)+IFERROR(LARGE(F315:AA315,2),0)+IFERROR(LARGE(F315:AA315,3),0)+IFERROR(LARGE(F315:AA315,4),0)+IFERROR(LARGE(F315:AA315,5),0)+IFERROR(LARGE(F315:AA315,6),0)</f>
        <v>40.998263121253885</v>
      </c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>
        <f>IFERROR(VLOOKUP($A315,'H60 TR200 M'!$AS$3:$AY$102,7,0),"")</f>
        <v>40.998263121253885</v>
      </c>
      <c r="W315" s="11" t="str">
        <f>IFERROR(VLOOKUP($A315,'H60 TR100 M'!$AJ$3:$AP$165,7,0),"")</f>
        <v/>
      </c>
      <c r="X315" s="11" t="str">
        <f>IFERROR(VLOOKUP($A315,'Liszkor M'!$BR$3:$BX$38,7,0),"")</f>
        <v/>
      </c>
      <c r="Y315" s="11" t="str">
        <f>IFERROR(VLOOKUP($A315,'KW M'!$BQ$2:$BW$10,7,0),"")</f>
        <v/>
      </c>
      <c r="Z315" s="11" t="str">
        <f>IFERROR(VLOOKUP($A315,'Wilga M'!$L$3:$R$41,7,0),"")</f>
        <v/>
      </c>
      <c r="AA315" s="11" t="str">
        <f>IFERROR(VLOOKUP($A315,'NM 200 M'!$M$6:$S$41,7,0),"")</f>
        <v/>
      </c>
      <c r="AB315" s="21">
        <f>MIN(COUNT(F315:AA315)-COUNT(#REF!,W315,#REF!)*0.1,6)</f>
        <v>1</v>
      </c>
    </row>
    <row r="316" spans="1:28">
      <c r="A316">
        <v>316</v>
      </c>
      <c r="B316" s="18" t="str">
        <f>VLOOKUP($A316,id!$C:$H,6,0)</f>
        <v>Kryszewski Wojciech</v>
      </c>
      <c r="C316" s="18" t="str">
        <f>VLOOKUP($A316,id!$C:$H,4,0)</f>
        <v>K2</v>
      </c>
      <c r="D316" s="2">
        <f>IF(E315=E316,D315,ROW(B314))</f>
        <v>314</v>
      </c>
      <c r="E316" s="10">
        <f>LARGE(F316:AA316,1)+IFERROR(LARGE(F316:AA316,2),0)+IFERROR(LARGE(F316:AA316,3),0)+IFERROR(LARGE(F316:AA316,4),0)+IFERROR(LARGE(F316:AA316,5),0)+IFERROR(LARGE(F316:AA316,6),0)</f>
        <v>40.618584158987659</v>
      </c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>
        <f>IFERROR(VLOOKUP($A316,'H60 TR200 M'!$AS$3:$AY$102,7,0),"")</f>
        <v>40.618584158987659</v>
      </c>
      <c r="W316" s="11" t="str">
        <f>IFERROR(VLOOKUP($A316,'H60 TR100 M'!$AJ$3:$AP$165,7,0),"")</f>
        <v/>
      </c>
      <c r="X316" s="11" t="str">
        <f>IFERROR(VLOOKUP($A316,'Liszkor M'!$BR$3:$BX$38,7,0),"")</f>
        <v/>
      </c>
      <c r="Y316" s="11" t="str">
        <f>IFERROR(VLOOKUP($A316,'KW M'!$BQ$2:$BW$10,7,0),"")</f>
        <v/>
      </c>
      <c r="Z316" s="11" t="str">
        <f>IFERROR(VLOOKUP($A316,'Wilga M'!$L$3:$R$41,7,0),"")</f>
        <v/>
      </c>
      <c r="AA316" s="11" t="str">
        <f>IFERROR(VLOOKUP($A316,'NM 200 M'!$M$6:$S$41,7,0),"")</f>
        <v/>
      </c>
      <c r="AB316" s="21">
        <f>MIN(COUNT(F316:AA316)-COUNT(#REF!,W316,#REF!)*0.1,6)</f>
        <v>1</v>
      </c>
    </row>
    <row r="317" spans="1:28">
      <c r="A317">
        <v>157</v>
      </c>
      <c r="B317" s="18" t="str">
        <f>VLOOKUP($A317,id!$C:$H,6,0)</f>
        <v>Walotek Marcin</v>
      </c>
      <c r="C317" s="18">
        <f>VLOOKUP($A317,id!$C:$H,4,0)</f>
        <v>0</v>
      </c>
      <c r="D317" s="2">
        <f>IF(E316=E317,D316,ROW(B315))</f>
        <v>315</v>
      </c>
      <c r="E317" s="10">
        <f>LARGE(F317:AA317,1)+IFERROR(LARGE(F317:AA317,2),0)+IFERROR(LARGE(F317:AA317,3),0)+IFERROR(LARGE(F317:AA317,4),0)+IFERROR(LARGE(F317:AA317,5),0)+IFERROR(LARGE(F317:AA317,6),0)</f>
        <v>40.567375809242236</v>
      </c>
      <c r="F317" s="11"/>
      <c r="G317" s="11"/>
      <c r="H317" s="11"/>
      <c r="I317" s="11"/>
      <c r="J317" s="11" t="str">
        <f>IFERROR(VLOOKUP($A317,'Mazurskie Tropy M'!$L$2:$R$39,7,0),"")</f>
        <v/>
      </c>
      <c r="K317" s="11" t="str">
        <f>IFERROR(VLOOKUP($A317,'Grassor 300 M'!$BV$5:$CB$30,7,0),"")</f>
        <v/>
      </c>
      <c r="L317" s="11">
        <f>IFERROR(VLOOKUP($A317,'BO M'!$Q$2:$W$57,7,0),"")</f>
        <v>40.567375809242236</v>
      </c>
      <c r="M317" s="11" t="str">
        <f>IFERROR(VLOOKUP($A317,'Hawran M'!$AN$3:$AT$38,7,0),"")</f>
        <v/>
      </c>
      <c r="N317" s="11" t="str">
        <f>IFERROR(VLOOKUP($A317,'Orientakcja 14 M'!$M$3:$S$43,7,0),"")</f>
        <v/>
      </c>
      <c r="O317" s="11" t="str">
        <f>IFERROR(VLOOKUP($A317,'ITOrient M'!$P$3:$V$37,7,0),"")</f>
        <v/>
      </c>
      <c r="P317" s="11" t="str">
        <f>IFERROR(VLOOKUP($A317,'Jatka M'!$K$4:$Q$19,7,0),"")</f>
        <v/>
      </c>
      <c r="Q317" s="11" t="str">
        <f>IFERROR(VLOOKUP($A317,'Korno M'!$AG$2:$AM$37,7,0),"")</f>
        <v/>
      </c>
      <c r="R317" s="11" t="str">
        <f>IFERROR(VLOOKUP($A317,'Mordownik M'!$H$3:$N$23,7,0),"")</f>
        <v/>
      </c>
      <c r="S317" s="11" t="str">
        <f>IFERROR(VLOOKUP($A317,'Orientakcja 15 M'!$M$3:$S$47,7,0),"")</f>
        <v/>
      </c>
      <c r="T317" s="11" t="str">
        <f>IFERROR(VLOOKUP($A317,'XXII Szago M'!$H$3:$N$45,7,0),"")</f>
        <v/>
      </c>
      <c r="U317" s="11" t="str">
        <f>IFERROR(VLOOKUP($A317,'XX zKompasem M'!$L$3:$R$33,7,0),"")</f>
        <v/>
      </c>
      <c r="V317" s="11" t="str">
        <f>IFERROR(VLOOKUP($A317,'H60 TR200 M'!$AS$3:$AY$102,7,0),"")</f>
        <v/>
      </c>
      <c r="W317" s="11" t="str">
        <f>IFERROR(VLOOKUP($A317,'H60 TR100 M'!$AJ$3:$AP$165,7,0),"")</f>
        <v/>
      </c>
      <c r="X317" s="11" t="str">
        <f>IFERROR(VLOOKUP($A317,'Liszkor M'!$BR$3:$BX$38,7,0),"")</f>
        <v/>
      </c>
      <c r="Y317" s="11" t="str">
        <f>IFERROR(VLOOKUP($A317,'KW M'!$BQ$2:$BW$10,7,0),"")</f>
        <v/>
      </c>
      <c r="Z317" s="11" t="str">
        <f>IFERROR(VLOOKUP($A317,'Wilga M'!$L$3:$R$41,7,0),"")</f>
        <v/>
      </c>
      <c r="AA317" s="11" t="str">
        <f>IFERROR(VLOOKUP($A317,'NM 200 M'!$M$6:$S$41,7,0),"")</f>
        <v/>
      </c>
      <c r="AB317" s="21">
        <f>MIN(COUNT(F317:AA317)-COUNT(#REF!,W317,#REF!)*0.1,6)</f>
        <v>1</v>
      </c>
    </row>
    <row r="318" spans="1:28">
      <c r="A318">
        <v>436</v>
      </c>
      <c r="B318" s="18" t="str">
        <f>VLOOKUP($A318,id!$C:$H,6,0)</f>
        <v>Nadolny Wojciech</v>
      </c>
      <c r="C318" s="18" t="str">
        <f>VLOOKUP($A318,id!$C:$H,4,0)</f>
        <v>SPEEDNET</v>
      </c>
      <c r="D318" s="2">
        <f>IF(E317=E318,D317,ROW(B316))</f>
        <v>316</v>
      </c>
      <c r="E318" s="10">
        <f>LARGE(F318:AA318,1)+IFERROR(LARGE(F318:AA318,2),0)+IFERROR(LARGE(F318:AA318,3),0)+IFERROR(LARGE(F318:AA318,4),0)+IFERROR(LARGE(F318:AA318,5),0)+IFERROR(LARGE(F318:AA318,6),0)</f>
        <v>40.545733641748456</v>
      </c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 t="str">
        <f>IFERROR(VLOOKUP($A318,'H60 TR200 M'!$AS$3:$AY$102,7,0),"")</f>
        <v/>
      </c>
      <c r="W318" s="11">
        <f>IFERROR(VLOOKUP($A318,'H60 TR100 M'!$AJ$3:$AP$165,7,0),"")</f>
        <v>40.545733641748456</v>
      </c>
      <c r="X318" s="11" t="str">
        <f>IFERROR(VLOOKUP($A318,'Liszkor M'!$BR$3:$BX$38,7,0),"")</f>
        <v/>
      </c>
      <c r="Y318" s="11" t="str">
        <f>IFERROR(VLOOKUP($A318,'KW M'!$BQ$2:$BW$10,7,0),"")</f>
        <v/>
      </c>
      <c r="Z318" s="11" t="str">
        <f>IFERROR(VLOOKUP($A318,'Wilga M'!$L$3:$R$41,7,0),"")</f>
        <v/>
      </c>
      <c r="AA318" s="11" t="str">
        <f>IFERROR(VLOOKUP($A318,'NM 200 M'!$M$6:$S$41,7,0),"")</f>
        <v/>
      </c>
      <c r="AB318" s="21">
        <f>MIN(COUNT(F318:AA318)-COUNT(#REF!,W318,#REF!)*0.1,6)</f>
        <v>0.9</v>
      </c>
    </row>
    <row r="319" spans="1:28">
      <c r="A319">
        <v>437</v>
      </c>
      <c r="B319" s="18" t="str">
        <f>VLOOKUP($A319,id!$C:$H,6,0)</f>
        <v>Żabniak Maciej</v>
      </c>
      <c r="C319" s="18" t="str">
        <f>VLOOKUP($A319,id!$C:$H,4,0)</f>
        <v>SPEEDNET</v>
      </c>
      <c r="D319" s="2">
        <f>IF(E318=E319,D318,ROW(B317))</f>
        <v>317</v>
      </c>
      <c r="E319" s="10">
        <f>LARGE(F319:AA319,1)+IFERROR(LARGE(F319:AA319,2),0)+IFERROR(LARGE(F319:AA319,3),0)+IFERROR(LARGE(F319:AA319,4),0)+IFERROR(LARGE(F319:AA319,5),0)+IFERROR(LARGE(F319:AA319,6),0)</f>
        <v>40.542224707638404</v>
      </c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 t="str">
        <f>IFERROR(VLOOKUP($A319,'H60 TR200 M'!$AS$3:$AY$102,7,0),"")</f>
        <v/>
      </c>
      <c r="W319" s="11">
        <f>IFERROR(VLOOKUP($A319,'H60 TR100 M'!$AJ$3:$AP$165,7,0),"")</f>
        <v>40.542224707638404</v>
      </c>
      <c r="X319" s="11" t="str">
        <f>IFERROR(VLOOKUP($A319,'Liszkor M'!$BR$3:$BX$38,7,0),"")</f>
        <v/>
      </c>
      <c r="Y319" s="11" t="str">
        <f>IFERROR(VLOOKUP($A319,'KW M'!$BQ$2:$BW$10,7,0),"")</f>
        <v/>
      </c>
      <c r="Z319" s="11" t="str">
        <f>IFERROR(VLOOKUP($A319,'Wilga M'!$L$3:$R$41,7,0),"")</f>
        <v/>
      </c>
      <c r="AA319" s="11" t="str">
        <f>IFERROR(VLOOKUP($A319,'NM 200 M'!$M$6:$S$41,7,0),"")</f>
        <v/>
      </c>
      <c r="AB319" s="21">
        <f>MIN(COUNT(F319:AA319)-COUNT(#REF!,W319,#REF!)*0.1,6)</f>
        <v>0.9</v>
      </c>
    </row>
    <row r="320" spans="1:28">
      <c r="A320">
        <v>233</v>
      </c>
      <c r="B320" s="18" t="str">
        <f>VLOOKUP($A320,id!$C:$H,6,0)</f>
        <v>Piekarski Jacek</v>
      </c>
      <c r="C320" s="18">
        <f>VLOOKUP($A320,id!$C:$H,4,0)</f>
        <v>0</v>
      </c>
      <c r="D320" s="2">
        <f>IF(E319=E320,D319,ROW(B318))</f>
        <v>318</v>
      </c>
      <c r="E320" s="10">
        <f>LARGE(F320:AA320,1)+IFERROR(LARGE(F320:AA320,2),0)+IFERROR(LARGE(F320:AA320,3),0)+IFERROR(LARGE(F320:AA320,4),0)+IFERROR(LARGE(F320:AA320,5),0)+IFERROR(LARGE(F320:AA320,6),0)</f>
        <v>40.207058982806203</v>
      </c>
      <c r="F320" s="11"/>
      <c r="G320" s="11"/>
      <c r="H320" s="11"/>
      <c r="I320" s="11"/>
      <c r="J320" s="11"/>
      <c r="K320" s="11"/>
      <c r="L320" s="11"/>
      <c r="M320" s="11"/>
      <c r="N320" s="11"/>
      <c r="O320" s="11">
        <f>IFERROR(VLOOKUP($A320,'ITOrient M'!$P$3:$V$37,7,0),"")</f>
        <v>40.207058982806203</v>
      </c>
      <c r="P320" s="11" t="str">
        <f>IFERROR(VLOOKUP($A320,'Jatka M'!$K$4:$Q$19,7,0),"")</f>
        <v/>
      </c>
      <c r="Q320" s="11" t="str">
        <f>IFERROR(VLOOKUP($A320,'Korno M'!$AG$2:$AM$37,7,0),"")</f>
        <v/>
      </c>
      <c r="R320" s="11" t="str">
        <f>IFERROR(VLOOKUP($A320,'Mordownik M'!$H$3:$N$23,7,0),"")</f>
        <v/>
      </c>
      <c r="S320" s="11" t="str">
        <f>IFERROR(VLOOKUP($A320,'Orientakcja 15 M'!$M$3:$S$47,7,0),"")</f>
        <v/>
      </c>
      <c r="T320" s="11" t="str">
        <f>IFERROR(VLOOKUP($A320,'XXII Szago M'!$H$3:$N$45,7,0),"")</f>
        <v/>
      </c>
      <c r="U320" s="11" t="str">
        <f>IFERROR(VLOOKUP($A320,'XX zKompasem M'!$L$3:$R$33,7,0),"")</f>
        <v/>
      </c>
      <c r="V320" s="11" t="str">
        <f>IFERROR(VLOOKUP($A320,'H60 TR200 M'!$AS$3:$AY$102,7,0),"")</f>
        <v/>
      </c>
      <c r="W320" s="11" t="str">
        <f>IFERROR(VLOOKUP($A320,'H60 TR100 M'!$AJ$3:$AP$165,7,0),"")</f>
        <v/>
      </c>
      <c r="X320" s="11" t="str">
        <f>IFERROR(VLOOKUP($A320,'Liszkor M'!$BR$3:$BX$38,7,0),"")</f>
        <v/>
      </c>
      <c r="Y320" s="11" t="str">
        <f>IFERROR(VLOOKUP($A320,'KW M'!$BQ$2:$BW$10,7,0),"")</f>
        <v/>
      </c>
      <c r="Z320" s="11" t="str">
        <f>IFERROR(VLOOKUP($A320,'Wilga M'!$L$3:$R$41,7,0),"")</f>
        <v/>
      </c>
      <c r="AA320" s="11" t="str">
        <f>IFERROR(VLOOKUP($A320,'NM 200 M'!$M$6:$S$41,7,0),"")</f>
        <v/>
      </c>
      <c r="AB320" s="21">
        <f>MIN(COUNT(F320:AA320)-COUNT(#REF!,W320,#REF!)*0.1,6)</f>
        <v>1</v>
      </c>
    </row>
    <row r="321" spans="1:28">
      <c r="A321">
        <v>234</v>
      </c>
      <c r="B321" s="18" t="str">
        <f>VLOOKUP($A321,id!$C:$H,6,0)</f>
        <v>Rozwadowski Paweł</v>
      </c>
      <c r="C321" s="18" t="str">
        <f>VLOOKUP($A321,id!$C:$H,4,0)</f>
        <v>Klub InO Stowarzysze</v>
      </c>
      <c r="D321" s="2">
        <f>IF(E320=E321,D320,ROW(B319))</f>
        <v>318</v>
      </c>
      <c r="E321" s="10">
        <f>LARGE(F321:AA321,1)+IFERROR(LARGE(F321:AA321,2),0)+IFERROR(LARGE(F321:AA321,3),0)+IFERROR(LARGE(F321:AA321,4),0)+IFERROR(LARGE(F321:AA321,5),0)+IFERROR(LARGE(F321:AA321,6),0)</f>
        <v>40.207058982806203</v>
      </c>
      <c r="F321" s="11"/>
      <c r="G321" s="11"/>
      <c r="H321" s="11"/>
      <c r="I321" s="11"/>
      <c r="J321" s="11"/>
      <c r="K321" s="11"/>
      <c r="L321" s="11"/>
      <c r="M321" s="11"/>
      <c r="N321" s="11"/>
      <c r="O321" s="11">
        <f>IFERROR(VLOOKUP($A321,'ITOrient M'!$P$3:$V$37,7,0),"")</f>
        <v>40.207058982806203</v>
      </c>
      <c r="P321" s="11" t="str">
        <f>IFERROR(VLOOKUP($A321,'Jatka M'!$K$4:$Q$19,7,0),"")</f>
        <v/>
      </c>
      <c r="Q321" s="11" t="str">
        <f>IFERROR(VLOOKUP($A321,'Korno M'!$AG$2:$AM$37,7,0),"")</f>
        <v/>
      </c>
      <c r="R321" s="11" t="str">
        <f>IFERROR(VLOOKUP($A321,'Mordownik M'!$H$3:$N$23,7,0),"")</f>
        <v/>
      </c>
      <c r="S321" s="11" t="str">
        <f>IFERROR(VLOOKUP($A321,'Orientakcja 15 M'!$M$3:$S$47,7,0),"")</f>
        <v/>
      </c>
      <c r="T321" s="11" t="str">
        <f>IFERROR(VLOOKUP($A321,'XXII Szago M'!$H$3:$N$45,7,0),"")</f>
        <v/>
      </c>
      <c r="U321" s="11" t="str">
        <f>IFERROR(VLOOKUP($A321,'XX zKompasem M'!$L$3:$R$33,7,0),"")</f>
        <v/>
      </c>
      <c r="V321" s="11" t="str">
        <f>IFERROR(VLOOKUP($A321,'H60 TR200 M'!$AS$3:$AY$102,7,0),"")</f>
        <v/>
      </c>
      <c r="W321" s="11" t="str">
        <f>IFERROR(VLOOKUP($A321,'H60 TR100 M'!$AJ$3:$AP$165,7,0),"")</f>
        <v/>
      </c>
      <c r="X321" s="11" t="str">
        <f>IFERROR(VLOOKUP($A321,'Liszkor M'!$BR$3:$BX$38,7,0),"")</f>
        <v/>
      </c>
      <c r="Y321" s="11" t="str">
        <f>IFERROR(VLOOKUP($A321,'KW M'!$BQ$2:$BW$10,7,0),"")</f>
        <v/>
      </c>
      <c r="Z321" s="11" t="str">
        <f>IFERROR(VLOOKUP($A321,'Wilga M'!$L$3:$R$41,7,0),"")</f>
        <v/>
      </c>
      <c r="AA321" s="11" t="str">
        <f>IFERROR(VLOOKUP($A321,'NM 200 M'!$M$6:$S$41,7,0),"")</f>
        <v/>
      </c>
      <c r="AB321" s="21">
        <f>MIN(COUNT(F321:AA321)-COUNT(#REF!,W321,#REF!)*0.1,6)</f>
        <v>1</v>
      </c>
    </row>
    <row r="322" spans="1:28">
      <c r="A322">
        <v>318</v>
      </c>
      <c r="B322" s="18" t="str">
        <f>VLOOKUP($A322,id!$C:$H,6,0)</f>
        <v>Szymanek Dawid</v>
      </c>
      <c r="C322" s="18">
        <f>VLOOKUP($A322,id!$C:$H,4,0)</f>
        <v>0</v>
      </c>
      <c r="D322" s="2">
        <f>IF(E321=E322,D321,ROW(B320))</f>
        <v>320</v>
      </c>
      <c r="E322" s="10">
        <f>LARGE(F322:AA322,1)+IFERROR(LARGE(F322:AA322,2),0)+IFERROR(LARGE(F322:AA322,3),0)+IFERROR(LARGE(F322:AA322,4),0)+IFERROR(LARGE(F322:AA322,5),0)+IFERROR(LARGE(F322:AA322,6),0)</f>
        <v>39.421147443395022</v>
      </c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>
        <f>IFERROR(VLOOKUP($A322,'H60 TR200 M'!$AS$3:$AY$102,7,0),"")</f>
        <v>39.421147443395022</v>
      </c>
      <c r="W322" s="11" t="str">
        <f>IFERROR(VLOOKUP($A322,'H60 TR100 M'!$AJ$3:$AP$165,7,0),"")</f>
        <v/>
      </c>
      <c r="X322" s="11" t="str">
        <f>IFERROR(VLOOKUP($A322,'Liszkor M'!$BR$3:$BX$38,7,0),"")</f>
        <v/>
      </c>
      <c r="Y322" s="11" t="str">
        <f>IFERROR(VLOOKUP($A322,'KW M'!$BQ$2:$BW$10,7,0),"")</f>
        <v/>
      </c>
      <c r="Z322" s="11" t="str">
        <f>IFERROR(VLOOKUP($A322,'Wilga M'!$L$3:$R$41,7,0),"")</f>
        <v/>
      </c>
      <c r="AA322" s="11" t="str">
        <f>IFERROR(VLOOKUP($A322,'NM 200 M'!$M$6:$S$41,7,0),"")</f>
        <v/>
      </c>
      <c r="AB322" s="21">
        <f>MIN(COUNT(F322:AA322)-COUNT(#REF!,W322,#REF!)*0.1,6)</f>
        <v>1</v>
      </c>
    </row>
    <row r="323" spans="1:28">
      <c r="A323">
        <v>438</v>
      </c>
      <c r="B323" s="18" t="str">
        <f>VLOOKUP($A323,id!$C:$H,6,0)</f>
        <v>Obertyński Olgierd</v>
      </c>
      <c r="C323" s="18">
        <f>VLOOKUP($A323,id!$C:$H,4,0)</f>
        <v>0</v>
      </c>
      <c r="D323" s="2">
        <f>IF(E322=E323,D322,ROW(B321))</f>
        <v>321</v>
      </c>
      <c r="E323" s="10">
        <f>LARGE(F323:AA323,1)+IFERROR(LARGE(F323:AA323,2),0)+IFERROR(LARGE(F323:AA323,3),0)+IFERROR(LARGE(F323:AA323,4),0)+IFERROR(LARGE(F323:AA323,5),0)+IFERROR(LARGE(F323:AA323,6),0)</f>
        <v>39.383875430277307</v>
      </c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 t="str">
        <f>IFERROR(VLOOKUP($A323,'H60 TR200 M'!$AS$3:$AY$102,7,0),"")</f>
        <v/>
      </c>
      <c r="W323" s="11">
        <f>IFERROR(VLOOKUP($A323,'H60 TR100 M'!$AJ$3:$AP$165,7,0),"")</f>
        <v>39.383875430277307</v>
      </c>
      <c r="X323" s="11" t="str">
        <f>IFERROR(VLOOKUP($A323,'Liszkor M'!$BR$3:$BX$38,7,0),"")</f>
        <v/>
      </c>
      <c r="Y323" s="11" t="str">
        <f>IFERROR(VLOOKUP($A323,'KW M'!$BQ$2:$BW$10,7,0),"")</f>
        <v/>
      </c>
      <c r="Z323" s="11" t="str">
        <f>IFERROR(VLOOKUP($A323,'Wilga M'!$L$3:$R$41,7,0),"")</f>
        <v/>
      </c>
      <c r="AA323" s="11" t="str">
        <f>IFERROR(VLOOKUP($A323,'NM 200 M'!$M$6:$S$41,7,0),"")</f>
        <v/>
      </c>
      <c r="AB323" s="21">
        <f>MIN(COUNT(F323:AA323)-COUNT(#REF!,W323,#REF!)*0.1,6)</f>
        <v>0.9</v>
      </c>
    </row>
    <row r="324" spans="1:28">
      <c r="A324">
        <v>439</v>
      </c>
      <c r="B324" s="18" t="str">
        <f>VLOOKUP($A324,id!$C:$H,6,0)</f>
        <v>Ceier Grzegorz</v>
      </c>
      <c r="C324" s="18">
        <f>VLOOKUP($A324,id!$C:$H,4,0)</f>
        <v>0</v>
      </c>
      <c r="D324" s="2">
        <f>IF(E323=E324,D323,ROW(B322))</f>
        <v>322</v>
      </c>
      <c r="E324" s="10">
        <f>LARGE(F324:AA324,1)+IFERROR(LARGE(F324:AA324,2),0)+IFERROR(LARGE(F324:AA324,3),0)+IFERROR(LARGE(F324:AA324,4),0)+IFERROR(LARGE(F324:AA324,5),0)+IFERROR(LARGE(F324:AA324,6),0)</f>
        <v>39.378342121938793</v>
      </c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 t="str">
        <f>IFERROR(VLOOKUP($A324,'H60 TR200 M'!$AS$3:$AY$102,7,0),"")</f>
        <v/>
      </c>
      <c r="W324" s="11">
        <f>IFERROR(VLOOKUP($A324,'H60 TR100 M'!$AJ$3:$AP$165,7,0),"")</f>
        <v>39.378342121938793</v>
      </c>
      <c r="X324" s="11" t="str">
        <f>IFERROR(VLOOKUP($A324,'Liszkor M'!$BR$3:$BX$38,7,0),"")</f>
        <v/>
      </c>
      <c r="Y324" s="11" t="str">
        <f>IFERROR(VLOOKUP($A324,'KW M'!$BQ$2:$BW$10,7,0),"")</f>
        <v/>
      </c>
      <c r="Z324" s="11" t="str">
        <f>IFERROR(VLOOKUP($A324,'Wilga M'!$L$3:$R$41,7,0),"")</f>
        <v/>
      </c>
      <c r="AA324" s="11" t="str">
        <f>IFERROR(VLOOKUP($A324,'NM 200 M'!$M$6:$S$41,7,0),"")</f>
        <v/>
      </c>
      <c r="AB324" s="21">
        <f>MIN(COUNT(F324:AA324)-COUNT(#REF!,W324,#REF!)*0.1,6)</f>
        <v>0.9</v>
      </c>
    </row>
    <row r="325" spans="1:28">
      <c r="A325">
        <v>440</v>
      </c>
      <c r="B325" s="18" t="str">
        <f>VLOOKUP($A325,id!$C:$H,6,0)</f>
        <v>Omieczyński Andrzej</v>
      </c>
      <c r="C325" s="18" t="str">
        <f>VLOOKUP($A325,id!$C:$H,4,0)</f>
        <v>Rowerek</v>
      </c>
      <c r="D325" s="2">
        <f>IF(E324=E325,D324,ROW(B323))</f>
        <v>323</v>
      </c>
      <c r="E325" s="10">
        <f>LARGE(F325:AA325,1)+IFERROR(LARGE(F325:AA325,2),0)+IFERROR(LARGE(F325:AA325,3),0)+IFERROR(LARGE(F325:AA325,4),0)+IFERROR(LARGE(F325:AA325,5),0)+IFERROR(LARGE(F325:AA325,6),0)</f>
        <v>39.361751521937975</v>
      </c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 t="str">
        <f>IFERROR(VLOOKUP($A325,'H60 TR200 M'!$AS$3:$AY$102,7,0),"")</f>
        <v/>
      </c>
      <c r="W325" s="11">
        <f>IFERROR(VLOOKUP($A325,'H60 TR100 M'!$AJ$3:$AP$165,7,0),"")</f>
        <v>39.361751521937975</v>
      </c>
      <c r="X325" s="11" t="str">
        <f>IFERROR(VLOOKUP($A325,'Liszkor M'!$BR$3:$BX$38,7,0),"")</f>
        <v/>
      </c>
      <c r="Y325" s="11" t="str">
        <f>IFERROR(VLOOKUP($A325,'KW M'!$BQ$2:$BW$10,7,0),"")</f>
        <v/>
      </c>
      <c r="Z325" s="11" t="str">
        <f>IFERROR(VLOOKUP($A325,'Wilga M'!$L$3:$R$41,7,0),"")</f>
        <v/>
      </c>
      <c r="AA325" s="11" t="str">
        <f>IFERROR(VLOOKUP($A325,'NM 200 M'!$M$6:$S$41,7,0),"")</f>
        <v/>
      </c>
      <c r="AB325" s="21">
        <f>MIN(COUNT(F325:AA325)-COUNT(#REF!,W325,#REF!)*0.1,6)</f>
        <v>0.9</v>
      </c>
    </row>
    <row r="326" spans="1:28">
      <c r="A326">
        <v>265</v>
      </c>
      <c r="B326" s="18" t="str">
        <f>VLOOKUP($A326,id!$C:$H,6,0)</f>
        <v>Czarnowski Dominik</v>
      </c>
      <c r="C326" s="18">
        <f>VLOOKUP($A326,id!$C:$H,4,0)</f>
        <v>0</v>
      </c>
      <c r="D326" s="2">
        <f>IF(E325=E326,D325,ROW(B324))</f>
        <v>324</v>
      </c>
      <c r="E326" s="10">
        <f>LARGE(F326:AA326,1)+IFERROR(LARGE(F326:AA326,2),0)+IFERROR(LARGE(F326:AA326,3),0)+IFERROR(LARGE(F326:AA326,4),0)+IFERROR(LARGE(F326:AA326,5),0)+IFERROR(LARGE(F326:AA326,6),0)</f>
        <v>39.125812008339537</v>
      </c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>
        <f>IFERROR(VLOOKUP($A326,'Orientakcja 15 M'!$M$3:$S$47,7,0),"")</f>
        <v>39.125812008339537</v>
      </c>
      <c r="T326" s="11" t="str">
        <f>IFERROR(VLOOKUP($A326,'XXII Szago M'!$H$3:$N$45,7,0),"")</f>
        <v/>
      </c>
      <c r="U326" s="11" t="str">
        <f>IFERROR(VLOOKUP($A326,'XX zKompasem M'!$L$3:$R$33,7,0),"")</f>
        <v/>
      </c>
      <c r="V326" s="11" t="str">
        <f>IFERROR(VLOOKUP($A326,'H60 TR200 M'!$AS$3:$AY$102,7,0),"")</f>
        <v/>
      </c>
      <c r="W326" s="11" t="str">
        <f>IFERROR(VLOOKUP($A326,'H60 TR100 M'!$AJ$3:$AP$165,7,0),"")</f>
        <v/>
      </c>
      <c r="X326" s="11" t="str">
        <f>IFERROR(VLOOKUP($A326,'Liszkor M'!$BR$3:$BX$38,7,0),"")</f>
        <v/>
      </c>
      <c r="Y326" s="11" t="str">
        <f>IFERROR(VLOOKUP($A326,'KW M'!$BQ$2:$BW$10,7,0),"")</f>
        <v/>
      </c>
      <c r="Z326" s="11" t="str">
        <f>IFERROR(VLOOKUP($A326,'Wilga M'!$L$3:$R$41,7,0),"")</f>
        <v/>
      </c>
      <c r="AA326" s="11" t="str">
        <f>IFERROR(VLOOKUP($A326,'NM 200 M'!$M$6:$S$41,7,0),"")</f>
        <v/>
      </c>
      <c r="AB326" s="21">
        <f>MIN(COUNT(F326:AA326)-COUNT(#REF!,W326,#REF!)*0.1,6)</f>
        <v>1</v>
      </c>
    </row>
    <row r="327" spans="1:28">
      <c r="A327">
        <v>158</v>
      </c>
      <c r="B327" s="18" t="str">
        <f>VLOOKUP($A327,id!$C:$H,6,0)</f>
        <v>Damian Sebastian</v>
      </c>
      <c r="C327" s="18" t="str">
        <f>VLOOKUP($A327,id!$C:$H,4,0)</f>
        <v>Aktywny Ćmińsk</v>
      </c>
      <c r="D327" s="2">
        <f>IF(E326=E327,D326,ROW(B325))</f>
        <v>325</v>
      </c>
      <c r="E327" s="10">
        <f>LARGE(F327:AA327,1)+IFERROR(LARGE(F327:AA327,2),0)+IFERROR(LARGE(F327:AA327,3),0)+IFERROR(LARGE(F327:AA327,4),0)+IFERROR(LARGE(F327:AA327,5),0)+IFERROR(LARGE(F327:AA327,6),0)</f>
        <v>38.723404181549412</v>
      </c>
      <c r="F327" s="11"/>
      <c r="G327" s="11"/>
      <c r="H327" s="11"/>
      <c r="I327" s="11"/>
      <c r="J327" s="11" t="str">
        <f>IFERROR(VLOOKUP($A327,'Mazurskie Tropy M'!$L$2:$R$39,7,0),"")</f>
        <v/>
      </c>
      <c r="K327" s="11" t="str">
        <f>IFERROR(VLOOKUP($A327,'Grassor 300 M'!$BV$5:$CB$30,7,0),"")</f>
        <v/>
      </c>
      <c r="L327" s="11">
        <f>IFERROR(VLOOKUP($A327,'BO M'!$Q$2:$W$57,7,0),"")</f>
        <v>38.723404181549412</v>
      </c>
      <c r="M327" s="11" t="str">
        <f>IFERROR(VLOOKUP($A327,'Hawran M'!$AN$3:$AT$38,7,0),"")</f>
        <v/>
      </c>
      <c r="N327" s="11" t="str">
        <f>IFERROR(VLOOKUP($A327,'Orientakcja 14 M'!$M$3:$S$43,7,0),"")</f>
        <v/>
      </c>
      <c r="O327" s="11" t="str">
        <f>IFERROR(VLOOKUP($A327,'ITOrient M'!$P$3:$V$37,7,0),"")</f>
        <v/>
      </c>
      <c r="P327" s="11" t="str">
        <f>IFERROR(VLOOKUP($A327,'Jatka M'!$K$4:$Q$19,7,0),"")</f>
        <v/>
      </c>
      <c r="Q327" s="11" t="str">
        <f>IFERROR(VLOOKUP($A327,'Korno M'!$AG$2:$AM$37,7,0),"")</f>
        <v/>
      </c>
      <c r="R327" s="11" t="str">
        <f>IFERROR(VLOOKUP($A327,'Mordownik M'!$H$3:$N$23,7,0),"")</f>
        <v/>
      </c>
      <c r="S327" s="11" t="str">
        <f>IFERROR(VLOOKUP($A327,'Orientakcja 15 M'!$M$3:$S$47,7,0),"")</f>
        <v/>
      </c>
      <c r="T327" s="11" t="str">
        <f>IFERROR(VLOOKUP($A327,'XXII Szago M'!$H$3:$N$45,7,0),"")</f>
        <v/>
      </c>
      <c r="U327" s="11" t="str">
        <f>IFERROR(VLOOKUP($A327,'XX zKompasem M'!$L$3:$R$33,7,0),"")</f>
        <v/>
      </c>
      <c r="V327" s="11" t="str">
        <f>IFERROR(VLOOKUP($A327,'H60 TR200 M'!$AS$3:$AY$102,7,0),"")</f>
        <v/>
      </c>
      <c r="W327" s="11" t="str">
        <f>IFERROR(VLOOKUP($A327,'H60 TR100 M'!$AJ$3:$AP$165,7,0),"")</f>
        <v/>
      </c>
      <c r="X327" s="11" t="str">
        <f>IFERROR(VLOOKUP($A327,'Liszkor M'!$BR$3:$BX$38,7,0),"")</f>
        <v/>
      </c>
      <c r="Y327" s="11" t="str">
        <f>IFERROR(VLOOKUP($A327,'KW M'!$BQ$2:$BW$10,7,0),"")</f>
        <v/>
      </c>
      <c r="Z327" s="11" t="str">
        <f>IFERROR(VLOOKUP($A327,'Wilga M'!$L$3:$R$41,7,0),"")</f>
        <v/>
      </c>
      <c r="AA327" s="11" t="str">
        <f>IFERROR(VLOOKUP($A327,'NM 200 M'!$M$6:$S$41,7,0),"")</f>
        <v/>
      </c>
      <c r="AB327" s="21">
        <f>MIN(COUNT(F327:AA327)-COUNT(#REF!,W327,#REF!)*0.1,6)</f>
        <v>1</v>
      </c>
    </row>
    <row r="328" spans="1:28">
      <c r="A328">
        <v>159</v>
      </c>
      <c r="B328" s="18" t="str">
        <f>VLOOKUP($A328,id!$C:$H,6,0)</f>
        <v>Ciołak Dariusz</v>
      </c>
      <c r="C328" s="18" t="str">
        <f>VLOOKUP($A328,id!$C:$H,4,0)</f>
        <v>Aktywny Ćmińsk</v>
      </c>
      <c r="D328" s="2">
        <f>IF(E327=E328,D327,ROW(B326))</f>
        <v>326</v>
      </c>
      <c r="E328" s="10">
        <f>LARGE(F328:AA328,1)+IFERROR(LARGE(F328:AA328,2),0)+IFERROR(LARGE(F328:AA328,3),0)+IFERROR(LARGE(F328:AA328,4),0)+IFERROR(LARGE(F328:AA328,5),0)+IFERROR(LARGE(F328:AA328,6),0)</f>
        <v>38.633848019766504</v>
      </c>
      <c r="F328" s="11"/>
      <c r="G328" s="11"/>
      <c r="H328" s="11"/>
      <c r="I328" s="11"/>
      <c r="J328" s="11" t="str">
        <f>IFERROR(VLOOKUP($A328,'Mazurskie Tropy M'!$L$2:$R$39,7,0),"")</f>
        <v/>
      </c>
      <c r="K328" s="11" t="str">
        <f>IFERROR(VLOOKUP($A328,'Grassor 300 M'!$BV$5:$CB$30,7,0),"")</f>
        <v/>
      </c>
      <c r="L328" s="11">
        <f>IFERROR(VLOOKUP($A328,'BO M'!$Q$2:$W$57,7,0),"")</f>
        <v>38.633848019766504</v>
      </c>
      <c r="M328" s="11" t="str">
        <f>IFERROR(VLOOKUP($A328,'Hawran M'!$AN$3:$AT$38,7,0),"")</f>
        <v/>
      </c>
      <c r="N328" s="11" t="str">
        <f>IFERROR(VLOOKUP($A328,'Orientakcja 14 M'!$M$3:$S$43,7,0),"")</f>
        <v/>
      </c>
      <c r="O328" s="11" t="str">
        <f>IFERROR(VLOOKUP($A328,'ITOrient M'!$P$3:$V$37,7,0),"")</f>
        <v/>
      </c>
      <c r="P328" s="11" t="str">
        <f>IFERROR(VLOOKUP($A328,'Jatka M'!$K$4:$Q$19,7,0),"")</f>
        <v/>
      </c>
      <c r="Q328" s="11" t="str">
        <f>IFERROR(VLOOKUP($A328,'Korno M'!$AG$2:$AM$37,7,0),"")</f>
        <v/>
      </c>
      <c r="R328" s="11" t="str">
        <f>IFERROR(VLOOKUP($A328,'Mordownik M'!$H$3:$N$23,7,0),"")</f>
        <v/>
      </c>
      <c r="S328" s="11" t="str">
        <f>IFERROR(VLOOKUP($A328,'Orientakcja 15 M'!$M$3:$S$47,7,0),"")</f>
        <v/>
      </c>
      <c r="T328" s="11" t="str">
        <f>IFERROR(VLOOKUP($A328,'XXII Szago M'!$H$3:$N$45,7,0),"")</f>
        <v/>
      </c>
      <c r="U328" s="11" t="str">
        <f>IFERROR(VLOOKUP($A328,'XX zKompasem M'!$L$3:$R$33,7,0),"")</f>
        <v/>
      </c>
      <c r="V328" s="11" t="str">
        <f>IFERROR(VLOOKUP($A328,'H60 TR200 M'!$AS$3:$AY$102,7,0),"")</f>
        <v/>
      </c>
      <c r="W328" s="11" t="str">
        <f>IFERROR(VLOOKUP($A328,'H60 TR100 M'!$AJ$3:$AP$165,7,0),"")</f>
        <v/>
      </c>
      <c r="X328" s="11" t="str">
        <f>IFERROR(VLOOKUP($A328,'Liszkor M'!$BR$3:$BX$38,7,0),"")</f>
        <v/>
      </c>
      <c r="Y328" s="11" t="str">
        <f>IFERROR(VLOOKUP($A328,'KW M'!$BQ$2:$BW$10,7,0),"")</f>
        <v/>
      </c>
      <c r="Z328" s="11" t="str">
        <f>IFERROR(VLOOKUP($A328,'Wilga M'!$L$3:$R$41,7,0),"")</f>
        <v/>
      </c>
      <c r="AA328" s="11" t="str">
        <f>IFERROR(VLOOKUP($A328,'NM 200 M'!$M$6:$S$41,7,0),"")</f>
        <v/>
      </c>
      <c r="AB328" s="21">
        <f>MIN(COUNT(F328:AA328)-COUNT(#REF!,W328,#REF!)*0.1,6)</f>
        <v>1</v>
      </c>
    </row>
    <row r="329" spans="1:28">
      <c r="A329">
        <v>319</v>
      </c>
      <c r="B329" s="18" t="str">
        <f>VLOOKUP($A329,id!$C:$H,6,0)</f>
        <v>Wilk Jacek</v>
      </c>
      <c r="C329" s="18" t="str">
        <f>VLOOKUP($A329,id!$C:$H,4,0)</f>
        <v>WIR</v>
      </c>
      <c r="D329" s="2">
        <f>IF(E328=E329,D328,ROW(B327))</f>
        <v>327</v>
      </c>
      <c r="E329" s="10">
        <f>LARGE(F329:AA329,1)+IFERROR(LARGE(F329:AA329,2),0)+IFERROR(LARGE(F329:AA329,3),0)+IFERROR(LARGE(F329:AA329,4),0)+IFERROR(LARGE(F329:AA329,5),0)+IFERROR(LARGE(F329:AA329,6),0)</f>
        <v>38.259048347766154</v>
      </c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>
        <f>IFERROR(VLOOKUP($A329,'H60 TR200 M'!$AS$3:$AY$102,7,0),"")</f>
        <v>38.259048347766154</v>
      </c>
      <c r="W329" s="11" t="str">
        <f>IFERROR(VLOOKUP($A329,'H60 TR100 M'!$AJ$3:$AP$165,7,0),"")</f>
        <v/>
      </c>
      <c r="X329" s="11" t="str">
        <f>IFERROR(VLOOKUP($A329,'Liszkor M'!$BR$3:$BX$38,7,0),"")</f>
        <v/>
      </c>
      <c r="Y329" s="11" t="str">
        <f>IFERROR(VLOOKUP($A329,'KW M'!$BQ$2:$BW$10,7,0),"")</f>
        <v/>
      </c>
      <c r="Z329" s="11" t="str">
        <f>IFERROR(VLOOKUP($A329,'Wilga M'!$L$3:$R$41,7,0),"")</f>
        <v/>
      </c>
      <c r="AA329" s="11" t="str">
        <f>IFERROR(VLOOKUP($A329,'NM 200 M'!$M$6:$S$41,7,0),"")</f>
        <v/>
      </c>
      <c r="AB329" s="21">
        <f>MIN(COUNT(F329:AA329)-COUNT(#REF!,W329,#REF!)*0.1,6)</f>
        <v>1</v>
      </c>
    </row>
    <row r="330" spans="1:28">
      <c r="A330">
        <v>320</v>
      </c>
      <c r="B330" s="18" t="str">
        <f>VLOOKUP($A330,id!$C:$H,6,0)</f>
        <v>Kurzaj Marek Andrzej</v>
      </c>
      <c r="C330" s="18" t="str">
        <f>VLOOKUP($A330,id!$C:$H,4,0)</f>
        <v>WiR</v>
      </c>
      <c r="D330" s="2">
        <f>IF(E329=E330,D329,ROW(B328))</f>
        <v>328</v>
      </c>
      <c r="E330" s="10">
        <f>LARGE(F330:AA330,1)+IFERROR(LARGE(F330:AA330,2),0)+IFERROR(LARGE(F330:AA330,3),0)+IFERROR(LARGE(F330:AA330,4),0)+IFERROR(LARGE(F330:AA330,5),0)+IFERROR(LARGE(F330:AA330,6),0)</f>
        <v>38.255147627109174</v>
      </c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>
        <f>IFERROR(VLOOKUP($A330,'H60 TR200 M'!$AS$3:$AY$102,7,0),"")</f>
        <v>38.255147627109174</v>
      </c>
      <c r="W330" s="11" t="str">
        <f>IFERROR(VLOOKUP($A330,'H60 TR100 M'!$AJ$3:$AP$165,7,0),"")</f>
        <v/>
      </c>
      <c r="X330" s="11" t="str">
        <f>IFERROR(VLOOKUP($A330,'Liszkor M'!$BR$3:$BX$38,7,0),"")</f>
        <v/>
      </c>
      <c r="Y330" s="11" t="str">
        <f>IFERROR(VLOOKUP($A330,'KW M'!$BQ$2:$BW$10,7,0),"")</f>
        <v/>
      </c>
      <c r="Z330" s="11" t="str">
        <f>IFERROR(VLOOKUP($A330,'Wilga M'!$L$3:$R$41,7,0),"")</f>
        <v/>
      </c>
      <c r="AA330" s="11" t="str">
        <f>IFERROR(VLOOKUP($A330,'NM 200 M'!$M$6:$S$41,7,0),"")</f>
        <v/>
      </c>
      <c r="AB330" s="21">
        <f>MIN(COUNT(F330:AA330)-COUNT(#REF!,W330,#REF!)*0.1,6)</f>
        <v>1</v>
      </c>
    </row>
    <row r="331" spans="1:28">
      <c r="A331">
        <v>441</v>
      </c>
      <c r="B331" s="18" t="str">
        <f>VLOOKUP($A331,id!$C:$H,6,0)</f>
        <v>Olejarczyk Wojciech</v>
      </c>
      <c r="C331" s="18" t="str">
        <f>VLOOKUP($A331,id!$C:$H,4,0)</f>
        <v>KS Korona Zakrzewo</v>
      </c>
      <c r="D331" s="2">
        <f>IF(E330=E331,D330,ROW(B329))</f>
        <v>329</v>
      </c>
      <c r="E331" s="10">
        <f>LARGE(F331:AA331,1)+IFERROR(LARGE(F331:AA331,2),0)+IFERROR(LARGE(F331:AA331,3),0)+IFERROR(LARGE(F331:AA331,4),0)+IFERROR(LARGE(F331:AA331,5),0)+IFERROR(LARGE(F331:AA331,6),0)</f>
        <v>38.251179733968833</v>
      </c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 t="str">
        <f>IFERROR(VLOOKUP($A331,'H60 TR200 M'!$AS$3:$AY$102,7,0),"")</f>
        <v/>
      </c>
      <c r="W331" s="11">
        <f>IFERROR(VLOOKUP($A331,'H60 TR100 M'!$AJ$3:$AP$165,7,0),"")</f>
        <v>38.251179733968833</v>
      </c>
      <c r="X331" s="11" t="str">
        <f>IFERROR(VLOOKUP($A331,'Liszkor M'!$BR$3:$BX$38,7,0),"")</f>
        <v/>
      </c>
      <c r="Y331" s="11" t="str">
        <f>IFERROR(VLOOKUP($A331,'KW M'!$BQ$2:$BW$10,7,0),"")</f>
        <v/>
      </c>
      <c r="Z331" s="11" t="str">
        <f>IFERROR(VLOOKUP($A331,'Wilga M'!$L$3:$R$41,7,0),"")</f>
        <v/>
      </c>
      <c r="AA331" s="11" t="str">
        <f>IFERROR(VLOOKUP($A331,'NM 200 M'!$M$6:$S$41,7,0),"")</f>
        <v/>
      </c>
      <c r="AB331" s="21">
        <f>MIN(COUNT(F331:AA331)-COUNT(#REF!,W331,#REF!)*0.1,6)</f>
        <v>0.9</v>
      </c>
    </row>
    <row r="332" spans="1:28">
      <c r="A332">
        <v>321</v>
      </c>
      <c r="B332" s="18" t="str">
        <f>VLOOKUP($A332,id!$C:$H,6,0)</f>
        <v>Górecki Marcin</v>
      </c>
      <c r="C332" s="18" t="str">
        <f>VLOOKUP($A332,id!$C:$H,4,0)</f>
        <v>WiR</v>
      </c>
      <c r="D332" s="2">
        <f>IF(E331=E332,D331,ROW(B330))</f>
        <v>330</v>
      </c>
      <c r="E332" s="10">
        <f>LARGE(F332:AA332,1)+IFERROR(LARGE(F332:AA332,2),0)+IFERROR(LARGE(F332:AA332,3),0)+IFERROR(LARGE(F332:AA332,4),0)+IFERROR(LARGE(F332:AA332,5),0)+IFERROR(LARGE(F332:AA332,6),0)</f>
        <v>38.239552695237791</v>
      </c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>
        <f>IFERROR(VLOOKUP($A332,'H60 TR200 M'!$AS$3:$AY$102,7,0),"")</f>
        <v>38.239552695237791</v>
      </c>
      <c r="W332" s="11" t="str">
        <f>IFERROR(VLOOKUP($A332,'H60 TR100 M'!$AJ$3:$AP$165,7,0),"")</f>
        <v/>
      </c>
      <c r="X332" s="11" t="str">
        <f>IFERROR(VLOOKUP($A332,'Liszkor M'!$BR$3:$BX$38,7,0),"")</f>
        <v/>
      </c>
      <c r="Y332" s="11" t="str">
        <f>IFERROR(VLOOKUP($A332,'KW M'!$BQ$2:$BW$10,7,0),"")</f>
        <v/>
      </c>
      <c r="Z332" s="11" t="str">
        <f>IFERROR(VLOOKUP($A332,'Wilga M'!$L$3:$R$41,7,0),"")</f>
        <v/>
      </c>
      <c r="AA332" s="11" t="str">
        <f>IFERROR(VLOOKUP($A332,'NM 200 M'!$M$6:$S$41,7,0),"")</f>
        <v/>
      </c>
      <c r="AB332" s="21">
        <f>MIN(COUNT(F332:AA332)-COUNT(#REF!,W332,#REF!)*0.1,6)</f>
        <v>1</v>
      </c>
    </row>
    <row r="333" spans="1:28">
      <c r="A333">
        <v>322</v>
      </c>
      <c r="B333" s="18" t="str">
        <f>VLOOKUP($A333,id!$C:$H,6,0)</f>
        <v>Pyta Krzysztof</v>
      </c>
      <c r="C333" s="18" t="str">
        <f>VLOOKUP($A333,id!$C:$H,4,0)</f>
        <v>Ciecierzyca Wełnowiec</v>
      </c>
      <c r="D333" s="2">
        <f>IF(E332=E333,D332,ROW(B331))</f>
        <v>331</v>
      </c>
      <c r="E333" s="10">
        <f>LARGE(F333:AA333,1)+IFERROR(LARGE(F333:AA333,2),0)+IFERROR(LARGE(F333:AA333,3),0)+IFERROR(LARGE(F333:AA333,4),0)+IFERROR(LARGE(F333:AA333,5),0)+IFERROR(LARGE(F333:AA333,6),0)</f>
        <v>38.136168938916562</v>
      </c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>
        <f>IFERROR(VLOOKUP($A333,'H60 TR200 M'!$AS$3:$AY$102,7,0),"")</f>
        <v>38.136168938916562</v>
      </c>
      <c r="W333" s="11" t="str">
        <f>IFERROR(VLOOKUP($A333,'H60 TR100 M'!$AJ$3:$AP$165,7,0),"")</f>
        <v/>
      </c>
      <c r="X333" s="11" t="str">
        <f>IFERROR(VLOOKUP($A333,'Liszkor M'!$BR$3:$BX$38,7,0),"")</f>
        <v/>
      </c>
      <c r="Y333" s="11" t="str">
        <f>IFERROR(VLOOKUP($A333,'KW M'!$BQ$2:$BW$10,7,0),"")</f>
        <v/>
      </c>
      <c r="Z333" s="11" t="str">
        <f>IFERROR(VLOOKUP($A333,'Wilga M'!$L$3:$R$41,7,0),"")</f>
        <v/>
      </c>
      <c r="AA333" s="11" t="str">
        <f>IFERROR(VLOOKUP($A333,'NM 200 M'!$M$6:$S$41,7,0),"")</f>
        <v/>
      </c>
      <c r="AB333" s="21">
        <f>MIN(COUNT(F333:AA333)-COUNT(#REF!,W333,#REF!)*0.1,6)</f>
        <v>1</v>
      </c>
    </row>
    <row r="334" spans="1:28">
      <c r="A334">
        <v>442</v>
      </c>
      <c r="B334" s="18" t="str">
        <f>VLOOKUP($A334,id!$C:$H,6,0)</f>
        <v>Banachewicz Dariusz</v>
      </c>
      <c r="C334" s="18" t="str">
        <f>VLOOKUP($A334,id!$C:$H,4,0)</f>
        <v>szweje</v>
      </c>
      <c r="D334" s="2">
        <f>IF(E333=E334,D333,ROW(B332))</f>
        <v>332</v>
      </c>
      <c r="E334" s="10">
        <f>LARGE(F334:AA334,1)+IFERROR(LARGE(F334:AA334,2),0)+IFERROR(LARGE(F334:AA334,3),0)+IFERROR(LARGE(F334:AA334,4),0)+IFERROR(LARGE(F334:AA334,5),0)+IFERROR(LARGE(F334:AA334,6),0)</f>
        <v>38.009696356612238</v>
      </c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 t="str">
        <f>IFERROR(VLOOKUP($A334,'H60 TR200 M'!$AS$3:$AY$102,7,0),"")</f>
        <v/>
      </c>
      <c r="W334" s="11">
        <f>IFERROR(VLOOKUP($A334,'H60 TR100 M'!$AJ$3:$AP$165,7,0),"")</f>
        <v>38.009696356612238</v>
      </c>
      <c r="X334" s="11" t="str">
        <f>IFERROR(VLOOKUP($A334,'Liszkor M'!$BR$3:$BX$38,7,0),"")</f>
        <v/>
      </c>
      <c r="Y334" s="11" t="str">
        <f>IFERROR(VLOOKUP($A334,'KW M'!$BQ$2:$BW$10,7,0),"")</f>
        <v/>
      </c>
      <c r="Z334" s="11" t="str">
        <f>IFERROR(VLOOKUP($A334,'Wilga M'!$L$3:$R$41,7,0),"")</f>
        <v/>
      </c>
      <c r="AA334" s="11" t="str">
        <f>IFERROR(VLOOKUP($A334,'NM 200 M'!$M$6:$S$41,7,0),"")</f>
        <v/>
      </c>
      <c r="AB334" s="21">
        <f>MIN(COUNT(F334:AA334)-COUNT(#REF!,W334,#REF!)*0.1,6)</f>
        <v>0.9</v>
      </c>
    </row>
    <row r="335" spans="1:28">
      <c r="A335">
        <v>270</v>
      </c>
      <c r="B335" s="18" t="str">
        <f>VLOOKUP($A335,id!$C:$H,6,0)</f>
        <v>Smejda  Andrzej</v>
      </c>
      <c r="C335" s="18">
        <f>VLOOKUP($A335,id!$C:$H,4,0)</f>
        <v>0</v>
      </c>
      <c r="D335" s="2">
        <f>IF(E334=E335,D334,ROW(B333))</f>
        <v>333</v>
      </c>
      <c r="E335" s="10">
        <f>LARGE(F335:AA335,1)+IFERROR(LARGE(F335:AA335,2),0)+IFERROR(LARGE(F335:AA335,3),0)+IFERROR(LARGE(F335:AA335,4),0)+IFERROR(LARGE(F335:AA335,5),0)+IFERROR(LARGE(F335:AA335,6),0)</f>
        <v>37.987933574410796</v>
      </c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>
        <f>IFERROR(VLOOKUP($A335,'XXII Szago M'!$H$3:$N$45,7,0),"")</f>
        <v>37.987933574410796</v>
      </c>
      <c r="U335" s="11" t="str">
        <f>IFERROR(VLOOKUP($A335,'XX zKompasem M'!$L$3:$R$33,7,0),"")</f>
        <v/>
      </c>
      <c r="V335" s="11" t="str">
        <f>IFERROR(VLOOKUP($A335,'H60 TR200 M'!$AS$3:$AY$102,7,0),"")</f>
        <v/>
      </c>
      <c r="W335" s="11" t="str">
        <f>IFERROR(VLOOKUP($A335,'H60 TR100 M'!$AJ$3:$AP$165,7,0),"")</f>
        <v/>
      </c>
      <c r="X335" s="11" t="str">
        <f>IFERROR(VLOOKUP($A335,'Liszkor M'!$BR$3:$BX$38,7,0),"")</f>
        <v/>
      </c>
      <c r="Y335" s="11" t="str">
        <f>IFERROR(VLOOKUP($A335,'KW M'!$BQ$2:$BW$10,7,0),"")</f>
        <v/>
      </c>
      <c r="Z335" s="11" t="str">
        <f>IFERROR(VLOOKUP($A335,'Wilga M'!$L$3:$R$41,7,0),"")</f>
        <v/>
      </c>
      <c r="AA335" s="11" t="str">
        <f>IFERROR(VLOOKUP($A335,'NM 200 M'!$M$6:$S$41,7,0),"")</f>
        <v/>
      </c>
      <c r="AB335" s="21">
        <f>MIN(COUNT(F335:AA335)-COUNT(#REF!,W335,#REF!)*0.1,6)</f>
        <v>1</v>
      </c>
    </row>
    <row r="336" spans="1:28">
      <c r="A336">
        <v>282</v>
      </c>
      <c r="B336" s="18" t="str">
        <f>VLOOKUP($A336,id!$C:$H,6,0)</f>
        <v>Chudzik Emil</v>
      </c>
      <c r="C336" s="18">
        <f>VLOOKUP($A336,id!$C:$H,4,0)</f>
        <v>0</v>
      </c>
      <c r="D336" s="2">
        <f>IF(E335=E336,D335,ROW(B334))</f>
        <v>334</v>
      </c>
      <c r="E336" s="10">
        <f>LARGE(F336:AA336,1)+IFERROR(LARGE(F336:AA336,2),0)+IFERROR(LARGE(F336:AA336,3),0)+IFERROR(LARGE(F336:AA336,4),0)+IFERROR(LARGE(F336:AA336,5),0)+IFERROR(LARGE(F336:AA336,6),0)</f>
        <v>37.9363576416482</v>
      </c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 t="str">
        <f>IFERROR(VLOOKUP($A336,'XXII Szago M'!$H$3:$N$45,7,0),"")</f>
        <v/>
      </c>
      <c r="U336" s="11">
        <f>IFERROR(VLOOKUP($A336,'XX zKompasem M'!$L$3:$R$33,7,0),"")</f>
        <v>37.9363576416482</v>
      </c>
      <c r="V336" s="11" t="str">
        <f>IFERROR(VLOOKUP($A336,'H60 TR200 M'!$AS$3:$AY$102,7,0),"")</f>
        <v/>
      </c>
      <c r="W336" s="11" t="str">
        <f>IFERROR(VLOOKUP($A336,'H60 TR100 M'!$AJ$3:$AP$165,7,0),"")</f>
        <v/>
      </c>
      <c r="X336" s="11" t="str">
        <f>IFERROR(VLOOKUP($A336,'Liszkor M'!$BR$3:$BX$38,7,0),"")</f>
        <v/>
      </c>
      <c r="Y336" s="11" t="str">
        <f>IFERROR(VLOOKUP($A336,'KW M'!$BQ$2:$BW$10,7,0),"")</f>
        <v/>
      </c>
      <c r="Z336" s="11" t="str">
        <f>IFERROR(VLOOKUP($A336,'Wilga M'!$L$3:$R$41,7,0),"")</f>
        <v/>
      </c>
      <c r="AA336" s="11" t="str">
        <f>IFERROR(VLOOKUP($A336,'NM 200 M'!$M$6:$S$41,7,0),"")</f>
        <v/>
      </c>
      <c r="AB336" s="21">
        <f>MIN(COUNT(F336:AA336)-COUNT(#REF!,W336,#REF!)*0.1,6)</f>
        <v>1</v>
      </c>
    </row>
    <row r="337" spans="1:28">
      <c r="A337">
        <v>161</v>
      </c>
      <c r="B337" s="18" t="str">
        <f>VLOOKUP($A337,id!$C:$H,6,0)</f>
        <v>Smolka Grzegorz</v>
      </c>
      <c r="C337" s="18" t="str">
        <f>VLOOKUP($A337,id!$C:$H,4,0)</f>
        <v>Maharadża i jego giermek</v>
      </c>
      <c r="D337" s="2">
        <f>IF(E336=E337,D336,ROW(B335))</f>
        <v>335</v>
      </c>
      <c r="E337" s="10">
        <f>LARGE(F337:AA337,1)+IFERROR(LARGE(F337:AA337,2),0)+IFERROR(LARGE(F337:AA337,3),0)+IFERROR(LARGE(F337:AA337,4),0)+IFERROR(LARGE(F337:AA337,5),0)+IFERROR(LARGE(F337:AA337,6),0)</f>
        <v>37.85695968179013</v>
      </c>
      <c r="F337" s="11"/>
      <c r="G337" s="11"/>
      <c r="H337" s="11"/>
      <c r="I337" s="11"/>
      <c r="J337" s="11" t="str">
        <f>IFERROR(VLOOKUP($A337,'Mazurskie Tropy M'!$L$2:$R$39,7,0),"")</f>
        <v/>
      </c>
      <c r="K337" s="11" t="str">
        <f>IFERROR(VLOOKUP($A337,'Grassor 300 M'!$BV$5:$CB$30,7,0),"")</f>
        <v/>
      </c>
      <c r="L337" s="11">
        <f>IFERROR(VLOOKUP($A337,'BO M'!$Q$2:$W$57,7,0),"")</f>
        <v>37.85695968179013</v>
      </c>
      <c r="M337" s="11" t="str">
        <f>IFERROR(VLOOKUP($A337,'Hawran M'!$AN$3:$AT$38,7,0),"")</f>
        <v/>
      </c>
      <c r="N337" s="11" t="str">
        <f>IFERROR(VLOOKUP($A337,'Orientakcja 14 M'!$M$3:$S$43,7,0),"")</f>
        <v/>
      </c>
      <c r="O337" s="11" t="str">
        <f>IFERROR(VLOOKUP($A337,'ITOrient M'!$P$3:$V$37,7,0),"")</f>
        <v/>
      </c>
      <c r="P337" s="11" t="str">
        <f>IFERROR(VLOOKUP($A337,'Jatka M'!$K$4:$Q$19,7,0),"")</f>
        <v/>
      </c>
      <c r="Q337" s="11" t="str">
        <f>IFERROR(VLOOKUP($A337,'Korno M'!$AG$2:$AM$37,7,0),"")</f>
        <v/>
      </c>
      <c r="R337" s="11" t="str">
        <f>IFERROR(VLOOKUP($A337,'Mordownik M'!$H$3:$N$23,7,0),"")</f>
        <v/>
      </c>
      <c r="S337" s="11" t="str">
        <f>IFERROR(VLOOKUP($A337,'Orientakcja 15 M'!$M$3:$S$47,7,0),"")</f>
        <v/>
      </c>
      <c r="T337" s="11" t="str">
        <f>IFERROR(VLOOKUP($A337,'XXII Szago M'!$H$3:$N$45,7,0),"")</f>
        <v/>
      </c>
      <c r="U337" s="11" t="str">
        <f>IFERROR(VLOOKUP($A337,'XX zKompasem M'!$L$3:$R$33,7,0),"")</f>
        <v/>
      </c>
      <c r="V337" s="11" t="str">
        <f>IFERROR(VLOOKUP($A337,'H60 TR200 M'!$AS$3:$AY$102,7,0),"")</f>
        <v/>
      </c>
      <c r="W337" s="11" t="str">
        <f>IFERROR(VLOOKUP($A337,'H60 TR100 M'!$AJ$3:$AP$165,7,0),"")</f>
        <v/>
      </c>
      <c r="X337" s="11" t="str">
        <f>IFERROR(VLOOKUP($A337,'Liszkor M'!$BR$3:$BX$38,7,0),"")</f>
        <v/>
      </c>
      <c r="Y337" s="11" t="str">
        <f>IFERROR(VLOOKUP($A337,'KW M'!$BQ$2:$BW$10,7,0),"")</f>
        <v/>
      </c>
      <c r="Z337" s="11" t="str">
        <f>IFERROR(VLOOKUP($A337,'Wilga M'!$L$3:$R$41,7,0),"")</f>
        <v/>
      </c>
      <c r="AA337" s="11" t="str">
        <f>IFERROR(VLOOKUP($A337,'NM 200 M'!$M$6:$S$41,7,0),"")</f>
        <v/>
      </c>
      <c r="AB337" s="21">
        <f>MIN(COUNT(F337:AA337)-COUNT(#REF!,W337,#REF!)*0.1,6)</f>
        <v>1</v>
      </c>
    </row>
    <row r="338" spans="1:28">
      <c r="A338">
        <v>521</v>
      </c>
      <c r="B338" s="18" t="str">
        <f>VLOOKUP($A338,id!$C:$H,6,0)</f>
        <v>Dominik Grzegorz</v>
      </c>
      <c r="C338" s="18">
        <f>VLOOKUP($A338,id!$C:$H,4,0)</f>
        <v>0</v>
      </c>
      <c r="D338" s="2">
        <f>IF(E337=E338,D337,ROW(B336))</f>
        <v>336</v>
      </c>
      <c r="E338" s="10">
        <f>LARGE(F338:AA338,1)+IFERROR(LARGE(F338:AA338,2),0)+IFERROR(LARGE(F338:AA338,3),0)+IFERROR(LARGE(F338:AA338,4),0)+IFERROR(LARGE(F338:AA338,5),0)+IFERROR(LARGE(F338:AA338,6),0)</f>
        <v>37.631652189244107</v>
      </c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 t="str">
        <f>IFERROR(VLOOKUP($A338,'H60 TR200 M'!$AS$3:$AY$102,7,0),"")</f>
        <v/>
      </c>
      <c r="W338" s="11" t="str">
        <f>IFERROR(VLOOKUP($A338,'H60 TR100 M'!$AJ$3:$AP$165,7,0),"")</f>
        <v/>
      </c>
      <c r="X338" s="11">
        <f>IFERROR(VLOOKUP($A338,'Liszkor M'!$BR$3:$BX$38,7,0),"")</f>
        <v>37.631652189244107</v>
      </c>
      <c r="Y338" s="11" t="str">
        <f>IFERROR(VLOOKUP($A338,'KW M'!$BQ$2:$BW$10,7,0),"")</f>
        <v/>
      </c>
      <c r="Z338" s="11" t="str">
        <f>IFERROR(VLOOKUP($A338,'Wilga M'!$L$3:$R$41,7,0),"")</f>
        <v/>
      </c>
      <c r="AA338" s="11" t="str">
        <f>IFERROR(VLOOKUP($A338,'NM 200 M'!$M$6:$S$41,7,0),"")</f>
        <v/>
      </c>
      <c r="AB338" s="21">
        <f>MIN(COUNT(F338:AA338)-COUNT(#REF!,W338,#REF!)*0.1,6)</f>
        <v>1</v>
      </c>
    </row>
    <row r="339" spans="1:28">
      <c r="A339">
        <v>69</v>
      </c>
      <c r="B339" s="18" t="str">
        <f>VLOOKUP($A339,id!$C:$H,6,0)</f>
        <v>Szawkało Grzegorz</v>
      </c>
      <c r="C339" s="18" t="str">
        <f>VLOOKUP($A339,id!$C:$H,4,0)</f>
        <v>Sąsiedzi</v>
      </c>
      <c r="D339" s="2">
        <f>IF(E338=E339,D338,ROW(B337))</f>
        <v>337</v>
      </c>
      <c r="E339" s="10">
        <f>LARGE(F339:AA339,1)+IFERROR(LARGE(F339:AA339,2),0)+IFERROR(LARGE(F339:AA339,3),0)+IFERROR(LARGE(F339:AA339,4),0)+IFERROR(LARGE(F339:AA339,5),0)+IFERROR(LARGE(F339:AA339,6),0)</f>
        <v>37.619449421391273</v>
      </c>
      <c r="F339" s="11"/>
      <c r="G339" s="11">
        <f>IFERROR(VLOOKUP(A339,'XXI Szago M'!BL:BR,7,0),"")</f>
        <v>37.619449421391273</v>
      </c>
      <c r="H339" s="11" t="str">
        <f>IFERROR(VLOOKUP($A339,'XIX zKompasem M'!L:R,7,0),"")</f>
        <v/>
      </c>
      <c r="I339" s="11" t="str">
        <f>IFERROR(VLOOKUP($A339,'Roztoczńska 13 M'!$H$2:$N$13,7,0),"")</f>
        <v/>
      </c>
      <c r="J339" s="11" t="str">
        <f>IFERROR(VLOOKUP($A339,'Mazurskie Tropy M'!$L$2:$R$39,7,0),"")</f>
        <v/>
      </c>
      <c r="K339" s="11" t="str">
        <f>IFERROR(VLOOKUP($A339,'Grassor 300 M'!$BV$5:$CB$30,7,0),"")</f>
        <v/>
      </c>
      <c r="L339" s="11" t="str">
        <f>IFERROR(VLOOKUP($A339,'BO M'!$Q$2:$W$57,7,0),"")</f>
        <v/>
      </c>
      <c r="M339" s="11" t="str">
        <f>IFERROR(VLOOKUP($A339,'Hawran M'!$AN$3:$AT$38,7,0),"")</f>
        <v/>
      </c>
      <c r="N339" s="11" t="str">
        <f>IFERROR(VLOOKUP($A339,'Orientakcja 14 M'!$M$3:$S$43,7,0),"")</f>
        <v/>
      </c>
      <c r="O339" s="11" t="str">
        <f>IFERROR(VLOOKUP($A339,'ITOrient M'!$P$3:$V$37,7,0),"")</f>
        <v/>
      </c>
      <c r="P339" s="11" t="str">
        <f>IFERROR(VLOOKUP($A339,'Jatka M'!$K$4:$Q$19,7,0),"")</f>
        <v/>
      </c>
      <c r="Q339" s="11" t="str">
        <f>IFERROR(VLOOKUP($A339,'Korno M'!$AG$2:$AM$37,7,0),"")</f>
        <v/>
      </c>
      <c r="R339" s="11" t="str">
        <f>IFERROR(VLOOKUP($A339,'Mordownik M'!$H$3:$N$23,7,0),"")</f>
        <v/>
      </c>
      <c r="S339" s="11" t="str">
        <f>IFERROR(VLOOKUP($A339,'Orientakcja 15 M'!$M$3:$S$47,7,0),"")</f>
        <v/>
      </c>
      <c r="T339" s="11">
        <f>IFERROR(VLOOKUP($A339,'XXII Szago M'!$H$3:$N$45,7,0),"")</f>
        <v>0</v>
      </c>
      <c r="U339" s="11" t="str">
        <f>IFERROR(VLOOKUP($A339,'XX zKompasem M'!$L$3:$R$33,7,0),"")</f>
        <v/>
      </c>
      <c r="V339" s="11" t="str">
        <f>IFERROR(VLOOKUP($A339,'H60 TR200 M'!$AS$3:$AY$102,7,0),"")</f>
        <v/>
      </c>
      <c r="W339" s="11" t="str">
        <f>IFERROR(VLOOKUP($A339,'H60 TR100 M'!$AJ$3:$AP$165,7,0),"")</f>
        <v/>
      </c>
      <c r="X339" s="11" t="str">
        <f>IFERROR(VLOOKUP($A339,'Liszkor M'!$BR$3:$BX$38,7,0),"")</f>
        <v/>
      </c>
      <c r="Y339" s="11" t="str">
        <f>IFERROR(VLOOKUP($A339,'KW M'!$BQ$2:$BW$10,7,0),"")</f>
        <v/>
      </c>
      <c r="Z339" s="11" t="str">
        <f>IFERROR(VLOOKUP($A339,'Wilga M'!$L$3:$R$41,7,0),"")</f>
        <v/>
      </c>
      <c r="AA339" s="11" t="str">
        <f>IFERROR(VLOOKUP($A339,'NM 200 M'!$M$6:$S$41,7,0),"")</f>
        <v/>
      </c>
      <c r="AB339" s="21">
        <f>MIN(COUNT(F339:AA339)-COUNT(#REF!,W339,#REF!)*0.1,6)</f>
        <v>2</v>
      </c>
    </row>
    <row r="340" spans="1:28">
      <c r="A340">
        <v>162</v>
      </c>
      <c r="B340" s="18" t="str">
        <f>VLOOKUP($A340,id!$C:$H,6,0)</f>
        <v>Paciorek Daniel</v>
      </c>
      <c r="C340" s="18">
        <f>VLOOKUP($A340,id!$C:$H,4,0)</f>
        <v>0</v>
      </c>
      <c r="D340" s="2">
        <f>IF(E339=E340,D339,ROW(B338))</f>
        <v>338</v>
      </c>
      <c r="E340" s="10">
        <f>LARGE(F340:AA340,1)+IFERROR(LARGE(F340:AA340,2),0)+IFERROR(LARGE(F340:AA340,3),0)+IFERROR(LARGE(F340:AA340,4),0)+IFERROR(LARGE(F340:AA340,5),0)+IFERROR(LARGE(F340:AA340,6),0)</f>
        <v>37.579907580579317</v>
      </c>
      <c r="F340" s="11"/>
      <c r="G340" s="11"/>
      <c r="H340" s="11"/>
      <c r="I340" s="11"/>
      <c r="J340" s="11" t="str">
        <f>IFERROR(VLOOKUP($A340,'Mazurskie Tropy M'!$L$2:$R$39,7,0),"")</f>
        <v/>
      </c>
      <c r="K340" s="11" t="str">
        <f>IFERROR(VLOOKUP($A340,'Grassor 300 M'!$BV$5:$CB$30,7,0),"")</f>
        <v/>
      </c>
      <c r="L340" s="11">
        <f>IFERROR(VLOOKUP($A340,'BO M'!$Q$2:$W$57,7,0),"")</f>
        <v>37.579907580579317</v>
      </c>
      <c r="M340" s="11" t="str">
        <f>IFERROR(VLOOKUP($A340,'Hawran M'!$AN$3:$AT$38,7,0),"")</f>
        <v/>
      </c>
      <c r="N340" s="11" t="str">
        <f>IFERROR(VLOOKUP($A340,'Orientakcja 14 M'!$M$3:$S$43,7,0),"")</f>
        <v/>
      </c>
      <c r="O340" s="11" t="str">
        <f>IFERROR(VLOOKUP($A340,'ITOrient M'!$P$3:$V$37,7,0),"")</f>
        <v/>
      </c>
      <c r="P340" s="11" t="str">
        <f>IFERROR(VLOOKUP($A340,'Jatka M'!$K$4:$Q$19,7,0),"")</f>
        <v/>
      </c>
      <c r="Q340" s="11" t="str">
        <f>IFERROR(VLOOKUP($A340,'Korno M'!$AG$2:$AM$37,7,0),"")</f>
        <v/>
      </c>
      <c r="R340" s="11" t="str">
        <f>IFERROR(VLOOKUP($A340,'Mordownik M'!$H$3:$N$23,7,0),"")</f>
        <v/>
      </c>
      <c r="S340" s="11" t="str">
        <f>IFERROR(VLOOKUP($A340,'Orientakcja 15 M'!$M$3:$S$47,7,0),"")</f>
        <v/>
      </c>
      <c r="T340" s="11" t="str">
        <f>IFERROR(VLOOKUP($A340,'XXII Szago M'!$H$3:$N$45,7,0),"")</f>
        <v/>
      </c>
      <c r="U340" s="11" t="str">
        <f>IFERROR(VLOOKUP($A340,'XX zKompasem M'!$L$3:$R$33,7,0),"")</f>
        <v/>
      </c>
      <c r="V340" s="11" t="str">
        <f>IFERROR(VLOOKUP($A340,'H60 TR200 M'!$AS$3:$AY$102,7,0),"")</f>
        <v/>
      </c>
      <c r="W340" s="11" t="str">
        <f>IFERROR(VLOOKUP($A340,'H60 TR100 M'!$AJ$3:$AP$165,7,0),"")</f>
        <v/>
      </c>
      <c r="X340" s="11" t="str">
        <f>IFERROR(VLOOKUP($A340,'Liszkor M'!$BR$3:$BX$38,7,0),"")</f>
        <v/>
      </c>
      <c r="Y340" s="11" t="str">
        <f>IFERROR(VLOOKUP($A340,'KW M'!$BQ$2:$BW$10,7,0),"")</f>
        <v/>
      </c>
      <c r="Z340" s="11" t="str">
        <f>IFERROR(VLOOKUP($A340,'Wilga M'!$L$3:$R$41,7,0),"")</f>
        <v/>
      </c>
      <c r="AA340" s="11" t="str">
        <f>IFERROR(VLOOKUP($A340,'NM 200 M'!$M$6:$S$41,7,0),"")</f>
        <v/>
      </c>
      <c r="AB340" s="21">
        <f>MIN(COUNT(F340:AA340)-COUNT(#REF!,W340,#REF!)*0.1,6)</f>
        <v>1</v>
      </c>
    </row>
    <row r="341" spans="1:28">
      <c r="A341">
        <v>163</v>
      </c>
      <c r="B341" s="18" t="str">
        <f>VLOOKUP($A341,id!$C:$H,6,0)</f>
        <v>Kargul Dominik</v>
      </c>
      <c r="C341" s="18">
        <f>VLOOKUP($A341,id!$C:$H,4,0)</f>
        <v>0</v>
      </c>
      <c r="D341" s="2">
        <f>IF(E340=E341,D340,ROW(B339))</f>
        <v>339</v>
      </c>
      <c r="E341" s="10">
        <f>LARGE(F341:AA341,1)+IFERROR(LARGE(F341:AA341,2),0)+IFERROR(LARGE(F341:AA341,3),0)+IFERROR(LARGE(F341:AA341,4),0)+IFERROR(LARGE(F341:AA341,5),0)+IFERROR(LARGE(F341:AA341,6),0)</f>
        <v>36.879432553856589</v>
      </c>
      <c r="F341" s="11"/>
      <c r="G341" s="11"/>
      <c r="H341" s="11"/>
      <c r="I341" s="11"/>
      <c r="J341" s="11" t="str">
        <f>IFERROR(VLOOKUP($A341,'Mazurskie Tropy M'!$L$2:$R$39,7,0),"")</f>
        <v/>
      </c>
      <c r="K341" s="11" t="str">
        <f>IFERROR(VLOOKUP($A341,'Grassor 300 M'!$BV$5:$CB$30,7,0),"")</f>
        <v/>
      </c>
      <c r="L341" s="11">
        <f>IFERROR(VLOOKUP($A341,'BO M'!$Q$2:$W$57,7,0),"")</f>
        <v>36.879432553856589</v>
      </c>
      <c r="M341" s="11" t="str">
        <f>IFERROR(VLOOKUP($A341,'Hawran M'!$AN$3:$AT$38,7,0),"")</f>
        <v/>
      </c>
      <c r="N341" s="11" t="str">
        <f>IFERROR(VLOOKUP($A341,'Orientakcja 14 M'!$M$3:$S$43,7,0),"")</f>
        <v/>
      </c>
      <c r="O341" s="11" t="str">
        <f>IFERROR(VLOOKUP($A341,'ITOrient M'!$P$3:$V$37,7,0),"")</f>
        <v/>
      </c>
      <c r="P341" s="11" t="str">
        <f>IFERROR(VLOOKUP($A341,'Jatka M'!$K$4:$Q$19,7,0),"")</f>
        <v/>
      </c>
      <c r="Q341" s="11" t="str">
        <f>IFERROR(VLOOKUP($A341,'Korno M'!$AG$2:$AM$37,7,0),"")</f>
        <v/>
      </c>
      <c r="R341" s="11" t="str">
        <f>IFERROR(VLOOKUP($A341,'Mordownik M'!$H$3:$N$23,7,0),"")</f>
        <v/>
      </c>
      <c r="S341" s="11" t="str">
        <f>IFERROR(VLOOKUP($A341,'Orientakcja 15 M'!$M$3:$S$47,7,0),"")</f>
        <v/>
      </c>
      <c r="T341" s="11" t="str">
        <f>IFERROR(VLOOKUP($A341,'XXII Szago M'!$H$3:$N$45,7,0),"")</f>
        <v/>
      </c>
      <c r="U341" s="11" t="str">
        <f>IFERROR(VLOOKUP($A341,'XX zKompasem M'!$L$3:$R$33,7,0),"")</f>
        <v/>
      </c>
      <c r="V341" s="11" t="str">
        <f>IFERROR(VLOOKUP($A341,'H60 TR200 M'!$AS$3:$AY$102,7,0),"")</f>
        <v/>
      </c>
      <c r="W341" s="11" t="str">
        <f>IFERROR(VLOOKUP($A341,'H60 TR100 M'!$AJ$3:$AP$165,7,0),"")</f>
        <v/>
      </c>
      <c r="X341" s="11" t="str">
        <f>IFERROR(VLOOKUP($A341,'Liszkor M'!$BR$3:$BX$38,7,0),"")</f>
        <v/>
      </c>
      <c r="Y341" s="11" t="str">
        <f>IFERROR(VLOOKUP($A341,'KW M'!$BQ$2:$BW$10,7,0),"")</f>
        <v/>
      </c>
      <c r="Z341" s="11" t="str">
        <f>IFERROR(VLOOKUP($A341,'Wilga M'!$L$3:$R$41,7,0),"")</f>
        <v/>
      </c>
      <c r="AA341" s="11" t="str">
        <f>IFERROR(VLOOKUP($A341,'NM 200 M'!$M$6:$S$41,7,0),"")</f>
        <v/>
      </c>
      <c r="AB341" s="21">
        <f>MIN(COUNT(F341:AA341)-COUNT(#REF!,W341,#REF!)*0.1,6)</f>
        <v>1</v>
      </c>
    </row>
    <row r="342" spans="1:28">
      <c r="A342">
        <v>254</v>
      </c>
      <c r="B342" s="18" t="str">
        <f>VLOOKUP($A342,id!$C:$H,6,0)</f>
        <v>Kuźniarowicz Piotr</v>
      </c>
      <c r="C342" s="18">
        <f>VLOOKUP($A342,id!$C:$H,4,0)</f>
        <v>0</v>
      </c>
      <c r="D342" s="2">
        <f>IF(E341=E342,D341,ROW(B340))</f>
        <v>340</v>
      </c>
      <c r="E342" s="10">
        <f>LARGE(F342:AA342,1)+IFERROR(LARGE(F342:AA342,2),0)+IFERROR(LARGE(F342:AA342,3),0)+IFERROR(LARGE(F342:AA342,4),0)+IFERROR(LARGE(F342:AA342,5),0)+IFERROR(LARGE(F342:AA342,6),0)</f>
        <v>36.484741663763259</v>
      </c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>
        <f>IFERROR(VLOOKUP($A342,'Mordownik M'!$H$3:$N$23,7,0),"")</f>
        <v>36.484741663763259</v>
      </c>
      <c r="S342" s="11" t="str">
        <f>IFERROR(VLOOKUP($A342,'Orientakcja 15 M'!$M$3:$S$47,7,0),"")</f>
        <v/>
      </c>
      <c r="T342" s="11" t="str">
        <f>IFERROR(VLOOKUP($A342,'XXII Szago M'!$H$3:$N$45,7,0),"")</f>
        <v/>
      </c>
      <c r="U342" s="11" t="str">
        <f>IFERROR(VLOOKUP($A342,'XX zKompasem M'!$L$3:$R$33,7,0),"")</f>
        <v/>
      </c>
      <c r="V342" s="11" t="str">
        <f>IFERROR(VLOOKUP($A342,'H60 TR200 M'!$AS$3:$AY$102,7,0),"")</f>
        <v/>
      </c>
      <c r="W342" s="11" t="str">
        <f>IFERROR(VLOOKUP($A342,'H60 TR100 M'!$AJ$3:$AP$165,7,0),"")</f>
        <v/>
      </c>
      <c r="X342" s="11" t="str">
        <f>IFERROR(VLOOKUP($A342,'Liszkor M'!$BR$3:$BX$38,7,0),"")</f>
        <v/>
      </c>
      <c r="Y342" s="11" t="str">
        <f>IFERROR(VLOOKUP($A342,'KW M'!$BQ$2:$BW$10,7,0),"")</f>
        <v/>
      </c>
      <c r="Z342" s="11" t="str">
        <f>IFERROR(VLOOKUP($A342,'Wilga M'!$L$3:$R$41,7,0),"")</f>
        <v/>
      </c>
      <c r="AA342" s="11" t="str">
        <f>IFERROR(VLOOKUP($A342,'NM 200 M'!$M$6:$S$41,7,0),"")</f>
        <v/>
      </c>
      <c r="AB342" s="21">
        <f>MIN(COUNT(F342:AA342)-COUNT(#REF!,W342,#REF!)*0.1,6)</f>
        <v>1</v>
      </c>
    </row>
    <row r="343" spans="1:28">
      <c r="A343">
        <v>323</v>
      </c>
      <c r="B343" s="18" t="str">
        <f>VLOOKUP($A343,id!$C:$H,6,0)</f>
        <v>Bogucki Grzegorz</v>
      </c>
      <c r="C343" s="18" t="str">
        <f>VLOOKUP($A343,id!$C:$H,4,0)</f>
        <v>Seta i Galareta</v>
      </c>
      <c r="D343" s="2">
        <f>IF(E342=E343,D342,ROW(B341))</f>
        <v>341</v>
      </c>
      <c r="E343" s="10">
        <f>LARGE(F343:AA343,1)+IFERROR(LARGE(F343:AA343,2),0)+IFERROR(LARGE(F343:AA343,3),0)+IFERROR(LARGE(F343:AA343,4),0)+IFERROR(LARGE(F343:AA343,5),0)+IFERROR(LARGE(F343:AA343,6),0)</f>
        <v>36.47331666785378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>
        <f>IFERROR(VLOOKUP($A343,'H60 TR200 M'!$AS$3:$AY$102,7,0),"")</f>
        <v>36.47331666785378</v>
      </c>
      <c r="W343" s="11" t="str">
        <f>IFERROR(VLOOKUP($A343,'H60 TR100 M'!$AJ$3:$AP$165,7,0),"")</f>
        <v/>
      </c>
      <c r="X343" s="11" t="str">
        <f>IFERROR(VLOOKUP($A343,'Liszkor M'!$BR$3:$BX$38,7,0),"")</f>
        <v/>
      </c>
      <c r="Y343" s="11" t="str">
        <f>IFERROR(VLOOKUP($A343,'KW M'!$BQ$2:$BW$10,7,0),"")</f>
        <v/>
      </c>
      <c r="Z343" s="11" t="str">
        <f>IFERROR(VLOOKUP($A343,'Wilga M'!$L$3:$R$41,7,0),"")</f>
        <v/>
      </c>
      <c r="AA343" s="11" t="str">
        <f>IFERROR(VLOOKUP($A343,'NM 200 M'!$M$6:$S$41,7,0),"")</f>
        <v/>
      </c>
      <c r="AB343" s="21">
        <f>MIN(COUNT(F343:AA343)-COUNT(#REF!,W343,#REF!)*0.1,6)</f>
        <v>1</v>
      </c>
    </row>
    <row r="344" spans="1:28">
      <c r="A344">
        <v>324</v>
      </c>
      <c r="B344" s="18" t="str">
        <f>VLOOKUP($A344,id!$C:$H,6,0)</f>
        <v>Cisoń Mateusz</v>
      </c>
      <c r="C344" s="18" t="str">
        <f>VLOOKUP($A344,id!$C:$H,4,0)</f>
        <v>Seta i Galareta</v>
      </c>
      <c r="D344" s="2">
        <f>IF(E343=E344,D343,ROW(B342))</f>
        <v>342</v>
      </c>
      <c r="E344" s="10">
        <f>LARGE(F344:AA344,1)+IFERROR(LARGE(F344:AA344,2),0)+IFERROR(LARGE(F344:AA344,3),0)+IFERROR(LARGE(F344:AA344,4),0)+IFERROR(LARGE(F344:AA344,5),0)+IFERROR(LARGE(F344:AA344,6),0)</f>
        <v>36.470981329355382</v>
      </c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>
        <f>IFERROR(VLOOKUP($A344,'H60 TR200 M'!$AS$3:$AY$102,7,0),"")</f>
        <v>36.470981329355382</v>
      </c>
      <c r="W344" s="11" t="str">
        <f>IFERROR(VLOOKUP($A344,'H60 TR100 M'!$AJ$3:$AP$165,7,0),"")</f>
        <v/>
      </c>
      <c r="X344" s="11" t="str">
        <f>IFERROR(VLOOKUP($A344,'Liszkor M'!$BR$3:$BX$38,7,0),"")</f>
        <v/>
      </c>
      <c r="Y344" s="11" t="str">
        <f>IFERROR(VLOOKUP($A344,'KW M'!$BQ$2:$BW$10,7,0),"")</f>
        <v/>
      </c>
      <c r="Z344" s="11" t="str">
        <f>IFERROR(VLOOKUP($A344,'Wilga M'!$L$3:$R$41,7,0),"")</f>
        <v/>
      </c>
      <c r="AA344" s="11" t="str">
        <f>IFERROR(VLOOKUP($A344,'NM 200 M'!$M$6:$S$41,7,0),"")</f>
        <v/>
      </c>
      <c r="AB344" s="21">
        <f>MIN(COUNT(F344:AA344)-COUNT(#REF!,W344,#REF!)*0.1,6)</f>
        <v>1</v>
      </c>
    </row>
    <row r="345" spans="1:28">
      <c r="A345">
        <v>443</v>
      </c>
      <c r="B345" s="18" t="str">
        <f>VLOOKUP($A345,id!$C:$H,6,0)</f>
        <v>Ciskowski Waldemar</v>
      </c>
      <c r="C345" s="18">
        <f>VLOOKUP($A345,id!$C:$H,4,0)</f>
        <v>0</v>
      </c>
      <c r="D345" s="2">
        <f>IF(E344=E345,D344,ROW(B343))</f>
        <v>343</v>
      </c>
      <c r="E345" s="10">
        <f>LARGE(F345:AA345,1)+IFERROR(LARGE(F345:AA345,2),0)+IFERROR(LARGE(F345:AA345,3),0)+IFERROR(LARGE(F345:AA345,4),0)+IFERROR(LARGE(F345:AA345,5),0)+IFERROR(LARGE(F345:AA345,6),0)</f>
        <v>36.305882837219677</v>
      </c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 t="str">
        <f>IFERROR(VLOOKUP($A345,'H60 TR200 M'!$AS$3:$AY$102,7,0),"")</f>
        <v/>
      </c>
      <c r="W345" s="11">
        <f>IFERROR(VLOOKUP($A345,'H60 TR100 M'!$AJ$3:$AP$165,7,0),"")</f>
        <v>36.305882837219677</v>
      </c>
      <c r="X345" s="11" t="str">
        <f>IFERROR(VLOOKUP($A345,'Liszkor M'!$BR$3:$BX$38,7,0),"")</f>
        <v/>
      </c>
      <c r="Y345" s="11" t="str">
        <f>IFERROR(VLOOKUP($A345,'KW M'!$BQ$2:$BW$10,7,0),"")</f>
        <v/>
      </c>
      <c r="Z345" s="11" t="str">
        <f>IFERROR(VLOOKUP($A345,'Wilga M'!$L$3:$R$41,7,0),"")</f>
        <v/>
      </c>
      <c r="AA345" s="11" t="str">
        <f>IFERROR(VLOOKUP($A345,'NM 200 M'!$M$6:$S$41,7,0),"")</f>
        <v/>
      </c>
      <c r="AB345" s="21">
        <f>MIN(COUNT(F345:AA345)-COUNT(#REF!,W345,#REF!)*0.1,6)</f>
        <v>0.9</v>
      </c>
    </row>
    <row r="346" spans="1:28">
      <c r="A346">
        <v>444</v>
      </c>
      <c r="B346" s="18" t="str">
        <f>VLOOKUP($A346,id!$C:$H,6,0)</f>
        <v>Koropecki Juliusz</v>
      </c>
      <c r="C346" s="18">
        <f>VLOOKUP($A346,id!$C:$H,4,0)</f>
        <v>0</v>
      </c>
      <c r="D346" s="2">
        <f>IF(E345=E346,D345,ROW(B344))</f>
        <v>344</v>
      </c>
      <c r="E346" s="10">
        <f>LARGE(F346:AA346,1)+IFERROR(LARGE(F346:AA346,2),0)+IFERROR(LARGE(F346:AA346,3),0)+IFERROR(LARGE(F346:AA346,4),0)+IFERROR(LARGE(F346:AA346,5),0)+IFERROR(LARGE(F346:AA346,6),0)</f>
        <v>36.208578015838995</v>
      </c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 t="str">
        <f>IFERROR(VLOOKUP($A346,'H60 TR200 M'!$AS$3:$AY$102,7,0),"")</f>
        <v/>
      </c>
      <c r="W346" s="11">
        <f>IFERROR(VLOOKUP($A346,'H60 TR100 M'!$AJ$3:$AP$165,7,0),"")</f>
        <v>36.208578015838995</v>
      </c>
      <c r="X346" s="11" t="str">
        <f>IFERROR(VLOOKUP($A346,'Liszkor M'!$BR$3:$BX$38,7,0),"")</f>
        <v/>
      </c>
      <c r="Y346" s="11" t="str">
        <f>IFERROR(VLOOKUP($A346,'KW M'!$BQ$2:$BW$10,7,0),"")</f>
        <v/>
      </c>
      <c r="Z346" s="11" t="str">
        <f>IFERROR(VLOOKUP($A346,'Wilga M'!$L$3:$R$41,7,0),"")</f>
        <v/>
      </c>
      <c r="AA346" s="11" t="str">
        <f>IFERROR(VLOOKUP($A346,'NM 200 M'!$M$6:$S$41,7,0),"")</f>
        <v/>
      </c>
      <c r="AB346" s="21">
        <f>MIN(COUNT(F346:AA346)-COUNT(#REF!,W346,#REF!)*0.1,6)</f>
        <v>0.9</v>
      </c>
    </row>
    <row r="347" spans="1:28">
      <c r="A347">
        <v>164</v>
      </c>
      <c r="B347" s="18" t="str">
        <f>VLOOKUP($A347,id!$C:$H,6,0)</f>
        <v>Mański Sebastian</v>
      </c>
      <c r="C347" s="18" t="str">
        <f>VLOOKUP($A347,id!$C:$H,4,0)</f>
        <v>Eventyr Team</v>
      </c>
      <c r="D347" s="2">
        <f>IF(E346=E347,D346,ROW(B345))</f>
        <v>345</v>
      </c>
      <c r="E347" s="10">
        <f>LARGE(F347:AA347,1)+IFERROR(LARGE(F347:AA347,2),0)+IFERROR(LARGE(F347:AA347,3),0)+IFERROR(LARGE(F347:AA347,4),0)+IFERROR(LARGE(F347:AA347,5),0)+IFERROR(LARGE(F347:AA347,6),0)</f>
        <v>36.070014335889908</v>
      </c>
      <c r="F347" s="11"/>
      <c r="G347" s="11"/>
      <c r="H347" s="11"/>
      <c r="I347" s="11"/>
      <c r="J347" s="11" t="str">
        <f>IFERROR(VLOOKUP($A347,'Mazurskie Tropy M'!$L$2:$R$39,7,0),"")</f>
        <v/>
      </c>
      <c r="K347" s="11" t="str">
        <f>IFERROR(VLOOKUP($A347,'Grassor 300 M'!$BV$5:$CB$30,7,0),"")</f>
        <v/>
      </c>
      <c r="L347" s="11">
        <f>IFERROR(VLOOKUP($A347,'BO M'!$Q$2:$W$57,7,0),"")</f>
        <v>36.070014335889908</v>
      </c>
      <c r="M347" s="11" t="str">
        <f>IFERROR(VLOOKUP($A347,'Hawran M'!$AN$3:$AT$38,7,0),"")</f>
        <v/>
      </c>
      <c r="N347" s="11" t="str">
        <f>IFERROR(VLOOKUP($A347,'Orientakcja 14 M'!$M$3:$S$43,7,0),"")</f>
        <v/>
      </c>
      <c r="O347" s="11" t="str">
        <f>IFERROR(VLOOKUP($A347,'ITOrient M'!$P$3:$V$37,7,0),"")</f>
        <v/>
      </c>
      <c r="P347" s="11" t="str">
        <f>IFERROR(VLOOKUP($A347,'Jatka M'!$K$4:$Q$19,7,0),"")</f>
        <v/>
      </c>
      <c r="Q347" s="11" t="str">
        <f>IFERROR(VLOOKUP($A347,'Korno M'!$AG$2:$AM$37,7,0),"")</f>
        <v/>
      </c>
      <c r="R347" s="11" t="str">
        <f>IFERROR(VLOOKUP($A347,'Mordownik M'!$H$3:$N$23,7,0),"")</f>
        <v/>
      </c>
      <c r="S347" s="11" t="str">
        <f>IFERROR(VLOOKUP($A347,'Orientakcja 15 M'!$M$3:$S$47,7,0),"")</f>
        <v/>
      </c>
      <c r="T347" s="11" t="str">
        <f>IFERROR(VLOOKUP($A347,'XXII Szago M'!$H$3:$N$45,7,0),"")</f>
        <v/>
      </c>
      <c r="U347" s="11" t="str">
        <f>IFERROR(VLOOKUP($A347,'XX zKompasem M'!$L$3:$R$33,7,0),"")</f>
        <v/>
      </c>
      <c r="V347" s="11" t="str">
        <f>IFERROR(VLOOKUP($A347,'H60 TR200 M'!$AS$3:$AY$102,7,0),"")</f>
        <v/>
      </c>
      <c r="W347" s="11" t="str">
        <f>IFERROR(VLOOKUP($A347,'H60 TR100 M'!$AJ$3:$AP$165,7,0),"")</f>
        <v/>
      </c>
      <c r="X347" s="11" t="str">
        <f>IFERROR(VLOOKUP($A347,'Liszkor M'!$BR$3:$BX$38,7,0),"")</f>
        <v/>
      </c>
      <c r="Y347" s="11" t="str">
        <f>IFERROR(VLOOKUP($A347,'KW M'!$BQ$2:$BW$10,7,0),"")</f>
        <v/>
      </c>
      <c r="Z347" s="11" t="str">
        <f>IFERROR(VLOOKUP($A347,'Wilga M'!$L$3:$R$41,7,0),"")</f>
        <v/>
      </c>
      <c r="AA347" s="11" t="str">
        <f>IFERROR(VLOOKUP($A347,'NM 200 M'!$M$6:$S$41,7,0),"")</f>
        <v/>
      </c>
      <c r="AB347" s="21">
        <f>MIN(COUNT(F347:AA347)-COUNT(#REF!,W347,#REF!)*0.1,6)</f>
        <v>1</v>
      </c>
    </row>
    <row r="348" spans="1:28">
      <c r="A348">
        <v>89</v>
      </c>
      <c r="B348" s="18" t="str">
        <f>VLOOKUP($A348,id!$C:$H,6,0)</f>
        <v>Roztocki Jakub</v>
      </c>
      <c r="C348" s="18">
        <f>VLOOKUP($A348,id!$C:$H,4,0)</f>
        <v>0</v>
      </c>
      <c r="D348" s="2">
        <f>IF(E347=E348,D347,ROW(B346))</f>
        <v>346</v>
      </c>
      <c r="E348" s="10">
        <f>LARGE(F348:AA348,1)+IFERROR(LARGE(F348:AA348,2),0)+IFERROR(LARGE(F348:AA348,3),0)+IFERROR(LARGE(F348:AA348,4),0)+IFERROR(LARGE(F348:AA348,5),0)+IFERROR(LARGE(F348:AA348,6),0)</f>
        <v>35.595021250758961</v>
      </c>
      <c r="F348" s="11"/>
      <c r="G348" s="11" t="str">
        <f>IFERROR(VLOOKUP(A348,'XXI Szago M'!BL:BR,7,0),"")</f>
        <v/>
      </c>
      <c r="H348" s="11" t="str">
        <f>IFERROR(VLOOKUP($A348,'XIX zKompasem M'!L:R,7,0),"")</f>
        <v/>
      </c>
      <c r="I348" s="11">
        <f>IFERROR(VLOOKUP($A348,'Roztoczńska 13 M'!$H$2:$N$13,7,0),"")</f>
        <v>35.595021250758961</v>
      </c>
      <c r="J348" s="11" t="str">
        <f>IFERROR(VLOOKUP($A348,'Mazurskie Tropy M'!$L$2:$R$39,7,0),"")</f>
        <v/>
      </c>
      <c r="K348" s="11" t="str">
        <f>IFERROR(VLOOKUP($A348,'Grassor 300 M'!$BV$5:$CB$30,7,0),"")</f>
        <v/>
      </c>
      <c r="L348" s="11" t="str">
        <f>IFERROR(VLOOKUP($A348,'BO M'!$Q$2:$W$57,7,0),"")</f>
        <v/>
      </c>
      <c r="M348" s="11" t="str">
        <f>IFERROR(VLOOKUP($A348,'Hawran M'!$AN$3:$AT$38,7,0),"")</f>
        <v/>
      </c>
      <c r="N348" s="11" t="str">
        <f>IFERROR(VLOOKUP($A348,'Orientakcja 14 M'!$M$3:$S$43,7,0),"")</f>
        <v/>
      </c>
      <c r="O348" s="11" t="str">
        <f>IFERROR(VLOOKUP($A348,'ITOrient M'!$P$3:$V$37,7,0),"")</f>
        <v/>
      </c>
      <c r="P348" s="11" t="str">
        <f>IFERROR(VLOOKUP($A348,'Jatka M'!$K$4:$Q$19,7,0),"")</f>
        <v/>
      </c>
      <c r="Q348" s="11" t="str">
        <f>IFERROR(VLOOKUP($A348,'Korno M'!$AG$2:$AM$37,7,0),"")</f>
        <v/>
      </c>
      <c r="R348" s="11" t="str">
        <f>IFERROR(VLOOKUP($A348,'Mordownik M'!$H$3:$N$23,7,0),"")</f>
        <v/>
      </c>
      <c r="S348" s="11" t="str">
        <f>IFERROR(VLOOKUP($A348,'Orientakcja 15 M'!$M$3:$S$47,7,0),"")</f>
        <v/>
      </c>
      <c r="T348" s="11" t="str">
        <f>IFERROR(VLOOKUP($A348,'XXII Szago M'!$H$3:$N$45,7,0),"")</f>
        <v/>
      </c>
      <c r="U348" s="11" t="str">
        <f>IFERROR(VLOOKUP($A348,'XX zKompasem M'!$L$3:$R$33,7,0),"")</f>
        <v/>
      </c>
      <c r="V348" s="11" t="str">
        <f>IFERROR(VLOOKUP($A348,'H60 TR200 M'!$AS$3:$AY$102,7,0),"")</f>
        <v/>
      </c>
      <c r="W348" s="11" t="str">
        <f>IFERROR(VLOOKUP($A348,'H60 TR100 M'!$AJ$3:$AP$165,7,0),"")</f>
        <v/>
      </c>
      <c r="X348" s="11" t="str">
        <f>IFERROR(VLOOKUP($A348,'Liszkor M'!$BR$3:$BX$38,7,0),"")</f>
        <v/>
      </c>
      <c r="Y348" s="11" t="str">
        <f>IFERROR(VLOOKUP($A348,'KW M'!$BQ$2:$BW$10,7,0),"")</f>
        <v/>
      </c>
      <c r="Z348" s="11" t="str">
        <f>IFERROR(VLOOKUP($A348,'Wilga M'!$L$3:$R$41,7,0),"")</f>
        <v/>
      </c>
      <c r="AA348" s="11" t="str">
        <f>IFERROR(VLOOKUP($A348,'NM 200 M'!$M$6:$S$41,7,0),"")</f>
        <v/>
      </c>
      <c r="AB348" s="21">
        <f>MIN(COUNT(F348:AA348)-COUNT(#REF!,W348,#REF!)*0.1,6)</f>
        <v>1</v>
      </c>
    </row>
    <row r="349" spans="1:28">
      <c r="A349">
        <v>90</v>
      </c>
      <c r="B349" s="18" t="str">
        <f>VLOOKUP($A349,id!$C:$H,6,0)</f>
        <v>Łakomy Aleksander</v>
      </c>
      <c r="C349" s="18">
        <f>VLOOKUP($A349,id!$C:$H,4,0)</f>
        <v>0</v>
      </c>
      <c r="D349" s="2">
        <f>IF(E348=E349,D348,ROW(B347))</f>
        <v>346</v>
      </c>
      <c r="E349" s="10">
        <f>LARGE(F349:AA349,1)+IFERROR(LARGE(F349:AA349,2),0)+IFERROR(LARGE(F349:AA349,3),0)+IFERROR(LARGE(F349:AA349,4),0)+IFERROR(LARGE(F349:AA349,5),0)+IFERROR(LARGE(F349:AA349,6),0)</f>
        <v>35.595021250758961</v>
      </c>
      <c r="F349" s="11"/>
      <c r="G349" s="11" t="str">
        <f>IFERROR(VLOOKUP(A349,'XXI Szago M'!BL:BR,7,0),"")</f>
        <v/>
      </c>
      <c r="H349" s="11" t="str">
        <f>IFERROR(VLOOKUP($A349,'XIX zKompasem M'!L:R,7,0),"")</f>
        <v/>
      </c>
      <c r="I349" s="11">
        <f>IFERROR(VLOOKUP($A349,'Roztoczńska 13 M'!$H$2:$N$13,7,0),"")</f>
        <v>35.595021250758961</v>
      </c>
      <c r="J349" s="11" t="str">
        <f>IFERROR(VLOOKUP($A349,'Mazurskie Tropy M'!$L$2:$R$39,7,0),"")</f>
        <v/>
      </c>
      <c r="K349" s="11" t="str">
        <f>IFERROR(VLOOKUP($A349,'Grassor 300 M'!$BV$5:$CB$30,7,0),"")</f>
        <v/>
      </c>
      <c r="L349" s="11" t="str">
        <f>IFERROR(VLOOKUP($A349,'BO M'!$Q$2:$W$57,7,0),"")</f>
        <v/>
      </c>
      <c r="M349" s="11" t="str">
        <f>IFERROR(VLOOKUP($A349,'Hawran M'!$AN$3:$AT$38,7,0),"")</f>
        <v/>
      </c>
      <c r="N349" s="11" t="str">
        <f>IFERROR(VLOOKUP($A349,'Orientakcja 14 M'!$M$3:$S$43,7,0),"")</f>
        <v/>
      </c>
      <c r="O349" s="11" t="str">
        <f>IFERROR(VLOOKUP($A349,'ITOrient M'!$P$3:$V$37,7,0),"")</f>
        <v/>
      </c>
      <c r="P349" s="11" t="str">
        <f>IFERROR(VLOOKUP($A349,'Jatka M'!$K$4:$Q$19,7,0),"")</f>
        <v/>
      </c>
      <c r="Q349" s="11" t="str">
        <f>IFERROR(VLOOKUP($A349,'Korno M'!$AG$2:$AM$37,7,0),"")</f>
        <v/>
      </c>
      <c r="R349" s="11" t="str">
        <f>IFERROR(VLOOKUP($A349,'Mordownik M'!$H$3:$N$23,7,0),"")</f>
        <v/>
      </c>
      <c r="S349" s="11" t="str">
        <f>IFERROR(VLOOKUP($A349,'Orientakcja 15 M'!$M$3:$S$47,7,0),"")</f>
        <v/>
      </c>
      <c r="T349" s="11" t="str">
        <f>IFERROR(VLOOKUP($A349,'XXII Szago M'!$H$3:$N$45,7,0),"")</f>
        <v/>
      </c>
      <c r="U349" s="11" t="str">
        <f>IFERROR(VLOOKUP($A349,'XX zKompasem M'!$L$3:$R$33,7,0),"")</f>
        <v/>
      </c>
      <c r="V349" s="11" t="str">
        <f>IFERROR(VLOOKUP($A349,'H60 TR200 M'!$AS$3:$AY$102,7,0),"")</f>
        <v/>
      </c>
      <c r="W349" s="11" t="str">
        <f>IFERROR(VLOOKUP($A349,'H60 TR100 M'!$AJ$3:$AP$165,7,0),"")</f>
        <v/>
      </c>
      <c r="X349" s="11" t="str">
        <f>IFERROR(VLOOKUP($A349,'Liszkor M'!$BR$3:$BX$38,7,0),"")</f>
        <v/>
      </c>
      <c r="Y349" s="11" t="str">
        <f>IFERROR(VLOOKUP($A349,'KW M'!$BQ$2:$BW$10,7,0),"")</f>
        <v/>
      </c>
      <c r="Z349" s="11" t="str">
        <f>IFERROR(VLOOKUP($A349,'Wilga M'!$L$3:$R$41,7,0),"")</f>
        <v/>
      </c>
      <c r="AA349" s="11" t="str">
        <f>IFERROR(VLOOKUP($A349,'NM 200 M'!$M$6:$S$41,7,0),"")</f>
        <v/>
      </c>
      <c r="AB349" s="21">
        <f>MIN(COUNT(F349:AA349)-COUNT(#REF!,W349,#REF!)*0.1,6)</f>
        <v>1</v>
      </c>
    </row>
    <row r="350" spans="1:28">
      <c r="A350">
        <v>91</v>
      </c>
      <c r="B350" s="18" t="str">
        <f>VLOOKUP($A350,id!$C:$H,6,0)</f>
        <v>Wiciński Łukasz</v>
      </c>
      <c r="C350" s="18">
        <f>VLOOKUP($A350,id!$C:$H,4,0)</f>
        <v>0</v>
      </c>
      <c r="D350" s="2">
        <f>IF(E349=E350,D349,ROW(B348))</f>
        <v>346</v>
      </c>
      <c r="E350" s="10">
        <f>LARGE(F350:AA350,1)+IFERROR(LARGE(F350:AA350,2),0)+IFERROR(LARGE(F350:AA350,3),0)+IFERROR(LARGE(F350:AA350,4),0)+IFERROR(LARGE(F350:AA350,5),0)+IFERROR(LARGE(F350:AA350,6),0)</f>
        <v>35.595021250758961</v>
      </c>
      <c r="F350" s="11"/>
      <c r="G350" s="11" t="str">
        <f>IFERROR(VLOOKUP(A350,'XXI Szago M'!BL:BR,7,0),"")</f>
        <v/>
      </c>
      <c r="H350" s="11" t="str">
        <f>IFERROR(VLOOKUP($A350,'XIX zKompasem M'!L:R,7,0),"")</f>
        <v/>
      </c>
      <c r="I350" s="11">
        <f>IFERROR(VLOOKUP($A350,'Roztoczńska 13 M'!$H$2:$N$13,7,0),"")</f>
        <v>35.595021250758961</v>
      </c>
      <c r="J350" s="11" t="str">
        <f>IFERROR(VLOOKUP($A350,'Mazurskie Tropy M'!$L$2:$R$39,7,0),"")</f>
        <v/>
      </c>
      <c r="K350" s="11" t="str">
        <f>IFERROR(VLOOKUP($A350,'Grassor 300 M'!$BV$5:$CB$30,7,0),"")</f>
        <v/>
      </c>
      <c r="L350" s="11" t="str">
        <f>IFERROR(VLOOKUP($A350,'BO M'!$Q$2:$W$57,7,0),"")</f>
        <v/>
      </c>
      <c r="M350" s="11" t="str">
        <f>IFERROR(VLOOKUP($A350,'Hawran M'!$AN$3:$AT$38,7,0),"")</f>
        <v/>
      </c>
      <c r="N350" s="11" t="str">
        <f>IFERROR(VLOOKUP($A350,'Orientakcja 14 M'!$M$3:$S$43,7,0),"")</f>
        <v/>
      </c>
      <c r="O350" s="11" t="str">
        <f>IFERROR(VLOOKUP($A350,'ITOrient M'!$P$3:$V$37,7,0),"")</f>
        <v/>
      </c>
      <c r="P350" s="11" t="str">
        <f>IFERROR(VLOOKUP($A350,'Jatka M'!$K$4:$Q$19,7,0),"")</f>
        <v/>
      </c>
      <c r="Q350" s="11" t="str">
        <f>IFERROR(VLOOKUP($A350,'Korno M'!$AG$2:$AM$37,7,0),"")</f>
        <v/>
      </c>
      <c r="R350" s="11" t="str">
        <f>IFERROR(VLOOKUP($A350,'Mordownik M'!$H$3:$N$23,7,0),"")</f>
        <v/>
      </c>
      <c r="S350" s="11" t="str">
        <f>IFERROR(VLOOKUP($A350,'Orientakcja 15 M'!$M$3:$S$47,7,0),"")</f>
        <v/>
      </c>
      <c r="T350" s="11" t="str">
        <f>IFERROR(VLOOKUP($A350,'XXII Szago M'!$H$3:$N$45,7,0),"")</f>
        <v/>
      </c>
      <c r="U350" s="11" t="str">
        <f>IFERROR(VLOOKUP($A350,'XX zKompasem M'!$L$3:$R$33,7,0),"")</f>
        <v/>
      </c>
      <c r="V350" s="11" t="str">
        <f>IFERROR(VLOOKUP($A350,'H60 TR200 M'!$AS$3:$AY$102,7,0),"")</f>
        <v/>
      </c>
      <c r="W350" s="11" t="str">
        <f>IFERROR(VLOOKUP($A350,'H60 TR100 M'!$AJ$3:$AP$165,7,0),"")</f>
        <v/>
      </c>
      <c r="X350" s="11" t="str">
        <f>IFERROR(VLOOKUP($A350,'Liszkor M'!$BR$3:$BX$38,7,0),"")</f>
        <v/>
      </c>
      <c r="Y350" s="11" t="str">
        <f>IFERROR(VLOOKUP($A350,'KW M'!$BQ$2:$BW$10,7,0),"")</f>
        <v/>
      </c>
      <c r="Z350" s="11" t="str">
        <f>IFERROR(VLOOKUP($A350,'Wilga M'!$L$3:$R$41,7,0),"")</f>
        <v/>
      </c>
      <c r="AA350" s="11" t="str">
        <f>IFERROR(VLOOKUP($A350,'NM 200 M'!$M$6:$S$41,7,0),"")</f>
        <v/>
      </c>
      <c r="AB350" s="21">
        <f>MIN(COUNT(F350:AA350)-COUNT(#REF!,W350,#REF!)*0.1,6)</f>
        <v>1</v>
      </c>
    </row>
    <row r="351" spans="1:28">
      <c r="A351">
        <v>92</v>
      </c>
      <c r="B351" s="18" t="str">
        <f>VLOOKUP($A351,id!$C:$H,6,0)</f>
        <v>Łosiewicz Tomasz</v>
      </c>
      <c r="C351" s="18">
        <f>VLOOKUP($A351,id!$C:$H,4,0)</f>
        <v>0</v>
      </c>
      <c r="D351" s="2">
        <f>IF(E350=E351,D350,ROW(B349))</f>
        <v>346</v>
      </c>
      <c r="E351" s="10">
        <f>LARGE(F351:AA351,1)+IFERROR(LARGE(F351:AA351,2),0)+IFERROR(LARGE(F351:AA351,3),0)+IFERROR(LARGE(F351:AA351,4),0)+IFERROR(LARGE(F351:AA351,5),0)+IFERROR(LARGE(F351:AA351,6),0)</f>
        <v>35.595021250758961</v>
      </c>
      <c r="F351" s="11"/>
      <c r="G351" s="11" t="str">
        <f>IFERROR(VLOOKUP(A351,'XXI Szago M'!BL:BR,7,0),"")</f>
        <v/>
      </c>
      <c r="H351" s="11" t="str">
        <f>IFERROR(VLOOKUP($A351,'XIX zKompasem M'!L:R,7,0),"")</f>
        <v/>
      </c>
      <c r="I351" s="11">
        <f>IFERROR(VLOOKUP($A351,'Roztoczńska 13 M'!$H$2:$N$13,7,0),"")</f>
        <v>35.595021250758961</v>
      </c>
      <c r="J351" s="11" t="str">
        <f>IFERROR(VLOOKUP($A351,'Mazurskie Tropy M'!$L$2:$R$39,7,0),"")</f>
        <v/>
      </c>
      <c r="K351" s="11" t="str">
        <f>IFERROR(VLOOKUP($A351,'Grassor 300 M'!$BV$5:$CB$30,7,0),"")</f>
        <v/>
      </c>
      <c r="L351" s="11" t="str">
        <f>IFERROR(VLOOKUP($A351,'BO M'!$Q$2:$W$57,7,0),"")</f>
        <v/>
      </c>
      <c r="M351" s="11" t="str">
        <f>IFERROR(VLOOKUP($A351,'Hawran M'!$AN$3:$AT$38,7,0),"")</f>
        <v/>
      </c>
      <c r="N351" s="11" t="str">
        <f>IFERROR(VLOOKUP($A351,'Orientakcja 14 M'!$M$3:$S$43,7,0),"")</f>
        <v/>
      </c>
      <c r="O351" s="11" t="str">
        <f>IFERROR(VLOOKUP($A351,'ITOrient M'!$P$3:$V$37,7,0),"")</f>
        <v/>
      </c>
      <c r="P351" s="11" t="str">
        <f>IFERROR(VLOOKUP($A351,'Jatka M'!$K$4:$Q$19,7,0),"")</f>
        <v/>
      </c>
      <c r="Q351" s="11" t="str">
        <f>IFERROR(VLOOKUP($A351,'Korno M'!$AG$2:$AM$37,7,0),"")</f>
        <v/>
      </c>
      <c r="R351" s="11" t="str">
        <f>IFERROR(VLOOKUP($A351,'Mordownik M'!$H$3:$N$23,7,0),"")</f>
        <v/>
      </c>
      <c r="S351" s="11" t="str">
        <f>IFERROR(VLOOKUP($A351,'Orientakcja 15 M'!$M$3:$S$47,7,0),"")</f>
        <v/>
      </c>
      <c r="T351" s="11" t="str">
        <f>IFERROR(VLOOKUP($A351,'XXII Szago M'!$H$3:$N$45,7,0),"")</f>
        <v/>
      </c>
      <c r="U351" s="11" t="str">
        <f>IFERROR(VLOOKUP($A351,'XX zKompasem M'!$L$3:$R$33,7,0),"")</f>
        <v/>
      </c>
      <c r="V351" s="11" t="str">
        <f>IFERROR(VLOOKUP($A351,'H60 TR200 M'!$AS$3:$AY$102,7,0),"")</f>
        <v/>
      </c>
      <c r="W351" s="11" t="str">
        <f>IFERROR(VLOOKUP($A351,'H60 TR100 M'!$AJ$3:$AP$165,7,0),"")</f>
        <v/>
      </c>
      <c r="X351" s="11" t="str">
        <f>IFERROR(VLOOKUP($A351,'Liszkor M'!$BR$3:$BX$38,7,0),"")</f>
        <v/>
      </c>
      <c r="Y351" s="11" t="str">
        <f>IFERROR(VLOOKUP($A351,'KW M'!$BQ$2:$BW$10,7,0),"")</f>
        <v/>
      </c>
      <c r="Z351" s="11" t="str">
        <f>IFERROR(VLOOKUP($A351,'Wilga M'!$L$3:$R$41,7,0),"")</f>
        <v/>
      </c>
      <c r="AA351" s="11" t="str">
        <f>IFERROR(VLOOKUP($A351,'NM 200 M'!$M$6:$S$41,7,0),"")</f>
        <v/>
      </c>
      <c r="AB351" s="21">
        <f>MIN(COUNT(F351:AA351)-COUNT(#REF!,W351,#REF!)*0.1,6)</f>
        <v>1</v>
      </c>
    </row>
    <row r="352" spans="1:28">
      <c r="A352">
        <v>93</v>
      </c>
      <c r="B352" s="18" t="str">
        <f>VLOOKUP($A352,id!$C:$H,6,0)</f>
        <v>Tkaczyk Adrian</v>
      </c>
      <c r="C352" s="18">
        <f>VLOOKUP($A352,id!$C:$H,4,0)</f>
        <v>0</v>
      </c>
      <c r="D352" s="2">
        <f>IF(E351=E352,D351,ROW(B350))</f>
        <v>346</v>
      </c>
      <c r="E352" s="10">
        <f>LARGE(F352:AA352,1)+IFERROR(LARGE(F352:AA352,2),0)+IFERROR(LARGE(F352:AA352,3),0)+IFERROR(LARGE(F352:AA352,4),0)+IFERROR(LARGE(F352:AA352,5),0)+IFERROR(LARGE(F352:AA352,6),0)</f>
        <v>35.595021250758961</v>
      </c>
      <c r="F352" s="11"/>
      <c r="G352" s="11" t="str">
        <f>IFERROR(VLOOKUP(A352,'XXI Szago M'!BL:BR,7,0),"")</f>
        <v/>
      </c>
      <c r="H352" s="11" t="str">
        <f>IFERROR(VLOOKUP($A352,'XIX zKompasem M'!L:R,7,0),"")</f>
        <v/>
      </c>
      <c r="I352" s="11">
        <f>IFERROR(VLOOKUP($A352,'Roztoczńska 13 M'!$H$2:$N$13,7,0),"")</f>
        <v>35.595021250758961</v>
      </c>
      <c r="J352" s="11" t="str">
        <f>IFERROR(VLOOKUP($A352,'Mazurskie Tropy M'!$L$2:$R$39,7,0),"")</f>
        <v/>
      </c>
      <c r="K352" s="11" t="str">
        <f>IFERROR(VLOOKUP($A352,'Grassor 300 M'!$BV$5:$CB$30,7,0),"")</f>
        <v/>
      </c>
      <c r="L352" s="11" t="str">
        <f>IFERROR(VLOOKUP($A352,'BO M'!$Q$2:$W$57,7,0),"")</f>
        <v/>
      </c>
      <c r="M352" s="11" t="str">
        <f>IFERROR(VLOOKUP($A352,'Hawran M'!$AN$3:$AT$38,7,0),"")</f>
        <v/>
      </c>
      <c r="N352" s="11" t="str">
        <f>IFERROR(VLOOKUP($A352,'Orientakcja 14 M'!$M$3:$S$43,7,0),"")</f>
        <v/>
      </c>
      <c r="O352" s="11" t="str">
        <f>IFERROR(VLOOKUP($A352,'ITOrient M'!$P$3:$V$37,7,0),"")</f>
        <v/>
      </c>
      <c r="P352" s="11" t="str">
        <f>IFERROR(VLOOKUP($A352,'Jatka M'!$K$4:$Q$19,7,0),"")</f>
        <v/>
      </c>
      <c r="Q352" s="11" t="str">
        <f>IFERROR(VLOOKUP($A352,'Korno M'!$AG$2:$AM$37,7,0),"")</f>
        <v/>
      </c>
      <c r="R352" s="11" t="str">
        <f>IFERROR(VLOOKUP($A352,'Mordownik M'!$H$3:$N$23,7,0),"")</f>
        <v/>
      </c>
      <c r="S352" s="11" t="str">
        <f>IFERROR(VLOOKUP($A352,'Orientakcja 15 M'!$M$3:$S$47,7,0),"")</f>
        <v/>
      </c>
      <c r="T352" s="11" t="str">
        <f>IFERROR(VLOOKUP($A352,'XXII Szago M'!$H$3:$N$45,7,0),"")</f>
        <v/>
      </c>
      <c r="U352" s="11" t="str">
        <f>IFERROR(VLOOKUP($A352,'XX zKompasem M'!$L$3:$R$33,7,0),"")</f>
        <v/>
      </c>
      <c r="V352" s="11" t="str">
        <f>IFERROR(VLOOKUP($A352,'H60 TR200 M'!$AS$3:$AY$102,7,0),"")</f>
        <v/>
      </c>
      <c r="W352" s="11" t="str">
        <f>IFERROR(VLOOKUP($A352,'H60 TR100 M'!$AJ$3:$AP$165,7,0),"")</f>
        <v/>
      </c>
      <c r="X352" s="11" t="str">
        <f>IFERROR(VLOOKUP($A352,'Liszkor M'!$BR$3:$BX$38,7,0),"")</f>
        <v/>
      </c>
      <c r="Y352" s="11" t="str">
        <f>IFERROR(VLOOKUP($A352,'KW M'!$BQ$2:$BW$10,7,0),"")</f>
        <v/>
      </c>
      <c r="Z352" s="11" t="str">
        <f>IFERROR(VLOOKUP($A352,'Wilga M'!$L$3:$R$41,7,0),"")</f>
        <v/>
      </c>
      <c r="AA352" s="11" t="str">
        <f>IFERROR(VLOOKUP($A352,'NM 200 M'!$M$6:$S$41,7,0),"")</f>
        <v/>
      </c>
      <c r="AB352" s="21">
        <f>MIN(COUNT(F352:AA352)-COUNT(#REF!,W352,#REF!)*0.1,6)</f>
        <v>1</v>
      </c>
    </row>
    <row r="353" spans="1:28">
      <c r="A353">
        <v>94</v>
      </c>
      <c r="B353" s="18" t="str">
        <f>VLOOKUP($A353,id!$C:$H,6,0)</f>
        <v>Chęć Cezary</v>
      </c>
      <c r="C353" s="18">
        <f>VLOOKUP($A353,id!$C:$H,4,0)</f>
        <v>0</v>
      </c>
      <c r="D353" s="2">
        <f>IF(E352=E353,D352,ROW(B351))</f>
        <v>346</v>
      </c>
      <c r="E353" s="10">
        <f>LARGE(F353:AA353,1)+IFERROR(LARGE(F353:AA353,2),0)+IFERROR(LARGE(F353:AA353,3),0)+IFERROR(LARGE(F353:AA353,4),0)+IFERROR(LARGE(F353:AA353,5),0)+IFERROR(LARGE(F353:AA353,6),0)</f>
        <v>35.595021250758961</v>
      </c>
      <c r="F353" s="11"/>
      <c r="G353" s="11" t="str">
        <f>IFERROR(VLOOKUP(A353,'XXI Szago M'!BL:BR,7,0),"")</f>
        <v/>
      </c>
      <c r="H353" s="11" t="str">
        <f>IFERROR(VLOOKUP($A353,'XIX zKompasem M'!L:R,7,0),"")</f>
        <v/>
      </c>
      <c r="I353" s="11">
        <f>IFERROR(VLOOKUP($A353,'Roztoczńska 13 M'!$H$2:$N$13,7,0),"")</f>
        <v>35.595021250758961</v>
      </c>
      <c r="J353" s="11" t="str">
        <f>IFERROR(VLOOKUP($A353,'Mazurskie Tropy M'!$L$2:$R$39,7,0),"")</f>
        <v/>
      </c>
      <c r="K353" s="11" t="str">
        <f>IFERROR(VLOOKUP($A353,'Grassor 300 M'!$BV$5:$CB$30,7,0),"")</f>
        <v/>
      </c>
      <c r="L353" s="11" t="str">
        <f>IFERROR(VLOOKUP($A353,'BO M'!$Q$2:$W$57,7,0),"")</f>
        <v/>
      </c>
      <c r="M353" s="11" t="str">
        <f>IFERROR(VLOOKUP($A353,'Hawran M'!$AN$3:$AT$38,7,0),"")</f>
        <v/>
      </c>
      <c r="N353" s="11" t="str">
        <f>IFERROR(VLOOKUP($A353,'Orientakcja 14 M'!$M$3:$S$43,7,0),"")</f>
        <v/>
      </c>
      <c r="O353" s="11" t="str">
        <f>IFERROR(VLOOKUP($A353,'ITOrient M'!$P$3:$V$37,7,0),"")</f>
        <v/>
      </c>
      <c r="P353" s="11" t="str">
        <f>IFERROR(VLOOKUP($A353,'Jatka M'!$K$4:$Q$19,7,0),"")</f>
        <v/>
      </c>
      <c r="Q353" s="11" t="str">
        <f>IFERROR(VLOOKUP($A353,'Korno M'!$AG$2:$AM$37,7,0),"")</f>
        <v/>
      </c>
      <c r="R353" s="11" t="str">
        <f>IFERROR(VLOOKUP($A353,'Mordownik M'!$H$3:$N$23,7,0),"")</f>
        <v/>
      </c>
      <c r="S353" s="11" t="str">
        <f>IFERROR(VLOOKUP($A353,'Orientakcja 15 M'!$M$3:$S$47,7,0),"")</f>
        <v/>
      </c>
      <c r="T353" s="11" t="str">
        <f>IFERROR(VLOOKUP($A353,'XXII Szago M'!$H$3:$N$45,7,0),"")</f>
        <v/>
      </c>
      <c r="U353" s="11" t="str">
        <f>IFERROR(VLOOKUP($A353,'XX zKompasem M'!$L$3:$R$33,7,0),"")</f>
        <v/>
      </c>
      <c r="V353" s="11" t="str">
        <f>IFERROR(VLOOKUP($A353,'H60 TR200 M'!$AS$3:$AY$102,7,0),"")</f>
        <v/>
      </c>
      <c r="W353" s="11" t="str">
        <f>IFERROR(VLOOKUP($A353,'H60 TR100 M'!$AJ$3:$AP$165,7,0),"")</f>
        <v/>
      </c>
      <c r="X353" s="11" t="str">
        <f>IFERROR(VLOOKUP($A353,'Liszkor M'!$BR$3:$BX$38,7,0),"")</f>
        <v/>
      </c>
      <c r="Y353" s="11" t="str">
        <f>IFERROR(VLOOKUP($A353,'KW M'!$BQ$2:$BW$10,7,0),"")</f>
        <v/>
      </c>
      <c r="Z353" s="11" t="str">
        <f>IFERROR(VLOOKUP($A353,'Wilga M'!$L$3:$R$41,7,0),"")</f>
        <v/>
      </c>
      <c r="AA353" s="11" t="str">
        <f>IFERROR(VLOOKUP($A353,'NM 200 M'!$M$6:$S$41,7,0),"")</f>
        <v/>
      </c>
      <c r="AB353" s="21">
        <f>MIN(COUNT(F353:AA353)-COUNT(#REF!,W353,#REF!)*0.1,6)</f>
        <v>1</v>
      </c>
    </row>
    <row r="354" spans="1:28">
      <c r="A354">
        <v>538</v>
      </c>
      <c r="B354" s="18" t="str">
        <f>VLOOKUP($A354,id!$C:$H,6,0)</f>
        <v>Mańczak Michał</v>
      </c>
      <c r="C354" s="18">
        <f>VLOOKUP($A354,id!$C:$H,4,0)</f>
        <v>0</v>
      </c>
      <c r="D354" s="2">
        <f>IF(E353=E354,D353,ROW(B352))</f>
        <v>352</v>
      </c>
      <c r="E354" s="10">
        <f>LARGE(F354:AA354,1)+IFERROR(LARGE(F354:AA354,2),0)+IFERROR(LARGE(F354:AA354,3),0)+IFERROR(LARGE(F354:AA354,4),0)+IFERROR(LARGE(F354:AA354,5),0)+IFERROR(LARGE(F354:AA354,6),0)</f>
        <v>35.439203540570354</v>
      </c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 t="str">
        <f>IFERROR(VLOOKUP($A354,'H60 TR200 M'!$AS$3:$AY$102,7,0),"")</f>
        <v/>
      </c>
      <c r="W354" s="11" t="str">
        <f>IFERROR(VLOOKUP($A354,'H60 TR100 M'!$AJ$3:$AP$165,7,0),"")</f>
        <v/>
      </c>
      <c r="X354" s="11" t="str">
        <f>IFERROR(VLOOKUP($A354,'Liszkor M'!$BR$3:$BX$38,7,0),"")</f>
        <v/>
      </c>
      <c r="Y354" s="11" t="str">
        <f>IFERROR(VLOOKUP($A354,'KW M'!$BQ$2:$BW$10,7,0),"")</f>
        <v/>
      </c>
      <c r="Z354" s="11" t="str">
        <f>IFERROR(VLOOKUP($A354,'Wilga M'!$L$3:$R$41,7,0),"")</f>
        <v/>
      </c>
      <c r="AA354" s="11">
        <f>IFERROR(VLOOKUP($A354,'NM 200 M'!$M$6:$S$41,7,0),"")</f>
        <v>35.439203540570354</v>
      </c>
      <c r="AB354" s="21">
        <f>MIN(COUNT(F354:AA354)-COUNT(#REF!,W354,#REF!)*0.1,6)</f>
        <v>1</v>
      </c>
    </row>
    <row r="355" spans="1:28">
      <c r="A355">
        <v>502</v>
      </c>
      <c r="B355" s="18" t="str">
        <f>VLOOKUP($A355,id!$C:$H,6,0)</f>
        <v>Jakubik Piotr</v>
      </c>
      <c r="C355" s="18">
        <f>VLOOKUP($A355,id!$C:$H,4,0)</f>
        <v>0</v>
      </c>
      <c r="D355" s="2">
        <f>IF(E354=E355,D354,ROW(B353))</f>
        <v>353</v>
      </c>
      <c r="E355" s="10">
        <f>LARGE(F355:AA355,1)+IFERROR(LARGE(F355:AA355,2),0)+IFERROR(LARGE(F355:AA355,3),0)+IFERROR(LARGE(F355:AA355,4),0)+IFERROR(LARGE(F355:AA355,5),0)+IFERROR(LARGE(F355:AA355,6),0)</f>
        <v>35.076680362206716</v>
      </c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 t="str">
        <f>IFERROR(VLOOKUP($A355,'H60 TR200 M'!$AS$3:$AY$102,7,0),"")</f>
        <v/>
      </c>
      <c r="W355" s="11">
        <f>IFERROR(VLOOKUP($A355,'H60 TR100 M'!$AJ$3:$AP$165,7,0),"")</f>
        <v>8.6078225764359626</v>
      </c>
      <c r="X355" s="11" t="str">
        <f>IFERROR(VLOOKUP($A355,'Liszkor M'!$BR$3:$BX$38,7,0),"")</f>
        <v/>
      </c>
      <c r="Y355" s="11" t="str">
        <f>IFERROR(VLOOKUP($A355,'KW M'!$BQ$2:$BW$10,7,0),"")</f>
        <v/>
      </c>
      <c r="Z355" s="11">
        <f>IFERROR(VLOOKUP($A355,'Wilga M'!$L$3:$R$41,7,0),"")</f>
        <v>26.468857785770755</v>
      </c>
      <c r="AA355" s="11" t="str">
        <f>IFERROR(VLOOKUP($A355,'NM 200 M'!$M$6:$S$41,7,0),"")</f>
        <v/>
      </c>
      <c r="AB355" s="21">
        <f>MIN(COUNT(F355:AA355)-COUNT(#REF!,W355,#REF!)*0.1,6)</f>
        <v>1.9</v>
      </c>
    </row>
    <row r="356" spans="1:28">
      <c r="A356">
        <v>445</v>
      </c>
      <c r="B356" s="18" t="str">
        <f>VLOOKUP($A356,id!$C:$H,6,0)</f>
        <v>Kołakowski Krzysztof</v>
      </c>
      <c r="C356" s="18">
        <f>VLOOKUP($A356,id!$C:$H,4,0)</f>
        <v>0</v>
      </c>
      <c r="D356" s="2">
        <f>IF(E355=E356,D355,ROW(B354))</f>
        <v>354</v>
      </c>
      <c r="E356" s="10">
        <f>LARGE(F356:AA356,1)+IFERROR(LARGE(F356:AA356,2),0)+IFERROR(LARGE(F356:AA356,3),0)+IFERROR(LARGE(F356:AA356,4),0)+IFERROR(LARGE(F356:AA356,5),0)+IFERROR(LARGE(F356:AA356,6),0)</f>
        <v>34.432888559313014</v>
      </c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 t="str">
        <f>IFERROR(VLOOKUP($A356,'H60 TR200 M'!$AS$3:$AY$102,7,0),"")</f>
        <v/>
      </c>
      <c r="W356" s="11">
        <f>IFERROR(VLOOKUP($A356,'H60 TR100 M'!$AJ$3:$AP$165,7,0),"")</f>
        <v>34.432888559313014</v>
      </c>
      <c r="X356" s="11" t="str">
        <f>IFERROR(VLOOKUP($A356,'Liszkor M'!$BR$3:$BX$38,7,0),"")</f>
        <v/>
      </c>
      <c r="Y356" s="11" t="str">
        <f>IFERROR(VLOOKUP($A356,'KW M'!$BQ$2:$BW$10,7,0),"")</f>
        <v/>
      </c>
      <c r="Z356" s="11" t="str">
        <f>IFERROR(VLOOKUP($A356,'Wilga M'!$L$3:$R$41,7,0),"")</f>
        <v/>
      </c>
      <c r="AA356" s="11" t="str">
        <f>IFERROR(VLOOKUP($A356,'NM 200 M'!$M$6:$S$41,7,0),"")</f>
        <v/>
      </c>
      <c r="AB356" s="21">
        <f>MIN(COUNT(F356:AA356)-COUNT(#REF!,W356,#REF!)*0.1,6)</f>
        <v>0.9</v>
      </c>
    </row>
    <row r="357" spans="1:28">
      <c r="A357" s="12">
        <v>35</v>
      </c>
      <c r="B357" s="18" t="str">
        <f>VLOOKUP($A357,id!$C:$H,6,0)</f>
        <v>Sadowski Paweł</v>
      </c>
      <c r="C357" s="18" t="str">
        <f>VLOOKUP($A357,id!$C:$H,4,0)</f>
        <v>STOPA Słupsk</v>
      </c>
      <c r="D357" s="2">
        <f>IF(E356=E357,D356,ROW(B355))</f>
        <v>355</v>
      </c>
      <c r="E357" s="10">
        <f>LARGE(F357:AA357,1)+IFERROR(LARGE(F357:AA357,2),0)+IFERROR(LARGE(F357:AA357,3),0)+IFERROR(LARGE(F357:AA357,4),0)+IFERROR(LARGE(F357:AA357,5),0)+IFERROR(LARGE(F357:AA357,6),0)</f>
        <v>34.043105705958745</v>
      </c>
      <c r="F357" s="11">
        <f>IFERROR(VLOOKUP(A357,'Pazur M'!K:Q,7,0),"")</f>
        <v>34.043105705958745</v>
      </c>
      <c r="G357" s="11" t="str">
        <f>IFERROR(VLOOKUP(A357,'XXI Szago M'!BL:BR,7,0),"")</f>
        <v/>
      </c>
      <c r="H357" s="11" t="str">
        <f>IFERROR(VLOOKUP($A357,'XIX zKompasem M'!L:R,7,0),"")</f>
        <v/>
      </c>
      <c r="I357" s="11" t="str">
        <f>IFERROR(VLOOKUP($A357,'Roztoczńska 13 M'!$H$2:$N$13,7,0),"")</f>
        <v/>
      </c>
      <c r="J357" s="11" t="str">
        <f>IFERROR(VLOOKUP($A357,'Mazurskie Tropy M'!$L$2:$R$39,7,0),"")</f>
        <v/>
      </c>
      <c r="K357" s="11" t="str">
        <f>IFERROR(VLOOKUP($A357,'Grassor 300 M'!$BV$5:$CB$30,7,0),"")</f>
        <v/>
      </c>
      <c r="L357" s="11" t="str">
        <f>IFERROR(VLOOKUP($A357,'BO M'!$Q$2:$W$57,7,0),"")</f>
        <v/>
      </c>
      <c r="M357" s="11" t="str">
        <f>IFERROR(VLOOKUP($A357,'Hawran M'!$AN$3:$AT$38,7,0),"")</f>
        <v/>
      </c>
      <c r="N357" s="11" t="str">
        <f>IFERROR(VLOOKUP($A357,'Orientakcja 14 M'!$M$3:$S$43,7,0),"")</f>
        <v/>
      </c>
      <c r="O357" s="11" t="str">
        <f>IFERROR(VLOOKUP($A357,'ITOrient M'!$P$3:$V$37,7,0),"")</f>
        <v/>
      </c>
      <c r="P357" s="11" t="str">
        <f>IFERROR(VLOOKUP($A357,'Jatka M'!$K$4:$Q$19,7,0),"")</f>
        <v/>
      </c>
      <c r="Q357" s="11" t="str">
        <f>IFERROR(VLOOKUP($A357,'Korno M'!$AG$2:$AM$37,7,0),"")</f>
        <v/>
      </c>
      <c r="R357" s="11" t="str">
        <f>IFERROR(VLOOKUP($A357,'Mordownik M'!$H$3:$N$23,7,0),"")</f>
        <v/>
      </c>
      <c r="S357" s="11" t="str">
        <f>IFERROR(VLOOKUP($A357,'Orientakcja 15 M'!$M$3:$S$47,7,0),"")</f>
        <v/>
      </c>
      <c r="T357" s="11" t="str">
        <f>IFERROR(VLOOKUP($A357,'XXII Szago M'!$H$3:$N$45,7,0),"")</f>
        <v/>
      </c>
      <c r="U357" s="11" t="str">
        <f>IFERROR(VLOOKUP($A357,'XX zKompasem M'!$L$3:$R$33,7,0),"")</f>
        <v/>
      </c>
      <c r="V357" s="11" t="str">
        <f>IFERROR(VLOOKUP($A357,'H60 TR200 M'!$AS$3:$AY$102,7,0),"")</f>
        <v/>
      </c>
      <c r="W357" s="11" t="str">
        <f>IFERROR(VLOOKUP($A357,'H60 TR100 M'!$AJ$3:$AP$165,7,0),"")</f>
        <v/>
      </c>
      <c r="X357" s="11" t="str">
        <f>IFERROR(VLOOKUP($A357,'Liszkor M'!$BR$3:$BX$38,7,0),"")</f>
        <v/>
      </c>
      <c r="Y357" s="11" t="str">
        <f>IFERROR(VLOOKUP($A357,'KW M'!$BQ$2:$BW$10,7,0),"")</f>
        <v/>
      </c>
      <c r="Z357" s="11" t="str">
        <f>IFERROR(VLOOKUP($A357,'Wilga M'!$L$3:$R$41,7,0),"")</f>
        <v/>
      </c>
      <c r="AA357" s="11" t="str">
        <f>IFERROR(VLOOKUP($A357,'NM 200 M'!$M$6:$S$41,7,0),"")</f>
        <v/>
      </c>
      <c r="AB357" s="21">
        <f>MIN(COUNT(F357:AA357)-COUNT(#REF!,W357,#REF!)*0.1,6)</f>
        <v>1</v>
      </c>
    </row>
    <row r="358" spans="1:28">
      <c r="A358">
        <v>446</v>
      </c>
      <c r="B358" s="18" t="str">
        <f>VLOOKUP($A358,id!$C:$H,6,0)</f>
        <v>Chabierski Błażej</v>
      </c>
      <c r="C358" s="18" t="str">
        <f>VLOOKUP($A358,id!$C:$H,4,0)</f>
        <v>Nordea Bicycle Team</v>
      </c>
      <c r="D358" s="2">
        <f>IF(E357=E358,D357,ROW(B356))</f>
        <v>356</v>
      </c>
      <c r="E358" s="10">
        <f>LARGE(F358:AA358,1)+IFERROR(LARGE(F358:AA358,2),0)+IFERROR(LARGE(F358:AA358,3),0)+IFERROR(LARGE(F358:AA358,4),0)+IFERROR(LARGE(F358:AA358,5),0)+IFERROR(LARGE(F358:AA358,6),0)</f>
        <v>33.926301736094572</v>
      </c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 t="str">
        <f>IFERROR(VLOOKUP($A358,'H60 TR200 M'!$AS$3:$AY$102,7,0),"")</f>
        <v/>
      </c>
      <c r="W358" s="11">
        <f>IFERROR(VLOOKUP($A358,'H60 TR100 M'!$AJ$3:$AP$165,7,0),"")</f>
        <v>33.926301736094572</v>
      </c>
      <c r="X358" s="11" t="str">
        <f>IFERROR(VLOOKUP($A358,'Liszkor M'!$BR$3:$BX$38,7,0),"")</f>
        <v/>
      </c>
      <c r="Y358" s="11" t="str">
        <f>IFERROR(VLOOKUP($A358,'KW M'!$BQ$2:$BW$10,7,0),"")</f>
        <v/>
      </c>
      <c r="Z358" s="11" t="str">
        <f>IFERROR(VLOOKUP($A358,'Wilga M'!$L$3:$R$41,7,0),"")</f>
        <v/>
      </c>
      <c r="AA358" s="11" t="str">
        <f>IFERROR(VLOOKUP($A358,'NM 200 M'!$M$6:$S$41,7,0),"")</f>
        <v/>
      </c>
      <c r="AB358" s="21">
        <f>MIN(COUNT(F358:AA358)-COUNT(#REF!,W358,#REF!)*0.1,6)</f>
        <v>0.9</v>
      </c>
    </row>
    <row r="359" spans="1:28">
      <c r="A359">
        <v>447</v>
      </c>
      <c r="B359" s="18" t="str">
        <f>VLOOKUP($A359,id!$C:$H,6,0)</f>
        <v>Duda Robert</v>
      </c>
      <c r="C359" s="18" t="str">
        <f>VLOOKUP($A359,id!$C:$H,4,0)</f>
        <v>Erni i tata zdrowo wymiata</v>
      </c>
      <c r="D359" s="2">
        <f>IF(E358=E359,D358,ROW(B357))</f>
        <v>357</v>
      </c>
      <c r="E359" s="10">
        <f>LARGE(F359:AA359,1)+IFERROR(LARGE(F359:AA359,2),0)+IFERROR(LARGE(F359:AA359,3),0)+IFERROR(LARGE(F359:AA359,4),0)+IFERROR(LARGE(F359:AA359,5),0)+IFERROR(LARGE(F359:AA359,6),0)</f>
        <v>33.62610574694142</v>
      </c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 t="str">
        <f>IFERROR(VLOOKUP($A359,'H60 TR200 M'!$AS$3:$AY$102,7,0),"")</f>
        <v/>
      </c>
      <c r="W359" s="11">
        <f>IFERROR(VLOOKUP($A359,'H60 TR100 M'!$AJ$3:$AP$165,7,0),"")</f>
        <v>33.62610574694142</v>
      </c>
      <c r="X359" s="11" t="str">
        <f>IFERROR(VLOOKUP($A359,'Liszkor M'!$BR$3:$BX$38,7,0),"")</f>
        <v/>
      </c>
      <c r="Y359" s="11" t="str">
        <f>IFERROR(VLOOKUP($A359,'KW M'!$BQ$2:$BW$10,7,0),"")</f>
        <v/>
      </c>
      <c r="Z359" s="11" t="str">
        <f>IFERROR(VLOOKUP($A359,'Wilga M'!$L$3:$R$41,7,0),"")</f>
        <v/>
      </c>
      <c r="AA359" s="11" t="str">
        <f>IFERROR(VLOOKUP($A359,'NM 200 M'!$M$6:$S$41,7,0),"")</f>
        <v/>
      </c>
      <c r="AB359" s="21">
        <f>MIN(COUNT(F359:AA359)-COUNT(#REF!,W359,#REF!)*0.1,6)</f>
        <v>0.9</v>
      </c>
    </row>
    <row r="360" spans="1:28">
      <c r="A360">
        <v>448</v>
      </c>
      <c r="B360" s="18" t="str">
        <f>VLOOKUP($A360,id!$C:$H,6,0)</f>
        <v>Duda Ernest</v>
      </c>
      <c r="C360" s="18" t="str">
        <f>VLOOKUP($A360,id!$C:$H,4,0)</f>
        <v>Erni i tata zdrowo wymiata</v>
      </c>
      <c r="D360" s="2">
        <f>IF(E359=E360,D359,ROW(B358))</f>
        <v>358</v>
      </c>
      <c r="E360" s="10">
        <f>LARGE(F360:AA360,1)+IFERROR(LARGE(F360:AA360,2),0)+IFERROR(LARGE(F360:AA360,3),0)+IFERROR(LARGE(F360:AA360,4),0)+IFERROR(LARGE(F360:AA360,5),0)+IFERROR(LARGE(F360:AA360,6),0)</f>
        <v>33.623017383077809</v>
      </c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 t="str">
        <f>IFERROR(VLOOKUP($A360,'H60 TR200 M'!$AS$3:$AY$102,7,0),"")</f>
        <v/>
      </c>
      <c r="W360" s="11">
        <f>IFERROR(VLOOKUP($A360,'H60 TR100 M'!$AJ$3:$AP$165,7,0),"")</f>
        <v>33.623017383077809</v>
      </c>
      <c r="X360" s="11" t="str">
        <f>IFERROR(VLOOKUP($A360,'Liszkor M'!$BR$3:$BX$38,7,0),"")</f>
        <v/>
      </c>
      <c r="Y360" s="11" t="str">
        <f>IFERROR(VLOOKUP($A360,'KW M'!$BQ$2:$BW$10,7,0),"")</f>
        <v/>
      </c>
      <c r="Z360" s="11" t="str">
        <f>IFERROR(VLOOKUP($A360,'Wilga M'!$L$3:$R$41,7,0),"")</f>
        <v/>
      </c>
      <c r="AA360" s="11" t="str">
        <f>IFERROR(VLOOKUP($A360,'NM 200 M'!$M$6:$S$41,7,0),"")</f>
        <v/>
      </c>
      <c r="AB360" s="21">
        <f>MIN(COUNT(F360:AA360)-COUNT(#REF!,W360,#REF!)*0.1,6)</f>
        <v>0.9</v>
      </c>
    </row>
    <row r="361" spans="1:28">
      <c r="A361">
        <v>326</v>
      </c>
      <c r="B361" s="18" t="str">
        <f>VLOOKUP($A361,id!$C:$H,6,0)</f>
        <v>Suszek Marcin</v>
      </c>
      <c r="C361" s="18">
        <f>VLOOKUP($A361,id!$C:$H,4,0)</f>
        <v>0</v>
      </c>
      <c r="D361" s="2">
        <f>IF(E360=E361,D360,ROW(B359))</f>
        <v>359</v>
      </c>
      <c r="E361" s="10">
        <f>LARGE(F361:AA361,1)+IFERROR(LARGE(F361:AA361,2),0)+IFERROR(LARGE(F361:AA361,3),0)+IFERROR(LARGE(F361:AA361,4),0)+IFERROR(LARGE(F361:AA361,5),0)+IFERROR(LARGE(F361:AA361,6),0)</f>
        <v>33.479067712827558</v>
      </c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>
        <f>IFERROR(VLOOKUP($A361,'H60 TR200 M'!$AS$3:$AY$102,7,0),"")</f>
        <v>33.479067712827558</v>
      </c>
      <c r="W361" s="11" t="str">
        <f>IFERROR(VLOOKUP($A361,'H60 TR100 M'!$AJ$3:$AP$165,7,0),"")</f>
        <v/>
      </c>
      <c r="X361" s="11" t="str">
        <f>IFERROR(VLOOKUP($A361,'Liszkor M'!$BR$3:$BX$38,7,0),"")</f>
        <v/>
      </c>
      <c r="Y361" s="11" t="str">
        <f>IFERROR(VLOOKUP($A361,'KW M'!$BQ$2:$BW$10,7,0),"")</f>
        <v/>
      </c>
      <c r="Z361" s="11" t="str">
        <f>IFERROR(VLOOKUP($A361,'Wilga M'!$L$3:$R$41,7,0),"")</f>
        <v/>
      </c>
      <c r="AA361" s="11" t="str">
        <f>IFERROR(VLOOKUP($A361,'NM 200 M'!$M$6:$S$41,7,0),"")</f>
        <v/>
      </c>
      <c r="AB361" s="21">
        <f>MIN(COUNT(F361:AA361)-COUNT(#REF!,W361,#REF!)*0.1,6)</f>
        <v>1</v>
      </c>
    </row>
    <row r="362" spans="1:28">
      <c r="A362">
        <v>201</v>
      </c>
      <c r="B362" s="18" t="str">
        <f>VLOOKUP($A362,id!$C:$H,6,0)</f>
        <v>Mączka Szymon</v>
      </c>
      <c r="C362" s="18" t="str">
        <f>VLOOKUP($A362,id!$C:$H,4,0)</f>
        <v>Mamihlapinatapai</v>
      </c>
      <c r="D362" s="2">
        <f>IF(E361=E362,D361,ROW(B360))</f>
        <v>360</v>
      </c>
      <c r="E362" s="10">
        <f>LARGE(F362:AA362,1)+IFERROR(LARGE(F362:AA362,2),0)+IFERROR(LARGE(F362:AA362,3),0)+IFERROR(LARGE(F362:AA362,4),0)+IFERROR(LARGE(F362:AA362,5),0)+IFERROR(LARGE(F362:AA362,6),0)</f>
        <v>33.145166265520977</v>
      </c>
      <c r="F362" s="11"/>
      <c r="G362" s="11"/>
      <c r="H362" s="11"/>
      <c r="I362" s="11"/>
      <c r="J362" s="11" t="str">
        <f>IFERROR(VLOOKUP($A362,'Mazurskie Tropy M'!$L$2:$R$39,7,0),"")</f>
        <v/>
      </c>
      <c r="K362" s="11" t="str">
        <f>IFERROR(VLOOKUP($A362,'Grassor 300 M'!$BV$5:$CB$30,7,0),"")</f>
        <v/>
      </c>
      <c r="L362" s="11" t="str">
        <f>IFERROR(VLOOKUP($A362,'BO M'!$Q$2:$W$57,7,0),"")</f>
        <v/>
      </c>
      <c r="M362" s="11">
        <f>IFERROR(VLOOKUP($A362,'Hawran M'!$AN$3:$AT$38,7,0),"")</f>
        <v>33.145166265520977</v>
      </c>
      <c r="N362" s="11" t="str">
        <f>IFERROR(VLOOKUP($A362,'Orientakcja 14 M'!$M$3:$S$43,7,0),"")</f>
        <v/>
      </c>
      <c r="O362" s="11" t="str">
        <f>IFERROR(VLOOKUP($A362,'ITOrient M'!$P$3:$V$37,7,0),"")</f>
        <v/>
      </c>
      <c r="P362" s="11" t="str">
        <f>IFERROR(VLOOKUP($A362,'Jatka M'!$K$4:$Q$19,7,0),"")</f>
        <v/>
      </c>
      <c r="Q362" s="11" t="str">
        <f>IFERROR(VLOOKUP($A362,'Korno M'!$AG$2:$AM$37,7,0),"")</f>
        <v/>
      </c>
      <c r="R362" s="11" t="str">
        <f>IFERROR(VLOOKUP($A362,'Mordownik M'!$H$3:$N$23,7,0),"")</f>
        <v/>
      </c>
      <c r="S362" s="11" t="str">
        <f>IFERROR(VLOOKUP($A362,'Orientakcja 15 M'!$M$3:$S$47,7,0),"")</f>
        <v/>
      </c>
      <c r="T362" s="11" t="str">
        <f>IFERROR(VLOOKUP($A362,'XXII Szago M'!$H$3:$N$45,7,0),"")</f>
        <v/>
      </c>
      <c r="U362" s="11" t="str">
        <f>IFERROR(VLOOKUP($A362,'XX zKompasem M'!$L$3:$R$33,7,0),"")</f>
        <v/>
      </c>
      <c r="V362" s="11" t="str">
        <f>IFERROR(VLOOKUP($A362,'H60 TR200 M'!$AS$3:$AY$102,7,0),"")</f>
        <v/>
      </c>
      <c r="W362" s="11" t="str">
        <f>IFERROR(VLOOKUP($A362,'H60 TR100 M'!$AJ$3:$AP$165,7,0),"")</f>
        <v/>
      </c>
      <c r="X362" s="11" t="str">
        <f>IFERROR(VLOOKUP($A362,'Liszkor M'!$BR$3:$BX$38,7,0),"")</f>
        <v/>
      </c>
      <c r="Y362" s="11" t="str">
        <f>IFERROR(VLOOKUP($A362,'KW M'!$BQ$2:$BW$10,7,0),"")</f>
        <v/>
      </c>
      <c r="Z362" s="11" t="str">
        <f>IFERROR(VLOOKUP($A362,'Wilga M'!$L$3:$R$41,7,0),"")</f>
        <v/>
      </c>
      <c r="AA362" s="11" t="str">
        <f>IFERROR(VLOOKUP($A362,'NM 200 M'!$M$6:$S$41,7,0),"")</f>
        <v/>
      </c>
      <c r="AB362" s="21">
        <f>MIN(COUNT(F362:AA362)-COUNT(#REF!,W362,#REF!)*0.1,6)</f>
        <v>1</v>
      </c>
    </row>
    <row r="363" spans="1:28">
      <c r="A363">
        <v>113</v>
      </c>
      <c r="B363" s="18" t="str">
        <f>VLOOKUP($A363,id!$C:$H,6,0)</f>
        <v>Derk Jan</v>
      </c>
      <c r="C363" s="18">
        <f>VLOOKUP($A363,id!$C:$H,4,0)</f>
        <v>0</v>
      </c>
      <c r="D363" s="2">
        <f>IF(E362=E363,D362,ROW(B361))</f>
        <v>361</v>
      </c>
      <c r="E363" s="10">
        <f>LARGE(F363:AA363,1)+IFERROR(LARGE(F363:AA363,2),0)+IFERROR(LARGE(F363:AA363,3),0)+IFERROR(LARGE(F363:AA363,4),0)+IFERROR(LARGE(F363:AA363,5),0)+IFERROR(LARGE(F363:AA363,6),0)</f>
        <v>32.416497386981582</v>
      </c>
      <c r="F363" s="11"/>
      <c r="G363" s="11"/>
      <c r="H363" s="11"/>
      <c r="I363" s="11"/>
      <c r="J363" s="11">
        <f>IFERROR(VLOOKUP($A363,'Mazurskie Tropy M'!$L$2:$R$39,7,0),"")</f>
        <v>32.416497386981582</v>
      </c>
      <c r="K363" s="11" t="str">
        <f>IFERROR(VLOOKUP($A363,'Grassor 300 M'!$BV$5:$CB$30,7,0),"")</f>
        <v/>
      </c>
      <c r="L363" s="11" t="str">
        <f>IFERROR(VLOOKUP($A363,'BO M'!$Q$2:$W$57,7,0),"")</f>
        <v/>
      </c>
      <c r="M363" s="11" t="str">
        <f>IFERROR(VLOOKUP($A363,'Hawran M'!$AN$3:$AT$38,7,0),"")</f>
        <v/>
      </c>
      <c r="N363" s="11" t="str">
        <f>IFERROR(VLOOKUP($A363,'Orientakcja 14 M'!$M$3:$S$43,7,0),"")</f>
        <v/>
      </c>
      <c r="O363" s="11" t="str">
        <f>IFERROR(VLOOKUP($A363,'ITOrient M'!$P$3:$V$37,7,0),"")</f>
        <v/>
      </c>
      <c r="P363" s="11" t="str">
        <f>IFERROR(VLOOKUP($A363,'Jatka M'!$K$4:$Q$19,7,0),"")</f>
        <v/>
      </c>
      <c r="Q363" s="11" t="str">
        <f>IFERROR(VLOOKUP($A363,'Korno M'!$AG$2:$AM$37,7,0),"")</f>
        <v/>
      </c>
      <c r="R363" s="11" t="str">
        <f>IFERROR(VLOOKUP($A363,'Mordownik M'!$H$3:$N$23,7,0),"")</f>
        <v/>
      </c>
      <c r="S363" s="11" t="str">
        <f>IFERROR(VLOOKUP($A363,'Orientakcja 15 M'!$M$3:$S$47,7,0),"")</f>
        <v/>
      </c>
      <c r="T363" s="11" t="str">
        <f>IFERROR(VLOOKUP($A363,'XXII Szago M'!$H$3:$N$45,7,0),"")</f>
        <v/>
      </c>
      <c r="U363" s="11" t="str">
        <f>IFERROR(VLOOKUP($A363,'XX zKompasem M'!$L$3:$R$33,7,0),"")</f>
        <v/>
      </c>
      <c r="V363" s="11" t="str">
        <f>IFERROR(VLOOKUP($A363,'H60 TR200 M'!$AS$3:$AY$102,7,0),"")</f>
        <v/>
      </c>
      <c r="W363" s="11" t="str">
        <f>IFERROR(VLOOKUP($A363,'H60 TR100 M'!$AJ$3:$AP$165,7,0),"")</f>
        <v/>
      </c>
      <c r="X363" s="11" t="str">
        <f>IFERROR(VLOOKUP($A363,'Liszkor M'!$BR$3:$BX$38,7,0),"")</f>
        <v/>
      </c>
      <c r="Y363" s="11" t="str">
        <f>IFERROR(VLOOKUP($A363,'KW M'!$BQ$2:$BW$10,7,0),"")</f>
        <v/>
      </c>
      <c r="Z363" s="11" t="str">
        <f>IFERROR(VLOOKUP($A363,'Wilga M'!$L$3:$R$41,7,0),"")</f>
        <v/>
      </c>
      <c r="AA363" s="11" t="str">
        <f>IFERROR(VLOOKUP($A363,'NM 200 M'!$M$6:$S$41,7,0),"")</f>
        <v/>
      </c>
      <c r="AB363" s="21">
        <f>MIN(COUNT(F363:AA363)-COUNT(#REF!,W363,#REF!)*0.1,6)</f>
        <v>1</v>
      </c>
    </row>
    <row r="364" spans="1:28">
      <c r="A364">
        <v>449</v>
      </c>
      <c r="B364" s="18" t="str">
        <f>VLOOKUP($A364,id!$C:$H,6,0)</f>
        <v>Skalski Marcin</v>
      </c>
      <c r="C364" s="18" t="str">
        <f>VLOOKUP($A364,id!$C:$H,4,0)</f>
        <v>na krzywy ryj</v>
      </c>
      <c r="D364" s="2">
        <f>IF(E363=E364,D363,ROW(B362))</f>
        <v>362</v>
      </c>
      <c r="E364" s="10">
        <f>LARGE(F364:AA364,1)+IFERROR(LARGE(F364:AA364,2),0)+IFERROR(LARGE(F364:AA364,3),0)+IFERROR(LARGE(F364:AA364,4),0)+IFERROR(LARGE(F364:AA364,5),0)+IFERROR(LARGE(F364:AA364,6),0)</f>
        <v>32.185395182160235</v>
      </c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 t="str">
        <f>IFERROR(VLOOKUP($A364,'H60 TR200 M'!$AS$3:$AY$102,7,0),"")</f>
        <v/>
      </c>
      <c r="W364" s="11">
        <f>IFERROR(VLOOKUP($A364,'H60 TR100 M'!$AJ$3:$AP$165,7,0),"")</f>
        <v>32.185395182160235</v>
      </c>
      <c r="X364" s="11" t="str">
        <f>IFERROR(VLOOKUP($A364,'Liszkor M'!$BR$3:$BX$38,7,0),"")</f>
        <v/>
      </c>
      <c r="Y364" s="11" t="str">
        <f>IFERROR(VLOOKUP($A364,'KW M'!$BQ$2:$BW$10,7,0),"")</f>
        <v/>
      </c>
      <c r="Z364" s="11" t="str">
        <f>IFERROR(VLOOKUP($A364,'Wilga M'!$L$3:$R$41,7,0),"")</f>
        <v/>
      </c>
      <c r="AA364" s="11" t="str">
        <f>IFERROR(VLOOKUP($A364,'NM 200 M'!$M$6:$S$41,7,0),"")</f>
        <v/>
      </c>
      <c r="AB364" s="21">
        <f>MIN(COUNT(F364:AA364)-COUNT(#REF!,W364,#REF!)*0.1,6)</f>
        <v>0.9</v>
      </c>
    </row>
    <row r="365" spans="1:28">
      <c r="A365">
        <v>115</v>
      </c>
      <c r="B365" s="18" t="str">
        <f>VLOOKUP($A365,id!$C:$H,6,0)</f>
        <v>Wasiak Gerard</v>
      </c>
      <c r="C365" s="18" t="str">
        <f>VLOOKUP($A365,id!$C:$H,4,0)</f>
        <v>IBOX MTB Team</v>
      </c>
      <c r="D365" s="2">
        <f>IF(E364=E365,D364,ROW(B363))</f>
        <v>363</v>
      </c>
      <c r="E365" s="10">
        <f>LARGE(F365:AA365,1)+IFERROR(LARGE(F365:AA365,2),0)+IFERROR(LARGE(F365:AA365,3),0)+IFERROR(LARGE(F365:AA365,4),0)+IFERROR(LARGE(F365:AA365,5),0)+IFERROR(LARGE(F365:AA365,6),0)</f>
        <v>32.059935189357091</v>
      </c>
      <c r="F365" s="11"/>
      <c r="G365" s="11"/>
      <c r="H365" s="11"/>
      <c r="I365" s="11"/>
      <c r="J365" s="11">
        <f>IFERROR(VLOOKUP($A365,'Mazurskie Tropy M'!$L$2:$R$39,7,0),"")</f>
        <v>32.059935189357091</v>
      </c>
      <c r="K365" s="11" t="str">
        <f>IFERROR(VLOOKUP($A365,'Grassor 300 M'!$BV$5:$CB$30,7,0),"")</f>
        <v/>
      </c>
      <c r="L365" s="11" t="str">
        <f>IFERROR(VLOOKUP($A365,'BO M'!$Q$2:$W$57,7,0),"")</f>
        <v/>
      </c>
      <c r="M365" s="11" t="str">
        <f>IFERROR(VLOOKUP($A365,'Hawran M'!$AN$3:$AT$38,7,0),"")</f>
        <v/>
      </c>
      <c r="N365" s="11" t="str">
        <f>IFERROR(VLOOKUP($A365,'Orientakcja 14 M'!$M$3:$S$43,7,0),"")</f>
        <v/>
      </c>
      <c r="O365" s="11" t="str">
        <f>IFERROR(VLOOKUP($A365,'ITOrient M'!$P$3:$V$37,7,0),"")</f>
        <v/>
      </c>
      <c r="P365" s="11" t="str">
        <f>IFERROR(VLOOKUP($A365,'Jatka M'!$K$4:$Q$19,7,0),"")</f>
        <v/>
      </c>
      <c r="Q365" s="11" t="str">
        <f>IFERROR(VLOOKUP($A365,'Korno M'!$AG$2:$AM$37,7,0),"")</f>
        <v/>
      </c>
      <c r="R365" s="11" t="str">
        <f>IFERROR(VLOOKUP($A365,'Mordownik M'!$H$3:$N$23,7,0),"")</f>
        <v/>
      </c>
      <c r="S365" s="11" t="str">
        <f>IFERROR(VLOOKUP($A365,'Orientakcja 15 M'!$M$3:$S$47,7,0),"")</f>
        <v/>
      </c>
      <c r="T365" s="11" t="str">
        <f>IFERROR(VLOOKUP($A365,'XXII Szago M'!$H$3:$N$45,7,0),"")</f>
        <v/>
      </c>
      <c r="U365" s="11" t="str">
        <f>IFERROR(VLOOKUP($A365,'XX zKompasem M'!$L$3:$R$33,7,0),"")</f>
        <v/>
      </c>
      <c r="V365" s="11" t="str">
        <f>IFERROR(VLOOKUP($A365,'H60 TR200 M'!$AS$3:$AY$102,7,0),"")</f>
        <v/>
      </c>
      <c r="W365" s="11" t="str">
        <f>IFERROR(VLOOKUP($A365,'H60 TR100 M'!$AJ$3:$AP$165,7,0),"")</f>
        <v/>
      </c>
      <c r="X365" s="11" t="str">
        <f>IFERROR(VLOOKUP($A365,'Liszkor M'!$BR$3:$BX$38,7,0),"")</f>
        <v/>
      </c>
      <c r="Y365" s="11" t="str">
        <f>IFERROR(VLOOKUP($A365,'KW M'!$BQ$2:$BW$10,7,0),"")</f>
        <v/>
      </c>
      <c r="Z365" s="11" t="str">
        <f>IFERROR(VLOOKUP($A365,'Wilga M'!$L$3:$R$41,7,0),"")</f>
        <v/>
      </c>
      <c r="AA365" s="11" t="str">
        <f>IFERROR(VLOOKUP($A365,'NM 200 M'!$M$6:$S$41,7,0),"")</f>
        <v/>
      </c>
      <c r="AB365" s="21">
        <f>MIN(COUNT(F365:AA365)-COUNT(#REF!,W365,#REF!)*0.1,6)</f>
        <v>1</v>
      </c>
    </row>
    <row r="366" spans="1:28">
      <c r="A366">
        <v>166</v>
      </c>
      <c r="B366" s="18" t="str">
        <f>VLOOKUP($A366,id!$C:$H,6,0)</f>
        <v>Pyta Krzysiek</v>
      </c>
      <c r="C366" s="18" t="str">
        <f>VLOOKUP($A366,id!$C:$H,4,0)</f>
        <v>Ciecierzyca</v>
      </c>
      <c r="D366" s="2">
        <f>IF(E365=E366,D365,ROW(B364))</f>
        <v>364</v>
      </c>
      <c r="E366" s="10">
        <f>LARGE(F366:AA366,1)+IFERROR(LARGE(F366:AA366,2),0)+IFERROR(LARGE(F366:AA366,3),0)+IFERROR(LARGE(F366:AA366,4),0)+IFERROR(LARGE(F366:AA366,5),0)+IFERROR(LARGE(F366:AA366,6),0)</f>
        <v>31.943941995392837</v>
      </c>
      <c r="F366" s="11"/>
      <c r="G366" s="11"/>
      <c r="H366" s="11"/>
      <c r="I366" s="11"/>
      <c r="J366" s="11" t="str">
        <f>IFERROR(VLOOKUP($A366,'Mazurskie Tropy M'!$L$2:$R$39,7,0),"")</f>
        <v/>
      </c>
      <c r="K366" s="11" t="str">
        <f>IFERROR(VLOOKUP($A366,'Grassor 300 M'!$BV$5:$CB$30,7,0),"")</f>
        <v/>
      </c>
      <c r="L366" s="11">
        <f>IFERROR(VLOOKUP($A366,'BO M'!$Q$2:$W$57,7,0),"")</f>
        <v>31.943941995392837</v>
      </c>
      <c r="M366" s="11" t="str">
        <f>IFERROR(VLOOKUP($A366,'Hawran M'!$AN$3:$AT$38,7,0),"")</f>
        <v/>
      </c>
      <c r="N366" s="11" t="str">
        <f>IFERROR(VLOOKUP($A366,'Orientakcja 14 M'!$M$3:$S$43,7,0),"")</f>
        <v/>
      </c>
      <c r="O366" s="11" t="str">
        <f>IFERROR(VLOOKUP($A366,'ITOrient M'!$P$3:$V$37,7,0),"")</f>
        <v/>
      </c>
      <c r="P366" s="11" t="str">
        <f>IFERROR(VLOOKUP($A366,'Jatka M'!$K$4:$Q$19,7,0),"")</f>
        <v/>
      </c>
      <c r="Q366" s="11" t="str">
        <f>IFERROR(VLOOKUP($A366,'Korno M'!$AG$2:$AM$37,7,0),"")</f>
        <v/>
      </c>
      <c r="R366" s="11" t="str">
        <f>IFERROR(VLOOKUP($A366,'Mordownik M'!$H$3:$N$23,7,0),"")</f>
        <v/>
      </c>
      <c r="S366" s="11" t="str">
        <f>IFERROR(VLOOKUP($A366,'Orientakcja 15 M'!$M$3:$S$47,7,0),"")</f>
        <v/>
      </c>
      <c r="T366" s="11" t="str">
        <f>IFERROR(VLOOKUP($A366,'XXII Szago M'!$H$3:$N$45,7,0),"")</f>
        <v/>
      </c>
      <c r="U366" s="11" t="str">
        <f>IFERROR(VLOOKUP($A366,'XX zKompasem M'!$L$3:$R$33,7,0),"")</f>
        <v/>
      </c>
      <c r="V366" s="11" t="str">
        <f>IFERROR(VLOOKUP($A366,'H60 TR200 M'!$AS$3:$AY$102,7,0),"")</f>
        <v/>
      </c>
      <c r="W366" s="11" t="str">
        <f>IFERROR(VLOOKUP($A366,'H60 TR100 M'!$AJ$3:$AP$165,7,0),"")</f>
        <v/>
      </c>
      <c r="X366" s="11" t="str">
        <f>IFERROR(VLOOKUP($A366,'Liszkor M'!$BR$3:$BX$38,7,0),"")</f>
        <v/>
      </c>
      <c r="Y366" s="11" t="str">
        <f>IFERROR(VLOOKUP($A366,'KW M'!$BQ$2:$BW$10,7,0),"")</f>
        <v/>
      </c>
      <c r="Z366" s="11" t="str">
        <f>IFERROR(VLOOKUP($A366,'Wilga M'!$L$3:$R$41,7,0),"")</f>
        <v/>
      </c>
      <c r="AA366" s="11" t="str">
        <f>IFERROR(VLOOKUP($A366,'NM 200 M'!$M$6:$S$41,7,0),"")</f>
        <v/>
      </c>
      <c r="AB366" s="21">
        <f>MIN(COUNT(F366:AA366)-COUNT(#REF!,W366,#REF!)*0.1,6)</f>
        <v>1</v>
      </c>
    </row>
    <row r="367" spans="1:28">
      <c r="A367">
        <v>327</v>
      </c>
      <c r="B367" s="18" t="str">
        <f>VLOOKUP($A367,id!$C:$H,6,0)</f>
        <v>Rzepecki Dariusz</v>
      </c>
      <c r="C367" s="18" t="str">
        <f>VLOOKUP($A367,id!$C:$H,4,0)</f>
        <v>TheEndOfTheRace</v>
      </c>
      <c r="D367" s="2">
        <f>IF(E366=E367,D366,ROW(B365))</f>
        <v>365</v>
      </c>
      <c r="E367" s="10">
        <f>LARGE(F367:AA367,1)+IFERROR(LARGE(F367:AA367,2),0)+IFERROR(LARGE(F367:AA367,3),0)+IFERROR(LARGE(F367:AA367,4),0)+IFERROR(LARGE(F367:AA367,5),0)+IFERROR(LARGE(F367:AA367,6),0)</f>
        <v>31.905896443396639</v>
      </c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>
        <f>IFERROR(VLOOKUP($A367,'H60 TR200 M'!$AS$3:$AY$102,7,0),"")</f>
        <v>31.905896443396639</v>
      </c>
      <c r="W367" s="11" t="str">
        <f>IFERROR(VLOOKUP($A367,'H60 TR100 M'!$AJ$3:$AP$165,7,0),"")</f>
        <v/>
      </c>
      <c r="X367" s="11" t="str">
        <f>IFERROR(VLOOKUP($A367,'Liszkor M'!$BR$3:$BX$38,7,0),"")</f>
        <v/>
      </c>
      <c r="Y367" s="11" t="str">
        <f>IFERROR(VLOOKUP($A367,'KW M'!$BQ$2:$BW$10,7,0),"")</f>
        <v/>
      </c>
      <c r="Z367" s="11" t="str">
        <f>IFERROR(VLOOKUP($A367,'Wilga M'!$L$3:$R$41,7,0),"")</f>
        <v/>
      </c>
      <c r="AA367" s="11" t="str">
        <f>IFERROR(VLOOKUP($A367,'NM 200 M'!$M$6:$S$41,7,0),"")</f>
        <v/>
      </c>
      <c r="AB367" s="21">
        <f>MIN(COUNT(F367:AA367)-COUNT(#REF!,W367,#REF!)*0.1,6)</f>
        <v>1</v>
      </c>
    </row>
    <row r="368" spans="1:28">
      <c r="A368">
        <v>539</v>
      </c>
      <c r="B368" s="18" t="str">
        <f>VLOOKUP($A368,id!$C:$H,6,0)</f>
        <v>Sokołowski Tomasz</v>
      </c>
      <c r="C368" s="18">
        <f>VLOOKUP($A368,id!$C:$H,4,0)</f>
        <v>0</v>
      </c>
      <c r="D368" s="2">
        <f>IF(E367=E368,D367,ROW(B366))</f>
        <v>366</v>
      </c>
      <c r="E368" s="10">
        <f>LARGE(F368:AA368,1)+IFERROR(LARGE(F368:AA368,2),0)+IFERROR(LARGE(F368:AA368,3),0)+IFERROR(LARGE(F368:AA368,4),0)+IFERROR(LARGE(F368:AA368,5),0)+IFERROR(LARGE(F368:AA368,6),0)</f>
        <v>31.708761062615579</v>
      </c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 t="str">
        <f>IFERROR(VLOOKUP($A368,'H60 TR200 M'!$AS$3:$AY$102,7,0),"")</f>
        <v/>
      </c>
      <c r="W368" s="11" t="str">
        <f>IFERROR(VLOOKUP($A368,'H60 TR100 M'!$AJ$3:$AP$165,7,0),"")</f>
        <v/>
      </c>
      <c r="X368" s="11" t="str">
        <f>IFERROR(VLOOKUP($A368,'Liszkor M'!$BR$3:$BX$38,7,0),"")</f>
        <v/>
      </c>
      <c r="Y368" s="11" t="str">
        <f>IFERROR(VLOOKUP($A368,'KW M'!$BQ$2:$BW$10,7,0),"")</f>
        <v/>
      </c>
      <c r="Z368" s="11" t="str">
        <f>IFERROR(VLOOKUP($A368,'Wilga M'!$L$3:$R$41,7,0),"")</f>
        <v/>
      </c>
      <c r="AA368" s="11">
        <f>IFERROR(VLOOKUP($A368,'NM 200 M'!$M$6:$S$41,7,0),"")</f>
        <v>31.708761062615579</v>
      </c>
      <c r="AB368" s="21">
        <f>MIN(COUNT(F368:AA368)-COUNT(#REF!,W368,#REF!)*0.1,6)</f>
        <v>1</v>
      </c>
    </row>
    <row r="369" spans="1:28">
      <c r="A369">
        <v>535</v>
      </c>
      <c r="B369" s="18" t="str">
        <f>VLOOKUP($A369,id!$C:$H,6,0)</f>
        <v>Najderek Robert</v>
      </c>
      <c r="C369" s="18" t="str">
        <f>VLOOKUP($A369,id!$C:$H,4,0)</f>
        <v>Guto adventure team</v>
      </c>
      <c r="D369" s="2">
        <f>IF(E368=E369,D368,ROW(B367))</f>
        <v>367</v>
      </c>
      <c r="E369" s="10">
        <f>LARGE(F369:AA369,1)+IFERROR(LARGE(F369:AA369,2),0)+IFERROR(LARGE(F369:AA369,3),0)+IFERROR(LARGE(F369:AA369,4),0)+IFERROR(LARGE(F369:AA369,5),0)+IFERROR(LARGE(F369:AA369,6),0)</f>
        <v>31.438058748403574</v>
      </c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 t="str">
        <f>IFERROR(VLOOKUP($A369,'H60 TR200 M'!$AS$3:$AY$102,7,0),"")</f>
        <v/>
      </c>
      <c r="W369" s="11" t="str">
        <f>IFERROR(VLOOKUP($A369,'H60 TR100 M'!$AJ$3:$AP$165,7,0),"")</f>
        <v/>
      </c>
      <c r="X369" s="11" t="str">
        <f>IFERROR(VLOOKUP($A369,'Liszkor M'!$BR$3:$BX$38,7,0),"")</f>
        <v/>
      </c>
      <c r="Y369" s="11" t="str">
        <f>IFERROR(VLOOKUP($A369,'KW M'!$BQ$2:$BW$10,7,0),"")</f>
        <v/>
      </c>
      <c r="Z369" s="11">
        <f>IFERROR(VLOOKUP($A369,'Wilga M'!$L$3:$R$41,7,0),"")</f>
        <v>31.438058748403574</v>
      </c>
      <c r="AA369" s="11" t="str">
        <f>IFERROR(VLOOKUP($A369,'NM 200 M'!$M$6:$S$41,7,0),"")</f>
        <v/>
      </c>
      <c r="AB369" s="21">
        <f>MIN(COUNT(F369:AA369)-COUNT(#REF!,W369,#REF!)*0.1,6)</f>
        <v>1</v>
      </c>
    </row>
    <row r="370" spans="1:28">
      <c r="A370">
        <v>540</v>
      </c>
      <c r="B370" s="18" t="str">
        <f>VLOOKUP($A370,id!$C:$H,6,0)</f>
        <v>Juszczyk Radosław</v>
      </c>
      <c r="C370" s="18">
        <f>VLOOKUP($A370,id!$C:$H,4,0)</f>
        <v>0</v>
      </c>
      <c r="D370" s="2">
        <f>IF(E369=E370,D369,ROW(B368))</f>
        <v>368</v>
      </c>
      <c r="E370" s="10">
        <f>LARGE(F370:AA370,1)+IFERROR(LARGE(F370:AA370,2),0)+IFERROR(LARGE(F370:AA370,3),0)+IFERROR(LARGE(F370:AA370,4),0)+IFERROR(LARGE(F370:AA370,5),0)+IFERROR(LARGE(F370:AA370,6),0)</f>
        <v>31.428977876768972</v>
      </c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 t="str">
        <f>IFERROR(VLOOKUP($A370,'H60 TR200 M'!$AS$3:$AY$102,7,0),"")</f>
        <v/>
      </c>
      <c r="W370" s="11" t="str">
        <f>IFERROR(VLOOKUP($A370,'H60 TR100 M'!$AJ$3:$AP$165,7,0),"")</f>
        <v/>
      </c>
      <c r="X370" s="11" t="str">
        <f>IFERROR(VLOOKUP($A370,'Liszkor M'!$BR$3:$BX$38,7,0),"")</f>
        <v/>
      </c>
      <c r="Y370" s="11" t="str">
        <f>IFERROR(VLOOKUP($A370,'KW M'!$BQ$2:$BW$10,7,0),"")</f>
        <v/>
      </c>
      <c r="Z370" s="11" t="str">
        <f>IFERROR(VLOOKUP($A370,'Wilga M'!$L$3:$R$41,7,0),"")</f>
        <v/>
      </c>
      <c r="AA370" s="11">
        <f>IFERROR(VLOOKUP($A370,'NM 200 M'!$M$6:$S$41,7,0),"")</f>
        <v>31.428977876768972</v>
      </c>
      <c r="AB370" s="21">
        <f>MIN(COUNT(F370:AA370)-COUNT(#REF!,W370,#REF!)*0.1,6)</f>
        <v>1</v>
      </c>
    </row>
    <row r="371" spans="1:28">
      <c r="A371">
        <v>541</v>
      </c>
      <c r="B371" s="18" t="str">
        <f>VLOOKUP($A371,id!$C:$H,6,0)</f>
        <v>Juszczyk Tomasz</v>
      </c>
      <c r="C371" s="18">
        <f>VLOOKUP($A371,id!$C:$H,4,0)</f>
        <v>0</v>
      </c>
      <c r="D371" s="2">
        <f>IF(E370=E371,D370,ROW(B369))</f>
        <v>368</v>
      </c>
      <c r="E371" s="10">
        <f>LARGE(F371:AA371,1)+IFERROR(LARGE(F371:AA371,2),0)+IFERROR(LARGE(F371:AA371,3),0)+IFERROR(LARGE(F371:AA371,4),0)+IFERROR(LARGE(F371:AA371,5),0)+IFERROR(LARGE(F371:AA371,6),0)</f>
        <v>31.428977876768972</v>
      </c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 t="str">
        <f>IFERROR(VLOOKUP($A371,'H60 TR200 M'!$AS$3:$AY$102,7,0),"")</f>
        <v/>
      </c>
      <c r="W371" s="11" t="str">
        <f>IFERROR(VLOOKUP($A371,'H60 TR100 M'!$AJ$3:$AP$165,7,0),"")</f>
        <v/>
      </c>
      <c r="X371" s="11" t="str">
        <f>IFERROR(VLOOKUP($A371,'Liszkor M'!$BR$3:$BX$38,7,0),"")</f>
        <v/>
      </c>
      <c r="Y371" s="11" t="str">
        <f>IFERROR(VLOOKUP($A371,'KW M'!$BQ$2:$BW$10,7,0),"")</f>
        <v/>
      </c>
      <c r="Z371" s="11" t="str">
        <f>IFERROR(VLOOKUP($A371,'Wilga M'!$L$3:$R$41,7,0),"")</f>
        <v/>
      </c>
      <c r="AA371" s="11">
        <f>IFERROR(VLOOKUP($A371,'NM 200 M'!$M$6:$S$41,7,0),"")</f>
        <v>31.428977876768972</v>
      </c>
      <c r="AB371" s="21">
        <f>MIN(COUNT(F371:AA371)-COUNT(#REF!,W371,#REF!)*0.1,6)</f>
        <v>1</v>
      </c>
    </row>
    <row r="372" spans="1:28">
      <c r="A372">
        <v>542</v>
      </c>
      <c r="B372" s="18" t="str">
        <f>VLOOKUP($A372,id!$C:$H,6,0)</f>
        <v>Boczkowski Borys</v>
      </c>
      <c r="C372" s="18">
        <f>VLOOKUP($A372,id!$C:$H,4,0)</f>
        <v>0</v>
      </c>
      <c r="D372" s="2">
        <f>IF(E371=E372,D371,ROW(B370))</f>
        <v>368</v>
      </c>
      <c r="E372" s="10">
        <f>LARGE(F372:AA372,1)+IFERROR(LARGE(F372:AA372,2),0)+IFERROR(LARGE(F372:AA372,3),0)+IFERROR(LARGE(F372:AA372,4),0)+IFERROR(LARGE(F372:AA372,5),0)+IFERROR(LARGE(F372:AA372,6),0)</f>
        <v>31.428977876768972</v>
      </c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 t="str">
        <f>IFERROR(VLOOKUP($A372,'H60 TR200 M'!$AS$3:$AY$102,7,0),"")</f>
        <v/>
      </c>
      <c r="W372" s="11" t="str">
        <f>IFERROR(VLOOKUP($A372,'H60 TR100 M'!$AJ$3:$AP$165,7,0),"")</f>
        <v/>
      </c>
      <c r="X372" s="11" t="str">
        <f>IFERROR(VLOOKUP($A372,'Liszkor M'!$BR$3:$BX$38,7,0),"")</f>
        <v/>
      </c>
      <c r="Y372" s="11" t="str">
        <f>IFERROR(VLOOKUP($A372,'KW M'!$BQ$2:$BW$10,7,0),"")</f>
        <v/>
      </c>
      <c r="Z372" s="11" t="str">
        <f>IFERROR(VLOOKUP($A372,'Wilga M'!$L$3:$R$41,7,0),"")</f>
        <v/>
      </c>
      <c r="AA372" s="11">
        <f>IFERROR(VLOOKUP($A372,'NM 200 M'!$M$6:$S$41,7,0),"")</f>
        <v>31.428977876768972</v>
      </c>
      <c r="AB372" s="21">
        <f>MIN(COUNT(F372:AA372)-COUNT(#REF!,W372,#REF!)*0.1,6)</f>
        <v>1</v>
      </c>
    </row>
    <row r="373" spans="1:28">
      <c r="A373">
        <v>543</v>
      </c>
      <c r="B373" s="18" t="str">
        <f>VLOOKUP($A373,id!$C:$H,6,0)</f>
        <v>Borciuch Zbigniew</v>
      </c>
      <c r="C373" s="18">
        <f>VLOOKUP($A373,id!$C:$H,4,0)</f>
        <v>0</v>
      </c>
      <c r="D373" s="2">
        <f>IF(E372=E373,D372,ROW(B371))</f>
        <v>368</v>
      </c>
      <c r="E373" s="10">
        <f>LARGE(F373:AA373,1)+IFERROR(LARGE(F373:AA373,2),0)+IFERROR(LARGE(F373:AA373,3),0)+IFERROR(LARGE(F373:AA373,4),0)+IFERROR(LARGE(F373:AA373,5),0)+IFERROR(LARGE(F373:AA373,6),0)</f>
        <v>31.428977876768972</v>
      </c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 t="str">
        <f>IFERROR(VLOOKUP($A373,'H60 TR200 M'!$AS$3:$AY$102,7,0),"")</f>
        <v/>
      </c>
      <c r="W373" s="11" t="str">
        <f>IFERROR(VLOOKUP($A373,'H60 TR100 M'!$AJ$3:$AP$165,7,0),"")</f>
        <v/>
      </c>
      <c r="X373" s="11" t="str">
        <f>IFERROR(VLOOKUP($A373,'Liszkor M'!$BR$3:$BX$38,7,0),"")</f>
        <v/>
      </c>
      <c r="Y373" s="11" t="str">
        <f>IFERROR(VLOOKUP($A373,'KW M'!$BQ$2:$BW$10,7,0),"")</f>
        <v/>
      </c>
      <c r="Z373" s="11" t="str">
        <f>IFERROR(VLOOKUP($A373,'Wilga M'!$L$3:$R$41,7,0),"")</f>
        <v/>
      </c>
      <c r="AA373" s="11">
        <f>IFERROR(VLOOKUP($A373,'NM 200 M'!$M$6:$S$41,7,0),"")</f>
        <v>31.428977876768972</v>
      </c>
      <c r="AB373" s="21">
        <f>MIN(COUNT(F373:AA373)-COUNT(#REF!,W373,#REF!)*0.1,6)</f>
        <v>1</v>
      </c>
    </row>
    <row r="374" spans="1:28">
      <c r="A374">
        <v>544</v>
      </c>
      <c r="B374" s="18" t="str">
        <f>VLOOKUP($A374,id!$C:$H,6,0)</f>
        <v>Juszczyk Sławomir</v>
      </c>
      <c r="C374" s="18">
        <f>VLOOKUP($A374,id!$C:$H,4,0)</f>
        <v>0</v>
      </c>
      <c r="D374" s="2">
        <f>IF(E373=E374,D373,ROW(B372))</f>
        <v>368</v>
      </c>
      <c r="E374" s="10">
        <f>LARGE(F374:AA374,1)+IFERROR(LARGE(F374:AA374,2),0)+IFERROR(LARGE(F374:AA374,3),0)+IFERROR(LARGE(F374:AA374,4),0)+IFERROR(LARGE(F374:AA374,5),0)+IFERROR(LARGE(F374:AA374,6),0)</f>
        <v>31.428977876768972</v>
      </c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 t="str">
        <f>IFERROR(VLOOKUP($A374,'H60 TR200 M'!$AS$3:$AY$102,7,0),"")</f>
        <v/>
      </c>
      <c r="W374" s="11" t="str">
        <f>IFERROR(VLOOKUP($A374,'H60 TR100 M'!$AJ$3:$AP$165,7,0),"")</f>
        <v/>
      </c>
      <c r="X374" s="11" t="str">
        <f>IFERROR(VLOOKUP($A374,'Liszkor M'!$BR$3:$BX$38,7,0),"")</f>
        <v/>
      </c>
      <c r="Y374" s="11" t="str">
        <f>IFERROR(VLOOKUP($A374,'KW M'!$BQ$2:$BW$10,7,0),"")</f>
        <v/>
      </c>
      <c r="Z374" s="11" t="str">
        <f>IFERROR(VLOOKUP($A374,'Wilga M'!$L$3:$R$41,7,0),"")</f>
        <v/>
      </c>
      <c r="AA374" s="11">
        <f>IFERROR(VLOOKUP($A374,'NM 200 M'!$M$6:$S$41,7,0),"")</f>
        <v>31.428977876768972</v>
      </c>
      <c r="AB374" s="21">
        <f>MIN(COUNT(F374:AA374)-COUNT(#REF!,W374,#REF!)*0.1,6)</f>
        <v>1</v>
      </c>
    </row>
    <row r="375" spans="1:28">
      <c r="A375">
        <v>545</v>
      </c>
      <c r="B375" s="18" t="str">
        <f>VLOOKUP($A375,id!$C:$H,6,0)</f>
        <v>Wieliński Przemysław</v>
      </c>
      <c r="C375" s="18">
        <f>VLOOKUP($A375,id!$C:$H,4,0)</f>
        <v>0</v>
      </c>
      <c r="D375" s="2">
        <f>IF(E374=E375,D374,ROW(B373))</f>
        <v>368</v>
      </c>
      <c r="E375" s="10">
        <f>LARGE(F375:AA375,1)+IFERROR(LARGE(F375:AA375,2),0)+IFERROR(LARGE(F375:AA375,3),0)+IFERROR(LARGE(F375:AA375,4),0)+IFERROR(LARGE(F375:AA375,5),0)+IFERROR(LARGE(F375:AA375,6),0)</f>
        <v>31.428977876768972</v>
      </c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 t="str">
        <f>IFERROR(VLOOKUP($A375,'H60 TR200 M'!$AS$3:$AY$102,7,0),"")</f>
        <v/>
      </c>
      <c r="W375" s="11" t="str">
        <f>IFERROR(VLOOKUP($A375,'H60 TR100 M'!$AJ$3:$AP$165,7,0),"")</f>
        <v/>
      </c>
      <c r="X375" s="11" t="str">
        <f>IFERROR(VLOOKUP($A375,'Liszkor M'!$BR$3:$BX$38,7,0),"")</f>
        <v/>
      </c>
      <c r="Y375" s="11" t="str">
        <f>IFERROR(VLOOKUP($A375,'KW M'!$BQ$2:$BW$10,7,0),"")</f>
        <v/>
      </c>
      <c r="Z375" s="11" t="str">
        <f>IFERROR(VLOOKUP($A375,'Wilga M'!$L$3:$R$41,7,0),"")</f>
        <v/>
      </c>
      <c r="AA375" s="11">
        <f>IFERROR(VLOOKUP($A375,'NM 200 M'!$M$6:$S$41,7,0),"")</f>
        <v>31.428977876768972</v>
      </c>
      <c r="AB375" s="21">
        <f>MIN(COUNT(F375:AA375)-COUNT(#REF!,W375,#REF!)*0.1,6)</f>
        <v>1</v>
      </c>
    </row>
    <row r="376" spans="1:28">
      <c r="A376">
        <v>71</v>
      </c>
      <c r="B376" s="18" t="str">
        <f>VLOOKUP($A376,id!$C:$H,6,0)</f>
        <v>Ferdek Przemek</v>
      </c>
      <c r="C376" s="18" t="str">
        <f>VLOOKUP($A376,id!$C:$H,4,0)</f>
        <v>Błotogrzmoty</v>
      </c>
      <c r="D376" s="2">
        <f>IF(E375=E376,D375,ROW(B374))</f>
        <v>374</v>
      </c>
      <c r="E376" s="10">
        <f>LARGE(F376:AA376,1)+IFERROR(LARGE(F376:AA376,2),0)+IFERROR(LARGE(F376:AA376,3),0)+IFERROR(LARGE(F376:AA376,4),0)+IFERROR(LARGE(F376:AA376,5),0)+IFERROR(LARGE(F376:AA376,6),0)</f>
        <v>31.408551580644108</v>
      </c>
      <c r="F376" s="11"/>
      <c r="G376" s="11">
        <f>IFERROR(VLOOKUP(A376,'XXI Szago M'!BL:BR,7,0),"")</f>
        <v>31.408551580644108</v>
      </c>
      <c r="H376" s="11" t="str">
        <f>IFERROR(VLOOKUP($A376,'XIX zKompasem M'!L:R,7,0),"")</f>
        <v/>
      </c>
      <c r="I376" s="11" t="str">
        <f>IFERROR(VLOOKUP($A376,'Roztoczńska 13 M'!$H$2:$N$13,7,0),"")</f>
        <v/>
      </c>
      <c r="J376" s="11" t="str">
        <f>IFERROR(VLOOKUP($A376,'Mazurskie Tropy M'!$L$2:$R$39,7,0),"")</f>
        <v/>
      </c>
      <c r="K376" s="11" t="str">
        <f>IFERROR(VLOOKUP($A376,'Grassor 300 M'!$BV$5:$CB$30,7,0),"")</f>
        <v/>
      </c>
      <c r="L376" s="11" t="str">
        <f>IFERROR(VLOOKUP($A376,'BO M'!$Q$2:$W$57,7,0),"")</f>
        <v/>
      </c>
      <c r="M376" s="11" t="str">
        <f>IFERROR(VLOOKUP($A376,'Hawran M'!$AN$3:$AT$38,7,0),"")</f>
        <v/>
      </c>
      <c r="N376" s="11" t="str">
        <f>IFERROR(VLOOKUP($A376,'Orientakcja 14 M'!$M$3:$S$43,7,0),"")</f>
        <v/>
      </c>
      <c r="O376" s="11" t="str">
        <f>IFERROR(VLOOKUP($A376,'ITOrient M'!$P$3:$V$37,7,0),"")</f>
        <v/>
      </c>
      <c r="P376" s="11" t="str">
        <f>IFERROR(VLOOKUP($A376,'Jatka M'!$K$4:$Q$19,7,0),"")</f>
        <v/>
      </c>
      <c r="Q376" s="11" t="str">
        <f>IFERROR(VLOOKUP($A376,'Korno M'!$AG$2:$AM$37,7,0),"")</f>
        <v/>
      </c>
      <c r="R376" s="11" t="str">
        <f>IFERROR(VLOOKUP($A376,'Mordownik M'!$H$3:$N$23,7,0),"")</f>
        <v/>
      </c>
      <c r="S376" s="11" t="str">
        <f>IFERROR(VLOOKUP($A376,'Orientakcja 15 M'!$M$3:$S$47,7,0),"")</f>
        <v/>
      </c>
      <c r="T376" s="11" t="str">
        <f>IFERROR(VLOOKUP($A376,'XXII Szago M'!$H$3:$N$45,7,0),"")</f>
        <v/>
      </c>
      <c r="U376" s="11" t="str">
        <f>IFERROR(VLOOKUP($A376,'XX zKompasem M'!$L$3:$R$33,7,0),"")</f>
        <v/>
      </c>
      <c r="V376" s="11" t="str">
        <f>IFERROR(VLOOKUP($A376,'H60 TR200 M'!$AS$3:$AY$102,7,0),"")</f>
        <v/>
      </c>
      <c r="W376" s="11" t="str">
        <f>IFERROR(VLOOKUP($A376,'H60 TR100 M'!$AJ$3:$AP$165,7,0),"")</f>
        <v/>
      </c>
      <c r="X376" s="11" t="str">
        <f>IFERROR(VLOOKUP($A376,'Liszkor M'!$BR$3:$BX$38,7,0),"")</f>
        <v/>
      </c>
      <c r="Y376" s="11" t="str">
        <f>IFERROR(VLOOKUP($A376,'KW M'!$BQ$2:$BW$10,7,0),"")</f>
        <v/>
      </c>
      <c r="Z376" s="11" t="str">
        <f>IFERROR(VLOOKUP($A376,'Wilga M'!$L$3:$R$41,7,0),"")</f>
        <v/>
      </c>
      <c r="AA376" s="11" t="str">
        <f>IFERROR(VLOOKUP($A376,'NM 200 M'!$M$6:$S$41,7,0),"")</f>
        <v/>
      </c>
      <c r="AB376" s="21">
        <f>MIN(COUNT(F376:AA376)-COUNT(#REF!,W376,#REF!)*0.1,6)</f>
        <v>1</v>
      </c>
    </row>
    <row r="377" spans="1:28">
      <c r="A377">
        <v>72</v>
      </c>
      <c r="B377" s="18" t="str">
        <f>VLOOKUP($A377,id!$C:$H,6,0)</f>
        <v>Piechowski Sylwek</v>
      </c>
      <c r="C377" s="18" t="str">
        <f>VLOOKUP($A377,id!$C:$H,4,0)</f>
        <v>Błotogrzmoty</v>
      </c>
      <c r="D377" s="2">
        <f>IF(E376=E377,D376,ROW(B375))</f>
        <v>374</v>
      </c>
      <c r="E377" s="10">
        <f>LARGE(F377:AA377,1)+IFERROR(LARGE(F377:AA377,2),0)+IFERROR(LARGE(F377:AA377,3),0)+IFERROR(LARGE(F377:AA377,4),0)+IFERROR(LARGE(F377:AA377,5),0)+IFERROR(LARGE(F377:AA377,6),0)</f>
        <v>31.408551580644108</v>
      </c>
      <c r="F377" s="11"/>
      <c r="G377" s="11">
        <f>IFERROR(VLOOKUP(A377,'XXI Szago M'!BL:BR,7,0),"")</f>
        <v>31.408551580644108</v>
      </c>
      <c r="H377" s="11" t="str">
        <f>IFERROR(VLOOKUP($A377,'XIX zKompasem M'!L:R,7,0),"")</f>
        <v/>
      </c>
      <c r="I377" s="11" t="str">
        <f>IFERROR(VLOOKUP($A377,'Roztoczńska 13 M'!$H$2:$N$13,7,0),"")</f>
        <v/>
      </c>
      <c r="J377" s="11" t="str">
        <f>IFERROR(VLOOKUP($A377,'Mazurskie Tropy M'!$L$2:$R$39,7,0),"")</f>
        <v/>
      </c>
      <c r="K377" s="11" t="str">
        <f>IFERROR(VLOOKUP($A377,'Grassor 300 M'!$BV$5:$CB$30,7,0),"")</f>
        <v/>
      </c>
      <c r="L377" s="11" t="str">
        <f>IFERROR(VLOOKUP($A377,'BO M'!$Q$2:$W$57,7,0),"")</f>
        <v/>
      </c>
      <c r="M377" s="11" t="str">
        <f>IFERROR(VLOOKUP($A377,'Hawran M'!$AN$3:$AT$38,7,0),"")</f>
        <v/>
      </c>
      <c r="N377" s="11" t="str">
        <f>IFERROR(VLOOKUP($A377,'Orientakcja 14 M'!$M$3:$S$43,7,0),"")</f>
        <v/>
      </c>
      <c r="O377" s="11" t="str">
        <f>IFERROR(VLOOKUP($A377,'ITOrient M'!$P$3:$V$37,7,0),"")</f>
        <v/>
      </c>
      <c r="P377" s="11" t="str">
        <f>IFERROR(VLOOKUP($A377,'Jatka M'!$K$4:$Q$19,7,0),"")</f>
        <v/>
      </c>
      <c r="Q377" s="11" t="str">
        <f>IFERROR(VLOOKUP($A377,'Korno M'!$AG$2:$AM$37,7,0),"")</f>
        <v/>
      </c>
      <c r="R377" s="11" t="str">
        <f>IFERROR(VLOOKUP($A377,'Mordownik M'!$H$3:$N$23,7,0),"")</f>
        <v/>
      </c>
      <c r="S377" s="11" t="str">
        <f>IFERROR(VLOOKUP($A377,'Orientakcja 15 M'!$M$3:$S$47,7,0),"")</f>
        <v/>
      </c>
      <c r="T377" s="11" t="str">
        <f>IFERROR(VLOOKUP($A377,'XXII Szago M'!$H$3:$N$45,7,0),"")</f>
        <v/>
      </c>
      <c r="U377" s="11" t="str">
        <f>IFERROR(VLOOKUP($A377,'XX zKompasem M'!$L$3:$R$33,7,0),"")</f>
        <v/>
      </c>
      <c r="V377" s="11" t="str">
        <f>IFERROR(VLOOKUP($A377,'H60 TR200 M'!$AS$3:$AY$102,7,0),"")</f>
        <v/>
      </c>
      <c r="W377" s="11" t="str">
        <f>IFERROR(VLOOKUP($A377,'H60 TR100 M'!$AJ$3:$AP$165,7,0),"")</f>
        <v/>
      </c>
      <c r="X377" s="11" t="str">
        <f>IFERROR(VLOOKUP($A377,'Liszkor M'!$BR$3:$BX$38,7,0),"")</f>
        <v/>
      </c>
      <c r="Y377" s="11" t="str">
        <f>IFERROR(VLOOKUP($A377,'KW M'!$BQ$2:$BW$10,7,0),"")</f>
        <v/>
      </c>
      <c r="Z377" s="11" t="str">
        <f>IFERROR(VLOOKUP($A377,'Wilga M'!$L$3:$R$41,7,0),"")</f>
        <v/>
      </c>
      <c r="AA377" s="11" t="str">
        <f>IFERROR(VLOOKUP($A377,'NM 200 M'!$M$6:$S$41,7,0),"")</f>
        <v/>
      </c>
      <c r="AB377" s="21">
        <f>MIN(COUNT(F377:AA377)-COUNT(#REF!,W377,#REF!)*0.1,6)</f>
        <v>1</v>
      </c>
    </row>
    <row r="378" spans="1:28">
      <c r="A378">
        <v>73</v>
      </c>
      <c r="B378" s="18" t="str">
        <f>VLOOKUP($A378,id!$C:$H,6,0)</f>
        <v>Roszkowski Michał</v>
      </c>
      <c r="C378" s="18" t="str">
        <f>VLOOKUP($A378,id!$C:$H,4,0)</f>
        <v>Błotogrzmoty</v>
      </c>
      <c r="D378" s="2">
        <f>IF(E377=E378,D377,ROW(B376))</f>
        <v>374</v>
      </c>
      <c r="E378" s="10">
        <f>LARGE(F378:AA378,1)+IFERROR(LARGE(F378:AA378,2),0)+IFERROR(LARGE(F378:AA378,3),0)+IFERROR(LARGE(F378:AA378,4),0)+IFERROR(LARGE(F378:AA378,5),0)+IFERROR(LARGE(F378:AA378,6),0)</f>
        <v>31.408551580644108</v>
      </c>
      <c r="F378" s="11"/>
      <c r="G378" s="11">
        <f>IFERROR(VLOOKUP(A378,'XXI Szago M'!BL:BR,7,0),"")</f>
        <v>31.408551580644108</v>
      </c>
      <c r="H378" s="11" t="str">
        <f>IFERROR(VLOOKUP($A378,'XIX zKompasem M'!L:R,7,0),"")</f>
        <v/>
      </c>
      <c r="I378" s="11" t="str">
        <f>IFERROR(VLOOKUP($A378,'Roztoczńska 13 M'!$H$2:$N$13,7,0),"")</f>
        <v/>
      </c>
      <c r="J378" s="11" t="str">
        <f>IFERROR(VLOOKUP($A378,'Mazurskie Tropy M'!$L$2:$R$39,7,0),"")</f>
        <v/>
      </c>
      <c r="K378" s="11" t="str">
        <f>IFERROR(VLOOKUP($A378,'Grassor 300 M'!$BV$5:$CB$30,7,0),"")</f>
        <v/>
      </c>
      <c r="L378" s="11" t="str">
        <f>IFERROR(VLOOKUP($A378,'BO M'!$Q$2:$W$57,7,0),"")</f>
        <v/>
      </c>
      <c r="M378" s="11" t="str">
        <f>IFERROR(VLOOKUP($A378,'Hawran M'!$AN$3:$AT$38,7,0),"")</f>
        <v/>
      </c>
      <c r="N378" s="11" t="str">
        <f>IFERROR(VLOOKUP($A378,'Orientakcja 14 M'!$M$3:$S$43,7,0),"")</f>
        <v/>
      </c>
      <c r="O378" s="11" t="str">
        <f>IFERROR(VLOOKUP($A378,'ITOrient M'!$P$3:$V$37,7,0),"")</f>
        <v/>
      </c>
      <c r="P378" s="11" t="str">
        <f>IFERROR(VLOOKUP($A378,'Jatka M'!$K$4:$Q$19,7,0),"")</f>
        <v/>
      </c>
      <c r="Q378" s="11" t="str">
        <f>IFERROR(VLOOKUP($A378,'Korno M'!$AG$2:$AM$37,7,0),"")</f>
        <v/>
      </c>
      <c r="R378" s="11" t="str">
        <f>IFERROR(VLOOKUP($A378,'Mordownik M'!$H$3:$N$23,7,0),"")</f>
        <v/>
      </c>
      <c r="S378" s="11" t="str">
        <f>IFERROR(VLOOKUP($A378,'Orientakcja 15 M'!$M$3:$S$47,7,0),"")</f>
        <v/>
      </c>
      <c r="T378" s="11" t="str">
        <f>IFERROR(VLOOKUP($A378,'XXII Szago M'!$H$3:$N$45,7,0),"")</f>
        <v/>
      </c>
      <c r="U378" s="11" t="str">
        <f>IFERROR(VLOOKUP($A378,'XX zKompasem M'!$L$3:$R$33,7,0),"")</f>
        <v/>
      </c>
      <c r="V378" s="11" t="str">
        <f>IFERROR(VLOOKUP($A378,'H60 TR200 M'!$AS$3:$AY$102,7,0),"")</f>
        <v/>
      </c>
      <c r="W378" s="11" t="str">
        <f>IFERROR(VLOOKUP($A378,'H60 TR100 M'!$AJ$3:$AP$165,7,0),"")</f>
        <v/>
      </c>
      <c r="X378" s="11" t="str">
        <f>IFERROR(VLOOKUP($A378,'Liszkor M'!$BR$3:$BX$38,7,0),"")</f>
        <v/>
      </c>
      <c r="Y378" s="11" t="str">
        <f>IFERROR(VLOOKUP($A378,'KW M'!$BQ$2:$BW$10,7,0),"")</f>
        <v/>
      </c>
      <c r="Z378" s="11" t="str">
        <f>IFERROR(VLOOKUP($A378,'Wilga M'!$L$3:$R$41,7,0),"")</f>
        <v/>
      </c>
      <c r="AA378" s="11" t="str">
        <f>IFERROR(VLOOKUP($A378,'NM 200 M'!$M$6:$S$41,7,0),"")</f>
        <v/>
      </c>
      <c r="AB378" s="21">
        <f>MIN(COUNT(F378:AA378)-COUNT(#REF!,W378,#REF!)*0.1,6)</f>
        <v>1</v>
      </c>
    </row>
    <row r="379" spans="1:28">
      <c r="A379">
        <v>450</v>
      </c>
      <c r="B379" s="18" t="str">
        <f>VLOOKUP($A379,id!$C:$H,6,0)</f>
        <v>Wenta Marek Zbigniew</v>
      </c>
      <c r="C379" s="18" t="str">
        <f>VLOOKUP($A379,id!$C:$H,4,0)</f>
        <v>szweje</v>
      </c>
      <c r="D379" s="2">
        <f>IF(E378=E379,D378,ROW(B377))</f>
        <v>377</v>
      </c>
      <c r="E379" s="10">
        <f>LARGE(F379:AA379,1)+IFERROR(LARGE(F379:AA379,2),0)+IFERROR(LARGE(F379:AA379,3),0)+IFERROR(LARGE(F379:AA379,4),0)+IFERROR(LARGE(F379:AA379,5),0)+IFERROR(LARGE(F379:AA379,6),0)</f>
        <v>31.127820431552376</v>
      </c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 t="str">
        <f>IFERROR(VLOOKUP($A379,'H60 TR200 M'!$AS$3:$AY$102,7,0),"")</f>
        <v/>
      </c>
      <c r="W379" s="11">
        <f>IFERROR(VLOOKUP($A379,'H60 TR100 M'!$AJ$3:$AP$165,7,0),"")</f>
        <v>31.127820431552376</v>
      </c>
      <c r="X379" s="11" t="str">
        <f>IFERROR(VLOOKUP($A379,'Liszkor M'!$BR$3:$BX$38,7,0),"")</f>
        <v/>
      </c>
      <c r="Y379" s="11" t="str">
        <f>IFERROR(VLOOKUP($A379,'KW M'!$BQ$2:$BW$10,7,0),"")</f>
        <v/>
      </c>
      <c r="Z379" s="11" t="str">
        <f>IFERROR(VLOOKUP($A379,'Wilga M'!$L$3:$R$41,7,0),"")</f>
        <v/>
      </c>
      <c r="AA379" s="11" t="str">
        <f>IFERROR(VLOOKUP($A379,'NM 200 M'!$M$6:$S$41,7,0),"")</f>
        <v/>
      </c>
      <c r="AB379" s="21">
        <f>MIN(COUNT(F379:AA379)-COUNT(#REF!,W379,#REF!)*0.1,6)</f>
        <v>0.9</v>
      </c>
    </row>
    <row r="380" spans="1:28">
      <c r="A380">
        <v>328</v>
      </c>
      <c r="B380" s="18" t="str">
        <f>VLOOKUP($A380,id!$C:$H,6,0)</f>
        <v>Łazarek Daniel</v>
      </c>
      <c r="C380" s="18" t="str">
        <f>VLOOKUP($A380,id!$C:$H,4,0)</f>
        <v>Kawaler Wieczorową Porą</v>
      </c>
      <c r="D380" s="2">
        <f>IF(E379=E380,D379,ROW(B378))</f>
        <v>378</v>
      </c>
      <c r="E380" s="10">
        <f>LARGE(F380:AA380,1)+IFERROR(LARGE(F380:AA380,2),0)+IFERROR(LARGE(F380:AA380,3),0)+IFERROR(LARGE(F380:AA380,4),0)+IFERROR(LARGE(F380:AA380,5),0)+IFERROR(LARGE(F380:AA380,6),0)</f>
        <v>31.127703847216232</v>
      </c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>
        <f>IFERROR(VLOOKUP($A380,'H60 TR200 M'!$AS$3:$AY$102,7,0),"")</f>
        <v>31.127703847216232</v>
      </c>
      <c r="W380" s="11" t="str">
        <f>IFERROR(VLOOKUP($A380,'H60 TR100 M'!$AJ$3:$AP$165,7,0),"")</f>
        <v/>
      </c>
      <c r="X380" s="11" t="str">
        <f>IFERROR(VLOOKUP($A380,'Liszkor M'!$BR$3:$BX$38,7,0),"")</f>
        <v/>
      </c>
      <c r="Y380" s="11" t="str">
        <f>IFERROR(VLOOKUP($A380,'KW M'!$BQ$2:$BW$10,7,0),"")</f>
        <v/>
      </c>
      <c r="Z380" s="11" t="str">
        <f>IFERROR(VLOOKUP($A380,'Wilga M'!$L$3:$R$41,7,0),"")</f>
        <v/>
      </c>
      <c r="AA380" s="11" t="str">
        <f>IFERROR(VLOOKUP($A380,'NM 200 M'!$M$6:$S$41,7,0),"")</f>
        <v/>
      </c>
      <c r="AB380" s="21">
        <f>MIN(COUNT(F380:AA380)-COUNT(#REF!,W380,#REF!)*0.1,6)</f>
        <v>1</v>
      </c>
    </row>
    <row r="381" spans="1:28">
      <c r="A381">
        <v>36</v>
      </c>
      <c r="B381" s="18" t="str">
        <f>VLOOKUP($A381,id!$C:$H,6,0)</f>
        <v>Szamrej Wojciech</v>
      </c>
      <c r="C381" s="18">
        <f>VLOOKUP($A381,id!$C:$H,4,0)</f>
        <v>0</v>
      </c>
      <c r="D381" s="2">
        <f>IF(E380=E381,D380,ROW(B379))</f>
        <v>379</v>
      </c>
      <c r="E381" s="10">
        <f>LARGE(F381:AA381,1)+IFERROR(LARGE(F381:AA381,2),0)+IFERROR(LARGE(F381:AA381,3),0)+IFERROR(LARGE(F381:AA381,4),0)+IFERROR(LARGE(F381:AA381,5),0)+IFERROR(LARGE(F381:AA381,6),0)</f>
        <v>29.957933021243694</v>
      </c>
      <c r="F381" s="11">
        <f>IFERROR(VLOOKUP(A381,'Pazur M'!K:Q,7,0),"")</f>
        <v>29.957933021243694</v>
      </c>
      <c r="G381" s="11" t="str">
        <f>IFERROR(VLOOKUP(A381,'XXI Szago M'!BL:BR,7,0),"")</f>
        <v/>
      </c>
      <c r="H381" s="11" t="str">
        <f>IFERROR(VLOOKUP($A381,'XIX zKompasem M'!L:R,7,0),"")</f>
        <v/>
      </c>
      <c r="I381" s="11" t="str">
        <f>IFERROR(VLOOKUP($A381,'Roztoczńska 13 M'!$H$2:$N$13,7,0),"")</f>
        <v/>
      </c>
      <c r="J381" s="11" t="str">
        <f>IFERROR(VLOOKUP($A381,'Mazurskie Tropy M'!$L$2:$R$39,7,0),"")</f>
        <v/>
      </c>
      <c r="K381" s="11" t="str">
        <f>IFERROR(VLOOKUP($A381,'Grassor 300 M'!$BV$5:$CB$30,7,0),"")</f>
        <v/>
      </c>
      <c r="L381" s="11" t="str">
        <f>IFERROR(VLOOKUP($A381,'BO M'!$Q$2:$W$57,7,0),"")</f>
        <v/>
      </c>
      <c r="M381" s="11" t="str">
        <f>IFERROR(VLOOKUP($A381,'Hawran M'!$AN$3:$AT$38,7,0),"")</f>
        <v/>
      </c>
      <c r="N381" s="11" t="str">
        <f>IFERROR(VLOOKUP($A381,'Orientakcja 14 M'!$M$3:$S$43,7,0),"")</f>
        <v/>
      </c>
      <c r="O381" s="11" t="str">
        <f>IFERROR(VLOOKUP($A381,'ITOrient M'!$P$3:$V$37,7,0),"")</f>
        <v/>
      </c>
      <c r="P381" s="11" t="str">
        <f>IFERROR(VLOOKUP($A381,'Jatka M'!$K$4:$Q$19,7,0),"")</f>
        <v/>
      </c>
      <c r="Q381" s="11" t="str">
        <f>IFERROR(VLOOKUP($A381,'Korno M'!$AG$2:$AM$37,7,0),"")</f>
        <v/>
      </c>
      <c r="R381" s="11" t="str">
        <f>IFERROR(VLOOKUP($A381,'Mordownik M'!$H$3:$N$23,7,0),"")</f>
        <v/>
      </c>
      <c r="S381" s="11" t="str">
        <f>IFERROR(VLOOKUP($A381,'Orientakcja 15 M'!$M$3:$S$47,7,0),"")</f>
        <v/>
      </c>
      <c r="T381" s="11" t="str">
        <f>IFERROR(VLOOKUP($A381,'XXII Szago M'!$H$3:$N$45,7,0),"")</f>
        <v/>
      </c>
      <c r="U381" s="11" t="str">
        <f>IFERROR(VLOOKUP($A381,'XX zKompasem M'!$L$3:$R$33,7,0),"")</f>
        <v/>
      </c>
      <c r="V381" s="11" t="str">
        <f>IFERROR(VLOOKUP($A381,'H60 TR200 M'!$AS$3:$AY$102,7,0),"")</f>
        <v/>
      </c>
      <c r="W381" s="11" t="str">
        <f>IFERROR(VLOOKUP($A381,'H60 TR100 M'!$AJ$3:$AP$165,7,0),"")</f>
        <v/>
      </c>
      <c r="X381" s="11" t="str">
        <f>IFERROR(VLOOKUP($A381,'Liszkor M'!$BR$3:$BX$38,7,0),"")</f>
        <v/>
      </c>
      <c r="Y381" s="11" t="str">
        <f>IFERROR(VLOOKUP($A381,'KW M'!$BQ$2:$BW$10,7,0),"")</f>
        <v/>
      </c>
      <c r="Z381" s="11" t="str">
        <f>IFERROR(VLOOKUP($A381,'Wilga M'!$L$3:$R$41,7,0),"")</f>
        <v/>
      </c>
      <c r="AA381" s="11" t="str">
        <f>IFERROR(VLOOKUP($A381,'NM 200 M'!$M$6:$S$41,7,0),"")</f>
        <v/>
      </c>
      <c r="AB381" s="21">
        <f>MIN(COUNT(F381:AA381)-COUNT(#REF!,W381,#REF!)*0.1,6)</f>
        <v>1</v>
      </c>
    </row>
    <row r="382" spans="1:28">
      <c r="A382">
        <v>329</v>
      </c>
      <c r="B382" s="18" t="str">
        <f>VLOOKUP($A382,id!$C:$H,6,0)</f>
        <v>Śpiewak Marcin</v>
      </c>
      <c r="C382" s="18">
        <f>VLOOKUP($A382,id!$C:$H,4,0)</f>
        <v>0</v>
      </c>
      <c r="D382" s="2">
        <f>IF(E381=E382,D381,ROW(B380))</f>
        <v>380</v>
      </c>
      <c r="E382" s="10">
        <f>LARGE(F382:AA382,1)+IFERROR(LARGE(F382:AA382,2),0)+IFERROR(LARGE(F382:AA382,3),0)+IFERROR(LARGE(F382:AA382,4),0)+IFERROR(LARGE(F382:AA382,5),0)+IFERROR(LARGE(F382:AA382,6),0)</f>
        <v>29.563260756162251</v>
      </c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>
        <f>IFERROR(VLOOKUP($A382,'H60 TR200 M'!$AS$3:$AY$102,7,0),"")</f>
        <v>29.563260756162251</v>
      </c>
      <c r="W382" s="11" t="str">
        <f>IFERROR(VLOOKUP($A382,'H60 TR100 M'!$AJ$3:$AP$165,7,0),"")</f>
        <v/>
      </c>
      <c r="X382" s="11" t="str">
        <f>IFERROR(VLOOKUP($A382,'Liszkor M'!$BR$3:$BX$38,7,0),"")</f>
        <v/>
      </c>
      <c r="Y382" s="11" t="str">
        <f>IFERROR(VLOOKUP($A382,'KW M'!$BQ$2:$BW$10,7,0),"")</f>
        <v/>
      </c>
      <c r="Z382" s="11" t="str">
        <f>IFERROR(VLOOKUP($A382,'Wilga M'!$L$3:$R$41,7,0),"")</f>
        <v/>
      </c>
      <c r="AA382" s="11" t="str">
        <f>IFERROR(VLOOKUP($A382,'NM 200 M'!$M$6:$S$41,7,0),"")</f>
        <v/>
      </c>
      <c r="AB382" s="21">
        <f>MIN(COUNT(F382:AA382)-COUNT(#REF!,W382,#REF!)*0.1,6)</f>
        <v>1</v>
      </c>
    </row>
    <row r="383" spans="1:28">
      <c r="A383">
        <v>202</v>
      </c>
      <c r="B383" s="18" t="str">
        <f>VLOOKUP($A383,id!$C:$H,6,0)</f>
        <v>Dudek Sławomir</v>
      </c>
      <c r="C383" s="18" t="str">
        <f>VLOOKUP($A383,id!$C:$H,4,0)</f>
        <v>Kluchy MTB</v>
      </c>
      <c r="D383" s="2">
        <f>IF(E382=E383,D382,ROW(B381))</f>
        <v>381</v>
      </c>
      <c r="E383" s="10">
        <f>LARGE(F383:AA383,1)+IFERROR(LARGE(F383:AA383,2),0)+IFERROR(LARGE(F383:AA383,3),0)+IFERROR(LARGE(F383:AA383,4),0)+IFERROR(LARGE(F383:AA383,5),0)+IFERROR(LARGE(F383:AA383,6),0)</f>
        <v>29.002020482330856</v>
      </c>
      <c r="F383" s="11"/>
      <c r="G383" s="11"/>
      <c r="H383" s="11"/>
      <c r="I383" s="11"/>
      <c r="J383" s="11" t="str">
        <f>IFERROR(VLOOKUP($A383,'Mazurskie Tropy M'!$L$2:$R$39,7,0),"")</f>
        <v/>
      </c>
      <c r="K383" s="11" t="str">
        <f>IFERROR(VLOOKUP($A383,'Grassor 300 M'!$BV$5:$CB$30,7,0),"")</f>
        <v/>
      </c>
      <c r="L383" s="11" t="str">
        <f>IFERROR(VLOOKUP($A383,'BO M'!$Q$2:$W$57,7,0),"")</f>
        <v/>
      </c>
      <c r="M383" s="11">
        <f>IFERROR(VLOOKUP($A383,'Hawran M'!$AN$3:$AT$38,7,0),"")</f>
        <v>29.002020482330856</v>
      </c>
      <c r="N383" s="11" t="str">
        <f>IFERROR(VLOOKUP($A383,'Orientakcja 14 M'!$M$3:$S$43,7,0),"")</f>
        <v/>
      </c>
      <c r="O383" s="11" t="str">
        <f>IFERROR(VLOOKUP($A383,'ITOrient M'!$P$3:$V$37,7,0),"")</f>
        <v/>
      </c>
      <c r="P383" s="11" t="str">
        <f>IFERROR(VLOOKUP($A383,'Jatka M'!$K$4:$Q$19,7,0),"")</f>
        <v/>
      </c>
      <c r="Q383" s="11" t="str">
        <f>IFERROR(VLOOKUP($A383,'Korno M'!$AG$2:$AM$37,7,0),"")</f>
        <v/>
      </c>
      <c r="R383" s="11" t="str">
        <f>IFERROR(VLOOKUP($A383,'Mordownik M'!$H$3:$N$23,7,0),"")</f>
        <v/>
      </c>
      <c r="S383" s="11" t="str">
        <f>IFERROR(VLOOKUP($A383,'Orientakcja 15 M'!$M$3:$S$47,7,0),"")</f>
        <v/>
      </c>
      <c r="T383" s="11" t="str">
        <f>IFERROR(VLOOKUP($A383,'XXII Szago M'!$H$3:$N$45,7,0),"")</f>
        <v/>
      </c>
      <c r="U383" s="11" t="str">
        <f>IFERROR(VLOOKUP($A383,'XX zKompasem M'!$L$3:$R$33,7,0),"")</f>
        <v/>
      </c>
      <c r="V383" s="11" t="str">
        <f>IFERROR(VLOOKUP($A383,'H60 TR200 M'!$AS$3:$AY$102,7,0),"")</f>
        <v/>
      </c>
      <c r="W383" s="11" t="str">
        <f>IFERROR(VLOOKUP($A383,'H60 TR100 M'!$AJ$3:$AP$165,7,0),"")</f>
        <v/>
      </c>
      <c r="X383" s="11" t="str">
        <f>IFERROR(VLOOKUP($A383,'Liszkor M'!$BR$3:$BX$38,7,0),"")</f>
        <v/>
      </c>
      <c r="Y383" s="11" t="str">
        <f>IFERROR(VLOOKUP($A383,'KW M'!$BQ$2:$BW$10,7,0),"")</f>
        <v/>
      </c>
      <c r="Z383" s="11" t="str">
        <f>IFERROR(VLOOKUP($A383,'Wilga M'!$L$3:$R$41,7,0),"")</f>
        <v/>
      </c>
      <c r="AA383" s="11" t="str">
        <f>IFERROR(VLOOKUP($A383,'NM 200 M'!$M$6:$S$41,7,0),"")</f>
        <v/>
      </c>
      <c r="AB383" s="21">
        <f>MIN(COUNT(F383:AA383)-COUNT(#REF!,W383,#REF!)*0.1,6)</f>
        <v>1</v>
      </c>
    </row>
    <row r="384" spans="1:28">
      <c r="A384">
        <v>452</v>
      </c>
      <c r="B384" s="18" t="str">
        <f>VLOOKUP($A384,id!$C:$H,6,0)</f>
        <v>Karaśkiewicz Maciej</v>
      </c>
      <c r="C384" s="18" t="str">
        <f>VLOOKUP($A384,id!$C:$H,4,0)</f>
        <v>widnokrąg</v>
      </c>
      <c r="D384" s="2">
        <f>IF(E383=E384,D383,ROW(B382))</f>
        <v>382</v>
      </c>
      <c r="E384" s="10">
        <f>LARGE(F384:AA384,1)+IFERROR(LARGE(F384:AA384,2),0)+IFERROR(LARGE(F384:AA384,3),0)+IFERROR(LARGE(F384:AA384,4),0)+IFERROR(LARGE(F384:AA384,5),0)+IFERROR(LARGE(F384:AA384,6),0)</f>
        <v>28.7051586713273</v>
      </c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 t="str">
        <f>IFERROR(VLOOKUP($A384,'H60 TR200 M'!$AS$3:$AY$102,7,0),"")</f>
        <v/>
      </c>
      <c r="W384" s="11">
        <f>IFERROR(VLOOKUP($A384,'H60 TR100 M'!$AJ$3:$AP$165,7,0),"")</f>
        <v>28.7051586713273</v>
      </c>
      <c r="X384" s="11" t="str">
        <f>IFERROR(VLOOKUP($A384,'Liszkor M'!$BR$3:$BX$38,7,0),"")</f>
        <v/>
      </c>
      <c r="Y384" s="11" t="str">
        <f>IFERROR(VLOOKUP($A384,'KW M'!$BQ$2:$BW$10,7,0),"")</f>
        <v/>
      </c>
      <c r="Z384" s="11" t="str">
        <f>IFERROR(VLOOKUP($A384,'Wilga M'!$L$3:$R$41,7,0),"")</f>
        <v/>
      </c>
      <c r="AA384" s="11" t="str">
        <f>IFERROR(VLOOKUP($A384,'NM 200 M'!$M$6:$S$41,7,0),"")</f>
        <v/>
      </c>
      <c r="AB384" s="21">
        <f>MIN(COUNT(F384:AA384)-COUNT(#REF!,W384,#REF!)*0.1,6)</f>
        <v>0.9</v>
      </c>
    </row>
    <row r="385" spans="1:28">
      <c r="A385">
        <v>453</v>
      </c>
      <c r="B385" s="18" t="str">
        <f>VLOOKUP($A385,id!$C:$H,6,0)</f>
        <v>Kołakowski Mariusz</v>
      </c>
      <c r="C385" s="18">
        <f>VLOOKUP($A385,id!$C:$H,4,0)</f>
        <v>0</v>
      </c>
      <c r="D385" s="2">
        <f>IF(E384=E385,D384,ROW(B383))</f>
        <v>383</v>
      </c>
      <c r="E385" s="10">
        <f>LARGE(F385:AA385,1)+IFERROR(LARGE(F385:AA385,2),0)+IFERROR(LARGE(F385:AA385,3),0)+IFERROR(LARGE(F385:AA385,4),0)+IFERROR(LARGE(F385:AA385,5),0)+IFERROR(LARGE(F385:AA385,6),0)</f>
        <v>28.516663257913333</v>
      </c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 t="str">
        <f>IFERROR(VLOOKUP($A385,'H60 TR200 M'!$AS$3:$AY$102,7,0),"")</f>
        <v/>
      </c>
      <c r="W385" s="11">
        <f>IFERROR(VLOOKUP($A385,'H60 TR100 M'!$AJ$3:$AP$165,7,0),"")</f>
        <v>28.516663257913333</v>
      </c>
      <c r="X385" s="11" t="str">
        <f>IFERROR(VLOOKUP($A385,'Liszkor M'!$BR$3:$BX$38,7,0),"")</f>
        <v/>
      </c>
      <c r="Y385" s="11" t="str">
        <f>IFERROR(VLOOKUP($A385,'KW M'!$BQ$2:$BW$10,7,0),"")</f>
        <v/>
      </c>
      <c r="Z385" s="11" t="str">
        <f>IFERROR(VLOOKUP($A385,'Wilga M'!$L$3:$R$41,7,0),"")</f>
        <v/>
      </c>
      <c r="AA385" s="11" t="str">
        <f>IFERROR(VLOOKUP($A385,'NM 200 M'!$M$6:$S$41,7,0),"")</f>
        <v/>
      </c>
      <c r="AB385" s="21">
        <f>MIN(COUNT(F385:AA385)-COUNT(#REF!,W385,#REF!)*0.1,6)</f>
        <v>0.9</v>
      </c>
    </row>
    <row r="386" spans="1:28">
      <c r="A386">
        <v>454</v>
      </c>
      <c r="B386" s="18" t="str">
        <f>VLOOKUP($A386,id!$C:$H,6,0)</f>
        <v>Prażyński Tymon</v>
      </c>
      <c r="C386" s="18" t="str">
        <f>VLOOKUP($A386,id!$C:$H,4,0)</f>
        <v>Zielonka</v>
      </c>
      <c r="D386" s="2">
        <f>IF(E385=E386,D385,ROW(B384))</f>
        <v>384</v>
      </c>
      <c r="E386" s="10">
        <f>LARGE(F386:AA386,1)+IFERROR(LARGE(F386:AA386,2),0)+IFERROR(LARGE(F386:AA386,3),0)+IFERROR(LARGE(F386:AA386,4),0)+IFERROR(LARGE(F386:AA386,5),0)+IFERROR(LARGE(F386:AA386,6),0)</f>
        <v>28.511486567257776</v>
      </c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 t="str">
        <f>IFERROR(VLOOKUP($A386,'H60 TR200 M'!$AS$3:$AY$102,7,0),"")</f>
        <v/>
      </c>
      <c r="W386" s="11">
        <f>IFERROR(VLOOKUP($A386,'H60 TR100 M'!$AJ$3:$AP$165,7,0),"")</f>
        <v>28.511486567257776</v>
      </c>
      <c r="X386" s="11" t="str">
        <f>IFERROR(VLOOKUP($A386,'Liszkor M'!$BR$3:$BX$38,7,0),"")</f>
        <v/>
      </c>
      <c r="Y386" s="11" t="str">
        <f>IFERROR(VLOOKUP($A386,'KW M'!$BQ$2:$BW$10,7,0),"")</f>
        <v/>
      </c>
      <c r="Z386" s="11" t="str">
        <f>IFERROR(VLOOKUP($A386,'Wilga M'!$L$3:$R$41,7,0),"")</f>
        <v/>
      </c>
      <c r="AA386" s="11" t="str">
        <f>IFERROR(VLOOKUP($A386,'NM 200 M'!$M$6:$S$41,7,0),"")</f>
        <v/>
      </c>
      <c r="AB386" s="21">
        <f>MIN(COUNT(F386:AA386)-COUNT(#REF!,W386,#REF!)*0.1,6)</f>
        <v>0.9</v>
      </c>
    </row>
    <row r="387" spans="1:28">
      <c r="A387">
        <v>455</v>
      </c>
      <c r="B387" s="18" t="str">
        <f>VLOOKUP($A387,id!$C:$H,6,0)</f>
        <v>Prażyński Michał</v>
      </c>
      <c r="C387" s="18" t="str">
        <f>VLOOKUP($A387,id!$C:$H,4,0)</f>
        <v>Zielonka</v>
      </c>
      <c r="D387" s="2">
        <f>IF(E386=E387,D386,ROW(B385))</f>
        <v>385</v>
      </c>
      <c r="E387" s="10">
        <f>LARGE(F387:AA387,1)+IFERROR(LARGE(F387:AA387,2),0)+IFERROR(LARGE(F387:AA387,3),0)+IFERROR(LARGE(F387:AA387,4),0)+IFERROR(LARGE(F387:AA387,5),0)+IFERROR(LARGE(F387:AA387,6),0)</f>
        <v>28.505449469766301</v>
      </c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 t="str">
        <f>IFERROR(VLOOKUP($A387,'H60 TR200 M'!$AS$3:$AY$102,7,0),"")</f>
        <v/>
      </c>
      <c r="W387" s="11">
        <f>IFERROR(VLOOKUP($A387,'H60 TR100 M'!$AJ$3:$AP$165,7,0),"")</f>
        <v>28.505449469766301</v>
      </c>
      <c r="X387" s="11" t="str">
        <f>IFERROR(VLOOKUP($A387,'Liszkor M'!$BR$3:$BX$38,7,0),"")</f>
        <v/>
      </c>
      <c r="Y387" s="11" t="str">
        <f>IFERROR(VLOOKUP($A387,'KW M'!$BQ$2:$BW$10,7,0),"")</f>
        <v/>
      </c>
      <c r="Z387" s="11" t="str">
        <f>IFERROR(VLOOKUP($A387,'Wilga M'!$L$3:$R$41,7,0),"")</f>
        <v/>
      </c>
      <c r="AA387" s="11" t="str">
        <f>IFERROR(VLOOKUP($A387,'NM 200 M'!$M$6:$S$41,7,0),"")</f>
        <v/>
      </c>
      <c r="AB387" s="21">
        <f>MIN(COUNT(F387:AA387)-COUNT(#REF!,W387,#REF!)*0.1,6)</f>
        <v>0.9</v>
      </c>
    </row>
    <row r="388" spans="1:28">
      <c r="A388">
        <v>456</v>
      </c>
      <c r="B388" s="18" t="str">
        <f>VLOOKUP($A388,id!$C:$H,6,0)</f>
        <v>Cichosz Julian</v>
      </c>
      <c r="C388" s="18" t="str">
        <f>VLOOKUP($A388,id!$C:$H,4,0)</f>
        <v>J &amp; J</v>
      </c>
      <c r="D388" s="2">
        <f>IF(E387=E388,D387,ROW(B386))</f>
        <v>386</v>
      </c>
      <c r="E388" s="10">
        <f>LARGE(F388:AA388,1)+IFERROR(LARGE(F388:AA388,2),0)+IFERROR(LARGE(F388:AA388,3),0)+IFERROR(LARGE(F388:AA388,4),0)+IFERROR(LARGE(F388:AA388,5),0)+IFERROR(LARGE(F388:AA388,6),0)</f>
        <v>28.502000847503375</v>
      </c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 t="str">
        <f>IFERROR(VLOOKUP($A388,'H60 TR200 M'!$AS$3:$AY$102,7,0),"")</f>
        <v/>
      </c>
      <c r="W388" s="11">
        <f>IFERROR(VLOOKUP($A388,'H60 TR100 M'!$AJ$3:$AP$165,7,0),"")</f>
        <v>28.502000847503375</v>
      </c>
      <c r="X388" s="11" t="str">
        <f>IFERROR(VLOOKUP($A388,'Liszkor M'!$BR$3:$BX$38,7,0),"")</f>
        <v/>
      </c>
      <c r="Y388" s="11" t="str">
        <f>IFERROR(VLOOKUP($A388,'KW M'!$BQ$2:$BW$10,7,0),"")</f>
        <v/>
      </c>
      <c r="Z388" s="11" t="str">
        <f>IFERROR(VLOOKUP($A388,'Wilga M'!$L$3:$R$41,7,0),"")</f>
        <v/>
      </c>
      <c r="AA388" s="11" t="str">
        <f>IFERROR(VLOOKUP($A388,'NM 200 M'!$M$6:$S$41,7,0),"")</f>
        <v/>
      </c>
      <c r="AB388" s="21">
        <f>MIN(COUNT(F388:AA388)-COUNT(#REF!,W388,#REF!)*0.1,6)</f>
        <v>0.9</v>
      </c>
    </row>
    <row r="389" spans="1:28">
      <c r="A389">
        <v>457</v>
      </c>
      <c r="B389" s="18" t="str">
        <f>VLOOKUP($A389,id!$C:$H,6,0)</f>
        <v>Cichosz Jacek</v>
      </c>
      <c r="C389" s="18" t="str">
        <f>VLOOKUP($A389,id!$C:$H,4,0)</f>
        <v>J &amp; J</v>
      </c>
      <c r="D389" s="2">
        <f>IF(E388=E389,D388,ROW(B387))</f>
        <v>387</v>
      </c>
      <c r="E389" s="10">
        <f>LARGE(F389:AA389,1)+IFERROR(LARGE(F389:AA389,2),0)+IFERROR(LARGE(F389:AA389,3),0)+IFERROR(LARGE(F389:AA389,4),0)+IFERROR(LARGE(F389:AA389,5),0)+IFERROR(LARGE(F389:AA389,6),0)</f>
        <v>28.495967765981373</v>
      </c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 t="str">
        <f>IFERROR(VLOOKUP($A389,'H60 TR200 M'!$AS$3:$AY$102,7,0),"")</f>
        <v/>
      </c>
      <c r="W389" s="11">
        <f>IFERROR(VLOOKUP($A389,'H60 TR100 M'!$AJ$3:$AP$165,7,0),"")</f>
        <v>28.495967765981373</v>
      </c>
      <c r="X389" s="11" t="str">
        <f>IFERROR(VLOOKUP($A389,'Liszkor M'!$BR$3:$BX$38,7,0),"")</f>
        <v/>
      </c>
      <c r="Y389" s="11" t="str">
        <f>IFERROR(VLOOKUP($A389,'KW M'!$BQ$2:$BW$10,7,0),"")</f>
        <v/>
      </c>
      <c r="Z389" s="11" t="str">
        <f>IFERROR(VLOOKUP($A389,'Wilga M'!$L$3:$R$41,7,0),"")</f>
        <v/>
      </c>
      <c r="AA389" s="11" t="str">
        <f>IFERROR(VLOOKUP($A389,'NM 200 M'!$M$6:$S$41,7,0),"")</f>
        <v/>
      </c>
      <c r="AB389" s="21">
        <f>MIN(COUNT(F389:AA389)-COUNT(#REF!,W389,#REF!)*0.1,6)</f>
        <v>0.9</v>
      </c>
    </row>
    <row r="390" spans="1:28">
      <c r="A390">
        <v>458</v>
      </c>
      <c r="B390" s="18" t="str">
        <f>VLOOKUP($A390,id!$C:$H,6,0)</f>
        <v>Łazarewicz Mirosław</v>
      </c>
      <c r="C390" s="18">
        <f>VLOOKUP($A390,id!$C:$H,4,0)</f>
        <v>0</v>
      </c>
      <c r="D390" s="2">
        <f>IF(E389=E390,D389,ROW(B388))</f>
        <v>388</v>
      </c>
      <c r="E390" s="10">
        <f>LARGE(F390:AA390,1)+IFERROR(LARGE(F390:AA390,2),0)+IFERROR(LARGE(F390:AA390,3),0)+IFERROR(LARGE(F390:AA390,4),0)+IFERROR(LARGE(F390:AA390,5),0)+IFERROR(LARGE(F390:AA390,6),0)</f>
        <v>28.492521437413192</v>
      </c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 t="str">
        <f>IFERROR(VLOOKUP($A390,'H60 TR200 M'!$AS$3:$AY$102,7,0),"")</f>
        <v/>
      </c>
      <c r="W390" s="11">
        <f>IFERROR(VLOOKUP($A390,'H60 TR100 M'!$AJ$3:$AP$165,7,0),"")</f>
        <v>28.492521437413192</v>
      </c>
      <c r="X390" s="11" t="str">
        <f>IFERROR(VLOOKUP($A390,'Liszkor M'!$BR$3:$BX$38,7,0),"")</f>
        <v/>
      </c>
      <c r="Y390" s="11" t="str">
        <f>IFERROR(VLOOKUP($A390,'KW M'!$BQ$2:$BW$10,7,0),"")</f>
        <v/>
      </c>
      <c r="Z390" s="11" t="str">
        <f>IFERROR(VLOOKUP($A390,'Wilga M'!$L$3:$R$41,7,0),"")</f>
        <v/>
      </c>
      <c r="AA390" s="11" t="str">
        <f>IFERROR(VLOOKUP($A390,'NM 200 M'!$M$6:$S$41,7,0),"")</f>
        <v/>
      </c>
      <c r="AB390" s="21">
        <f>MIN(COUNT(F390:AA390)-COUNT(#REF!,W390,#REF!)*0.1,6)</f>
        <v>0.9</v>
      </c>
    </row>
    <row r="391" spans="1:28">
      <c r="A391">
        <v>459</v>
      </c>
      <c r="B391" s="18" t="str">
        <f>VLOOKUP($A391,id!$C:$H,6,0)</f>
        <v>Meryk Radosław</v>
      </c>
      <c r="C391" s="18">
        <f>VLOOKUP($A391,id!$C:$H,4,0)</f>
        <v>0</v>
      </c>
      <c r="D391" s="2">
        <f>IF(E390=E391,D390,ROW(B389))</f>
        <v>389</v>
      </c>
      <c r="E391" s="10">
        <f>LARGE(F391:AA391,1)+IFERROR(LARGE(F391:AA391,2),0)+IFERROR(LARGE(F391:AA391,3),0)+IFERROR(LARGE(F391:AA391,4),0)+IFERROR(LARGE(F391:AA391,5),0)+IFERROR(LARGE(F391:AA391,6),0)</f>
        <v>28.487353507285491</v>
      </c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 t="str">
        <f>IFERROR(VLOOKUP($A391,'H60 TR200 M'!$AS$3:$AY$102,7,0),"")</f>
        <v/>
      </c>
      <c r="W391" s="11">
        <f>IFERROR(VLOOKUP($A391,'H60 TR100 M'!$AJ$3:$AP$165,7,0),"")</f>
        <v>28.487353507285491</v>
      </c>
      <c r="X391" s="11" t="str">
        <f>IFERROR(VLOOKUP($A391,'Liszkor M'!$BR$3:$BX$38,7,0),"")</f>
        <v/>
      </c>
      <c r="Y391" s="11" t="str">
        <f>IFERROR(VLOOKUP($A391,'KW M'!$BQ$2:$BW$10,7,0),"")</f>
        <v/>
      </c>
      <c r="Z391" s="11" t="str">
        <f>IFERROR(VLOOKUP($A391,'Wilga M'!$L$3:$R$41,7,0),"")</f>
        <v/>
      </c>
      <c r="AA391" s="11" t="str">
        <f>IFERROR(VLOOKUP($A391,'NM 200 M'!$M$6:$S$41,7,0),"")</f>
        <v/>
      </c>
      <c r="AB391" s="21">
        <f>MIN(COUNT(F391:AA391)-COUNT(#REF!,W391,#REF!)*0.1,6)</f>
        <v>0.9</v>
      </c>
    </row>
    <row r="392" spans="1:28">
      <c r="A392">
        <v>460</v>
      </c>
      <c r="B392" s="18" t="str">
        <f>VLOOKUP($A392,id!$C:$H,6,0)</f>
        <v>Milka Dawid</v>
      </c>
      <c r="C392" s="18">
        <f>VLOOKUP($A392,id!$C:$H,4,0)</f>
        <v>0</v>
      </c>
      <c r="D392" s="2">
        <f>IF(E391=E392,D391,ROW(B390))</f>
        <v>390</v>
      </c>
      <c r="E392" s="10">
        <f>LARGE(F392:AA392,1)+IFERROR(LARGE(F392:AA392,2),0)+IFERROR(LARGE(F392:AA392,3),0)+IFERROR(LARGE(F392:AA392,4),0)+IFERROR(LARGE(F392:AA392,5),0)+IFERROR(LARGE(F392:AA392,6),0)</f>
        <v>28.464980789615296</v>
      </c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 t="str">
        <f>IFERROR(VLOOKUP($A392,'H60 TR200 M'!$AS$3:$AY$102,7,0),"")</f>
        <v/>
      </c>
      <c r="W392" s="11">
        <f>IFERROR(VLOOKUP($A392,'H60 TR100 M'!$AJ$3:$AP$165,7,0),"")</f>
        <v>28.464980789615296</v>
      </c>
      <c r="X392" s="11" t="str">
        <f>IFERROR(VLOOKUP($A392,'Liszkor M'!$BR$3:$BX$38,7,0),"")</f>
        <v/>
      </c>
      <c r="Y392" s="11" t="str">
        <f>IFERROR(VLOOKUP($A392,'KW M'!$BQ$2:$BW$10,7,0),"")</f>
        <v/>
      </c>
      <c r="Z392" s="11" t="str">
        <f>IFERROR(VLOOKUP($A392,'Wilga M'!$L$3:$R$41,7,0),"")</f>
        <v/>
      </c>
      <c r="AA392" s="11" t="str">
        <f>IFERROR(VLOOKUP($A392,'NM 200 M'!$M$6:$S$41,7,0),"")</f>
        <v/>
      </c>
      <c r="AB392" s="21">
        <f>MIN(COUNT(F392:AA392)-COUNT(#REF!,W392,#REF!)*0.1,6)</f>
        <v>0.9</v>
      </c>
    </row>
    <row r="393" spans="1:28">
      <c r="A393">
        <v>461</v>
      </c>
      <c r="B393" s="18" t="str">
        <f>VLOOKUP($A393,id!$C:$H,6,0)</f>
        <v>Milka Łukasz</v>
      </c>
      <c r="C393" s="18">
        <f>VLOOKUP($A393,id!$C:$H,4,0)</f>
        <v>0</v>
      </c>
      <c r="D393" s="2">
        <f>IF(E392=E393,D392,ROW(B391))</f>
        <v>391</v>
      </c>
      <c r="E393" s="10">
        <f>LARGE(F393:AA393,1)+IFERROR(LARGE(F393:AA393,2),0)+IFERROR(LARGE(F393:AA393,3),0)+IFERROR(LARGE(F393:AA393,4),0)+IFERROR(LARGE(F393:AA393,5),0)+IFERROR(LARGE(F393:AA393,6),0)</f>
        <v>28.45896336849588</v>
      </c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 t="str">
        <f>IFERROR(VLOOKUP($A393,'H60 TR200 M'!$AS$3:$AY$102,7,0),"")</f>
        <v/>
      </c>
      <c r="W393" s="11">
        <f>IFERROR(VLOOKUP($A393,'H60 TR100 M'!$AJ$3:$AP$165,7,0),"")</f>
        <v>28.45896336849588</v>
      </c>
      <c r="X393" s="11" t="str">
        <f>IFERROR(VLOOKUP($A393,'Liszkor M'!$BR$3:$BX$38,7,0),"")</f>
        <v/>
      </c>
      <c r="Y393" s="11" t="str">
        <f>IFERROR(VLOOKUP($A393,'KW M'!$BQ$2:$BW$10,7,0),"")</f>
        <v/>
      </c>
      <c r="Z393" s="11" t="str">
        <f>IFERROR(VLOOKUP($A393,'Wilga M'!$L$3:$R$41,7,0),"")</f>
        <v/>
      </c>
      <c r="AA393" s="11" t="str">
        <f>IFERROR(VLOOKUP($A393,'NM 200 M'!$M$6:$S$41,7,0),"")</f>
        <v/>
      </c>
      <c r="AB393" s="21">
        <f>MIN(COUNT(F393:AA393)-COUNT(#REF!,W393,#REF!)*0.1,6)</f>
        <v>0.9</v>
      </c>
    </row>
    <row r="394" spans="1:28">
      <c r="A394">
        <v>462</v>
      </c>
      <c r="B394" s="18" t="str">
        <f>VLOOKUP($A394,id!$C:$H,6,0)</f>
        <v>Milka Adam</v>
      </c>
      <c r="C394" s="18">
        <f>VLOOKUP($A394,id!$C:$H,4,0)</f>
        <v>0</v>
      </c>
      <c r="D394" s="2">
        <f>IF(E393=E394,D393,ROW(B392))</f>
        <v>392</v>
      </c>
      <c r="E394" s="10">
        <f>LARGE(F394:AA394,1)+IFERROR(LARGE(F394:AA394,2),0)+IFERROR(LARGE(F394:AA394,3),0)+IFERROR(LARGE(F394:AA394,4),0)+IFERROR(LARGE(F394:AA394,5),0)+IFERROR(LARGE(F394:AA394,6),0)</f>
        <v>28.452948490972346</v>
      </c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 t="str">
        <f>IFERROR(VLOOKUP($A394,'H60 TR200 M'!$AS$3:$AY$102,7,0),"")</f>
        <v/>
      </c>
      <c r="W394" s="11">
        <f>IFERROR(VLOOKUP($A394,'H60 TR100 M'!$AJ$3:$AP$165,7,0),"")</f>
        <v>28.452948490972346</v>
      </c>
      <c r="X394" s="11" t="str">
        <f>IFERROR(VLOOKUP($A394,'Liszkor M'!$BR$3:$BX$38,7,0),"")</f>
        <v/>
      </c>
      <c r="Y394" s="11" t="str">
        <f>IFERROR(VLOOKUP($A394,'KW M'!$BQ$2:$BW$10,7,0),"")</f>
        <v/>
      </c>
      <c r="Z394" s="11" t="str">
        <f>IFERROR(VLOOKUP($A394,'Wilga M'!$L$3:$R$41,7,0),"")</f>
        <v/>
      </c>
      <c r="AA394" s="11" t="str">
        <f>IFERROR(VLOOKUP($A394,'NM 200 M'!$M$6:$S$41,7,0),"")</f>
        <v/>
      </c>
      <c r="AB394" s="21">
        <f>MIN(COUNT(F394:AA394)-COUNT(#REF!,W394,#REF!)*0.1,6)</f>
        <v>0.9</v>
      </c>
    </row>
    <row r="395" spans="1:28">
      <c r="A395">
        <v>463</v>
      </c>
      <c r="B395" s="18" t="str">
        <f>VLOOKUP($A395,id!$C:$H,6,0)</f>
        <v>Niemiałkowski Aleksander</v>
      </c>
      <c r="C395" s="18">
        <f>VLOOKUP($A395,id!$C:$H,4,0)</f>
        <v>0</v>
      </c>
      <c r="D395" s="2">
        <f>IF(E394=E395,D394,ROW(B393))</f>
        <v>393</v>
      </c>
      <c r="E395" s="10">
        <f>LARGE(F395:AA395,1)+IFERROR(LARGE(F395:AA395,2),0)+IFERROR(LARGE(F395:AA395,3),0)+IFERROR(LARGE(F395:AA395,4),0)+IFERROR(LARGE(F395:AA395,5),0)+IFERROR(LARGE(F395:AA395,6),0)</f>
        <v>28.246557581110363</v>
      </c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 t="str">
        <f>IFERROR(VLOOKUP($A395,'H60 TR200 M'!$AS$3:$AY$102,7,0),"")</f>
        <v/>
      </c>
      <c r="W395" s="11">
        <f>IFERROR(VLOOKUP($A395,'H60 TR100 M'!$AJ$3:$AP$165,7,0),"")</f>
        <v>28.246557581110363</v>
      </c>
      <c r="X395" s="11" t="str">
        <f>IFERROR(VLOOKUP($A395,'Liszkor M'!$BR$3:$BX$38,7,0),"")</f>
        <v/>
      </c>
      <c r="Y395" s="11" t="str">
        <f>IFERROR(VLOOKUP($A395,'KW M'!$BQ$2:$BW$10,7,0),"")</f>
        <v/>
      </c>
      <c r="Z395" s="11" t="str">
        <f>IFERROR(VLOOKUP($A395,'Wilga M'!$L$3:$R$41,7,0),"")</f>
        <v/>
      </c>
      <c r="AA395" s="11" t="str">
        <f>IFERROR(VLOOKUP($A395,'NM 200 M'!$M$6:$S$41,7,0),"")</f>
        <v/>
      </c>
      <c r="AB395" s="21">
        <f>MIN(COUNT(F395:AA395)-COUNT(#REF!,W395,#REF!)*0.1,6)</f>
        <v>0.9</v>
      </c>
    </row>
    <row r="396" spans="1:28">
      <c r="A396">
        <v>464</v>
      </c>
      <c r="B396" s="18" t="str">
        <f>VLOOKUP($A396,id!$C:$H,6,0)</f>
        <v>Zawadzki Dawid</v>
      </c>
      <c r="C396" s="18">
        <f>VLOOKUP($A396,id!$C:$H,4,0)</f>
        <v>0</v>
      </c>
      <c r="D396" s="2">
        <f>IF(E395=E396,D395,ROW(B394))</f>
        <v>394</v>
      </c>
      <c r="E396" s="10">
        <f>LARGE(F396:AA396,1)+IFERROR(LARGE(F396:AA396,2),0)+IFERROR(LARGE(F396:AA396,3),0)+IFERROR(LARGE(F396:AA396,4),0)+IFERROR(LARGE(F396:AA396,5),0)+IFERROR(LARGE(F396:AA396,6),0)</f>
        <v>28.242324872508888</v>
      </c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 t="str">
        <f>IFERROR(VLOOKUP($A396,'H60 TR200 M'!$AS$3:$AY$102,7,0),"")</f>
        <v/>
      </c>
      <c r="W396" s="11">
        <f>IFERROR(VLOOKUP($A396,'H60 TR100 M'!$AJ$3:$AP$165,7,0),"")</f>
        <v>28.242324872508888</v>
      </c>
      <c r="X396" s="11" t="str">
        <f>IFERROR(VLOOKUP($A396,'Liszkor M'!$BR$3:$BX$38,7,0),"")</f>
        <v/>
      </c>
      <c r="Y396" s="11" t="str">
        <f>IFERROR(VLOOKUP($A396,'KW M'!$BQ$2:$BW$10,7,0),"")</f>
        <v/>
      </c>
      <c r="Z396" s="11" t="str">
        <f>IFERROR(VLOOKUP($A396,'Wilga M'!$L$3:$R$41,7,0),"")</f>
        <v/>
      </c>
      <c r="AA396" s="11" t="str">
        <f>IFERROR(VLOOKUP($A396,'NM 200 M'!$M$6:$S$41,7,0),"")</f>
        <v/>
      </c>
      <c r="AB396" s="21">
        <f>MIN(COUNT(F396:AA396)-COUNT(#REF!,W396,#REF!)*0.1,6)</f>
        <v>0.9</v>
      </c>
    </row>
    <row r="397" spans="1:28">
      <c r="A397">
        <v>220</v>
      </c>
      <c r="B397" s="18" t="str">
        <f>VLOOKUP($A397,id!$C:$H,6,0)</f>
        <v>Wagner Konrad</v>
      </c>
      <c r="C397" s="18">
        <f>VLOOKUP($A397,id!$C:$H,4,0)</f>
        <v>0</v>
      </c>
      <c r="D397" s="2">
        <f>IF(E396=E397,D396,ROW(B395))</f>
        <v>395</v>
      </c>
      <c r="E397" s="10">
        <f>LARGE(F397:AA397,1)+IFERROR(LARGE(F397:AA397,2),0)+IFERROR(LARGE(F397:AA397,3),0)+IFERROR(LARGE(F397:AA397,4),0)+IFERROR(LARGE(F397:AA397,5),0)+IFERROR(LARGE(F397:AA397,6),0)</f>
        <v>28.11637535590301</v>
      </c>
      <c r="F397" s="11"/>
      <c r="G397" s="11"/>
      <c r="H397" s="11"/>
      <c r="I397" s="11"/>
      <c r="J397" s="11"/>
      <c r="K397" s="11"/>
      <c r="L397" s="11"/>
      <c r="M397" s="11"/>
      <c r="N397" s="11">
        <f>IFERROR(VLOOKUP($A397,'Orientakcja 14 M'!$M$3:$S$43,7,0),"")</f>
        <v>28.11637535590301</v>
      </c>
      <c r="O397" s="11" t="str">
        <f>IFERROR(VLOOKUP($A397,'ITOrient M'!$P$3:$V$37,7,0),"")</f>
        <v/>
      </c>
      <c r="P397" s="11" t="str">
        <f>IFERROR(VLOOKUP($A397,'Jatka M'!$K$4:$Q$19,7,0),"")</f>
        <v/>
      </c>
      <c r="Q397" s="11" t="str">
        <f>IFERROR(VLOOKUP($A397,'Korno M'!$AG$2:$AM$37,7,0),"")</f>
        <v/>
      </c>
      <c r="R397" s="11" t="str">
        <f>IFERROR(VLOOKUP($A397,'Mordownik M'!$H$3:$N$23,7,0),"")</f>
        <v/>
      </c>
      <c r="S397" s="11" t="str">
        <f>IFERROR(VLOOKUP($A397,'Orientakcja 15 M'!$M$3:$S$47,7,0),"")</f>
        <v/>
      </c>
      <c r="T397" s="11" t="str">
        <f>IFERROR(VLOOKUP($A397,'XXII Szago M'!$H$3:$N$45,7,0),"")</f>
        <v/>
      </c>
      <c r="U397" s="11" t="str">
        <f>IFERROR(VLOOKUP($A397,'XX zKompasem M'!$L$3:$R$33,7,0),"")</f>
        <v/>
      </c>
      <c r="V397" s="11" t="str">
        <f>IFERROR(VLOOKUP($A397,'H60 TR200 M'!$AS$3:$AY$102,7,0),"")</f>
        <v/>
      </c>
      <c r="W397" s="11" t="str">
        <f>IFERROR(VLOOKUP($A397,'H60 TR100 M'!$AJ$3:$AP$165,7,0),"")</f>
        <v/>
      </c>
      <c r="X397" s="11" t="str">
        <f>IFERROR(VLOOKUP($A397,'Liszkor M'!$BR$3:$BX$38,7,0),"")</f>
        <v/>
      </c>
      <c r="Y397" s="11" t="str">
        <f>IFERROR(VLOOKUP($A397,'KW M'!$BQ$2:$BW$10,7,0),"")</f>
        <v/>
      </c>
      <c r="Z397" s="11" t="str">
        <f>IFERROR(VLOOKUP($A397,'Wilga M'!$L$3:$R$41,7,0),"")</f>
        <v/>
      </c>
      <c r="AA397" s="11" t="str">
        <f>IFERROR(VLOOKUP($A397,'NM 200 M'!$M$6:$S$41,7,0),"")</f>
        <v/>
      </c>
      <c r="AB397" s="21">
        <f>MIN(COUNT(F397:AA397)-COUNT(#REF!,W397,#REF!)*0.1,6)</f>
        <v>1</v>
      </c>
    </row>
    <row r="398" spans="1:28">
      <c r="A398">
        <v>330</v>
      </c>
      <c r="B398" s="18" t="str">
        <f>VLOOKUP($A398,id!$C:$H,6,0)</f>
        <v>Lewandowski Marek</v>
      </c>
      <c r="C398" s="18" t="str">
        <f>VLOOKUP($A398,id!$C:$H,4,0)</f>
        <v>Lewy Team</v>
      </c>
      <c r="D398" s="2">
        <f>IF(E397=E398,D397,ROW(B396))</f>
        <v>396</v>
      </c>
      <c r="E398" s="10">
        <f>LARGE(F398:AA398,1)+IFERROR(LARGE(F398:AA398,2),0)+IFERROR(LARGE(F398:AA398,3),0)+IFERROR(LARGE(F398:AA398,4),0)+IFERROR(LARGE(F398:AA398,5),0)+IFERROR(LARGE(F398:AA398,6),0)</f>
        <v>28.085097718354138</v>
      </c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>
        <f>IFERROR(VLOOKUP($A398,'H60 TR200 M'!$AS$3:$AY$102,7,0),"")</f>
        <v>28.085097718354138</v>
      </c>
      <c r="W398" s="11" t="str">
        <f>IFERROR(VLOOKUP($A398,'H60 TR100 M'!$AJ$3:$AP$165,7,0),"")</f>
        <v/>
      </c>
      <c r="X398" s="11" t="str">
        <f>IFERROR(VLOOKUP($A398,'Liszkor M'!$BR$3:$BX$38,7,0),"")</f>
        <v/>
      </c>
      <c r="Y398" s="11" t="str">
        <f>IFERROR(VLOOKUP($A398,'KW M'!$BQ$2:$BW$10,7,0),"")</f>
        <v/>
      </c>
      <c r="Z398" s="11" t="str">
        <f>IFERROR(VLOOKUP($A398,'Wilga M'!$L$3:$R$41,7,0),"")</f>
        <v/>
      </c>
      <c r="AA398" s="11" t="str">
        <f>IFERROR(VLOOKUP($A398,'NM 200 M'!$M$6:$S$41,7,0),"")</f>
        <v/>
      </c>
      <c r="AB398" s="21">
        <f>MIN(COUNT(F398:AA398)-COUNT(#REF!,W398,#REF!)*0.1,6)</f>
        <v>1</v>
      </c>
    </row>
    <row r="399" spans="1:28">
      <c r="A399">
        <v>331</v>
      </c>
      <c r="B399" s="18" t="str">
        <f>VLOOKUP($A399,id!$C:$H,6,0)</f>
        <v>Złomańczuk Michał</v>
      </c>
      <c r="C399" s="18">
        <f>VLOOKUP($A399,id!$C:$H,4,0)</f>
        <v>0</v>
      </c>
      <c r="D399" s="2">
        <f>IF(E398=E399,D398,ROW(B397))</f>
        <v>397</v>
      </c>
      <c r="E399" s="10">
        <f>LARGE(F399:AA399,1)+IFERROR(LARGE(F399:AA399,2),0)+IFERROR(LARGE(F399:AA399,3),0)+IFERROR(LARGE(F399:AA399,4),0)+IFERROR(LARGE(F399:AA399,5),0)+IFERROR(LARGE(F399:AA399,6),0)</f>
        <v>27.746624162594731</v>
      </c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>
        <f>IFERROR(VLOOKUP($A399,'H60 TR200 M'!$AS$3:$AY$102,7,0),"")</f>
        <v>27.746624162594731</v>
      </c>
      <c r="W399" s="11" t="str">
        <f>IFERROR(VLOOKUP($A399,'H60 TR100 M'!$AJ$3:$AP$165,7,0),"")</f>
        <v/>
      </c>
      <c r="X399" s="11" t="str">
        <f>IFERROR(VLOOKUP($A399,'Liszkor M'!$BR$3:$BX$38,7,0),"")</f>
        <v/>
      </c>
      <c r="Y399" s="11" t="str">
        <f>IFERROR(VLOOKUP($A399,'KW M'!$BQ$2:$BW$10,7,0),"")</f>
        <v/>
      </c>
      <c r="Z399" s="11" t="str">
        <f>IFERROR(VLOOKUP($A399,'Wilga M'!$L$3:$R$41,7,0),"")</f>
        <v/>
      </c>
      <c r="AA399" s="11" t="str">
        <f>IFERROR(VLOOKUP($A399,'NM 200 M'!$M$6:$S$41,7,0),"")</f>
        <v/>
      </c>
      <c r="AB399" s="21">
        <f>MIN(COUNT(F399:AA399)-COUNT(#REF!,W399,#REF!)*0.1,6)</f>
        <v>1</v>
      </c>
    </row>
    <row r="400" spans="1:28">
      <c r="A400">
        <v>116</v>
      </c>
      <c r="B400" s="18" t="str">
        <f>VLOOKUP($A400,id!$C:$H,6,0)</f>
        <v>Korzewski Dobromir</v>
      </c>
      <c r="C400" s="18" t="str">
        <f>VLOOKUP($A400,id!$C:$H,4,0)</f>
        <v>Włóczymordy</v>
      </c>
      <c r="D400" s="2">
        <f>IF(E399=E400,D399,ROW(B398))</f>
        <v>398</v>
      </c>
      <c r="E400" s="10">
        <f>LARGE(F400:AA400,1)+IFERROR(LARGE(F400:AA400,2),0)+IFERROR(LARGE(F400:AA400,3),0)+IFERROR(LARGE(F400:AA400,4),0)+IFERROR(LARGE(F400:AA400,5),0)+IFERROR(LARGE(F400:AA400,6),0)</f>
        <v>27.511171657620384</v>
      </c>
      <c r="F400" s="11"/>
      <c r="G400" s="11"/>
      <c r="H400" s="11"/>
      <c r="I400" s="11"/>
      <c r="J400" s="11">
        <f>IFERROR(VLOOKUP($A400,'Mazurskie Tropy M'!$L$2:$R$39,7,0),"")</f>
        <v>27.511171657620384</v>
      </c>
      <c r="K400" s="11" t="str">
        <f>IFERROR(VLOOKUP($A400,'Grassor 300 M'!$BV$5:$CB$30,7,0),"")</f>
        <v/>
      </c>
      <c r="L400" s="11" t="str">
        <f>IFERROR(VLOOKUP($A400,'BO M'!$Q$2:$W$57,7,0),"")</f>
        <v/>
      </c>
      <c r="M400" s="11" t="str">
        <f>IFERROR(VLOOKUP($A400,'Hawran M'!$AN$3:$AT$38,7,0),"")</f>
        <v/>
      </c>
      <c r="N400" s="11" t="str">
        <f>IFERROR(VLOOKUP($A400,'Orientakcja 14 M'!$M$3:$S$43,7,0),"")</f>
        <v/>
      </c>
      <c r="O400" s="11" t="str">
        <f>IFERROR(VLOOKUP($A400,'ITOrient M'!$P$3:$V$37,7,0),"")</f>
        <v/>
      </c>
      <c r="P400" s="11" t="str">
        <f>IFERROR(VLOOKUP($A400,'Jatka M'!$K$4:$Q$19,7,0),"")</f>
        <v/>
      </c>
      <c r="Q400" s="11" t="str">
        <f>IFERROR(VLOOKUP($A400,'Korno M'!$AG$2:$AM$37,7,0),"")</f>
        <v/>
      </c>
      <c r="R400" s="11" t="str">
        <f>IFERROR(VLOOKUP($A400,'Mordownik M'!$H$3:$N$23,7,0),"")</f>
        <v/>
      </c>
      <c r="S400" s="11" t="str">
        <f>IFERROR(VLOOKUP($A400,'Orientakcja 15 M'!$M$3:$S$47,7,0),"")</f>
        <v/>
      </c>
      <c r="T400" s="11" t="str">
        <f>IFERROR(VLOOKUP($A400,'XXII Szago M'!$H$3:$N$45,7,0),"")</f>
        <v/>
      </c>
      <c r="U400" s="11" t="str">
        <f>IFERROR(VLOOKUP($A400,'XX zKompasem M'!$L$3:$R$33,7,0),"")</f>
        <v/>
      </c>
      <c r="V400" s="11" t="str">
        <f>IFERROR(VLOOKUP($A400,'H60 TR200 M'!$AS$3:$AY$102,7,0),"")</f>
        <v/>
      </c>
      <c r="W400" s="11" t="str">
        <f>IFERROR(VLOOKUP($A400,'H60 TR100 M'!$AJ$3:$AP$165,7,0),"")</f>
        <v/>
      </c>
      <c r="X400" s="11" t="str">
        <f>IFERROR(VLOOKUP($A400,'Liszkor M'!$BR$3:$BX$38,7,0),"")</f>
        <v/>
      </c>
      <c r="Y400" s="11" t="str">
        <f>IFERROR(VLOOKUP($A400,'KW M'!$BQ$2:$BW$10,7,0),"")</f>
        <v/>
      </c>
      <c r="Z400" s="11" t="str">
        <f>IFERROR(VLOOKUP($A400,'Wilga M'!$L$3:$R$41,7,0),"")</f>
        <v/>
      </c>
      <c r="AA400" s="11" t="str">
        <f>IFERROR(VLOOKUP($A400,'NM 200 M'!$M$6:$S$41,7,0),"")</f>
        <v/>
      </c>
      <c r="AB400" s="21">
        <f>MIN(COUNT(F400:AA400)-COUNT(#REF!,W400,#REF!)*0.1,6)</f>
        <v>1</v>
      </c>
    </row>
    <row r="401" spans="1:28">
      <c r="A401">
        <v>203</v>
      </c>
      <c r="B401" s="18" t="str">
        <f>VLOOKUP($A401,id!$C:$H,6,0)</f>
        <v>Zaryczny Krzysztof</v>
      </c>
      <c r="C401" s="18" t="str">
        <f>VLOOKUP($A401,id!$C:$H,4,0)</f>
        <v>Kluchy MTB</v>
      </c>
      <c r="D401" s="2">
        <f>IF(E400=E401,D400,ROW(B399))</f>
        <v>399</v>
      </c>
      <c r="E401" s="10">
        <f>LARGE(F401:AA401,1)+IFERROR(LARGE(F401:AA401,2),0)+IFERROR(LARGE(F401:AA401,3),0)+IFERROR(LARGE(F401:AA401,4),0)+IFERROR(LARGE(F401:AA401,5),0)+IFERROR(LARGE(F401:AA401,6),0)</f>
        <v>27.448340813634559</v>
      </c>
      <c r="F401" s="11"/>
      <c r="G401" s="11"/>
      <c r="H401" s="11"/>
      <c r="I401" s="11"/>
      <c r="J401" s="11" t="str">
        <f>IFERROR(VLOOKUP($A401,'Mazurskie Tropy M'!$L$2:$R$39,7,0),"")</f>
        <v/>
      </c>
      <c r="K401" s="11" t="str">
        <f>IFERROR(VLOOKUP($A401,'Grassor 300 M'!$BV$5:$CB$30,7,0),"")</f>
        <v/>
      </c>
      <c r="L401" s="11" t="str">
        <f>IFERROR(VLOOKUP($A401,'BO M'!$Q$2:$W$57,7,0),"")</f>
        <v/>
      </c>
      <c r="M401" s="11">
        <f>IFERROR(VLOOKUP($A401,'Hawran M'!$AN$3:$AT$38,7,0),"")</f>
        <v>27.448340813634559</v>
      </c>
      <c r="N401" s="11" t="str">
        <f>IFERROR(VLOOKUP($A401,'Orientakcja 14 M'!$M$3:$S$43,7,0),"")</f>
        <v/>
      </c>
      <c r="O401" s="11" t="str">
        <f>IFERROR(VLOOKUP($A401,'ITOrient M'!$P$3:$V$37,7,0),"")</f>
        <v/>
      </c>
      <c r="P401" s="11" t="str">
        <f>IFERROR(VLOOKUP($A401,'Jatka M'!$K$4:$Q$19,7,0),"")</f>
        <v/>
      </c>
      <c r="Q401" s="11" t="str">
        <f>IFERROR(VLOOKUP($A401,'Korno M'!$AG$2:$AM$37,7,0),"")</f>
        <v/>
      </c>
      <c r="R401" s="11" t="str">
        <f>IFERROR(VLOOKUP($A401,'Mordownik M'!$H$3:$N$23,7,0),"")</f>
        <v/>
      </c>
      <c r="S401" s="11" t="str">
        <f>IFERROR(VLOOKUP($A401,'Orientakcja 15 M'!$M$3:$S$47,7,0),"")</f>
        <v/>
      </c>
      <c r="T401" s="11" t="str">
        <f>IFERROR(VLOOKUP($A401,'XXII Szago M'!$H$3:$N$45,7,0),"")</f>
        <v/>
      </c>
      <c r="U401" s="11" t="str">
        <f>IFERROR(VLOOKUP($A401,'XX zKompasem M'!$L$3:$R$33,7,0),"")</f>
        <v/>
      </c>
      <c r="V401" s="11" t="str">
        <f>IFERROR(VLOOKUP($A401,'H60 TR200 M'!$AS$3:$AY$102,7,0),"")</f>
        <v/>
      </c>
      <c r="W401" s="11" t="str">
        <f>IFERROR(VLOOKUP($A401,'H60 TR100 M'!$AJ$3:$AP$165,7,0),"")</f>
        <v/>
      </c>
      <c r="X401" s="11" t="str">
        <f>IFERROR(VLOOKUP($A401,'Liszkor M'!$BR$3:$BX$38,7,0),"")</f>
        <v/>
      </c>
      <c r="Y401" s="11" t="str">
        <f>IFERROR(VLOOKUP($A401,'KW M'!$BQ$2:$BW$10,7,0),"")</f>
        <v/>
      </c>
      <c r="Z401" s="11" t="str">
        <f>IFERROR(VLOOKUP($A401,'Wilga M'!$L$3:$R$41,7,0),"")</f>
        <v/>
      </c>
      <c r="AA401" s="11" t="str">
        <f>IFERROR(VLOOKUP($A401,'NM 200 M'!$M$6:$S$41,7,0),"")</f>
        <v/>
      </c>
      <c r="AB401" s="21">
        <f>MIN(COUNT(F401:AA401)-COUNT(#REF!,W401,#REF!)*0.1,6)</f>
        <v>1</v>
      </c>
    </row>
    <row r="402" spans="1:28">
      <c r="A402">
        <v>171</v>
      </c>
      <c r="B402" s="18" t="str">
        <f>VLOOKUP($A402,id!$C:$H,6,0)</f>
        <v>Rudnicki Krzysztof</v>
      </c>
      <c r="C402" s="18" t="str">
        <f>VLOOKUP($A402,id!$C:$H,4,0)</f>
        <v>Brak</v>
      </c>
      <c r="D402" s="2">
        <f>IF(E401=E402,D401,ROW(B400))</f>
        <v>400</v>
      </c>
      <c r="E402" s="10">
        <f>LARGE(F402:AA402,1)+IFERROR(LARGE(F402:AA402,2),0)+IFERROR(LARGE(F402:AA402,3),0)+IFERROR(LARGE(F402:AA402,4),0)+IFERROR(LARGE(F402:AA402,5),0)+IFERROR(LARGE(F402:AA402,6),0)</f>
        <v>26.726740357089476</v>
      </c>
      <c r="F402" s="11"/>
      <c r="G402" s="11"/>
      <c r="H402" s="11"/>
      <c r="I402" s="11"/>
      <c r="J402" s="11" t="str">
        <f>IFERROR(VLOOKUP($A402,'Mazurskie Tropy M'!$L$2:$R$39,7,0),"")</f>
        <v/>
      </c>
      <c r="K402" s="11" t="str">
        <f>IFERROR(VLOOKUP($A402,'Grassor 300 M'!$BV$5:$CB$30,7,0),"")</f>
        <v/>
      </c>
      <c r="L402" s="11">
        <f>IFERROR(VLOOKUP($A402,'BO M'!$Q$2:$W$57,7,0),"")</f>
        <v>26.726740357089476</v>
      </c>
      <c r="M402" s="11" t="str">
        <f>IFERROR(VLOOKUP($A402,'Hawran M'!$AN$3:$AT$38,7,0),"")</f>
        <v/>
      </c>
      <c r="N402" s="11" t="str">
        <f>IFERROR(VLOOKUP($A402,'Orientakcja 14 M'!$M$3:$S$43,7,0),"")</f>
        <v/>
      </c>
      <c r="O402" s="11" t="str">
        <f>IFERROR(VLOOKUP($A402,'ITOrient M'!$P$3:$V$37,7,0),"")</f>
        <v/>
      </c>
      <c r="P402" s="11" t="str">
        <f>IFERROR(VLOOKUP($A402,'Jatka M'!$K$4:$Q$19,7,0),"")</f>
        <v/>
      </c>
      <c r="Q402" s="11" t="str">
        <f>IFERROR(VLOOKUP($A402,'Korno M'!$AG$2:$AM$37,7,0),"")</f>
        <v/>
      </c>
      <c r="R402" s="11" t="str">
        <f>IFERROR(VLOOKUP($A402,'Mordownik M'!$H$3:$N$23,7,0),"")</f>
        <v/>
      </c>
      <c r="S402" s="11" t="str">
        <f>IFERROR(VLOOKUP($A402,'Orientakcja 15 M'!$M$3:$S$47,7,0),"")</f>
        <v/>
      </c>
      <c r="T402" s="11" t="str">
        <f>IFERROR(VLOOKUP($A402,'XXII Szago M'!$H$3:$N$45,7,0),"")</f>
        <v/>
      </c>
      <c r="U402" s="11" t="str">
        <f>IFERROR(VLOOKUP($A402,'XX zKompasem M'!$L$3:$R$33,7,0),"")</f>
        <v/>
      </c>
      <c r="V402" s="11" t="str">
        <f>IFERROR(VLOOKUP($A402,'H60 TR200 M'!$AS$3:$AY$102,7,0),"")</f>
        <v/>
      </c>
      <c r="W402" s="11" t="str">
        <f>IFERROR(VLOOKUP($A402,'H60 TR100 M'!$AJ$3:$AP$165,7,0),"")</f>
        <v/>
      </c>
      <c r="X402" s="11" t="str">
        <f>IFERROR(VLOOKUP($A402,'Liszkor M'!$BR$3:$BX$38,7,0),"")</f>
        <v/>
      </c>
      <c r="Y402" s="11" t="str">
        <f>IFERROR(VLOOKUP($A402,'KW M'!$BQ$2:$BW$10,7,0),"")</f>
        <v/>
      </c>
      <c r="Z402" s="11" t="str">
        <f>IFERROR(VLOOKUP($A402,'Wilga M'!$L$3:$R$41,7,0),"")</f>
        <v/>
      </c>
      <c r="AA402" s="11" t="str">
        <f>IFERROR(VLOOKUP($A402,'NM 200 M'!$M$6:$S$41,7,0),"")</f>
        <v/>
      </c>
      <c r="AB402" s="21">
        <f>MIN(COUNT(F402:AA402)-COUNT(#REF!,W402,#REF!)*0.1,6)</f>
        <v>1</v>
      </c>
    </row>
    <row r="403" spans="1:28">
      <c r="A403">
        <v>465</v>
      </c>
      <c r="B403" s="18" t="str">
        <f>VLOOKUP($A403,id!$C:$H,6,0)</f>
        <v>Szałucki Przemysław</v>
      </c>
      <c r="C403" s="18" t="str">
        <f>VLOOKUP($A403,id!$C:$H,4,0)</f>
        <v>Pędzące Żółwie</v>
      </c>
      <c r="D403" s="2">
        <f>IF(E402=E403,D402,ROW(B401))</f>
        <v>401</v>
      </c>
      <c r="E403" s="10">
        <f>LARGE(F403:AA403,1)+IFERROR(LARGE(F403:AA403,2),0)+IFERROR(LARGE(F403:AA403,3),0)+IFERROR(LARGE(F403:AA403,4),0)+IFERROR(LARGE(F403:AA403,5),0)+IFERROR(LARGE(F403:AA403,6),0)</f>
        <v>26.473807563237557</v>
      </c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 t="str">
        <f>IFERROR(VLOOKUP($A403,'H60 TR200 M'!$AS$3:$AY$102,7,0),"")</f>
        <v/>
      </c>
      <c r="W403" s="11">
        <f>IFERROR(VLOOKUP($A403,'H60 TR100 M'!$AJ$3:$AP$165,7,0),"")</f>
        <v>26.473807563237557</v>
      </c>
      <c r="X403" s="11" t="str">
        <f>IFERROR(VLOOKUP($A403,'Liszkor M'!$BR$3:$BX$38,7,0),"")</f>
        <v/>
      </c>
      <c r="Y403" s="11" t="str">
        <f>IFERROR(VLOOKUP($A403,'KW M'!$BQ$2:$BW$10,7,0),"")</f>
        <v/>
      </c>
      <c r="Z403" s="11" t="str">
        <f>IFERROR(VLOOKUP($A403,'Wilga M'!$L$3:$R$41,7,0),"")</f>
        <v/>
      </c>
      <c r="AA403" s="11" t="str">
        <f>IFERROR(VLOOKUP($A403,'NM 200 M'!$M$6:$S$41,7,0),"")</f>
        <v/>
      </c>
      <c r="AB403" s="21">
        <f>MIN(COUNT(F403:AA403)-COUNT(#REF!,W403,#REF!)*0.1,6)</f>
        <v>0.9</v>
      </c>
    </row>
    <row r="404" spans="1:28">
      <c r="A404">
        <v>204</v>
      </c>
      <c r="B404" s="18" t="str">
        <f>VLOOKUP($A404,id!$C:$H,6,0)</f>
        <v>Neporozhnii Dmytro</v>
      </c>
      <c r="C404" s="18">
        <f>VLOOKUP($A404,id!$C:$H,4,0)</f>
        <v>0</v>
      </c>
      <c r="D404" s="2">
        <f>IF(E403=E404,D403,ROW(B402))</f>
        <v>402</v>
      </c>
      <c r="E404" s="10">
        <f>LARGE(F404:AA404,1)+IFERROR(LARGE(F404:AA404,2),0)+IFERROR(LARGE(F404:AA404,3),0)+IFERROR(LARGE(F404:AA404,4),0)+IFERROR(LARGE(F404:AA404,5),0)+IFERROR(LARGE(F404:AA404,6),0)</f>
        <v>26.412554367837028</v>
      </c>
      <c r="F404" s="11"/>
      <c r="G404" s="11"/>
      <c r="H404" s="11"/>
      <c r="I404" s="11"/>
      <c r="J404" s="11" t="str">
        <f>IFERROR(VLOOKUP($A404,'Mazurskie Tropy M'!$L$2:$R$39,7,0),"")</f>
        <v/>
      </c>
      <c r="K404" s="11" t="str">
        <f>IFERROR(VLOOKUP($A404,'Grassor 300 M'!$BV$5:$CB$30,7,0),"")</f>
        <v/>
      </c>
      <c r="L404" s="11" t="str">
        <f>IFERROR(VLOOKUP($A404,'BO M'!$Q$2:$W$57,7,0),"")</f>
        <v/>
      </c>
      <c r="M404" s="11">
        <f>IFERROR(VLOOKUP($A404,'Hawran M'!$AN$3:$AT$38,7,0),"")</f>
        <v>26.412554367837028</v>
      </c>
      <c r="N404" s="11" t="str">
        <f>IFERROR(VLOOKUP($A404,'Orientakcja 14 M'!$M$3:$S$43,7,0),"")</f>
        <v/>
      </c>
      <c r="O404" s="11" t="str">
        <f>IFERROR(VLOOKUP($A404,'ITOrient M'!$P$3:$V$37,7,0),"")</f>
        <v/>
      </c>
      <c r="P404" s="11" t="str">
        <f>IFERROR(VLOOKUP($A404,'Jatka M'!$K$4:$Q$19,7,0),"")</f>
        <v/>
      </c>
      <c r="Q404" s="11" t="str">
        <f>IFERROR(VLOOKUP($A404,'Korno M'!$AG$2:$AM$37,7,0),"")</f>
        <v/>
      </c>
      <c r="R404" s="11" t="str">
        <f>IFERROR(VLOOKUP($A404,'Mordownik M'!$H$3:$N$23,7,0),"")</f>
        <v/>
      </c>
      <c r="S404" s="11" t="str">
        <f>IFERROR(VLOOKUP($A404,'Orientakcja 15 M'!$M$3:$S$47,7,0),"")</f>
        <v/>
      </c>
      <c r="T404" s="11" t="str">
        <f>IFERROR(VLOOKUP($A404,'XXII Szago M'!$H$3:$N$45,7,0),"")</f>
        <v/>
      </c>
      <c r="U404" s="11" t="str">
        <f>IFERROR(VLOOKUP($A404,'XX zKompasem M'!$L$3:$R$33,7,0),"")</f>
        <v/>
      </c>
      <c r="V404" s="11" t="str">
        <f>IFERROR(VLOOKUP($A404,'H60 TR200 M'!$AS$3:$AY$102,7,0),"")</f>
        <v/>
      </c>
      <c r="W404" s="11" t="str">
        <f>IFERROR(VLOOKUP($A404,'H60 TR100 M'!$AJ$3:$AP$165,7,0),"")</f>
        <v/>
      </c>
      <c r="X404" s="11" t="str">
        <f>IFERROR(VLOOKUP($A404,'Liszkor M'!$BR$3:$BX$38,7,0),"")</f>
        <v/>
      </c>
      <c r="Y404" s="11" t="str">
        <f>IFERROR(VLOOKUP($A404,'KW M'!$BQ$2:$BW$10,7,0),"")</f>
        <v/>
      </c>
      <c r="Z404" s="11" t="str">
        <f>IFERROR(VLOOKUP($A404,'Wilga M'!$L$3:$R$41,7,0),"")</f>
        <v/>
      </c>
      <c r="AA404" s="11" t="str">
        <f>IFERROR(VLOOKUP($A404,'NM 200 M'!$M$6:$S$41,7,0),"")</f>
        <v/>
      </c>
      <c r="AB404" s="21">
        <f>MIN(COUNT(F404:AA404)-COUNT(#REF!,W404,#REF!)*0.1,6)</f>
        <v>1</v>
      </c>
    </row>
    <row r="405" spans="1:28">
      <c r="A405">
        <v>466</v>
      </c>
      <c r="B405" s="18" t="str">
        <f>VLOOKUP($A405,id!$C:$H,6,0)</f>
        <v>Michalski Grzegorz</v>
      </c>
      <c r="C405" s="18" t="str">
        <f>VLOOKUP($A405,id!$C:$H,4,0)</f>
        <v>Pędzące Żółwie</v>
      </c>
      <c r="D405" s="2">
        <f>IF(E404=E405,D404,ROW(B403))</f>
        <v>403</v>
      </c>
      <c r="E405" s="10">
        <f>LARGE(F405:AA405,1)+IFERROR(LARGE(F405:AA405,2),0)+IFERROR(LARGE(F405:AA405,3),0)+IFERROR(LARGE(F405:AA405,4),0)+IFERROR(LARGE(F405:AA405,5),0)+IFERROR(LARGE(F405:AA405,6),0)</f>
        <v>26.381166653257306</v>
      </c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 t="str">
        <f>IFERROR(VLOOKUP($A405,'H60 TR200 M'!$AS$3:$AY$102,7,0),"")</f>
        <v/>
      </c>
      <c r="W405" s="11">
        <f>IFERROR(VLOOKUP($A405,'H60 TR100 M'!$AJ$3:$AP$165,7,0),"")</f>
        <v>26.381166653257306</v>
      </c>
      <c r="X405" s="11" t="str">
        <f>IFERROR(VLOOKUP($A405,'Liszkor M'!$BR$3:$BX$38,7,0),"")</f>
        <v/>
      </c>
      <c r="Y405" s="11" t="str">
        <f>IFERROR(VLOOKUP($A405,'KW M'!$BQ$2:$BW$10,7,0),"")</f>
        <v/>
      </c>
      <c r="Z405" s="11" t="str">
        <f>IFERROR(VLOOKUP($A405,'Wilga M'!$L$3:$R$41,7,0),"")</f>
        <v/>
      </c>
      <c r="AA405" s="11" t="str">
        <f>IFERROR(VLOOKUP($A405,'NM 200 M'!$M$6:$S$41,7,0),"")</f>
        <v/>
      </c>
      <c r="AB405" s="21">
        <f>MIN(COUNT(F405:AA405)-COUNT(#REF!,W405,#REF!)*0.1,6)</f>
        <v>0.9</v>
      </c>
    </row>
    <row r="406" spans="1:28">
      <c r="A406">
        <v>467</v>
      </c>
      <c r="B406" s="18" t="str">
        <f>VLOOKUP($A406,id!$C:$H,6,0)</f>
        <v>Kowalski Paweł</v>
      </c>
      <c r="C406" s="18" t="str">
        <f>VLOOKUP($A406,id!$C:$H,4,0)</f>
        <v>Pędzące Żółwie</v>
      </c>
      <c r="D406" s="2">
        <f>IF(E405=E406,D405,ROW(B404))</f>
        <v>404</v>
      </c>
      <c r="E406" s="10">
        <f>LARGE(F406:AA406,1)+IFERROR(LARGE(F406:AA406,2),0)+IFERROR(LARGE(F406:AA406,3),0)+IFERROR(LARGE(F406:AA406,4),0)+IFERROR(LARGE(F406:AA406,5),0)+IFERROR(LARGE(F406:AA406,6),0)</f>
        <v>26.245972817741375</v>
      </c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 t="str">
        <f>IFERROR(VLOOKUP($A406,'H60 TR200 M'!$AS$3:$AY$102,7,0),"")</f>
        <v/>
      </c>
      <c r="W406" s="11">
        <f>IFERROR(VLOOKUP($A406,'H60 TR100 M'!$AJ$3:$AP$165,7,0),"")</f>
        <v>26.245972817741375</v>
      </c>
      <c r="X406" s="11" t="str">
        <f>IFERROR(VLOOKUP($A406,'Liszkor M'!$BR$3:$BX$38,7,0),"")</f>
        <v/>
      </c>
      <c r="Y406" s="11" t="str">
        <f>IFERROR(VLOOKUP($A406,'KW M'!$BQ$2:$BW$10,7,0),"")</f>
        <v/>
      </c>
      <c r="Z406" s="11" t="str">
        <f>IFERROR(VLOOKUP($A406,'Wilga M'!$L$3:$R$41,7,0),"")</f>
        <v/>
      </c>
      <c r="AA406" s="11" t="str">
        <f>IFERROR(VLOOKUP($A406,'NM 200 M'!$M$6:$S$41,7,0),"")</f>
        <v/>
      </c>
      <c r="AB406" s="21">
        <f>MIN(COUNT(F406:AA406)-COUNT(#REF!,W406,#REF!)*0.1,6)</f>
        <v>0.9</v>
      </c>
    </row>
    <row r="407" spans="1:28">
      <c r="A407">
        <v>332</v>
      </c>
      <c r="B407" s="18" t="str">
        <f>VLOOKUP($A407,id!$C:$H,6,0)</f>
        <v>Alicki Marcin</v>
      </c>
      <c r="C407" s="18" t="str">
        <f>VLOOKUP($A407,id!$C:$H,4,0)</f>
        <v>Starostwo Powiatowe w Pucku</v>
      </c>
      <c r="D407" s="2">
        <f>IF(E406=E407,D406,ROW(B405))</f>
        <v>405</v>
      </c>
      <c r="E407" s="10">
        <f>LARGE(F407:AA407,1)+IFERROR(LARGE(F407:AA407,2),0)+IFERROR(LARGE(F407:AA407,3),0)+IFERROR(LARGE(F407:AA407,4),0)+IFERROR(LARGE(F407:AA407,5),0)+IFERROR(LARGE(F407:AA407,6),0)</f>
        <v>26.010637815490231</v>
      </c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>
        <f>IFERROR(VLOOKUP($A407,'H60 TR200 M'!$AS$3:$AY$102,7,0),"")</f>
        <v>26.010637815490231</v>
      </c>
      <c r="W407" s="11" t="str">
        <f>IFERROR(VLOOKUP($A407,'H60 TR100 M'!$AJ$3:$AP$165,7,0),"")</f>
        <v/>
      </c>
      <c r="X407" s="11" t="str">
        <f>IFERROR(VLOOKUP($A407,'Liszkor M'!$BR$3:$BX$38,7,0),"")</f>
        <v/>
      </c>
      <c r="Y407" s="11" t="str">
        <f>IFERROR(VLOOKUP($A407,'KW M'!$BQ$2:$BW$10,7,0),"")</f>
        <v/>
      </c>
      <c r="Z407" s="11" t="str">
        <f>IFERROR(VLOOKUP($A407,'Wilga M'!$L$3:$R$41,7,0),"")</f>
        <v/>
      </c>
      <c r="AA407" s="11" t="str">
        <f>IFERROR(VLOOKUP($A407,'NM 200 M'!$M$6:$S$41,7,0),"")</f>
        <v/>
      </c>
      <c r="AB407" s="21">
        <f>MIN(COUNT(F407:AA407)-COUNT(#REF!,W407,#REF!)*0.1,6)</f>
        <v>1</v>
      </c>
    </row>
    <row r="408" spans="1:28">
      <c r="A408">
        <v>333</v>
      </c>
      <c r="B408" s="18" t="str">
        <f>VLOOKUP($A408,id!$C:$H,6,0)</f>
        <v>Matejewski Marek</v>
      </c>
      <c r="C408" s="18" t="str">
        <f>VLOOKUP($A408,id!$C:$H,4,0)</f>
        <v>Starostwo Powiatowe w Pucku</v>
      </c>
      <c r="D408" s="2">
        <f>IF(E407=E408,D407,ROW(B406))</f>
        <v>406</v>
      </c>
      <c r="E408" s="10">
        <f>LARGE(F408:AA408,1)+IFERROR(LARGE(F408:AA408,2),0)+IFERROR(LARGE(F408:AA408,3),0)+IFERROR(LARGE(F408:AA408,4),0)+IFERROR(LARGE(F408:AA408,5),0)+IFERROR(LARGE(F408:AA408,6),0)</f>
        <v>26.00008583260362</v>
      </c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>
        <f>IFERROR(VLOOKUP($A408,'H60 TR200 M'!$AS$3:$AY$102,7,0),"")</f>
        <v>26.00008583260362</v>
      </c>
      <c r="W408" s="11" t="str">
        <f>IFERROR(VLOOKUP($A408,'H60 TR100 M'!$AJ$3:$AP$165,7,0),"")</f>
        <v/>
      </c>
      <c r="X408" s="11" t="str">
        <f>IFERROR(VLOOKUP($A408,'Liszkor M'!$BR$3:$BX$38,7,0),"")</f>
        <v/>
      </c>
      <c r="Y408" s="11" t="str">
        <f>IFERROR(VLOOKUP($A408,'KW M'!$BQ$2:$BW$10,7,0),"")</f>
        <v/>
      </c>
      <c r="Z408" s="11" t="str">
        <f>IFERROR(VLOOKUP($A408,'Wilga M'!$L$3:$R$41,7,0),"")</f>
        <v/>
      </c>
      <c r="AA408" s="11" t="str">
        <f>IFERROR(VLOOKUP($A408,'NM 200 M'!$M$6:$S$41,7,0),"")</f>
        <v/>
      </c>
      <c r="AB408" s="21">
        <f>MIN(COUNT(F408:AA408)-COUNT(#REF!,W408,#REF!)*0.1,6)</f>
        <v>1</v>
      </c>
    </row>
    <row r="409" spans="1:28">
      <c r="A409">
        <v>266</v>
      </c>
      <c r="B409" s="18" t="str">
        <f>VLOOKUP($A409,id!$C:$H,6,0)</f>
        <v>Pawłowski Kacper</v>
      </c>
      <c r="C409" s="18">
        <f>VLOOKUP($A409,id!$C:$H,4,0)</f>
        <v>0</v>
      </c>
      <c r="D409" s="2">
        <f>IF(E408=E409,D408,ROW(B407))</f>
        <v>407</v>
      </c>
      <c r="E409" s="10">
        <f>LARGE(F409:AA409,1)+IFERROR(LARGE(F409:AA409,2),0)+IFERROR(LARGE(F409:AA409,3),0)+IFERROR(LARGE(F409:AA409,4),0)+IFERROR(LARGE(F409:AA409,5),0)+IFERROR(LARGE(F409:AA409,6),0)</f>
        <v>25.68149345913799</v>
      </c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>
        <f>IFERROR(VLOOKUP($A409,'Orientakcja 15 M'!$M$3:$S$47,7,0),"")</f>
        <v>25.68149345913799</v>
      </c>
      <c r="T409" s="11" t="str">
        <f>IFERROR(VLOOKUP($A409,'XXII Szago M'!$H$3:$N$45,7,0),"")</f>
        <v/>
      </c>
      <c r="U409" s="11" t="str">
        <f>IFERROR(VLOOKUP($A409,'XX zKompasem M'!$L$3:$R$33,7,0),"")</f>
        <v/>
      </c>
      <c r="V409" s="11" t="str">
        <f>IFERROR(VLOOKUP($A409,'H60 TR200 M'!$AS$3:$AY$102,7,0),"")</f>
        <v/>
      </c>
      <c r="W409" s="11" t="str">
        <f>IFERROR(VLOOKUP($A409,'H60 TR100 M'!$AJ$3:$AP$165,7,0),"")</f>
        <v/>
      </c>
      <c r="X409" s="11" t="str">
        <f>IFERROR(VLOOKUP($A409,'Liszkor M'!$BR$3:$BX$38,7,0),"")</f>
        <v/>
      </c>
      <c r="Y409" s="11" t="str">
        <f>IFERROR(VLOOKUP($A409,'KW M'!$BQ$2:$BW$10,7,0),"")</f>
        <v/>
      </c>
      <c r="Z409" s="11" t="str">
        <f>IFERROR(VLOOKUP($A409,'Wilga M'!$L$3:$R$41,7,0),"")</f>
        <v/>
      </c>
      <c r="AA409" s="11" t="str">
        <f>IFERROR(VLOOKUP($A409,'NM 200 M'!$M$6:$S$41,7,0),"")</f>
        <v/>
      </c>
      <c r="AB409" s="21">
        <f>MIN(COUNT(F409:AA409)-COUNT(#REF!,W409,#REF!)*0.1,6)</f>
        <v>1</v>
      </c>
    </row>
    <row r="410" spans="1:28">
      <c r="A410">
        <v>285</v>
      </c>
      <c r="B410" s="18" t="str">
        <f>VLOOKUP($A410,id!$C:$H,6,0)</f>
        <v>Dąbrowski Jacek</v>
      </c>
      <c r="C410" s="18">
        <f>VLOOKUP($A410,id!$C:$H,4,0)</f>
        <v>0</v>
      </c>
      <c r="D410" s="2">
        <f>IF(E409=E410,D409,ROW(B408))</f>
        <v>408</v>
      </c>
      <c r="E410" s="10">
        <f>LARGE(F410:AA410,1)+IFERROR(LARGE(F410:AA410,2),0)+IFERROR(LARGE(F410:AA410,3),0)+IFERROR(LARGE(F410:AA410,4),0)+IFERROR(LARGE(F410:AA410,5),0)+IFERROR(LARGE(F410:AA410,6),0)</f>
        <v>25.607857225114468</v>
      </c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 t="str">
        <f>IFERROR(VLOOKUP($A410,'XXII Szago M'!$H$3:$N$45,7,0),"")</f>
        <v/>
      </c>
      <c r="U410" s="11">
        <f>IFERROR(VLOOKUP($A410,'XX zKompasem M'!$L$3:$R$33,7,0),"")</f>
        <v>25.607857225114468</v>
      </c>
      <c r="V410" s="11" t="str">
        <f>IFERROR(VLOOKUP($A410,'H60 TR200 M'!$AS$3:$AY$102,7,0),"")</f>
        <v/>
      </c>
      <c r="W410" s="11" t="str">
        <f>IFERROR(VLOOKUP($A410,'H60 TR100 M'!$AJ$3:$AP$165,7,0),"")</f>
        <v/>
      </c>
      <c r="X410" s="11" t="str">
        <f>IFERROR(VLOOKUP($A410,'Liszkor M'!$BR$3:$BX$38,7,0),"")</f>
        <v/>
      </c>
      <c r="Y410" s="11" t="str">
        <f>IFERROR(VLOOKUP($A410,'KW M'!$BQ$2:$BW$10,7,0),"")</f>
        <v/>
      </c>
      <c r="Z410" s="11" t="str">
        <f>IFERROR(VLOOKUP($A410,'Wilga M'!$L$3:$R$41,7,0),"")</f>
        <v/>
      </c>
      <c r="AA410" s="11" t="str">
        <f>IFERROR(VLOOKUP($A410,'NM 200 M'!$M$6:$S$41,7,0),"")</f>
        <v/>
      </c>
      <c r="AB410" s="21">
        <f>MIN(COUNT(F410:AA410)-COUNT(#REF!,W410,#REF!)*0.1,6)</f>
        <v>1</v>
      </c>
    </row>
    <row r="411" spans="1:28">
      <c r="A411">
        <v>468</v>
      </c>
      <c r="B411" s="18" t="str">
        <f>VLOOKUP($A411,id!$C:$H,6,0)</f>
        <v>Polasz Jacek</v>
      </c>
      <c r="C411" s="18" t="str">
        <f>VLOOKUP($A411,id!$C:$H,4,0)</f>
        <v>Wykrosmki TSA</v>
      </c>
      <c r="D411" s="2">
        <f>IF(E410=E411,D410,ROW(B409))</f>
        <v>409</v>
      </c>
      <c r="E411" s="10">
        <f>LARGE(F411:AA411,1)+IFERROR(LARGE(F411:AA411,2),0)+IFERROR(LARGE(F411:AA411,3),0)+IFERROR(LARGE(F411:AA411,4),0)+IFERROR(LARGE(F411:AA411,5),0)+IFERROR(LARGE(F411:AA411,6),0)</f>
        <v>25.425786167186956</v>
      </c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 t="str">
        <f>IFERROR(VLOOKUP($A411,'H60 TR200 M'!$AS$3:$AY$102,7,0),"")</f>
        <v/>
      </c>
      <c r="W411" s="11">
        <f>IFERROR(VLOOKUP($A411,'H60 TR100 M'!$AJ$3:$AP$165,7,0),"")</f>
        <v>25.425786167186956</v>
      </c>
      <c r="X411" s="11" t="str">
        <f>IFERROR(VLOOKUP($A411,'Liszkor M'!$BR$3:$BX$38,7,0),"")</f>
        <v/>
      </c>
      <c r="Y411" s="11" t="str">
        <f>IFERROR(VLOOKUP($A411,'KW M'!$BQ$2:$BW$10,7,0),"")</f>
        <v/>
      </c>
      <c r="Z411" s="11" t="str">
        <f>IFERROR(VLOOKUP($A411,'Wilga M'!$L$3:$R$41,7,0),"")</f>
        <v/>
      </c>
      <c r="AA411" s="11" t="str">
        <f>IFERROR(VLOOKUP($A411,'NM 200 M'!$M$6:$S$41,7,0),"")</f>
        <v/>
      </c>
      <c r="AB411" s="21">
        <f>MIN(COUNT(F411:AA411)-COUNT(#REF!,W411,#REF!)*0.1,6)</f>
        <v>0.9</v>
      </c>
    </row>
    <row r="412" spans="1:28">
      <c r="A412">
        <v>335</v>
      </c>
      <c r="B412" s="18" t="str">
        <f>VLOOKUP($A412,id!$C:$H,6,0)</f>
        <v>Bielewicz Radosław</v>
      </c>
      <c r="C412" s="18">
        <f>VLOOKUP($A412,id!$C:$H,4,0)</f>
        <v>0</v>
      </c>
      <c r="D412" s="2">
        <f>IF(E411=E412,D411,ROW(B410))</f>
        <v>410</v>
      </c>
      <c r="E412" s="10">
        <f>LARGE(F412:AA412,1)+IFERROR(LARGE(F412:AA412,2),0)+IFERROR(LARGE(F412:AA412,3),0)+IFERROR(LARGE(F412:AA412,4),0)+IFERROR(LARGE(F412:AA412,5),0)+IFERROR(LARGE(F412:AA412,6),0)</f>
        <v>25.292990536996303</v>
      </c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>
        <f>IFERROR(VLOOKUP($A412,'H60 TR200 M'!$AS$3:$AY$102,7,0),"")</f>
        <v>25.292990536996303</v>
      </c>
      <c r="W412" s="11" t="str">
        <f>IFERROR(VLOOKUP($A412,'H60 TR100 M'!$AJ$3:$AP$165,7,0),"")</f>
        <v/>
      </c>
      <c r="X412" s="11" t="str">
        <f>IFERROR(VLOOKUP($A412,'Liszkor M'!$BR$3:$BX$38,7,0),"")</f>
        <v/>
      </c>
      <c r="Y412" s="11" t="str">
        <f>IFERROR(VLOOKUP($A412,'KW M'!$BQ$2:$BW$10,7,0),"")</f>
        <v/>
      </c>
      <c r="Z412" s="11" t="str">
        <f>IFERROR(VLOOKUP($A412,'Wilga M'!$L$3:$R$41,7,0),"")</f>
        <v/>
      </c>
      <c r="AA412" s="11" t="str">
        <f>IFERROR(VLOOKUP($A412,'NM 200 M'!$M$6:$S$41,7,0),"")</f>
        <v/>
      </c>
      <c r="AB412" s="21">
        <f>MIN(COUNT(F412:AA412)-COUNT(#REF!,W412,#REF!)*0.1,6)</f>
        <v>1</v>
      </c>
    </row>
    <row r="413" spans="1:28">
      <c r="A413">
        <v>336</v>
      </c>
      <c r="B413" s="18" t="str">
        <f>VLOOKUP($A413,id!$C:$H,6,0)</f>
        <v>Kuniniec Michał</v>
      </c>
      <c r="C413" s="18" t="str">
        <f>VLOOKUP($A413,id!$C:$H,4,0)</f>
        <v>Venezia MTB</v>
      </c>
      <c r="D413" s="2">
        <f>IF(E412=E413,D412,ROW(B411))</f>
        <v>411</v>
      </c>
      <c r="E413" s="10">
        <f>LARGE(F413:AA413,1)+IFERROR(LARGE(F413:AA413,2),0)+IFERROR(LARGE(F413:AA413,3),0)+IFERROR(LARGE(F413:AA413,4),0)+IFERROR(LARGE(F413:AA413,5),0)+IFERROR(LARGE(F413:AA413,6),0)</f>
        <v>25.154542330787432</v>
      </c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>
        <f>IFERROR(VLOOKUP($A413,'H60 TR200 M'!$AS$3:$AY$102,7,0),"")</f>
        <v>25.154542330787432</v>
      </c>
      <c r="W413" s="11" t="str">
        <f>IFERROR(VLOOKUP($A413,'H60 TR100 M'!$AJ$3:$AP$165,7,0),"")</f>
        <v/>
      </c>
      <c r="X413" s="11" t="str">
        <f>IFERROR(VLOOKUP($A413,'Liszkor M'!$BR$3:$BX$38,7,0),"")</f>
        <v/>
      </c>
      <c r="Y413" s="11" t="str">
        <f>IFERROR(VLOOKUP($A413,'KW M'!$BQ$2:$BW$10,7,0),"")</f>
        <v/>
      </c>
      <c r="Z413" s="11" t="str">
        <f>IFERROR(VLOOKUP($A413,'Wilga M'!$L$3:$R$41,7,0),"")</f>
        <v/>
      </c>
      <c r="AA413" s="11" t="str">
        <f>IFERROR(VLOOKUP($A413,'NM 200 M'!$M$6:$S$41,7,0),"")</f>
        <v/>
      </c>
      <c r="AB413" s="21">
        <f>MIN(COUNT(F413:AA413)-COUNT(#REF!,W413,#REF!)*0.1,6)</f>
        <v>1</v>
      </c>
    </row>
    <row r="414" spans="1:28">
      <c r="A414">
        <v>337</v>
      </c>
      <c r="B414" s="18" t="str">
        <f>VLOOKUP($A414,id!$C:$H,6,0)</f>
        <v>Winek Tomasz</v>
      </c>
      <c r="C414" s="18" t="str">
        <f>VLOOKUP($A414,id!$C:$H,4,0)</f>
        <v>Venezia MTB</v>
      </c>
      <c r="D414" s="2">
        <f>IF(E413=E414,D413,ROW(B412))</f>
        <v>412</v>
      </c>
      <c r="E414" s="10">
        <f>LARGE(F414:AA414,1)+IFERROR(LARGE(F414:AA414,2),0)+IFERROR(LARGE(F414:AA414,3),0)+IFERROR(LARGE(F414:AA414,4),0)+IFERROR(LARGE(F414:AA414,5),0)+IFERROR(LARGE(F414:AA414,6),0)</f>
        <v>25.145242366897019</v>
      </c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>
        <f>IFERROR(VLOOKUP($A414,'H60 TR200 M'!$AS$3:$AY$102,7,0),"")</f>
        <v>25.145242366897019</v>
      </c>
      <c r="W414" s="11" t="str">
        <f>IFERROR(VLOOKUP($A414,'H60 TR100 M'!$AJ$3:$AP$165,7,0),"")</f>
        <v/>
      </c>
      <c r="X414" s="11" t="str">
        <f>IFERROR(VLOOKUP($A414,'Liszkor M'!$BR$3:$BX$38,7,0),"")</f>
        <v/>
      </c>
      <c r="Y414" s="11" t="str">
        <f>IFERROR(VLOOKUP($A414,'KW M'!$BQ$2:$BW$10,7,0),"")</f>
        <v/>
      </c>
      <c r="Z414" s="11" t="str">
        <f>IFERROR(VLOOKUP($A414,'Wilga M'!$L$3:$R$41,7,0),"")</f>
        <v/>
      </c>
      <c r="AA414" s="11" t="str">
        <f>IFERROR(VLOOKUP($A414,'NM 200 M'!$M$6:$S$41,7,0),"")</f>
        <v/>
      </c>
      <c r="AB414" s="21">
        <f>MIN(COUNT(F414:AA414)-COUNT(#REF!,W414,#REF!)*0.1,6)</f>
        <v>1</v>
      </c>
    </row>
    <row r="415" spans="1:28">
      <c r="A415">
        <v>469</v>
      </c>
      <c r="B415" s="18" t="str">
        <f>VLOOKUP($A415,id!$C:$H,6,0)</f>
        <v>Lewandowski Rafał</v>
      </c>
      <c r="C415" s="18" t="str">
        <f>VLOOKUP($A415,id!$C:$H,4,0)</f>
        <v>Pędzące Żółwie</v>
      </c>
      <c r="D415" s="2">
        <f>IF(E414=E415,D414,ROW(B413))</f>
        <v>413</v>
      </c>
      <c r="E415" s="10">
        <f>LARGE(F415:AA415,1)+IFERROR(LARGE(F415:AA415,2),0)+IFERROR(LARGE(F415:AA415,3),0)+IFERROR(LARGE(F415:AA415,4),0)+IFERROR(LARGE(F415:AA415,5),0)+IFERROR(LARGE(F415:AA415,6),0)</f>
        <v>24.605599516632537</v>
      </c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 t="str">
        <f>IFERROR(VLOOKUP($A415,'H60 TR200 M'!$AS$3:$AY$102,7,0),"")</f>
        <v/>
      </c>
      <c r="W415" s="11">
        <f>IFERROR(VLOOKUP($A415,'H60 TR100 M'!$AJ$3:$AP$165,7,0),"")</f>
        <v>24.605599516632537</v>
      </c>
      <c r="X415" s="11" t="str">
        <f>IFERROR(VLOOKUP($A415,'Liszkor M'!$BR$3:$BX$38,7,0),"")</f>
        <v/>
      </c>
      <c r="Y415" s="11" t="str">
        <f>IFERROR(VLOOKUP($A415,'KW M'!$BQ$2:$BW$10,7,0),"")</f>
        <v/>
      </c>
      <c r="Z415" s="11" t="str">
        <f>IFERROR(VLOOKUP($A415,'Wilga M'!$L$3:$R$41,7,0),"")</f>
        <v/>
      </c>
      <c r="AA415" s="11" t="str">
        <f>IFERROR(VLOOKUP($A415,'NM 200 M'!$M$6:$S$41,7,0),"")</f>
        <v/>
      </c>
      <c r="AB415" s="21">
        <f>MIN(COUNT(F415:AA415)-COUNT(#REF!,W415,#REF!)*0.1,6)</f>
        <v>0.9</v>
      </c>
    </row>
    <row r="416" spans="1:28">
      <c r="A416">
        <v>338</v>
      </c>
      <c r="B416" s="18" t="str">
        <f>VLOOKUP($A416,id!$C:$H,6,0)</f>
        <v>Wiśniewski Łukasz</v>
      </c>
      <c r="C416" s="18">
        <f>VLOOKUP($A416,id!$C:$H,4,0)</f>
        <v>0</v>
      </c>
      <c r="D416" s="2">
        <f>IF(E415=E416,D415,ROW(B414))</f>
        <v>414</v>
      </c>
      <c r="E416" s="10">
        <f>LARGE(F416:AA416,1)+IFERROR(LARGE(F416:AA416,2),0)+IFERROR(LARGE(F416:AA416,3),0)+IFERROR(LARGE(F416:AA416,4),0)+IFERROR(LARGE(F416:AA416,5),0)+IFERROR(LARGE(F416:AA416,6),0)</f>
        <v>24.446763412260989</v>
      </c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>
        <f>IFERROR(VLOOKUP($A416,'H60 TR200 M'!$AS$3:$AY$102,7,0),"")</f>
        <v>24.446763412260989</v>
      </c>
      <c r="W416" s="11" t="str">
        <f>IFERROR(VLOOKUP($A416,'H60 TR100 M'!$AJ$3:$AP$165,7,0),"")</f>
        <v/>
      </c>
      <c r="X416" s="11" t="str">
        <f>IFERROR(VLOOKUP($A416,'Liszkor M'!$BR$3:$BX$38,7,0),"")</f>
        <v/>
      </c>
      <c r="Y416" s="11" t="str">
        <f>IFERROR(VLOOKUP($A416,'KW M'!$BQ$2:$BW$10,7,0),"")</f>
        <v/>
      </c>
      <c r="Z416" s="11" t="str">
        <f>IFERROR(VLOOKUP($A416,'Wilga M'!$L$3:$R$41,7,0),"")</f>
        <v/>
      </c>
      <c r="AA416" s="11" t="str">
        <f>IFERROR(VLOOKUP($A416,'NM 200 M'!$M$6:$S$41,7,0),"")</f>
        <v/>
      </c>
      <c r="AB416" s="21">
        <f>MIN(COUNT(F416:AA416)-COUNT(#REF!,W416,#REF!)*0.1,6)</f>
        <v>1</v>
      </c>
    </row>
    <row r="417" spans="1:28">
      <c r="A417">
        <v>173</v>
      </c>
      <c r="B417" s="18" t="str">
        <f>VLOOKUP($A417,id!$C:$H,6,0)</f>
        <v>Procek Tomasz</v>
      </c>
      <c r="C417" s="18">
        <f>VLOOKUP($A417,id!$C:$H,4,0)</f>
        <v>0</v>
      </c>
      <c r="D417" s="2">
        <f>IF(E416=E417,D416,ROW(B415))</f>
        <v>415</v>
      </c>
      <c r="E417" s="10">
        <f>LARGE(F417:AA417,1)+IFERROR(LARGE(F417:AA417,2),0)+IFERROR(LARGE(F417:AA417,3),0)+IFERROR(LARGE(F417:AA417,4),0)+IFERROR(LARGE(F417:AA417,5),0)+IFERROR(LARGE(F417:AA417,6),0)</f>
        <v>23.895006608068407</v>
      </c>
      <c r="F417" s="11"/>
      <c r="G417" s="11"/>
      <c r="H417" s="11"/>
      <c r="I417" s="11"/>
      <c r="J417" s="11" t="str">
        <f>IFERROR(VLOOKUP($A417,'Mazurskie Tropy M'!$L$2:$R$39,7,0),"")</f>
        <v/>
      </c>
      <c r="K417" s="11" t="str">
        <f>IFERROR(VLOOKUP($A417,'Grassor 300 M'!$BV$5:$CB$30,7,0),"")</f>
        <v/>
      </c>
      <c r="L417" s="11">
        <f>IFERROR(VLOOKUP($A417,'BO M'!$Q$2:$W$57,7,0),"")</f>
        <v>23.895006608068407</v>
      </c>
      <c r="M417" s="11" t="str">
        <f>IFERROR(VLOOKUP($A417,'Hawran M'!$AN$3:$AT$38,7,0),"")</f>
        <v/>
      </c>
      <c r="N417" s="11" t="str">
        <f>IFERROR(VLOOKUP($A417,'Orientakcja 14 M'!$M$3:$S$43,7,0),"")</f>
        <v/>
      </c>
      <c r="O417" s="11" t="str">
        <f>IFERROR(VLOOKUP($A417,'ITOrient M'!$P$3:$V$37,7,0),"")</f>
        <v/>
      </c>
      <c r="P417" s="11" t="str">
        <f>IFERROR(VLOOKUP($A417,'Jatka M'!$K$4:$Q$19,7,0),"")</f>
        <v/>
      </c>
      <c r="Q417" s="11" t="str">
        <f>IFERROR(VLOOKUP($A417,'Korno M'!$AG$2:$AM$37,7,0),"")</f>
        <v/>
      </c>
      <c r="R417" s="11" t="str">
        <f>IFERROR(VLOOKUP($A417,'Mordownik M'!$H$3:$N$23,7,0),"")</f>
        <v/>
      </c>
      <c r="S417" s="11" t="str">
        <f>IFERROR(VLOOKUP($A417,'Orientakcja 15 M'!$M$3:$S$47,7,0),"")</f>
        <v/>
      </c>
      <c r="T417" s="11" t="str">
        <f>IFERROR(VLOOKUP($A417,'XXII Szago M'!$H$3:$N$45,7,0),"")</f>
        <v/>
      </c>
      <c r="U417" s="11" t="str">
        <f>IFERROR(VLOOKUP($A417,'XX zKompasem M'!$L$3:$R$33,7,0),"")</f>
        <v/>
      </c>
      <c r="V417" s="11" t="str">
        <f>IFERROR(VLOOKUP($A417,'H60 TR200 M'!$AS$3:$AY$102,7,0),"")</f>
        <v/>
      </c>
      <c r="W417" s="11" t="str">
        <f>IFERROR(VLOOKUP($A417,'H60 TR100 M'!$AJ$3:$AP$165,7,0),"")</f>
        <v/>
      </c>
      <c r="X417" s="11" t="str">
        <f>IFERROR(VLOOKUP($A417,'Liszkor M'!$BR$3:$BX$38,7,0),"")</f>
        <v/>
      </c>
      <c r="Y417" s="11" t="str">
        <f>IFERROR(VLOOKUP($A417,'KW M'!$BQ$2:$BW$10,7,0),"")</f>
        <v/>
      </c>
      <c r="Z417" s="11" t="str">
        <f>IFERROR(VLOOKUP($A417,'Wilga M'!$L$3:$R$41,7,0),"")</f>
        <v/>
      </c>
      <c r="AA417" s="11" t="str">
        <f>IFERROR(VLOOKUP($A417,'NM 200 M'!$M$6:$S$41,7,0),"")</f>
        <v/>
      </c>
      <c r="AB417" s="21">
        <f>MIN(COUNT(F417:AA417)-COUNT(#REF!,W417,#REF!)*0.1,6)</f>
        <v>1</v>
      </c>
    </row>
    <row r="418" spans="1:28">
      <c r="A418">
        <v>470</v>
      </c>
      <c r="B418" s="18" t="str">
        <f>VLOOKUP($A418,id!$C:$H,6,0)</f>
        <v>Banachewicz Grzegorz</v>
      </c>
      <c r="C418" s="18" t="str">
        <f>VLOOKUP($A418,id!$C:$H,4,0)</f>
        <v>szweje</v>
      </c>
      <c r="D418" s="2">
        <f>IF(E417=E418,D417,ROW(B416))</f>
        <v>416</v>
      </c>
      <c r="E418" s="10">
        <f>LARGE(F418:AA418,1)+IFERROR(LARGE(F418:AA418,2),0)+IFERROR(LARGE(F418:AA418,3),0)+IFERROR(LARGE(F418:AA418,4),0)+IFERROR(LARGE(F418:AA418,5),0)+IFERROR(LARGE(F418:AA418,6),0)</f>
        <v>23.858580062748825</v>
      </c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 t="str">
        <f>IFERROR(VLOOKUP($A418,'H60 TR200 M'!$AS$3:$AY$102,7,0),"")</f>
        <v/>
      </c>
      <c r="W418" s="11">
        <f>IFERROR(VLOOKUP($A418,'H60 TR100 M'!$AJ$3:$AP$165,7,0),"")</f>
        <v>23.858580062748825</v>
      </c>
      <c r="X418" s="11" t="str">
        <f>IFERROR(VLOOKUP($A418,'Liszkor M'!$BR$3:$BX$38,7,0),"")</f>
        <v/>
      </c>
      <c r="Y418" s="11" t="str">
        <f>IFERROR(VLOOKUP($A418,'KW M'!$BQ$2:$BW$10,7,0),"")</f>
        <v/>
      </c>
      <c r="Z418" s="11" t="str">
        <f>IFERROR(VLOOKUP($A418,'Wilga M'!$L$3:$R$41,7,0),"")</f>
        <v/>
      </c>
      <c r="AA418" s="11" t="str">
        <f>IFERROR(VLOOKUP($A418,'NM 200 M'!$M$6:$S$41,7,0),"")</f>
        <v/>
      </c>
      <c r="AB418" s="21">
        <f>MIN(COUNT(F418:AA418)-COUNT(#REF!,W418,#REF!)*0.1,6)</f>
        <v>0.9</v>
      </c>
    </row>
    <row r="419" spans="1:28">
      <c r="A419">
        <v>339</v>
      </c>
      <c r="B419" s="18" t="str">
        <f>VLOOKUP($A419,id!$C:$H,6,0)</f>
        <v>Wodziński Marek</v>
      </c>
      <c r="C419" s="18" t="str">
        <f>VLOOKUP($A419,id!$C:$H,4,0)</f>
        <v>mamy.to</v>
      </c>
      <c r="D419" s="2">
        <f>IF(E418=E419,D418,ROW(B417))</f>
        <v>417</v>
      </c>
      <c r="E419" s="10">
        <f>LARGE(F419:AA419,1)+IFERROR(LARGE(F419:AA419,2),0)+IFERROR(LARGE(F419:AA419,3),0)+IFERROR(LARGE(F419:AA419,4),0)+IFERROR(LARGE(F419:AA419,5),0)+IFERROR(LARGE(F419:AA419,6),0)</f>
        <v>23.748284457624962</v>
      </c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>
        <f>IFERROR(VLOOKUP($A419,'H60 TR200 M'!$AS$3:$AY$102,7,0),"")</f>
        <v>23.748284457624962</v>
      </c>
      <c r="W419" s="11" t="str">
        <f>IFERROR(VLOOKUP($A419,'H60 TR100 M'!$AJ$3:$AP$165,7,0),"")</f>
        <v/>
      </c>
      <c r="X419" s="11" t="str">
        <f>IFERROR(VLOOKUP($A419,'Liszkor M'!$BR$3:$BX$38,7,0),"")</f>
        <v/>
      </c>
      <c r="Y419" s="11" t="str">
        <f>IFERROR(VLOOKUP($A419,'KW M'!$BQ$2:$BW$10,7,0),"")</f>
        <v/>
      </c>
      <c r="Z419" s="11" t="str">
        <f>IFERROR(VLOOKUP($A419,'Wilga M'!$L$3:$R$41,7,0),"")</f>
        <v/>
      </c>
      <c r="AA419" s="11" t="str">
        <f>IFERROR(VLOOKUP($A419,'NM 200 M'!$M$6:$S$41,7,0),"")</f>
        <v/>
      </c>
      <c r="AB419" s="21">
        <f>MIN(COUNT(F419:AA419)-COUNT(#REF!,W419,#REF!)*0.1,6)</f>
        <v>1</v>
      </c>
    </row>
    <row r="420" spans="1:28">
      <c r="A420">
        <v>340</v>
      </c>
      <c r="B420" s="18" t="str">
        <f>VLOOKUP($A420,id!$C:$H,6,0)</f>
        <v>Surdy Sławomir</v>
      </c>
      <c r="C420" s="18">
        <f>VLOOKUP($A420,id!$C:$H,4,0)</f>
        <v>0</v>
      </c>
      <c r="D420" s="2">
        <f>IF(E419=E420,D419,ROW(B418))</f>
        <v>418</v>
      </c>
      <c r="E420" s="10">
        <f>LARGE(F420:AA420,1)+IFERROR(LARGE(F420:AA420,2),0)+IFERROR(LARGE(F420:AA420,3),0)+IFERROR(LARGE(F420:AA420,4),0)+IFERROR(LARGE(F420:AA420,5),0)+IFERROR(LARGE(F420:AA420,6),0)</f>
        <v>23.422842471494249</v>
      </c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>
        <f>IFERROR(VLOOKUP($A420,'H60 TR200 M'!$AS$3:$AY$102,7,0),"")</f>
        <v>23.422842471494249</v>
      </c>
      <c r="W420" s="11" t="str">
        <f>IFERROR(VLOOKUP($A420,'H60 TR100 M'!$AJ$3:$AP$165,7,0),"")</f>
        <v/>
      </c>
      <c r="X420" s="11" t="str">
        <f>IFERROR(VLOOKUP($A420,'Liszkor M'!$BR$3:$BX$38,7,0),"")</f>
        <v/>
      </c>
      <c r="Y420" s="11" t="str">
        <f>IFERROR(VLOOKUP($A420,'KW M'!$BQ$2:$BW$10,7,0),"")</f>
        <v/>
      </c>
      <c r="Z420" s="11" t="str">
        <f>IFERROR(VLOOKUP($A420,'Wilga M'!$L$3:$R$41,7,0),"")</f>
        <v/>
      </c>
      <c r="AA420" s="11" t="str">
        <f>IFERROR(VLOOKUP($A420,'NM 200 M'!$M$6:$S$41,7,0),"")</f>
        <v/>
      </c>
      <c r="AB420" s="21">
        <f>MIN(COUNT(F420:AA420)-COUNT(#REF!,W420,#REF!)*0.1,6)</f>
        <v>1</v>
      </c>
    </row>
    <row r="421" spans="1:28">
      <c r="A421">
        <v>471</v>
      </c>
      <c r="B421" s="18" t="str">
        <f>VLOOKUP($A421,id!$C:$H,6,0)</f>
        <v>Bekier Piotr</v>
      </c>
      <c r="C421" s="18" t="str">
        <f>VLOOKUP($A421,id!$C:$H,4,0)</f>
        <v>Pancerne Rowery</v>
      </c>
      <c r="D421" s="2">
        <f>IF(E420=E421,D420,ROW(B419))</f>
        <v>419</v>
      </c>
      <c r="E421" s="10">
        <f>LARGE(F421:AA421,1)+IFERROR(LARGE(F421:AA421,2),0)+IFERROR(LARGE(F421:AA421,3),0)+IFERROR(LARGE(F421:AA421,4),0)+IFERROR(LARGE(F421:AA421,5),0)+IFERROR(LARGE(F421:AA421,6),0)</f>
        <v>23.063294060657196</v>
      </c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 t="str">
        <f>IFERROR(VLOOKUP($A421,'H60 TR200 M'!$AS$3:$AY$102,7,0),"")</f>
        <v/>
      </c>
      <c r="W421" s="11">
        <f>IFERROR(VLOOKUP($A421,'H60 TR100 M'!$AJ$3:$AP$165,7,0),"")</f>
        <v>23.063294060657196</v>
      </c>
      <c r="X421" s="11" t="str">
        <f>IFERROR(VLOOKUP($A421,'Liszkor M'!$BR$3:$BX$38,7,0),"")</f>
        <v/>
      </c>
      <c r="Y421" s="11" t="str">
        <f>IFERROR(VLOOKUP($A421,'KW M'!$BQ$2:$BW$10,7,0),"")</f>
        <v/>
      </c>
      <c r="Z421" s="11" t="str">
        <f>IFERROR(VLOOKUP($A421,'Wilga M'!$L$3:$R$41,7,0),"")</f>
        <v/>
      </c>
      <c r="AA421" s="11" t="str">
        <f>IFERROR(VLOOKUP($A421,'NM 200 M'!$M$6:$S$41,7,0),"")</f>
        <v/>
      </c>
      <c r="AB421" s="21">
        <f>MIN(COUNT(F421:AA421)-COUNT(#REF!,W421,#REF!)*0.1,6)</f>
        <v>0.9</v>
      </c>
    </row>
    <row r="422" spans="1:28">
      <c r="A422">
        <v>472</v>
      </c>
      <c r="B422" s="18" t="str">
        <f>VLOOKUP($A422,id!$C:$H,6,0)</f>
        <v>Wójcik Wojciech</v>
      </c>
      <c r="C422" s="18" t="str">
        <f>VLOOKUP($A422,id!$C:$H,4,0)</f>
        <v>Pancerne Rowery</v>
      </c>
      <c r="D422" s="2">
        <f>IF(E421=E422,D421,ROW(B420))</f>
        <v>420</v>
      </c>
      <c r="E422" s="10">
        <f>LARGE(F422:AA422,1)+IFERROR(LARGE(F422:AA422,2),0)+IFERROR(LARGE(F422:AA422,3),0)+IFERROR(LARGE(F422:AA422,4),0)+IFERROR(LARGE(F422:AA422,5),0)+IFERROR(LARGE(F422:AA422,6),0)</f>
        <v>23.058674141972848</v>
      </c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 t="str">
        <f>IFERROR(VLOOKUP($A422,'H60 TR200 M'!$AS$3:$AY$102,7,0),"")</f>
        <v/>
      </c>
      <c r="W422" s="11">
        <f>IFERROR(VLOOKUP($A422,'H60 TR100 M'!$AJ$3:$AP$165,7,0),"")</f>
        <v>23.058674141972848</v>
      </c>
      <c r="X422" s="11" t="str">
        <f>IFERROR(VLOOKUP($A422,'Liszkor M'!$BR$3:$BX$38,7,0),"")</f>
        <v/>
      </c>
      <c r="Y422" s="11" t="str">
        <f>IFERROR(VLOOKUP($A422,'KW M'!$BQ$2:$BW$10,7,0),"")</f>
        <v/>
      </c>
      <c r="Z422" s="11" t="str">
        <f>IFERROR(VLOOKUP($A422,'Wilga M'!$L$3:$R$41,7,0),"")</f>
        <v/>
      </c>
      <c r="AA422" s="11" t="str">
        <f>IFERROR(VLOOKUP($A422,'NM 200 M'!$M$6:$S$41,7,0),"")</f>
        <v/>
      </c>
      <c r="AB422" s="21">
        <f>MIN(COUNT(F422:AA422)-COUNT(#REF!,W422,#REF!)*0.1,6)</f>
        <v>0.9</v>
      </c>
    </row>
    <row r="423" spans="1:28">
      <c r="A423">
        <v>473</v>
      </c>
      <c r="B423" s="18" t="str">
        <f>VLOOKUP($A423,id!$C:$H,6,0)</f>
        <v>Siewert Janusz</v>
      </c>
      <c r="C423" s="18" t="str">
        <f>VLOOKUP($A423,id!$C:$H,4,0)</f>
        <v>Pancerne Rowery</v>
      </c>
      <c r="D423" s="2">
        <f>IF(E422=E423,D422,ROW(B421))</f>
        <v>421</v>
      </c>
      <c r="E423" s="10">
        <f>LARGE(F423:AA423,1)+IFERROR(LARGE(F423:AA423,2),0)+IFERROR(LARGE(F423:AA423,3),0)+IFERROR(LARGE(F423:AA423,4),0)+IFERROR(LARGE(F423:AA423,5),0)+IFERROR(LARGE(F423:AA423,6),0)</f>
        <v>23.054715684565281</v>
      </c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 t="str">
        <f>IFERROR(VLOOKUP($A423,'H60 TR200 M'!$AS$3:$AY$102,7,0),"")</f>
        <v/>
      </c>
      <c r="W423" s="11">
        <f>IFERROR(VLOOKUP($A423,'H60 TR100 M'!$AJ$3:$AP$165,7,0),"")</f>
        <v>23.054715684565281</v>
      </c>
      <c r="X423" s="11" t="str">
        <f>IFERROR(VLOOKUP($A423,'Liszkor M'!$BR$3:$BX$38,7,0),"")</f>
        <v/>
      </c>
      <c r="Y423" s="11" t="str">
        <f>IFERROR(VLOOKUP($A423,'KW M'!$BQ$2:$BW$10,7,0),"")</f>
        <v/>
      </c>
      <c r="Z423" s="11" t="str">
        <f>IFERROR(VLOOKUP($A423,'Wilga M'!$L$3:$R$41,7,0),"")</f>
        <v/>
      </c>
      <c r="AA423" s="11" t="str">
        <f>IFERROR(VLOOKUP($A423,'NM 200 M'!$M$6:$S$41,7,0),"")</f>
        <v/>
      </c>
      <c r="AB423" s="21">
        <f>MIN(COUNT(F423:AA423)-COUNT(#REF!,W423,#REF!)*0.1,6)</f>
        <v>0.9</v>
      </c>
    </row>
    <row r="424" spans="1:28">
      <c r="A424">
        <v>474</v>
      </c>
      <c r="B424" s="18" t="str">
        <f>VLOOKUP($A424,id!$C:$H,6,0)</f>
        <v>Wójcik Marcin</v>
      </c>
      <c r="C424" s="18" t="str">
        <f>VLOOKUP($A424,id!$C:$H,4,0)</f>
        <v>Pancerne Rowery</v>
      </c>
      <c r="D424" s="2">
        <f>IF(E423=E424,D423,ROW(B422))</f>
        <v>422</v>
      </c>
      <c r="E424" s="10">
        <f>LARGE(F424:AA424,1)+IFERROR(LARGE(F424:AA424,2),0)+IFERROR(LARGE(F424:AA424,3),0)+IFERROR(LARGE(F424:AA424,4),0)+IFERROR(LARGE(F424:AA424,5),0)+IFERROR(LARGE(F424:AA424,6),0)</f>
        <v>23.052736965475795</v>
      </c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 t="str">
        <f>IFERROR(VLOOKUP($A424,'H60 TR200 M'!$AS$3:$AY$102,7,0),"")</f>
        <v/>
      </c>
      <c r="W424" s="11">
        <f>IFERROR(VLOOKUP($A424,'H60 TR100 M'!$AJ$3:$AP$165,7,0),"")</f>
        <v>23.052736965475795</v>
      </c>
      <c r="X424" s="11" t="str">
        <f>IFERROR(VLOOKUP($A424,'Liszkor M'!$BR$3:$BX$38,7,0),"")</f>
        <v/>
      </c>
      <c r="Y424" s="11" t="str">
        <f>IFERROR(VLOOKUP($A424,'KW M'!$BQ$2:$BW$10,7,0),"")</f>
        <v/>
      </c>
      <c r="Z424" s="11" t="str">
        <f>IFERROR(VLOOKUP($A424,'Wilga M'!$L$3:$R$41,7,0),"")</f>
        <v/>
      </c>
      <c r="AA424" s="11" t="str">
        <f>IFERROR(VLOOKUP($A424,'NM 200 M'!$M$6:$S$41,7,0),"")</f>
        <v/>
      </c>
      <c r="AB424" s="21">
        <f>MIN(COUNT(F424:AA424)-COUNT(#REF!,W424,#REF!)*0.1,6)</f>
        <v>0.9</v>
      </c>
    </row>
    <row r="425" spans="1:28">
      <c r="A425">
        <v>475</v>
      </c>
      <c r="B425" s="18" t="str">
        <f>VLOOKUP($A425,id!$C:$H,6,0)</f>
        <v>Surała Paweł</v>
      </c>
      <c r="C425" s="18" t="str">
        <f>VLOOKUP($A425,id!$C:$H,4,0)</f>
        <v>Pancerne Rowery</v>
      </c>
      <c r="D425" s="2">
        <f>IF(E424=E425,D424,ROW(B423))</f>
        <v>423</v>
      </c>
      <c r="E425" s="10">
        <f>LARGE(F425:AA425,1)+IFERROR(LARGE(F425:AA425,2),0)+IFERROR(LARGE(F425:AA425,3),0)+IFERROR(LARGE(F425:AA425,4),0)+IFERROR(LARGE(F425:AA425,5),0)+IFERROR(LARGE(F425:AA425,6),0)</f>
        <v>23.04482548450612</v>
      </c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 t="str">
        <f>IFERROR(VLOOKUP($A425,'H60 TR200 M'!$AS$3:$AY$102,7,0),"")</f>
        <v/>
      </c>
      <c r="W425" s="11">
        <f>IFERROR(VLOOKUP($A425,'H60 TR100 M'!$AJ$3:$AP$165,7,0),"")</f>
        <v>23.04482548450612</v>
      </c>
      <c r="X425" s="11" t="str">
        <f>IFERROR(VLOOKUP($A425,'Liszkor M'!$BR$3:$BX$38,7,0),"")</f>
        <v/>
      </c>
      <c r="Y425" s="11" t="str">
        <f>IFERROR(VLOOKUP($A425,'KW M'!$BQ$2:$BW$10,7,0),"")</f>
        <v/>
      </c>
      <c r="Z425" s="11" t="str">
        <f>IFERROR(VLOOKUP($A425,'Wilga M'!$L$3:$R$41,7,0),"")</f>
        <v/>
      </c>
      <c r="AA425" s="11" t="str">
        <f>IFERROR(VLOOKUP($A425,'NM 200 M'!$M$6:$S$41,7,0),"")</f>
        <v/>
      </c>
      <c r="AB425" s="21">
        <f>MIN(COUNT(F425:AA425)-COUNT(#REF!,W425,#REF!)*0.1,6)</f>
        <v>0.9</v>
      </c>
    </row>
    <row r="426" spans="1:28">
      <c r="A426">
        <v>476</v>
      </c>
      <c r="B426" s="18" t="str">
        <f>VLOOKUP($A426,id!$C:$H,6,0)</f>
        <v>Janczak Sławomir</v>
      </c>
      <c r="C426" s="18" t="str">
        <f>VLOOKUP($A426,id!$C:$H,4,0)</f>
        <v>Dream Tri Team</v>
      </c>
      <c r="D426" s="2">
        <f>IF(E425=E426,D425,ROW(B424))</f>
        <v>424</v>
      </c>
      <c r="E426" s="10">
        <f>LARGE(F426:AA426,1)+IFERROR(LARGE(F426:AA426,2),0)+IFERROR(LARGE(F426:AA426,3),0)+IFERROR(LARGE(F426:AA426,4),0)+IFERROR(LARGE(F426:AA426,5),0)+IFERROR(LARGE(F426:AA426,6),0)</f>
        <v>22.67884863220873</v>
      </c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 t="str">
        <f>IFERROR(VLOOKUP($A426,'H60 TR200 M'!$AS$3:$AY$102,7,0),"")</f>
        <v/>
      </c>
      <c r="W426" s="11">
        <f>IFERROR(VLOOKUP($A426,'H60 TR100 M'!$AJ$3:$AP$165,7,0),"")</f>
        <v>22.67884863220873</v>
      </c>
      <c r="X426" s="11" t="str">
        <f>IFERROR(VLOOKUP($A426,'Liszkor M'!$BR$3:$BX$38,7,0),"")</f>
        <v/>
      </c>
      <c r="Y426" s="11" t="str">
        <f>IFERROR(VLOOKUP($A426,'KW M'!$BQ$2:$BW$10,7,0),"")</f>
        <v/>
      </c>
      <c r="Z426" s="11" t="str">
        <f>IFERROR(VLOOKUP($A426,'Wilga M'!$L$3:$R$41,7,0),"")</f>
        <v/>
      </c>
      <c r="AA426" s="11" t="str">
        <f>IFERROR(VLOOKUP($A426,'NM 200 M'!$M$6:$S$41,7,0),"")</f>
        <v/>
      </c>
      <c r="AB426" s="21">
        <f>MIN(COUNT(F426:AA426)-COUNT(#REF!,W426,#REF!)*0.1,6)</f>
        <v>0.9</v>
      </c>
    </row>
    <row r="427" spans="1:28">
      <c r="A427">
        <v>174</v>
      </c>
      <c r="B427" s="18" t="str">
        <f>VLOOKUP($A427,id!$C:$H,6,0)</f>
        <v>Walacik Bartosz</v>
      </c>
      <c r="C427" s="18" t="str">
        <f>VLOOKUP($A427,id!$C:$H,4,0)</f>
        <v>Żabia Wola</v>
      </c>
      <c r="D427" s="2">
        <f>IF(E426=E427,D426,ROW(B425))</f>
        <v>425</v>
      </c>
      <c r="E427" s="10">
        <f>LARGE(F427:AA427,1)+IFERROR(LARGE(F427:AA427,2),0)+IFERROR(LARGE(F427:AA427,3),0)+IFERROR(LARGE(F427:AA427,4),0)+IFERROR(LARGE(F427:AA427,5),0)+IFERROR(LARGE(F427:AA427,6),0)</f>
        <v>22.567506240953495</v>
      </c>
      <c r="F427" s="11"/>
      <c r="G427" s="11"/>
      <c r="H427" s="11"/>
      <c r="I427" s="11"/>
      <c r="J427" s="11" t="str">
        <f>IFERROR(VLOOKUP($A427,'Mazurskie Tropy M'!$L$2:$R$39,7,0),"")</f>
        <v/>
      </c>
      <c r="K427" s="11" t="str">
        <f>IFERROR(VLOOKUP($A427,'Grassor 300 M'!$BV$5:$CB$30,7,0),"")</f>
        <v/>
      </c>
      <c r="L427" s="11">
        <f>IFERROR(VLOOKUP($A427,'BO M'!$Q$2:$W$57,7,0),"")</f>
        <v>22.567506240953495</v>
      </c>
      <c r="M427" s="11" t="str">
        <f>IFERROR(VLOOKUP($A427,'Hawran M'!$AN$3:$AT$38,7,0),"")</f>
        <v/>
      </c>
      <c r="N427" s="11" t="str">
        <f>IFERROR(VLOOKUP($A427,'Orientakcja 14 M'!$M$3:$S$43,7,0),"")</f>
        <v/>
      </c>
      <c r="O427" s="11" t="str">
        <f>IFERROR(VLOOKUP($A427,'ITOrient M'!$P$3:$V$37,7,0),"")</f>
        <v/>
      </c>
      <c r="P427" s="11" t="str">
        <f>IFERROR(VLOOKUP($A427,'Jatka M'!$K$4:$Q$19,7,0),"")</f>
        <v/>
      </c>
      <c r="Q427" s="11" t="str">
        <f>IFERROR(VLOOKUP($A427,'Korno M'!$AG$2:$AM$37,7,0),"")</f>
        <v/>
      </c>
      <c r="R427" s="11" t="str">
        <f>IFERROR(VLOOKUP($A427,'Mordownik M'!$H$3:$N$23,7,0),"")</f>
        <v/>
      </c>
      <c r="S427" s="11" t="str">
        <f>IFERROR(VLOOKUP($A427,'Orientakcja 15 M'!$M$3:$S$47,7,0),"")</f>
        <v/>
      </c>
      <c r="T427" s="11" t="str">
        <f>IFERROR(VLOOKUP($A427,'XXII Szago M'!$H$3:$N$45,7,0),"")</f>
        <v/>
      </c>
      <c r="U427" s="11" t="str">
        <f>IFERROR(VLOOKUP($A427,'XX zKompasem M'!$L$3:$R$33,7,0),"")</f>
        <v/>
      </c>
      <c r="V427" s="11" t="str">
        <f>IFERROR(VLOOKUP($A427,'H60 TR200 M'!$AS$3:$AY$102,7,0),"")</f>
        <v/>
      </c>
      <c r="W427" s="11" t="str">
        <f>IFERROR(VLOOKUP($A427,'H60 TR100 M'!$AJ$3:$AP$165,7,0),"")</f>
        <v/>
      </c>
      <c r="X427" s="11" t="str">
        <f>IFERROR(VLOOKUP($A427,'Liszkor M'!$BR$3:$BX$38,7,0),"")</f>
        <v/>
      </c>
      <c r="Y427" s="11" t="str">
        <f>IFERROR(VLOOKUP($A427,'KW M'!$BQ$2:$BW$10,7,0),"")</f>
        <v/>
      </c>
      <c r="Z427" s="11" t="str">
        <f>IFERROR(VLOOKUP($A427,'Wilga M'!$L$3:$R$41,7,0),"")</f>
        <v/>
      </c>
      <c r="AA427" s="11" t="str">
        <f>IFERROR(VLOOKUP($A427,'NM 200 M'!$M$6:$S$41,7,0),"")</f>
        <v/>
      </c>
      <c r="AB427" s="21">
        <f>MIN(COUNT(F427:AA427)-COUNT(#REF!,W427,#REF!)*0.1,6)</f>
        <v>1</v>
      </c>
    </row>
    <row r="428" spans="1:28">
      <c r="A428">
        <v>341</v>
      </c>
      <c r="B428" s="18" t="str">
        <f>VLOOKUP($A428,id!$C:$H,6,0)</f>
        <v>Miller Jan</v>
      </c>
      <c r="C428" s="18" t="str">
        <f>VLOOKUP($A428,id!$C:$H,4,0)</f>
        <v>#NaOliwiony</v>
      </c>
      <c r="D428" s="2">
        <f>IF(E427=E428,D427,ROW(B426))</f>
        <v>426</v>
      </c>
      <c r="E428" s="10">
        <f>LARGE(F428:AA428,1)+IFERROR(LARGE(F428:AA428,2),0)+IFERROR(LARGE(F428:AA428,3),0)+IFERROR(LARGE(F428:AA428,4),0)+IFERROR(LARGE(F428:AA428,5),0)+IFERROR(LARGE(F428:AA428,6),0)</f>
        <v>22.045028208465176</v>
      </c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>
        <f>IFERROR(VLOOKUP($A428,'H60 TR200 M'!$AS$3:$AY$102,7,0),"")</f>
        <v>22.045028208465176</v>
      </c>
      <c r="W428" s="11" t="str">
        <f>IFERROR(VLOOKUP($A428,'H60 TR100 M'!$AJ$3:$AP$165,7,0),"")</f>
        <v/>
      </c>
      <c r="X428" s="11" t="str">
        <f>IFERROR(VLOOKUP($A428,'Liszkor M'!$BR$3:$BX$38,7,0),"")</f>
        <v/>
      </c>
      <c r="Y428" s="11" t="str">
        <f>IFERROR(VLOOKUP($A428,'KW M'!$BQ$2:$BW$10,7,0),"")</f>
        <v/>
      </c>
      <c r="Z428" s="11" t="str">
        <f>IFERROR(VLOOKUP($A428,'Wilga M'!$L$3:$R$41,7,0),"")</f>
        <v/>
      </c>
      <c r="AA428" s="11" t="str">
        <f>IFERROR(VLOOKUP($A428,'NM 200 M'!$M$6:$S$41,7,0),"")</f>
        <v/>
      </c>
      <c r="AB428" s="21">
        <f>MIN(COUNT(F428:AA428)-COUNT(#REF!,W428,#REF!)*0.1,6)</f>
        <v>1</v>
      </c>
    </row>
    <row r="429" spans="1:28">
      <c r="A429">
        <v>477</v>
      </c>
      <c r="B429" s="18" t="str">
        <f>VLOOKUP($A429,id!$C:$H,6,0)</f>
        <v>Kunicki Marek</v>
      </c>
      <c r="C429" s="18" t="str">
        <f>VLOOKUP($A429,id!$C:$H,4,0)</f>
        <v>Gryź Poduchę</v>
      </c>
      <c r="D429" s="2">
        <f>IF(E428=E429,D428,ROW(B427))</f>
        <v>427</v>
      </c>
      <c r="E429" s="10">
        <f>LARGE(F429:AA429,1)+IFERROR(LARGE(F429:AA429,2),0)+IFERROR(LARGE(F429:AA429,3),0)+IFERROR(LARGE(F429:AA429,4),0)+IFERROR(LARGE(F429:AA429,5),0)+IFERROR(LARGE(F429:AA429,6),0)</f>
        <v>21.896819369029121</v>
      </c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 t="str">
        <f>IFERROR(VLOOKUP($A429,'H60 TR200 M'!$AS$3:$AY$102,7,0),"")</f>
        <v/>
      </c>
      <c r="W429" s="11">
        <f>IFERROR(VLOOKUP($A429,'H60 TR100 M'!$AJ$3:$AP$165,7,0),"")</f>
        <v>21.896819369029121</v>
      </c>
      <c r="X429" s="11" t="str">
        <f>IFERROR(VLOOKUP($A429,'Liszkor M'!$BR$3:$BX$38,7,0),"")</f>
        <v/>
      </c>
      <c r="Y429" s="11" t="str">
        <f>IFERROR(VLOOKUP($A429,'KW M'!$BQ$2:$BW$10,7,0),"")</f>
        <v/>
      </c>
      <c r="Z429" s="11" t="str">
        <f>IFERROR(VLOOKUP($A429,'Wilga M'!$L$3:$R$41,7,0),"")</f>
        <v/>
      </c>
      <c r="AA429" s="11" t="str">
        <f>IFERROR(VLOOKUP($A429,'NM 200 M'!$M$6:$S$41,7,0),"")</f>
        <v/>
      </c>
      <c r="AB429" s="21">
        <f>MIN(COUNT(F429:AA429)-COUNT(#REF!,W429,#REF!)*0.1,6)</f>
        <v>0.9</v>
      </c>
    </row>
    <row r="430" spans="1:28">
      <c r="A430">
        <v>175</v>
      </c>
      <c r="B430" s="18" t="str">
        <f>VLOOKUP($A430,id!$C:$H,6,0)</f>
        <v>Hadyś Maciej</v>
      </c>
      <c r="C430" s="18">
        <f>VLOOKUP($A430,id!$C:$H,4,0)</f>
        <v>0</v>
      </c>
      <c r="D430" s="2">
        <f>IF(E429=E430,D429,ROW(B428))</f>
        <v>428</v>
      </c>
      <c r="E430" s="10">
        <f>LARGE(F430:AA430,1)+IFERROR(LARGE(F430:AA430,2),0)+IFERROR(LARGE(F430:AA430,3),0)+IFERROR(LARGE(F430:AA430,4),0)+IFERROR(LARGE(F430:AA430,5),0)+IFERROR(LARGE(F430:AA430,6),0)</f>
        <v>21.651257548029349</v>
      </c>
      <c r="F430" s="11"/>
      <c r="G430" s="11"/>
      <c r="H430" s="11"/>
      <c r="I430" s="11"/>
      <c r="J430" s="11" t="str">
        <f>IFERROR(VLOOKUP($A430,'Mazurskie Tropy M'!$L$2:$R$39,7,0),"")</f>
        <v/>
      </c>
      <c r="K430" s="11" t="str">
        <f>IFERROR(VLOOKUP($A430,'Grassor 300 M'!$BV$5:$CB$30,7,0),"")</f>
        <v/>
      </c>
      <c r="L430" s="11">
        <f>IFERROR(VLOOKUP($A430,'BO M'!$Q$2:$W$57,7,0),"")</f>
        <v>21.651257548029349</v>
      </c>
      <c r="M430" s="11" t="str">
        <f>IFERROR(VLOOKUP($A430,'Hawran M'!$AN$3:$AT$38,7,0),"")</f>
        <v/>
      </c>
      <c r="N430" s="11" t="str">
        <f>IFERROR(VLOOKUP($A430,'Orientakcja 14 M'!$M$3:$S$43,7,0),"")</f>
        <v/>
      </c>
      <c r="O430" s="11" t="str">
        <f>IFERROR(VLOOKUP($A430,'ITOrient M'!$P$3:$V$37,7,0),"")</f>
        <v/>
      </c>
      <c r="P430" s="11" t="str">
        <f>IFERROR(VLOOKUP($A430,'Jatka M'!$K$4:$Q$19,7,0),"")</f>
        <v/>
      </c>
      <c r="Q430" s="11" t="str">
        <f>IFERROR(VLOOKUP($A430,'Korno M'!$AG$2:$AM$37,7,0),"")</f>
        <v/>
      </c>
      <c r="R430" s="11" t="str">
        <f>IFERROR(VLOOKUP($A430,'Mordownik M'!$H$3:$N$23,7,0),"")</f>
        <v/>
      </c>
      <c r="S430" s="11" t="str">
        <f>IFERROR(VLOOKUP($A430,'Orientakcja 15 M'!$M$3:$S$47,7,0),"")</f>
        <v/>
      </c>
      <c r="T430" s="11" t="str">
        <f>IFERROR(VLOOKUP($A430,'XXII Szago M'!$H$3:$N$45,7,0),"")</f>
        <v/>
      </c>
      <c r="U430" s="11" t="str">
        <f>IFERROR(VLOOKUP($A430,'XX zKompasem M'!$L$3:$R$33,7,0),"")</f>
        <v/>
      </c>
      <c r="V430" s="11" t="str">
        <f>IFERROR(VLOOKUP($A430,'H60 TR200 M'!$AS$3:$AY$102,7,0),"")</f>
        <v/>
      </c>
      <c r="W430" s="11" t="str">
        <f>IFERROR(VLOOKUP($A430,'H60 TR100 M'!$AJ$3:$AP$165,7,0),"")</f>
        <v/>
      </c>
      <c r="X430" s="11" t="str">
        <f>IFERROR(VLOOKUP($A430,'Liszkor M'!$BR$3:$BX$38,7,0),"")</f>
        <v/>
      </c>
      <c r="Y430" s="11" t="str">
        <f>IFERROR(VLOOKUP($A430,'KW M'!$BQ$2:$BW$10,7,0),"")</f>
        <v/>
      </c>
      <c r="Z430" s="11" t="str">
        <f>IFERROR(VLOOKUP($A430,'Wilga M'!$L$3:$R$41,7,0),"")</f>
        <v/>
      </c>
      <c r="AA430" s="11" t="str">
        <f>IFERROR(VLOOKUP($A430,'NM 200 M'!$M$6:$S$41,7,0),"")</f>
        <v/>
      </c>
      <c r="AB430" s="21">
        <f>MIN(COUNT(F430:AA430)-COUNT(#REF!,W430,#REF!)*0.1,6)</f>
        <v>1</v>
      </c>
    </row>
    <row r="431" spans="1:28">
      <c r="A431">
        <v>74</v>
      </c>
      <c r="B431" s="18" t="str">
        <f>VLOOKUP($A431,id!$C:$H,6,0)</f>
        <v>Figiel Piotr</v>
      </c>
      <c r="C431" s="18" t="str">
        <f>VLOOKUP($A431,id!$C:$H,4,0)</f>
        <v xml:space="preserve">Hylmet pompy z Tucholi </v>
      </c>
      <c r="D431" s="2">
        <f>IF(E430=E431,D430,ROW(B429))</f>
        <v>429</v>
      </c>
      <c r="E431" s="10">
        <f>LARGE(F431:AA431,1)+IFERROR(LARGE(F431:AA431,2),0)+IFERROR(LARGE(F431:AA431,3),0)+IFERROR(LARGE(F431:AA431,4),0)+IFERROR(LARGE(F431:AA431,5),0)+IFERROR(LARGE(F431:AA431,6),0)</f>
        <v>21.544408624781283</v>
      </c>
      <c r="F431" s="11"/>
      <c r="G431" s="11">
        <f>IFERROR(VLOOKUP(A431,'XXI Szago M'!BL:BR,7,0),"")</f>
        <v>21.544408624781283</v>
      </c>
      <c r="H431" s="11" t="str">
        <f>IFERROR(VLOOKUP($A431,'XIX zKompasem M'!L:R,7,0),"")</f>
        <v/>
      </c>
      <c r="I431" s="11" t="str">
        <f>IFERROR(VLOOKUP($A431,'Roztoczńska 13 M'!$H$2:$N$13,7,0),"")</f>
        <v/>
      </c>
      <c r="J431" s="11" t="str">
        <f>IFERROR(VLOOKUP($A431,'Mazurskie Tropy M'!$L$2:$R$39,7,0),"")</f>
        <v/>
      </c>
      <c r="K431" s="11" t="str">
        <f>IFERROR(VLOOKUP($A431,'Grassor 300 M'!$BV$5:$CB$30,7,0),"")</f>
        <v/>
      </c>
      <c r="L431" s="11" t="str">
        <f>IFERROR(VLOOKUP($A431,'BO M'!$Q$2:$W$57,7,0),"")</f>
        <v/>
      </c>
      <c r="M431" s="11" t="str">
        <f>IFERROR(VLOOKUP($A431,'Hawran M'!$AN$3:$AT$38,7,0),"")</f>
        <v/>
      </c>
      <c r="N431" s="11" t="str">
        <f>IFERROR(VLOOKUP($A431,'Orientakcja 14 M'!$M$3:$S$43,7,0),"")</f>
        <v/>
      </c>
      <c r="O431" s="11" t="str">
        <f>IFERROR(VLOOKUP($A431,'ITOrient M'!$P$3:$V$37,7,0),"")</f>
        <v/>
      </c>
      <c r="P431" s="11" t="str">
        <f>IFERROR(VLOOKUP($A431,'Jatka M'!$K$4:$Q$19,7,0),"")</f>
        <v/>
      </c>
      <c r="Q431" s="11" t="str">
        <f>IFERROR(VLOOKUP($A431,'Korno M'!$AG$2:$AM$37,7,0),"")</f>
        <v/>
      </c>
      <c r="R431" s="11" t="str">
        <f>IFERROR(VLOOKUP($A431,'Mordownik M'!$H$3:$N$23,7,0),"")</f>
        <v/>
      </c>
      <c r="S431" s="11" t="str">
        <f>IFERROR(VLOOKUP($A431,'Orientakcja 15 M'!$M$3:$S$47,7,0),"")</f>
        <v/>
      </c>
      <c r="T431" s="11" t="str">
        <f>IFERROR(VLOOKUP($A431,'XXII Szago M'!$H$3:$N$45,7,0),"")</f>
        <v/>
      </c>
      <c r="U431" s="11" t="str">
        <f>IFERROR(VLOOKUP($A431,'XX zKompasem M'!$L$3:$R$33,7,0),"")</f>
        <v/>
      </c>
      <c r="V431" s="11" t="str">
        <f>IFERROR(VLOOKUP($A431,'H60 TR200 M'!$AS$3:$AY$102,7,0),"")</f>
        <v/>
      </c>
      <c r="W431" s="11" t="str">
        <f>IFERROR(VLOOKUP($A431,'H60 TR100 M'!$AJ$3:$AP$165,7,0),"")</f>
        <v/>
      </c>
      <c r="X431" s="11" t="str">
        <f>IFERROR(VLOOKUP($A431,'Liszkor M'!$BR$3:$BX$38,7,0),"")</f>
        <v/>
      </c>
      <c r="Y431" s="11" t="str">
        <f>IFERROR(VLOOKUP($A431,'KW M'!$BQ$2:$BW$10,7,0),"")</f>
        <v/>
      </c>
      <c r="Z431" s="11" t="str">
        <f>IFERROR(VLOOKUP($A431,'Wilga M'!$L$3:$R$41,7,0),"")</f>
        <v/>
      </c>
      <c r="AA431" s="11" t="str">
        <f>IFERROR(VLOOKUP($A431,'NM 200 M'!$M$6:$S$41,7,0),"")</f>
        <v/>
      </c>
      <c r="AB431" s="21">
        <f>MIN(COUNT(F431:AA431)-COUNT(#REF!,W431,#REF!)*0.1,6)</f>
        <v>1</v>
      </c>
    </row>
    <row r="432" spans="1:28">
      <c r="A432" s="12">
        <v>38</v>
      </c>
      <c r="B432" s="18" t="str">
        <f>VLOOKUP($A432,id!$C:$H,6,0)</f>
        <v>Gołembiewski Tadeusz</v>
      </c>
      <c r="C432" s="18">
        <f>VLOOKUP($A432,id!$C:$H,4,0)</f>
        <v>0</v>
      </c>
      <c r="D432" s="2">
        <f>IF(E431=E432,D431,ROW(B430))</f>
        <v>430</v>
      </c>
      <c r="E432" s="10">
        <f>LARGE(F432:AA432,1)+IFERROR(LARGE(F432:AA432,2),0)+IFERROR(LARGE(F432:AA432,3),0)+IFERROR(LARGE(F432:AA432,4),0)+IFERROR(LARGE(F432:AA432,5),0)+IFERROR(LARGE(F432:AA432,6),0)</f>
        <v>20.970553114870558</v>
      </c>
      <c r="F432" s="11">
        <f>IFERROR(VLOOKUP(A432,'Pazur M'!K:Q,7,0),"")</f>
        <v>20.970553114870558</v>
      </c>
      <c r="G432" s="11" t="str">
        <f>IFERROR(VLOOKUP(A432,'XXI Szago M'!BL:BR,7,0),"")</f>
        <v/>
      </c>
      <c r="H432" s="11" t="str">
        <f>IFERROR(VLOOKUP($A432,'XIX zKompasem M'!L:R,7,0),"")</f>
        <v/>
      </c>
      <c r="I432" s="11" t="str">
        <f>IFERROR(VLOOKUP($A432,'Roztoczńska 13 M'!$H$2:$N$13,7,0),"")</f>
        <v/>
      </c>
      <c r="J432" s="11" t="str">
        <f>IFERROR(VLOOKUP($A432,'Mazurskie Tropy M'!$L$2:$R$39,7,0),"")</f>
        <v/>
      </c>
      <c r="K432" s="11" t="str">
        <f>IFERROR(VLOOKUP($A432,'Grassor 300 M'!$BV$5:$CB$30,7,0),"")</f>
        <v/>
      </c>
      <c r="L432" s="11" t="str">
        <f>IFERROR(VLOOKUP($A432,'BO M'!$Q$2:$W$57,7,0),"")</f>
        <v/>
      </c>
      <c r="M432" s="11" t="str">
        <f>IFERROR(VLOOKUP($A432,'Hawran M'!$AN$3:$AT$38,7,0),"")</f>
        <v/>
      </c>
      <c r="N432" s="11" t="str">
        <f>IFERROR(VLOOKUP($A432,'Orientakcja 14 M'!$M$3:$S$43,7,0),"")</f>
        <v/>
      </c>
      <c r="O432" s="11" t="str">
        <f>IFERROR(VLOOKUP($A432,'ITOrient M'!$P$3:$V$37,7,0),"")</f>
        <v/>
      </c>
      <c r="P432" s="11" t="str">
        <f>IFERROR(VLOOKUP($A432,'Jatka M'!$K$4:$Q$19,7,0),"")</f>
        <v/>
      </c>
      <c r="Q432" s="11" t="str">
        <f>IFERROR(VLOOKUP($A432,'Korno M'!$AG$2:$AM$37,7,0),"")</f>
        <v/>
      </c>
      <c r="R432" s="11" t="str">
        <f>IFERROR(VLOOKUP($A432,'Mordownik M'!$H$3:$N$23,7,0),"")</f>
        <v/>
      </c>
      <c r="S432" s="11" t="str">
        <f>IFERROR(VLOOKUP($A432,'Orientakcja 15 M'!$M$3:$S$47,7,0),"")</f>
        <v/>
      </c>
      <c r="T432" s="11" t="str">
        <f>IFERROR(VLOOKUP($A432,'XXII Szago M'!$H$3:$N$45,7,0),"")</f>
        <v/>
      </c>
      <c r="U432" s="11" t="str">
        <f>IFERROR(VLOOKUP($A432,'XX zKompasem M'!$L$3:$R$33,7,0),"")</f>
        <v/>
      </c>
      <c r="V432" s="11" t="str">
        <f>IFERROR(VLOOKUP($A432,'H60 TR200 M'!$AS$3:$AY$102,7,0),"")</f>
        <v/>
      </c>
      <c r="W432" s="11" t="str">
        <f>IFERROR(VLOOKUP($A432,'H60 TR100 M'!$AJ$3:$AP$165,7,0),"")</f>
        <v/>
      </c>
      <c r="X432" s="11" t="str">
        <f>IFERROR(VLOOKUP($A432,'Liszkor M'!$BR$3:$BX$38,7,0),"")</f>
        <v/>
      </c>
      <c r="Y432" s="11" t="str">
        <f>IFERROR(VLOOKUP($A432,'KW M'!$BQ$2:$BW$10,7,0),"")</f>
        <v/>
      </c>
      <c r="Z432" s="11" t="str">
        <f>IFERROR(VLOOKUP($A432,'Wilga M'!$L$3:$R$41,7,0),"")</f>
        <v/>
      </c>
      <c r="AA432" s="11" t="str">
        <f>IFERROR(VLOOKUP($A432,'NM 200 M'!$M$6:$S$41,7,0),"")</f>
        <v/>
      </c>
      <c r="AB432" s="21">
        <f>MIN(COUNT(F432:AA432)-COUNT(#REF!,W432,#REF!)*0.1,6)</f>
        <v>1</v>
      </c>
    </row>
    <row r="433" spans="1:28">
      <c r="A433">
        <v>342</v>
      </c>
      <c r="B433" s="18" t="str">
        <f>VLOOKUP($A433,id!$C:$H,6,0)</f>
        <v>Jóźwiuk Piotr</v>
      </c>
      <c r="C433" s="18" t="str">
        <f>VLOOKUP($A433,id!$C:$H,4,0)</f>
        <v>Pszczółki</v>
      </c>
      <c r="D433" s="2">
        <f>IF(E432=E433,D432,ROW(B431))</f>
        <v>431</v>
      </c>
      <c r="E433" s="10">
        <f>LARGE(F433:AA433,1)+IFERROR(LARGE(F433:AA433,2),0)+IFERROR(LARGE(F433:AA433,3),0)+IFERROR(LARGE(F433:AA433,4),0)+IFERROR(LARGE(F433:AA433,5),0)+IFERROR(LARGE(F433:AA433,6),0)</f>
        <v>20.338996146147807</v>
      </c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>
        <f>IFERROR(VLOOKUP($A433,'H60 TR200 M'!$AS$3:$AY$102,7,0),"")</f>
        <v>20.338996146147807</v>
      </c>
      <c r="W433" s="11" t="str">
        <f>IFERROR(VLOOKUP($A433,'H60 TR100 M'!$AJ$3:$AP$165,7,0),"")</f>
        <v/>
      </c>
      <c r="X433" s="11" t="str">
        <f>IFERROR(VLOOKUP($A433,'Liszkor M'!$BR$3:$BX$38,7,0),"")</f>
        <v/>
      </c>
      <c r="Y433" s="11" t="str">
        <f>IFERROR(VLOOKUP($A433,'KW M'!$BQ$2:$BW$10,7,0),"")</f>
        <v/>
      </c>
      <c r="Z433" s="11" t="str">
        <f>IFERROR(VLOOKUP($A433,'Wilga M'!$L$3:$R$41,7,0),"")</f>
        <v/>
      </c>
      <c r="AA433" s="11" t="str">
        <f>IFERROR(VLOOKUP($A433,'NM 200 M'!$M$6:$S$41,7,0),"")</f>
        <v/>
      </c>
      <c r="AB433" s="21">
        <f>MIN(COUNT(F433:AA433)-COUNT(#REF!,W433,#REF!)*0.1,6)</f>
        <v>1</v>
      </c>
    </row>
    <row r="434" spans="1:28">
      <c r="A434">
        <v>118</v>
      </c>
      <c r="B434" s="18" t="str">
        <f>VLOOKUP($A434,id!$C:$H,6,0)</f>
        <v>Wtulich Konrad</v>
      </c>
      <c r="C434" s="18" t="str">
        <f>VLOOKUP($A434,id!$C:$H,4,0)</f>
        <v>pasjavspraca.com</v>
      </c>
      <c r="D434" s="2">
        <f>IF(E433=E434,D433,ROW(B432))</f>
        <v>432</v>
      </c>
      <c r="E434" s="10">
        <f>LARGE(F434:AA434,1)+IFERROR(LARGE(F434:AA434,2),0)+IFERROR(LARGE(F434:AA434,3),0)+IFERROR(LARGE(F434:AA434,4),0)+IFERROR(LARGE(F434:AA434,5),0)+IFERROR(LARGE(F434:AA434,6),0)</f>
        <v>20.106992061023337</v>
      </c>
      <c r="F434" s="11"/>
      <c r="G434" s="11"/>
      <c r="H434" s="11"/>
      <c r="I434" s="11"/>
      <c r="J434" s="11">
        <f>IFERROR(VLOOKUP($A434,'Mazurskie Tropy M'!$L$2:$R$39,7,0),"")</f>
        <v>20.106992061023337</v>
      </c>
      <c r="K434" s="11" t="str">
        <f>IFERROR(VLOOKUP($A434,'Grassor 300 M'!$BV$5:$CB$30,7,0),"")</f>
        <v/>
      </c>
      <c r="L434" s="11" t="str">
        <f>IFERROR(VLOOKUP($A434,'BO M'!$Q$2:$W$57,7,0),"")</f>
        <v/>
      </c>
      <c r="M434" s="11" t="str">
        <f>IFERROR(VLOOKUP($A434,'Hawran M'!$AN$3:$AT$38,7,0),"")</f>
        <v/>
      </c>
      <c r="N434" s="11" t="str">
        <f>IFERROR(VLOOKUP($A434,'Orientakcja 14 M'!$M$3:$S$43,7,0),"")</f>
        <v/>
      </c>
      <c r="O434" s="11" t="str">
        <f>IFERROR(VLOOKUP($A434,'ITOrient M'!$P$3:$V$37,7,0),"")</f>
        <v/>
      </c>
      <c r="P434" s="11" t="str">
        <f>IFERROR(VLOOKUP($A434,'Jatka M'!$K$4:$Q$19,7,0),"")</f>
        <v/>
      </c>
      <c r="Q434" s="11" t="str">
        <f>IFERROR(VLOOKUP($A434,'Korno M'!$AG$2:$AM$37,7,0),"")</f>
        <v/>
      </c>
      <c r="R434" s="11" t="str">
        <f>IFERROR(VLOOKUP($A434,'Mordownik M'!$H$3:$N$23,7,0),"")</f>
        <v/>
      </c>
      <c r="S434" s="11" t="str">
        <f>IFERROR(VLOOKUP($A434,'Orientakcja 15 M'!$M$3:$S$47,7,0),"")</f>
        <v/>
      </c>
      <c r="T434" s="11" t="str">
        <f>IFERROR(VLOOKUP($A434,'XXII Szago M'!$H$3:$N$45,7,0),"")</f>
        <v/>
      </c>
      <c r="U434" s="11" t="str">
        <f>IFERROR(VLOOKUP($A434,'XX zKompasem M'!$L$3:$R$33,7,0),"")</f>
        <v/>
      </c>
      <c r="V434" s="11" t="str">
        <f>IFERROR(VLOOKUP($A434,'H60 TR200 M'!$AS$3:$AY$102,7,0),"")</f>
        <v/>
      </c>
      <c r="W434" s="11" t="str">
        <f>IFERROR(VLOOKUP($A434,'H60 TR100 M'!$AJ$3:$AP$165,7,0),"")</f>
        <v/>
      </c>
      <c r="X434" s="11" t="str">
        <f>IFERROR(VLOOKUP($A434,'Liszkor M'!$BR$3:$BX$38,7,0),"")</f>
        <v/>
      </c>
      <c r="Y434" s="11" t="str">
        <f>IFERROR(VLOOKUP($A434,'KW M'!$BQ$2:$BW$10,7,0),"")</f>
        <v/>
      </c>
      <c r="Z434" s="11" t="str">
        <f>IFERROR(VLOOKUP($A434,'Wilga M'!$L$3:$R$41,7,0),"")</f>
        <v/>
      </c>
      <c r="AA434" s="11" t="str">
        <f>IFERROR(VLOOKUP($A434,'NM 200 M'!$M$6:$S$41,7,0),"")</f>
        <v/>
      </c>
      <c r="AB434" s="21">
        <f>MIN(COUNT(F434:AA434)-COUNT(#REF!,W434,#REF!)*0.1,6)</f>
        <v>1</v>
      </c>
    </row>
    <row r="435" spans="1:28">
      <c r="A435">
        <v>546</v>
      </c>
      <c r="B435" s="18" t="str">
        <f>VLOOKUP($A435,id!$C:$H,6,0)</f>
        <v>Paizert Krzysztof</v>
      </c>
      <c r="C435" s="18">
        <f>VLOOKUP($A435,id!$C:$H,4,0)</f>
        <v>0</v>
      </c>
      <c r="D435" s="2">
        <f>IF(E434=E435,D434,ROW(B433))</f>
        <v>433</v>
      </c>
      <c r="E435" s="10">
        <f>LARGE(F435:AA435,1)+IFERROR(LARGE(F435:AA435,2),0)+IFERROR(LARGE(F435:AA435,3),0)+IFERROR(LARGE(F435:AA435,4),0)+IFERROR(LARGE(F435:AA435,5),0)+IFERROR(LARGE(F435:AA435,6),0)</f>
        <v>19.584823009262564</v>
      </c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 t="str">
        <f>IFERROR(VLOOKUP($A435,'H60 TR200 M'!$AS$3:$AY$102,7,0),"")</f>
        <v/>
      </c>
      <c r="W435" s="11" t="str">
        <f>IFERROR(VLOOKUP($A435,'H60 TR100 M'!$AJ$3:$AP$165,7,0),"")</f>
        <v/>
      </c>
      <c r="X435" s="11" t="str">
        <f>IFERROR(VLOOKUP($A435,'Liszkor M'!$BR$3:$BX$38,7,0),"")</f>
        <v/>
      </c>
      <c r="Y435" s="11" t="str">
        <f>IFERROR(VLOOKUP($A435,'KW M'!$BQ$2:$BW$10,7,0),"")</f>
        <v/>
      </c>
      <c r="Z435" s="11" t="str">
        <f>IFERROR(VLOOKUP($A435,'Wilga M'!$L$3:$R$41,7,0),"")</f>
        <v/>
      </c>
      <c r="AA435" s="11">
        <f>IFERROR(VLOOKUP($A435,'NM 200 M'!$M$6:$S$41,7,0),"")</f>
        <v>19.584823009262564</v>
      </c>
      <c r="AB435" s="21">
        <f>MIN(COUNT(F435:AA435)-COUNT(#REF!,W435,#REF!)*0.1,6)</f>
        <v>1</v>
      </c>
    </row>
    <row r="436" spans="1:28">
      <c r="A436">
        <v>523</v>
      </c>
      <c r="B436" s="18" t="str">
        <f>VLOOKUP($A436,id!$C:$H,6,0)</f>
        <v>Konopiński Maciej</v>
      </c>
      <c r="C436" s="18">
        <f>VLOOKUP($A436,id!$C:$H,4,0)</f>
        <v>0</v>
      </c>
      <c r="D436" s="2">
        <f>IF(E435=E436,D435,ROW(B434))</f>
        <v>434</v>
      </c>
      <c r="E436" s="10">
        <f>LARGE(F436:AA436,1)+IFERROR(LARGE(F436:AA436,2),0)+IFERROR(LARGE(F436:AA436,3),0)+IFERROR(LARGE(F436:AA436,4),0)+IFERROR(LARGE(F436:AA436,5),0)+IFERROR(LARGE(F436:AA436,6),0)</f>
        <v>19.568459138406933</v>
      </c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 t="str">
        <f>IFERROR(VLOOKUP($A436,'H60 TR200 M'!$AS$3:$AY$102,7,0),"")</f>
        <v/>
      </c>
      <c r="W436" s="11" t="str">
        <f>IFERROR(VLOOKUP($A436,'H60 TR100 M'!$AJ$3:$AP$165,7,0),"")</f>
        <v/>
      </c>
      <c r="X436" s="11">
        <f>IFERROR(VLOOKUP($A436,'Liszkor M'!$BR$3:$BX$38,7,0),"")</f>
        <v>19.568459138406933</v>
      </c>
      <c r="Y436" s="11" t="str">
        <f>IFERROR(VLOOKUP($A436,'KW M'!$BQ$2:$BW$10,7,0),"")</f>
        <v/>
      </c>
      <c r="Z436" s="11" t="str">
        <f>IFERROR(VLOOKUP($A436,'Wilga M'!$L$3:$R$41,7,0),"")</f>
        <v/>
      </c>
      <c r="AA436" s="11" t="str">
        <f>IFERROR(VLOOKUP($A436,'NM 200 M'!$M$6:$S$41,7,0),"")</f>
        <v/>
      </c>
      <c r="AB436" s="21">
        <f>MIN(COUNT(F436:AA436)-COUNT(#REF!,W436,#REF!)*0.1,6)</f>
        <v>1</v>
      </c>
    </row>
    <row r="437" spans="1:28">
      <c r="A437">
        <v>478</v>
      </c>
      <c r="B437" s="18" t="str">
        <f>VLOOKUP($A437,id!$C:$H,6,0)</f>
        <v>Świerczyński Michał</v>
      </c>
      <c r="C437" s="18">
        <f>VLOOKUP($A437,id!$C:$H,4,0)</f>
        <v>0</v>
      </c>
      <c r="D437" s="2">
        <f>IF(E436=E437,D436,ROW(B435))</f>
        <v>435</v>
      </c>
      <c r="E437" s="10">
        <f>LARGE(F437:AA437,1)+IFERROR(LARGE(F437:AA437,2),0)+IFERROR(LARGE(F437:AA437,3),0)+IFERROR(LARGE(F437:AA437,4),0)+IFERROR(LARGE(F437:AA437,5),0)+IFERROR(LARGE(F437:AA437,6),0)</f>
        <v>19.554403919404429</v>
      </c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 t="str">
        <f>IFERROR(VLOOKUP($A437,'H60 TR200 M'!$AS$3:$AY$102,7,0),"")</f>
        <v/>
      </c>
      <c r="W437" s="11">
        <f>IFERROR(VLOOKUP($A437,'H60 TR100 M'!$AJ$3:$AP$165,7,0),"")</f>
        <v>19.554403919404429</v>
      </c>
      <c r="X437" s="11" t="str">
        <f>IFERROR(VLOOKUP($A437,'Liszkor M'!$BR$3:$BX$38,7,0),"")</f>
        <v/>
      </c>
      <c r="Y437" s="11" t="str">
        <f>IFERROR(VLOOKUP($A437,'KW M'!$BQ$2:$BW$10,7,0),"")</f>
        <v/>
      </c>
      <c r="Z437" s="11" t="str">
        <f>IFERROR(VLOOKUP($A437,'Wilga M'!$L$3:$R$41,7,0),"")</f>
        <v/>
      </c>
      <c r="AA437" s="11" t="str">
        <f>IFERROR(VLOOKUP($A437,'NM 200 M'!$M$6:$S$41,7,0),"")</f>
        <v/>
      </c>
      <c r="AB437" s="21">
        <f>MIN(COUNT(F437:AA437)-COUNT(#REF!,W437,#REF!)*0.1,6)</f>
        <v>0.9</v>
      </c>
    </row>
    <row r="438" spans="1:28">
      <c r="A438">
        <v>479</v>
      </c>
      <c r="B438" s="18" t="str">
        <f>VLOOKUP($A438,id!$C:$H,6,0)</f>
        <v>Witczak Arkadiusz</v>
      </c>
      <c r="C438" s="18" t="str">
        <f>VLOOKUP($A438,id!$C:$H,4,0)</f>
        <v>IronTeam3City</v>
      </c>
      <c r="D438" s="2">
        <f>IF(E437=E438,D437,ROW(B436))</f>
        <v>436</v>
      </c>
      <c r="E438" s="10">
        <f>LARGE(F438:AA438,1)+IFERROR(LARGE(F438:AA438,2),0)+IFERROR(LARGE(F438:AA438,3),0)+IFERROR(LARGE(F438:AA438,4),0)+IFERROR(LARGE(F438:AA438,5),0)+IFERROR(LARGE(F438:AA438,6),0)</f>
        <v>19.552724324484785</v>
      </c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 t="str">
        <f>IFERROR(VLOOKUP($A438,'H60 TR200 M'!$AS$3:$AY$102,7,0),"")</f>
        <v/>
      </c>
      <c r="W438" s="11">
        <f>IFERROR(VLOOKUP($A438,'H60 TR100 M'!$AJ$3:$AP$165,7,0),"")</f>
        <v>19.552724324484785</v>
      </c>
      <c r="X438" s="11" t="str">
        <f>IFERROR(VLOOKUP($A438,'Liszkor M'!$BR$3:$BX$38,7,0),"")</f>
        <v/>
      </c>
      <c r="Y438" s="11" t="str">
        <f>IFERROR(VLOOKUP($A438,'KW M'!$BQ$2:$BW$10,7,0),"")</f>
        <v/>
      </c>
      <c r="Z438" s="11" t="str">
        <f>IFERROR(VLOOKUP($A438,'Wilga M'!$L$3:$R$41,7,0),"")</f>
        <v/>
      </c>
      <c r="AA438" s="11" t="str">
        <f>IFERROR(VLOOKUP($A438,'NM 200 M'!$M$6:$S$41,7,0),"")</f>
        <v/>
      </c>
      <c r="AB438" s="21">
        <f>MIN(COUNT(F438:AA438)-COUNT(#REF!,W438,#REF!)*0.1,6)</f>
        <v>0.9</v>
      </c>
    </row>
    <row r="439" spans="1:28">
      <c r="A439">
        <v>480</v>
      </c>
      <c r="B439" s="18" t="str">
        <f>VLOOKUP($A439,id!$C:$H,6,0)</f>
        <v>Witrowski Krzysztof</v>
      </c>
      <c r="C439" s="18">
        <f>VLOOKUP($A439,id!$C:$H,4,0)</f>
        <v>0</v>
      </c>
      <c r="D439" s="2">
        <f>IF(E438=E439,D438,ROW(B437))</f>
        <v>437</v>
      </c>
      <c r="E439" s="10">
        <f>LARGE(F439:AA439,1)+IFERROR(LARGE(F439:AA439,2),0)+IFERROR(LARGE(F439:AA439,3),0)+IFERROR(LARGE(F439:AA439,4),0)+IFERROR(LARGE(F439:AA439,5),0)+IFERROR(LARGE(F439:AA439,6),0)</f>
        <v>19.548246814978675</v>
      </c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 t="str">
        <f>IFERROR(VLOOKUP($A439,'H60 TR200 M'!$AS$3:$AY$102,7,0),"")</f>
        <v/>
      </c>
      <c r="W439" s="11">
        <f>IFERROR(VLOOKUP($A439,'H60 TR100 M'!$AJ$3:$AP$165,7,0),"")</f>
        <v>19.548246814978675</v>
      </c>
      <c r="X439" s="11" t="str">
        <f>IFERROR(VLOOKUP($A439,'Liszkor M'!$BR$3:$BX$38,7,0),"")</f>
        <v/>
      </c>
      <c r="Y439" s="11" t="str">
        <f>IFERROR(VLOOKUP($A439,'KW M'!$BQ$2:$BW$10,7,0),"")</f>
        <v/>
      </c>
      <c r="Z439" s="11" t="str">
        <f>IFERROR(VLOOKUP($A439,'Wilga M'!$L$3:$R$41,7,0),"")</f>
        <v/>
      </c>
      <c r="AA439" s="11" t="str">
        <f>IFERROR(VLOOKUP($A439,'NM 200 M'!$M$6:$S$41,7,0),"")</f>
        <v/>
      </c>
      <c r="AB439" s="21">
        <f>MIN(COUNT(F439:AA439)-COUNT(#REF!,W439,#REF!)*0.1,6)</f>
        <v>0.9</v>
      </c>
    </row>
    <row r="440" spans="1:28">
      <c r="A440">
        <v>481</v>
      </c>
      <c r="B440" s="18" t="str">
        <f>VLOOKUP($A440,id!$C:$H,6,0)</f>
        <v>Grundkowski Lesław</v>
      </c>
      <c r="C440" s="18">
        <f>VLOOKUP($A440,id!$C:$H,4,0)</f>
        <v>0</v>
      </c>
      <c r="D440" s="2">
        <f>IF(E439=E440,D439,ROW(B438))</f>
        <v>438</v>
      </c>
      <c r="E440" s="10">
        <f>LARGE(F440:AA440,1)+IFERROR(LARGE(F440:AA440,2),0)+IFERROR(LARGE(F440:AA440,3),0)+IFERROR(LARGE(F440:AA440,4),0)+IFERROR(LARGE(F440:AA440,5),0)+IFERROR(LARGE(F440:AA440,6),0)</f>
        <v>18.850095143015153</v>
      </c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 t="str">
        <f>IFERROR(VLOOKUP($A440,'H60 TR200 M'!$AS$3:$AY$102,7,0),"")</f>
        <v/>
      </c>
      <c r="W440" s="11">
        <f>IFERROR(VLOOKUP($A440,'H60 TR100 M'!$AJ$3:$AP$165,7,0),"")</f>
        <v>18.850095143015153</v>
      </c>
      <c r="X440" s="11" t="str">
        <f>IFERROR(VLOOKUP($A440,'Liszkor M'!$BR$3:$BX$38,7,0),"")</f>
        <v/>
      </c>
      <c r="Y440" s="11" t="str">
        <f>IFERROR(VLOOKUP($A440,'KW M'!$BQ$2:$BW$10,7,0),"")</f>
        <v/>
      </c>
      <c r="Z440" s="11" t="str">
        <f>IFERROR(VLOOKUP($A440,'Wilga M'!$L$3:$R$41,7,0),"")</f>
        <v/>
      </c>
      <c r="AA440" s="11" t="str">
        <f>IFERROR(VLOOKUP($A440,'NM 200 M'!$M$6:$S$41,7,0),"")</f>
        <v/>
      </c>
      <c r="AB440" s="21">
        <f>MIN(COUNT(F440:AA440)-COUNT(#REF!,W440,#REF!)*0.1,6)</f>
        <v>0.9</v>
      </c>
    </row>
    <row r="441" spans="1:28">
      <c r="A441">
        <v>343</v>
      </c>
      <c r="B441" s="18" t="str">
        <f>VLOOKUP($A441,id!$C:$H,6,0)</f>
        <v>Dunowski Przemysław</v>
      </c>
      <c r="C441" s="18" t="str">
        <f>VLOOKUP($A441,id!$C:$H,4,0)</f>
        <v>MTB4FUN</v>
      </c>
      <c r="D441" s="2">
        <f>IF(E440=E441,D440,ROW(B439))</f>
        <v>439</v>
      </c>
      <c r="E441" s="10">
        <f>LARGE(F441:AA441,1)+IFERROR(LARGE(F441:AA441,2),0)+IFERROR(LARGE(F441:AA441,3),0)+IFERROR(LARGE(F441:AA441,4),0)+IFERROR(LARGE(F441:AA441,5),0)+IFERROR(LARGE(F441:AA441,6),0)</f>
        <v>18.305096531533028</v>
      </c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>
        <f>IFERROR(VLOOKUP($A441,'H60 TR200 M'!$AS$3:$AY$102,7,0),"")</f>
        <v>18.305096531533028</v>
      </c>
      <c r="W441" s="11" t="str">
        <f>IFERROR(VLOOKUP($A441,'H60 TR100 M'!$AJ$3:$AP$165,7,0),"")</f>
        <v/>
      </c>
      <c r="X441" s="11" t="str">
        <f>IFERROR(VLOOKUP($A441,'Liszkor M'!$BR$3:$BX$38,7,0),"")</f>
        <v/>
      </c>
      <c r="Y441" s="11" t="str">
        <f>IFERROR(VLOOKUP($A441,'KW M'!$BQ$2:$BW$10,7,0),"")</f>
        <v/>
      </c>
      <c r="Z441" s="11" t="str">
        <f>IFERROR(VLOOKUP($A441,'Wilga M'!$L$3:$R$41,7,0),"")</f>
        <v/>
      </c>
      <c r="AA441" s="11" t="str">
        <f>IFERROR(VLOOKUP($A441,'NM 200 M'!$M$6:$S$41,7,0),"")</f>
        <v/>
      </c>
      <c r="AB441" s="21">
        <f>MIN(COUNT(F441:AA441)-COUNT(#REF!,W441,#REF!)*0.1,6)</f>
        <v>1</v>
      </c>
    </row>
    <row r="442" spans="1:28">
      <c r="A442">
        <v>205</v>
      </c>
      <c r="B442" s="18" t="str">
        <f>VLOOKUP($A442,id!$C:$H,6,0)</f>
        <v>Duśko Piotr</v>
      </c>
      <c r="C442" s="18" t="str">
        <f>VLOOKUP($A442,id!$C:$H,4,0)</f>
        <v>Formacja Śląsk</v>
      </c>
      <c r="D442" s="2">
        <f>IF(E441=E442,D441,ROW(B440))</f>
        <v>440</v>
      </c>
      <c r="E442" s="10">
        <f>LARGE(F442:AA442,1)+IFERROR(LARGE(F442:AA442,2),0)+IFERROR(LARGE(F442:AA442,3),0)+IFERROR(LARGE(F442:AA442,4),0)+IFERROR(LARGE(F442:AA442,5),0)+IFERROR(LARGE(F442:AA442,6),0)</f>
        <v>18.196144881441278</v>
      </c>
      <c r="F442" s="11"/>
      <c r="G442" s="11"/>
      <c r="H442" s="11"/>
      <c r="I442" s="11"/>
      <c r="J442" s="11" t="str">
        <f>IFERROR(VLOOKUP($A442,'Mazurskie Tropy M'!$L$2:$R$39,7,0),"")</f>
        <v/>
      </c>
      <c r="K442" s="11" t="str">
        <f>IFERROR(VLOOKUP($A442,'Grassor 300 M'!$BV$5:$CB$30,7,0),"")</f>
        <v/>
      </c>
      <c r="L442" s="11" t="str">
        <f>IFERROR(VLOOKUP($A442,'BO M'!$Q$2:$W$57,7,0),"")</f>
        <v/>
      </c>
      <c r="M442" s="11">
        <f>IFERROR(VLOOKUP($A442,'Hawran M'!$AN$3:$AT$38,7,0),"")</f>
        <v>18.196144881441278</v>
      </c>
      <c r="N442" s="11" t="str">
        <f>IFERROR(VLOOKUP($A442,'Orientakcja 14 M'!$M$3:$S$43,7,0),"")</f>
        <v/>
      </c>
      <c r="O442" s="11" t="str">
        <f>IFERROR(VLOOKUP($A442,'ITOrient M'!$P$3:$V$37,7,0),"")</f>
        <v/>
      </c>
      <c r="P442" s="11" t="str">
        <f>IFERROR(VLOOKUP($A442,'Jatka M'!$K$4:$Q$19,7,0),"")</f>
        <v/>
      </c>
      <c r="Q442" s="11" t="str">
        <f>IFERROR(VLOOKUP($A442,'Korno M'!$AG$2:$AM$37,7,0),"")</f>
        <v/>
      </c>
      <c r="R442" s="11" t="str">
        <f>IFERROR(VLOOKUP($A442,'Mordownik M'!$H$3:$N$23,7,0),"")</f>
        <v/>
      </c>
      <c r="S442" s="11" t="str">
        <f>IFERROR(VLOOKUP($A442,'Orientakcja 15 M'!$M$3:$S$47,7,0),"")</f>
        <v/>
      </c>
      <c r="T442" s="11" t="str">
        <f>IFERROR(VLOOKUP($A442,'XXII Szago M'!$H$3:$N$45,7,0),"")</f>
        <v/>
      </c>
      <c r="U442" s="11" t="str">
        <f>IFERROR(VLOOKUP($A442,'XX zKompasem M'!$L$3:$R$33,7,0),"")</f>
        <v/>
      </c>
      <c r="V442" s="11" t="str">
        <f>IFERROR(VLOOKUP($A442,'H60 TR200 M'!$AS$3:$AY$102,7,0),"")</f>
        <v/>
      </c>
      <c r="W442" s="11" t="str">
        <f>IFERROR(VLOOKUP($A442,'H60 TR100 M'!$AJ$3:$AP$165,7,0),"")</f>
        <v/>
      </c>
      <c r="X442" s="11" t="str">
        <f>IFERROR(VLOOKUP($A442,'Liszkor M'!$BR$3:$BX$38,7,0),"")</f>
        <v/>
      </c>
      <c r="Y442" s="11" t="str">
        <f>IFERROR(VLOOKUP($A442,'KW M'!$BQ$2:$BW$10,7,0),"")</f>
        <v/>
      </c>
      <c r="Z442" s="11" t="str">
        <f>IFERROR(VLOOKUP($A442,'Wilga M'!$L$3:$R$41,7,0),"")</f>
        <v/>
      </c>
      <c r="AA442" s="11" t="str">
        <f>IFERROR(VLOOKUP($A442,'NM 200 M'!$M$6:$S$41,7,0),"")</f>
        <v/>
      </c>
      <c r="AB442" s="21">
        <f>MIN(COUNT(F442:AA442)-COUNT(#REF!,W442,#REF!)*0.1,6)</f>
        <v>1</v>
      </c>
    </row>
    <row r="443" spans="1:28">
      <c r="A443">
        <v>482</v>
      </c>
      <c r="B443" s="18" t="str">
        <f>VLOOKUP($A443,id!$C:$H,6,0)</f>
        <v>Budrejko Szymon</v>
      </c>
      <c r="C443" s="18">
        <f>VLOOKUP($A443,id!$C:$H,4,0)</f>
        <v>0</v>
      </c>
      <c r="D443" s="2">
        <f>IF(E442=E443,D442,ROW(B441))</f>
        <v>441</v>
      </c>
      <c r="E443" s="10">
        <f>LARGE(F443:AA443,1)+IFERROR(LARGE(F443:AA443,2),0)+IFERROR(LARGE(F443:AA443,3),0)+IFERROR(LARGE(F443:AA443,4),0)+IFERROR(LARGE(F443:AA443,5),0)+IFERROR(LARGE(F443:AA443,6),0)</f>
        <v>18.151943471051627</v>
      </c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 t="str">
        <f>IFERROR(VLOOKUP($A443,'H60 TR200 M'!$AS$3:$AY$102,7,0),"")</f>
        <v/>
      </c>
      <c r="W443" s="11">
        <f>IFERROR(VLOOKUP($A443,'H60 TR100 M'!$AJ$3:$AP$165,7,0),"")</f>
        <v>18.151943471051627</v>
      </c>
      <c r="X443" s="11" t="str">
        <f>IFERROR(VLOOKUP($A443,'Liszkor M'!$BR$3:$BX$38,7,0),"")</f>
        <v/>
      </c>
      <c r="Y443" s="11" t="str">
        <f>IFERROR(VLOOKUP($A443,'KW M'!$BQ$2:$BW$10,7,0),"")</f>
        <v/>
      </c>
      <c r="Z443" s="11" t="str">
        <f>IFERROR(VLOOKUP($A443,'Wilga M'!$L$3:$R$41,7,0),"")</f>
        <v/>
      </c>
      <c r="AA443" s="11" t="str">
        <f>IFERROR(VLOOKUP($A443,'NM 200 M'!$M$6:$S$41,7,0),"")</f>
        <v/>
      </c>
      <c r="AB443" s="21">
        <f>MIN(COUNT(F443:AA443)-COUNT(#REF!,W443,#REF!)*0.1,6)</f>
        <v>0.9</v>
      </c>
    </row>
    <row r="444" spans="1:28">
      <c r="A444">
        <v>483</v>
      </c>
      <c r="B444" s="18" t="str">
        <f>VLOOKUP($A444,id!$C:$H,6,0)</f>
        <v>Krzysztof Dębski</v>
      </c>
      <c r="C444" s="18">
        <f>VLOOKUP($A444,id!$C:$H,4,0)</f>
        <v>0</v>
      </c>
      <c r="D444" s="2">
        <f>IF(E443=E444,D443,ROW(B442))</f>
        <v>442</v>
      </c>
      <c r="E444" s="10">
        <f>LARGE(F444:AA444,1)+IFERROR(LARGE(F444:AA444,2),0)+IFERROR(LARGE(F444:AA444,3),0)+IFERROR(LARGE(F444:AA444,4),0)+IFERROR(LARGE(F444:AA444,5),0)+IFERROR(LARGE(F444:AA444,6),0)</f>
        <v>18.147501360731603</v>
      </c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 t="str">
        <f>IFERROR(VLOOKUP($A444,'H60 TR200 M'!$AS$3:$AY$102,7,0),"")</f>
        <v/>
      </c>
      <c r="W444" s="11">
        <f>IFERROR(VLOOKUP($A444,'H60 TR100 M'!$AJ$3:$AP$165,7,0),"")</f>
        <v>18.147501360731603</v>
      </c>
      <c r="X444" s="11" t="str">
        <f>IFERROR(VLOOKUP($A444,'Liszkor M'!$BR$3:$BX$38,7,0),"")</f>
        <v/>
      </c>
      <c r="Y444" s="11" t="str">
        <f>IFERROR(VLOOKUP($A444,'KW M'!$BQ$2:$BW$10,7,0),"")</f>
        <v/>
      </c>
      <c r="Z444" s="11" t="str">
        <f>IFERROR(VLOOKUP($A444,'Wilga M'!$L$3:$R$41,7,0),"")</f>
        <v/>
      </c>
      <c r="AA444" s="11" t="str">
        <f>IFERROR(VLOOKUP($A444,'NM 200 M'!$M$6:$S$41,7,0),"")</f>
        <v/>
      </c>
      <c r="AB444" s="21">
        <f>MIN(COUNT(F444:AA444)-COUNT(#REF!,W444,#REF!)*0.1,6)</f>
        <v>0.9</v>
      </c>
    </row>
    <row r="445" spans="1:28">
      <c r="A445">
        <v>484</v>
      </c>
      <c r="B445" s="18" t="str">
        <f>VLOOKUP($A445,id!$C:$H,6,0)</f>
        <v>Sadowski Michał</v>
      </c>
      <c r="C445" s="18" t="str">
        <f>VLOOKUP($A445,id!$C:$H,4,0)</f>
        <v>NEPTUN</v>
      </c>
      <c r="D445" s="2">
        <f>IF(E444=E445,D444,ROW(B443))</f>
        <v>443</v>
      </c>
      <c r="E445" s="10">
        <f>LARGE(F445:AA445,1)+IFERROR(LARGE(F445:AA445,2),0)+IFERROR(LARGE(F445:AA445,3),0)+IFERROR(LARGE(F445:AA445,4),0)+IFERROR(LARGE(F445:AA445,5),0)+IFERROR(LARGE(F445:AA445,6),0)</f>
        <v>17.669263535086252</v>
      </c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 t="str">
        <f>IFERROR(VLOOKUP($A445,'H60 TR200 M'!$AS$3:$AY$102,7,0),"")</f>
        <v/>
      </c>
      <c r="W445" s="11">
        <f>IFERROR(VLOOKUP($A445,'H60 TR100 M'!$AJ$3:$AP$165,7,0),"")</f>
        <v>17.669263535086252</v>
      </c>
      <c r="X445" s="11" t="str">
        <f>IFERROR(VLOOKUP($A445,'Liszkor M'!$BR$3:$BX$38,7,0),"")</f>
        <v/>
      </c>
      <c r="Y445" s="11" t="str">
        <f>IFERROR(VLOOKUP($A445,'KW M'!$BQ$2:$BW$10,7,0),"")</f>
        <v/>
      </c>
      <c r="Z445" s="11" t="str">
        <f>IFERROR(VLOOKUP($A445,'Wilga M'!$L$3:$R$41,7,0),"")</f>
        <v/>
      </c>
      <c r="AA445" s="11" t="str">
        <f>IFERROR(VLOOKUP($A445,'NM 200 M'!$M$6:$S$41,7,0),"")</f>
        <v/>
      </c>
      <c r="AB445" s="21">
        <f>MIN(COUNT(F445:AA445)-COUNT(#REF!,W445,#REF!)*0.1,6)</f>
        <v>0.9</v>
      </c>
    </row>
    <row r="446" spans="1:28">
      <c r="A446">
        <v>178</v>
      </c>
      <c r="B446" s="18" t="str">
        <f>VLOOKUP($A446,id!$C:$H,6,0)</f>
        <v>Hadyś Marcin</v>
      </c>
      <c r="C446" s="18">
        <f>VLOOKUP($A446,id!$C:$H,4,0)</f>
        <v>0</v>
      </c>
      <c r="D446" s="2">
        <f>IF(E445=E446,D445,ROW(B444))</f>
        <v>444</v>
      </c>
      <c r="E446" s="10">
        <f>LARGE(F446:AA446,1)+IFERROR(LARGE(F446:AA446,2),0)+IFERROR(LARGE(F446:AA446,3),0)+IFERROR(LARGE(F446:AA446,4),0)+IFERROR(LARGE(F446:AA446,5),0)+IFERROR(LARGE(F446:AA446,6),0)</f>
        <v>17.262265481680995</v>
      </c>
      <c r="F446" s="11"/>
      <c r="G446" s="11"/>
      <c r="H446" s="11"/>
      <c r="I446" s="11"/>
      <c r="J446" s="11" t="str">
        <f>IFERROR(VLOOKUP($A446,'Mazurskie Tropy M'!$L$2:$R$39,7,0),"")</f>
        <v/>
      </c>
      <c r="K446" s="11" t="str">
        <f>IFERROR(VLOOKUP($A446,'Grassor 300 M'!$BV$5:$CB$30,7,0),"")</f>
        <v/>
      </c>
      <c r="L446" s="11">
        <f>IFERROR(VLOOKUP($A446,'BO M'!$Q$2:$W$57,7,0),"")</f>
        <v>17.262265481680995</v>
      </c>
      <c r="M446" s="11" t="str">
        <f>IFERROR(VLOOKUP($A446,'Hawran M'!$AN$3:$AT$38,7,0),"")</f>
        <v/>
      </c>
      <c r="N446" s="11" t="str">
        <f>IFERROR(VLOOKUP($A446,'Orientakcja 14 M'!$M$3:$S$43,7,0),"")</f>
        <v/>
      </c>
      <c r="O446" s="11" t="str">
        <f>IFERROR(VLOOKUP($A446,'ITOrient M'!$P$3:$V$37,7,0),"")</f>
        <v/>
      </c>
      <c r="P446" s="11" t="str">
        <f>IFERROR(VLOOKUP($A446,'Jatka M'!$K$4:$Q$19,7,0),"")</f>
        <v/>
      </c>
      <c r="Q446" s="11" t="str">
        <f>IFERROR(VLOOKUP($A446,'Korno M'!$AG$2:$AM$37,7,0),"")</f>
        <v/>
      </c>
      <c r="R446" s="11" t="str">
        <f>IFERROR(VLOOKUP($A446,'Mordownik M'!$H$3:$N$23,7,0),"")</f>
        <v/>
      </c>
      <c r="S446" s="11" t="str">
        <f>IFERROR(VLOOKUP($A446,'Orientakcja 15 M'!$M$3:$S$47,7,0),"")</f>
        <v/>
      </c>
      <c r="T446" s="11" t="str">
        <f>IFERROR(VLOOKUP($A446,'XXII Szago M'!$H$3:$N$45,7,0),"")</f>
        <v/>
      </c>
      <c r="U446" s="11" t="str">
        <f>IFERROR(VLOOKUP($A446,'XX zKompasem M'!$L$3:$R$33,7,0),"")</f>
        <v/>
      </c>
      <c r="V446" s="11" t="str">
        <f>IFERROR(VLOOKUP($A446,'H60 TR200 M'!$AS$3:$AY$102,7,0),"")</f>
        <v/>
      </c>
      <c r="W446" s="11" t="str">
        <f>IFERROR(VLOOKUP($A446,'H60 TR100 M'!$AJ$3:$AP$165,7,0),"")</f>
        <v/>
      </c>
      <c r="X446" s="11" t="str">
        <f>IFERROR(VLOOKUP($A446,'Liszkor M'!$BR$3:$BX$38,7,0),"")</f>
        <v/>
      </c>
      <c r="Y446" s="11" t="str">
        <f>IFERROR(VLOOKUP($A446,'KW M'!$BQ$2:$BW$10,7,0),"")</f>
        <v/>
      </c>
      <c r="Z446" s="11" t="str">
        <f>IFERROR(VLOOKUP($A446,'Wilga M'!$L$3:$R$41,7,0),"")</f>
        <v/>
      </c>
      <c r="AA446" s="11" t="str">
        <f>IFERROR(VLOOKUP($A446,'NM 200 M'!$M$6:$S$41,7,0),"")</f>
        <v/>
      </c>
      <c r="AB446" s="21">
        <f>MIN(COUNT(F446:AA446)-COUNT(#REF!,W446,#REF!)*0.1,6)</f>
        <v>1</v>
      </c>
    </row>
    <row r="447" spans="1:28">
      <c r="A447">
        <v>485</v>
      </c>
      <c r="B447" s="18" t="str">
        <f>VLOOKUP($A447,id!$C:$H,6,0)</f>
        <v>Jeliński Arkadiusz</v>
      </c>
      <c r="C447" s="18" t="str">
        <f>VLOOKUP($A447,id!$C:$H,4,0)</f>
        <v>Ironteam3city</v>
      </c>
      <c r="D447" s="2">
        <f>IF(E446=E447,D446,ROW(B445))</f>
        <v>445</v>
      </c>
      <c r="E447" s="10">
        <f>LARGE(F447:AA447,1)+IFERROR(LARGE(F447:AA447,2),0)+IFERROR(LARGE(F447:AA447,3),0)+IFERROR(LARGE(F447:AA447,4),0)+IFERROR(LARGE(F447:AA447,5),0)+IFERROR(LARGE(F447:AA447,6),0)</f>
        <v>16.989676476044473</v>
      </c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 t="str">
        <f>IFERROR(VLOOKUP($A447,'H60 TR200 M'!$AS$3:$AY$102,7,0),"")</f>
        <v/>
      </c>
      <c r="W447" s="11">
        <f>IFERROR(VLOOKUP($A447,'H60 TR100 M'!$AJ$3:$AP$165,7,0),"")</f>
        <v>16.989676476044473</v>
      </c>
      <c r="X447" s="11" t="str">
        <f>IFERROR(VLOOKUP($A447,'Liszkor M'!$BR$3:$BX$38,7,0),"")</f>
        <v/>
      </c>
      <c r="Y447" s="11" t="str">
        <f>IFERROR(VLOOKUP($A447,'KW M'!$BQ$2:$BW$10,7,0),"")</f>
        <v/>
      </c>
      <c r="Z447" s="11" t="str">
        <f>IFERROR(VLOOKUP($A447,'Wilga M'!$L$3:$R$41,7,0),"")</f>
        <v/>
      </c>
      <c r="AA447" s="11" t="str">
        <f>IFERROR(VLOOKUP($A447,'NM 200 M'!$M$6:$S$41,7,0),"")</f>
        <v/>
      </c>
      <c r="AB447" s="21">
        <f>MIN(COUNT(F447:AA447)-COUNT(#REF!,W447,#REF!)*0.1,6)</f>
        <v>0.9</v>
      </c>
    </row>
    <row r="448" spans="1:28">
      <c r="A448">
        <v>344</v>
      </c>
      <c r="B448" s="18" t="str">
        <f>VLOOKUP($A448,id!$C:$H,6,0)</f>
        <v>Bejger Marcin</v>
      </c>
      <c r="C448" s="18" t="str">
        <f>VLOOKUP($A448,id!$C:$H,4,0)</f>
        <v>how you doin</v>
      </c>
      <c r="D448" s="2">
        <f>IF(E447=E448,D447,ROW(B446))</f>
        <v>446</v>
      </c>
      <c r="E448" s="10">
        <f>LARGE(F448:AA448,1)+IFERROR(LARGE(F448:AA448,2),0)+IFERROR(LARGE(F448:AA448,3),0)+IFERROR(LARGE(F448:AA448,4),0)+IFERROR(LARGE(F448:AA448,5),0)+IFERROR(LARGE(F448:AA448,6),0)</f>
        <v>16.949163455123173</v>
      </c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>
        <f>IFERROR(VLOOKUP($A448,'H60 TR200 M'!$AS$3:$AY$102,7,0),"")</f>
        <v>16.949163455123173</v>
      </c>
      <c r="W448" s="11" t="str">
        <f>IFERROR(VLOOKUP($A448,'H60 TR100 M'!$AJ$3:$AP$165,7,0),"")</f>
        <v/>
      </c>
      <c r="X448" s="11" t="str">
        <f>IFERROR(VLOOKUP($A448,'Liszkor M'!$BR$3:$BX$38,7,0),"")</f>
        <v/>
      </c>
      <c r="Y448" s="11" t="str">
        <f>IFERROR(VLOOKUP($A448,'KW M'!$BQ$2:$BW$10,7,0),"")</f>
        <v/>
      </c>
      <c r="Z448" s="11" t="str">
        <f>IFERROR(VLOOKUP($A448,'Wilga M'!$L$3:$R$41,7,0),"")</f>
        <v/>
      </c>
      <c r="AA448" s="11" t="str">
        <f>IFERROR(VLOOKUP($A448,'NM 200 M'!$M$6:$S$41,7,0),"")</f>
        <v/>
      </c>
      <c r="AB448" s="21">
        <f>MIN(COUNT(F448:AA448)-COUNT(#REF!,W448,#REF!)*0.1,6)</f>
        <v>1</v>
      </c>
    </row>
    <row r="449" spans="1:28">
      <c r="A449">
        <v>345</v>
      </c>
      <c r="B449" s="18" t="str">
        <f>VLOOKUP($A449,id!$C:$H,6,0)</f>
        <v>Gulczyński Michał Paweł</v>
      </c>
      <c r="C449" s="18">
        <f>VLOOKUP($A449,id!$C:$H,4,0)</f>
        <v>0</v>
      </c>
      <c r="D449" s="2">
        <f>IF(E448=E449,D448,ROW(B447))</f>
        <v>447</v>
      </c>
      <c r="E449" s="10">
        <f>LARGE(F449:AA449,1)+IFERROR(LARGE(F449:AA449,2),0)+IFERROR(LARGE(F449:AA449,3),0)+IFERROR(LARGE(F449:AA449,4),0)+IFERROR(LARGE(F449:AA449,5),0)+IFERROR(LARGE(F449:AA449,6),0)</f>
        <v>16.944465033781462</v>
      </c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>
        <f>IFERROR(VLOOKUP($A449,'H60 TR200 M'!$AS$3:$AY$102,7,0),"")</f>
        <v>16.944465033781462</v>
      </c>
      <c r="W449" s="11" t="str">
        <f>IFERROR(VLOOKUP($A449,'H60 TR100 M'!$AJ$3:$AP$165,7,0),"")</f>
        <v/>
      </c>
      <c r="X449" s="11" t="str">
        <f>IFERROR(VLOOKUP($A449,'Liszkor M'!$BR$3:$BX$38,7,0),"")</f>
        <v/>
      </c>
      <c r="Y449" s="11" t="str">
        <f>IFERROR(VLOOKUP($A449,'KW M'!$BQ$2:$BW$10,7,0),"")</f>
        <v/>
      </c>
      <c r="Z449" s="11" t="str">
        <f>IFERROR(VLOOKUP($A449,'Wilga M'!$L$3:$R$41,7,0),"")</f>
        <v/>
      </c>
      <c r="AA449" s="11" t="str">
        <f>IFERROR(VLOOKUP($A449,'NM 200 M'!$M$6:$S$41,7,0),"")</f>
        <v/>
      </c>
      <c r="AB449" s="21">
        <f>MIN(COUNT(F449:AA449)-COUNT(#REF!,W449,#REF!)*0.1,6)</f>
        <v>1</v>
      </c>
    </row>
    <row r="450" spans="1:28">
      <c r="A450">
        <v>346</v>
      </c>
      <c r="B450" s="18" t="str">
        <f>VLOOKUP($A450,id!$C:$H,6,0)</f>
        <v>Fiedorczuk Szymon</v>
      </c>
      <c r="C450" s="18" t="str">
        <f>VLOOKUP($A450,id!$C:$H,4,0)</f>
        <v>Szymons</v>
      </c>
      <c r="D450" s="2">
        <f>IF(E449=E450,D449,ROW(B448))</f>
        <v>448</v>
      </c>
      <c r="E450" s="10">
        <f>LARGE(F450:AA450,1)+IFERROR(LARGE(F450:AA450,2),0)+IFERROR(LARGE(F450:AA450,3),0)+IFERROR(LARGE(F450:AA450,4),0)+IFERROR(LARGE(F450:AA450,5),0)+IFERROR(LARGE(F450:AA450,6),0)</f>
        <v>16.624528044829951</v>
      </c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>
        <f>IFERROR(VLOOKUP($A450,'H60 TR200 M'!$AS$3:$AY$102,7,0),"")</f>
        <v>16.624528044829951</v>
      </c>
      <c r="W450" s="11" t="str">
        <f>IFERROR(VLOOKUP($A450,'H60 TR100 M'!$AJ$3:$AP$165,7,0),"")</f>
        <v/>
      </c>
      <c r="X450" s="11" t="str">
        <f>IFERROR(VLOOKUP($A450,'Liszkor M'!$BR$3:$BX$38,7,0),"")</f>
        <v/>
      </c>
      <c r="Y450" s="11" t="str">
        <f>IFERROR(VLOOKUP($A450,'KW M'!$BQ$2:$BW$10,7,0),"")</f>
        <v/>
      </c>
      <c r="Z450" s="11" t="str">
        <f>IFERROR(VLOOKUP($A450,'Wilga M'!$L$3:$R$41,7,0),"")</f>
        <v/>
      </c>
      <c r="AA450" s="11" t="str">
        <f>IFERROR(VLOOKUP($A450,'NM 200 M'!$M$6:$S$41,7,0),"")</f>
        <v/>
      </c>
      <c r="AB450" s="21">
        <f>MIN(COUNT(F450:AA450)-COUNT(#REF!,W450,#REF!)*0.1,6)</f>
        <v>1</v>
      </c>
    </row>
    <row r="451" spans="1:28">
      <c r="A451">
        <v>486</v>
      </c>
      <c r="B451" s="18" t="str">
        <f>VLOOKUP($A451,id!$C:$H,6,0)</f>
        <v>Miecznikowski Adam</v>
      </c>
      <c r="C451" s="18" t="str">
        <f>VLOOKUP($A451,id!$C:$H,4,0)</f>
        <v>Bysewo Kolor</v>
      </c>
      <c r="D451" s="2">
        <f>IF(E450=E451,D450,ROW(B449))</f>
        <v>449</v>
      </c>
      <c r="E451" s="10">
        <f>LARGE(F451:AA451,1)+IFERROR(LARGE(F451:AA451,2),0)+IFERROR(LARGE(F451:AA451,3),0)+IFERROR(LARGE(F451:AA451,4),0)+IFERROR(LARGE(F451:AA451,5),0)+IFERROR(LARGE(F451:AA451,6),0)</f>
        <v>16.310089417002693</v>
      </c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 t="str">
        <f>IFERROR(VLOOKUP($A451,'H60 TR200 M'!$AS$3:$AY$102,7,0),"")</f>
        <v/>
      </c>
      <c r="W451" s="11">
        <f>IFERROR(VLOOKUP($A451,'H60 TR100 M'!$AJ$3:$AP$165,7,0),"")</f>
        <v>16.310089417002693</v>
      </c>
      <c r="X451" s="11" t="str">
        <f>IFERROR(VLOOKUP($A451,'Liszkor M'!$BR$3:$BX$38,7,0),"")</f>
        <v/>
      </c>
      <c r="Y451" s="11" t="str">
        <f>IFERROR(VLOOKUP($A451,'KW M'!$BQ$2:$BW$10,7,0),"")</f>
        <v/>
      </c>
      <c r="Z451" s="11" t="str">
        <f>IFERROR(VLOOKUP($A451,'Wilga M'!$L$3:$R$41,7,0),"")</f>
        <v/>
      </c>
      <c r="AA451" s="11" t="str">
        <f>IFERROR(VLOOKUP($A451,'NM 200 M'!$M$6:$S$41,7,0),"")</f>
        <v/>
      </c>
      <c r="AB451" s="21">
        <f>MIN(COUNT(F451:AA451)-COUNT(#REF!,W451,#REF!)*0.1,6)</f>
        <v>0.9</v>
      </c>
    </row>
    <row r="452" spans="1:28">
      <c r="A452">
        <v>487</v>
      </c>
      <c r="B452" s="18" t="str">
        <f>VLOOKUP($A452,id!$C:$H,6,0)</f>
        <v>Michniewicz Dominik</v>
      </c>
      <c r="C452" s="18" t="str">
        <f>VLOOKUP($A452,id!$C:$H,4,0)</f>
        <v>Bysewo Kolor</v>
      </c>
      <c r="D452" s="2">
        <f>IF(E451=E452,D451,ROW(B450))</f>
        <v>450</v>
      </c>
      <c r="E452" s="10">
        <f>LARGE(F452:AA452,1)+IFERROR(LARGE(F452:AA452,2),0)+IFERROR(LARGE(F452:AA452,3),0)+IFERROR(LARGE(F452:AA452,4),0)+IFERROR(LARGE(F452:AA452,5),0)+IFERROR(LARGE(F452:AA452,6),0)</f>
        <v>16.306742776934716</v>
      </c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 t="str">
        <f>IFERROR(VLOOKUP($A452,'H60 TR200 M'!$AS$3:$AY$102,7,0),"")</f>
        <v/>
      </c>
      <c r="W452" s="11">
        <f>IFERROR(VLOOKUP($A452,'H60 TR100 M'!$AJ$3:$AP$165,7,0),"")</f>
        <v>16.306742776934716</v>
      </c>
      <c r="X452" s="11" t="str">
        <f>IFERROR(VLOOKUP($A452,'Liszkor M'!$BR$3:$BX$38,7,0),"")</f>
        <v/>
      </c>
      <c r="Y452" s="11" t="str">
        <f>IFERROR(VLOOKUP($A452,'KW M'!$BQ$2:$BW$10,7,0),"")</f>
        <v/>
      </c>
      <c r="Z452" s="11" t="str">
        <f>IFERROR(VLOOKUP($A452,'Wilga M'!$L$3:$R$41,7,0),"")</f>
        <v/>
      </c>
      <c r="AA452" s="11" t="str">
        <f>IFERROR(VLOOKUP($A452,'NM 200 M'!$M$6:$S$41,7,0),"")</f>
        <v/>
      </c>
      <c r="AB452" s="21">
        <f>MIN(COUNT(F452:AA452)-COUNT(#REF!,W452,#REF!)*0.1,6)</f>
        <v>0.9</v>
      </c>
    </row>
    <row r="453" spans="1:28">
      <c r="A453">
        <v>488</v>
      </c>
      <c r="B453" s="18" t="str">
        <f>VLOOKUP($A453,id!$C:$H,6,0)</f>
        <v>Kamieński Maciej</v>
      </c>
      <c r="C453" s="18" t="str">
        <f>VLOOKUP($A453,id!$C:$H,4,0)</f>
        <v>Bysewo Kolor</v>
      </c>
      <c r="D453" s="2">
        <f>IF(E452=E453,D452,ROW(B451))</f>
        <v>451</v>
      </c>
      <c r="E453" s="10">
        <f>LARGE(F453:AA453,1)+IFERROR(LARGE(F453:AA453,2),0)+IFERROR(LARGE(F453:AA453,3),0)+IFERROR(LARGE(F453:AA453,4),0)+IFERROR(LARGE(F453:AA453,5),0)+IFERROR(LARGE(F453:AA453,6),0)</f>
        <v>16.288599239748422</v>
      </c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 t="str">
        <f>IFERROR(VLOOKUP($A453,'H60 TR200 M'!$AS$3:$AY$102,7,0),"")</f>
        <v/>
      </c>
      <c r="W453" s="11">
        <f>IFERROR(VLOOKUP($A453,'H60 TR100 M'!$AJ$3:$AP$165,7,0),"")</f>
        <v>16.288599239748422</v>
      </c>
      <c r="X453" s="11" t="str">
        <f>IFERROR(VLOOKUP($A453,'Liszkor M'!$BR$3:$BX$38,7,0),"")</f>
        <v/>
      </c>
      <c r="Y453" s="11" t="str">
        <f>IFERROR(VLOOKUP($A453,'KW M'!$BQ$2:$BW$10,7,0),"")</f>
        <v/>
      </c>
      <c r="Z453" s="11" t="str">
        <f>IFERROR(VLOOKUP($A453,'Wilga M'!$L$3:$R$41,7,0),"")</f>
        <v/>
      </c>
      <c r="AA453" s="11" t="str">
        <f>IFERROR(VLOOKUP($A453,'NM 200 M'!$M$6:$S$41,7,0),"")</f>
        <v/>
      </c>
      <c r="AB453" s="21">
        <f>MIN(COUNT(F453:AA453)-COUNT(#REF!,W453,#REF!)*0.1,6)</f>
        <v>0.9</v>
      </c>
    </row>
    <row r="454" spans="1:28">
      <c r="A454">
        <v>489</v>
      </c>
      <c r="B454" s="18" t="str">
        <f>VLOOKUP($A454,id!$C:$H,6,0)</f>
        <v>Galant Kamil</v>
      </c>
      <c r="C454" s="18" t="str">
        <f>VLOOKUP($A454,id!$C:$H,4,0)</f>
        <v>Bysewo Kolor</v>
      </c>
      <c r="D454" s="2">
        <f>IF(E453=E454,D453,ROW(B452))</f>
        <v>452</v>
      </c>
      <c r="E454" s="10">
        <f>LARGE(F454:AA454,1)+IFERROR(LARGE(F454:AA454,2),0)+IFERROR(LARGE(F454:AA454,3),0)+IFERROR(LARGE(F454:AA454,4),0)+IFERROR(LARGE(F454:AA454,5),0)+IFERROR(LARGE(F454:AA454,6),0)</f>
        <v>16.262885661856579</v>
      </c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 t="str">
        <f>IFERROR(VLOOKUP($A454,'H60 TR200 M'!$AS$3:$AY$102,7,0),"")</f>
        <v/>
      </c>
      <c r="W454" s="11">
        <f>IFERROR(VLOOKUP($A454,'H60 TR100 M'!$AJ$3:$AP$165,7,0),"")</f>
        <v>16.262885661856579</v>
      </c>
      <c r="X454" s="11" t="str">
        <f>IFERROR(VLOOKUP($A454,'Liszkor M'!$BR$3:$BX$38,7,0),"")</f>
        <v/>
      </c>
      <c r="Y454" s="11" t="str">
        <f>IFERROR(VLOOKUP($A454,'KW M'!$BQ$2:$BW$10,7,0),"")</f>
        <v/>
      </c>
      <c r="Z454" s="11" t="str">
        <f>IFERROR(VLOOKUP($A454,'Wilga M'!$L$3:$R$41,7,0),"")</f>
        <v/>
      </c>
      <c r="AA454" s="11" t="str">
        <f>IFERROR(VLOOKUP($A454,'NM 200 M'!$M$6:$S$41,7,0),"")</f>
        <v/>
      </c>
      <c r="AB454" s="21">
        <f>MIN(COUNT(F454:AA454)-COUNT(#REF!,W454,#REF!)*0.1,6)</f>
        <v>0.9</v>
      </c>
    </row>
    <row r="455" spans="1:28">
      <c r="A455">
        <v>490</v>
      </c>
      <c r="B455" s="18" t="str">
        <f>VLOOKUP($A455,id!$C:$H,6,0)</f>
        <v>Michniewicz Krzysztof</v>
      </c>
      <c r="C455" s="18" t="str">
        <f>VLOOKUP($A455,id!$C:$H,4,0)</f>
        <v>Bysewo Kolor</v>
      </c>
      <c r="D455" s="2">
        <f>IF(E454=E455,D454,ROW(B453))</f>
        <v>453</v>
      </c>
      <c r="E455" s="10">
        <f>LARGE(F455:AA455,1)+IFERROR(LARGE(F455:AA455,2),0)+IFERROR(LARGE(F455:AA455,3),0)+IFERROR(LARGE(F455:AA455,4),0)+IFERROR(LARGE(F455:AA455,5),0)+IFERROR(LARGE(F455:AA455,6),0)</f>
        <v>16.257182554578684</v>
      </c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 t="str">
        <f>IFERROR(VLOOKUP($A455,'H60 TR200 M'!$AS$3:$AY$102,7,0),"")</f>
        <v/>
      </c>
      <c r="W455" s="11">
        <f>IFERROR(VLOOKUP($A455,'H60 TR100 M'!$AJ$3:$AP$165,7,0),"")</f>
        <v>16.257182554578684</v>
      </c>
      <c r="X455" s="11" t="str">
        <f>IFERROR(VLOOKUP($A455,'Liszkor M'!$BR$3:$BX$38,7,0),"")</f>
        <v/>
      </c>
      <c r="Y455" s="11" t="str">
        <f>IFERROR(VLOOKUP($A455,'KW M'!$BQ$2:$BW$10,7,0),"")</f>
        <v/>
      </c>
      <c r="Z455" s="11" t="str">
        <f>IFERROR(VLOOKUP($A455,'Wilga M'!$L$3:$R$41,7,0),"")</f>
        <v/>
      </c>
      <c r="AA455" s="11" t="str">
        <f>IFERROR(VLOOKUP($A455,'NM 200 M'!$M$6:$S$41,7,0),"")</f>
        <v/>
      </c>
      <c r="AB455" s="21">
        <f>MIN(COUNT(F455:AA455)-COUNT(#REF!,W455,#REF!)*0.1,6)</f>
        <v>0.9</v>
      </c>
    </row>
    <row r="456" spans="1:28">
      <c r="A456">
        <v>491</v>
      </c>
      <c r="B456" s="18" t="str">
        <f>VLOOKUP($A456,id!$C:$H,6,0)</f>
        <v>Kadulski Marcin</v>
      </c>
      <c r="C456" s="18" t="str">
        <f>VLOOKUP($A456,id!$C:$H,4,0)</f>
        <v>Bysewo Kolor</v>
      </c>
      <c r="D456" s="2">
        <f>IF(E455=E456,D455,ROW(B454))</f>
        <v>454</v>
      </c>
      <c r="E456" s="10">
        <f>LARGE(F456:AA456,1)+IFERROR(LARGE(F456:AA456,2),0)+IFERROR(LARGE(F456:AA456,3),0)+IFERROR(LARGE(F456:AA456,4),0)+IFERROR(LARGE(F456:AA456,5),0)+IFERROR(LARGE(F456:AA456,6),0)</f>
        <v>16.25290784840271</v>
      </c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 t="str">
        <f>IFERROR(VLOOKUP($A456,'H60 TR200 M'!$AS$3:$AY$102,7,0),"")</f>
        <v/>
      </c>
      <c r="W456" s="11">
        <f>IFERROR(VLOOKUP($A456,'H60 TR100 M'!$AJ$3:$AP$165,7,0),"")</f>
        <v>16.25290784840271</v>
      </c>
      <c r="X456" s="11" t="str">
        <f>IFERROR(VLOOKUP($A456,'Liszkor M'!$BR$3:$BX$38,7,0),"")</f>
        <v/>
      </c>
      <c r="Y456" s="11" t="str">
        <f>IFERROR(VLOOKUP($A456,'KW M'!$BQ$2:$BW$10,7,0),"")</f>
        <v/>
      </c>
      <c r="Z456" s="11" t="str">
        <f>IFERROR(VLOOKUP($A456,'Wilga M'!$L$3:$R$41,7,0),"")</f>
        <v/>
      </c>
      <c r="AA456" s="11" t="str">
        <f>IFERROR(VLOOKUP($A456,'NM 200 M'!$M$6:$S$41,7,0),"")</f>
        <v/>
      </c>
      <c r="AB456" s="21">
        <f>MIN(COUNT(F456:AA456)-COUNT(#REF!,W456,#REF!)*0.1,6)</f>
        <v>0.9</v>
      </c>
    </row>
    <row r="457" spans="1:28">
      <c r="A457">
        <v>492</v>
      </c>
      <c r="B457" s="18" t="str">
        <f>VLOOKUP($A457,id!$C:$H,6,0)</f>
        <v>Skowroński Tomasz</v>
      </c>
      <c r="C457" s="18">
        <f>VLOOKUP($A457,id!$C:$H,4,0)</f>
        <v>0</v>
      </c>
      <c r="D457" s="2">
        <f>IF(E456=E457,D456,ROW(B455))</f>
        <v>455</v>
      </c>
      <c r="E457" s="10">
        <f>LARGE(F457:AA457,1)+IFERROR(LARGE(F457:AA457,2),0)+IFERROR(LARGE(F457:AA457,3),0)+IFERROR(LARGE(F457:AA457,4),0)+IFERROR(LARGE(F457:AA457,5),0)+IFERROR(LARGE(F457:AA457,6),0)</f>
        <v>16.129444181940503</v>
      </c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 t="str">
        <f>IFERROR(VLOOKUP($A457,'H60 TR200 M'!$AS$3:$AY$102,7,0),"")</f>
        <v/>
      </c>
      <c r="W457" s="11">
        <f>IFERROR(VLOOKUP($A457,'H60 TR100 M'!$AJ$3:$AP$165,7,0),"")</f>
        <v>16.129444181940503</v>
      </c>
      <c r="X457" s="11" t="str">
        <f>IFERROR(VLOOKUP($A457,'Liszkor M'!$BR$3:$BX$38,7,0),"")</f>
        <v/>
      </c>
      <c r="Y457" s="11" t="str">
        <f>IFERROR(VLOOKUP($A457,'KW M'!$BQ$2:$BW$10,7,0),"")</f>
        <v/>
      </c>
      <c r="Z457" s="11" t="str">
        <f>IFERROR(VLOOKUP($A457,'Wilga M'!$L$3:$R$41,7,0),"")</f>
        <v/>
      </c>
      <c r="AA457" s="11" t="str">
        <f>IFERROR(VLOOKUP($A457,'NM 200 M'!$M$6:$S$41,7,0),"")</f>
        <v/>
      </c>
      <c r="AB457" s="21">
        <f>MIN(COUNT(F457:AA457)-COUNT(#REF!,W457,#REF!)*0.1,6)</f>
        <v>0.9</v>
      </c>
    </row>
    <row r="458" spans="1:28">
      <c r="A458">
        <v>493</v>
      </c>
      <c r="B458" s="18" t="str">
        <f>VLOOKUP($A458,id!$C:$H,6,0)</f>
        <v>Rozenberg Adam</v>
      </c>
      <c r="C458" s="18" t="str">
        <f>VLOOKUP($A458,id!$C:$H,4,0)</f>
        <v>SportRebel Gdańsk</v>
      </c>
      <c r="D458" s="2">
        <f>IF(E457=E458,D457,ROW(B456))</f>
        <v>456</v>
      </c>
      <c r="E458" s="10">
        <f>LARGE(F458:AA458,1)+IFERROR(LARGE(F458:AA458,2),0)+IFERROR(LARGE(F458:AA458,3),0)+IFERROR(LARGE(F458:AA458,4),0)+IFERROR(LARGE(F458:AA458,5),0)+IFERROR(LARGE(F458:AA458,6),0)</f>
        <v>15.900775448325842</v>
      </c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 t="str">
        <f>IFERROR(VLOOKUP($A458,'H60 TR200 M'!$AS$3:$AY$102,7,0),"")</f>
        <v/>
      </c>
      <c r="W458" s="11">
        <f>IFERROR(VLOOKUP($A458,'H60 TR100 M'!$AJ$3:$AP$165,7,0),"")</f>
        <v>15.900775448325842</v>
      </c>
      <c r="X458" s="11" t="str">
        <f>IFERROR(VLOOKUP($A458,'Liszkor M'!$BR$3:$BX$38,7,0),"")</f>
        <v/>
      </c>
      <c r="Y458" s="11" t="str">
        <f>IFERROR(VLOOKUP($A458,'KW M'!$BQ$2:$BW$10,7,0),"")</f>
        <v/>
      </c>
      <c r="Z458" s="11" t="str">
        <f>IFERROR(VLOOKUP($A458,'Wilga M'!$L$3:$R$41,7,0),"")</f>
        <v/>
      </c>
      <c r="AA458" s="11" t="str">
        <f>IFERROR(VLOOKUP($A458,'NM 200 M'!$M$6:$S$41,7,0),"")</f>
        <v/>
      </c>
      <c r="AB458" s="21">
        <f>MIN(COUNT(F458:AA458)-COUNT(#REF!,W458,#REF!)*0.1,6)</f>
        <v>0.9</v>
      </c>
    </row>
    <row r="459" spans="1:28">
      <c r="A459">
        <v>267</v>
      </c>
      <c r="B459" s="18" t="str">
        <f>VLOOKUP($A459,id!$C:$H,6,0)</f>
        <v>Harężlak Krzysztof</v>
      </c>
      <c r="C459" s="18" t="str">
        <f>VLOOKUP($A459,id!$C:$H,4,0)</f>
        <v>KS Ultra Team Łódź</v>
      </c>
      <c r="D459" s="2">
        <f>IF(E458=E459,D458,ROW(B457))</f>
        <v>457</v>
      </c>
      <c r="E459" s="10">
        <f>LARGE(F459:AA459,1)+IFERROR(LARGE(F459:AA459,2),0)+IFERROR(LARGE(F459:AA459,3),0)+IFERROR(LARGE(F459:AA459,4),0)+IFERROR(LARGE(F459:AA459,5),0)+IFERROR(LARGE(F459:AA459,6),0)</f>
        <v>15.517095676178045</v>
      </c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>
        <f>IFERROR(VLOOKUP($A459,'Orientakcja 15 M'!$M$3:$S$47,7,0),"")</f>
        <v>15.517095676178045</v>
      </c>
      <c r="T459" s="11" t="str">
        <f>IFERROR(VLOOKUP($A459,'XXII Szago M'!$H$3:$N$45,7,0),"")</f>
        <v/>
      </c>
      <c r="U459" s="11" t="str">
        <f>IFERROR(VLOOKUP($A459,'XX zKompasem M'!$L$3:$R$33,7,0),"")</f>
        <v/>
      </c>
      <c r="V459" s="11" t="str">
        <f>IFERROR(VLOOKUP($A459,'H60 TR200 M'!$AS$3:$AY$102,7,0),"")</f>
        <v/>
      </c>
      <c r="W459" s="11" t="str">
        <f>IFERROR(VLOOKUP($A459,'H60 TR100 M'!$AJ$3:$AP$165,7,0),"")</f>
        <v/>
      </c>
      <c r="X459" s="11" t="str">
        <f>IFERROR(VLOOKUP($A459,'Liszkor M'!$BR$3:$BX$38,7,0),"")</f>
        <v/>
      </c>
      <c r="Y459" s="11" t="str">
        <f>IFERROR(VLOOKUP($A459,'KW M'!$BQ$2:$BW$10,7,0),"")</f>
        <v/>
      </c>
      <c r="Z459" s="11" t="str">
        <f>IFERROR(VLOOKUP($A459,'Wilga M'!$L$3:$R$41,7,0),"")</f>
        <v/>
      </c>
      <c r="AA459" s="11" t="str">
        <f>IFERROR(VLOOKUP($A459,'NM 200 M'!$M$6:$S$41,7,0),"")</f>
        <v/>
      </c>
      <c r="AB459" s="21">
        <f>MIN(COUNT(F459:AA459)-COUNT(#REF!,W459,#REF!)*0.1,6)</f>
        <v>1</v>
      </c>
    </row>
    <row r="460" spans="1:28">
      <c r="A460">
        <v>494</v>
      </c>
      <c r="B460" s="18" t="str">
        <f>VLOOKUP($A460,id!$C:$H,6,0)</f>
        <v>Malinowski Marek.</v>
      </c>
      <c r="C460" s="18">
        <f>VLOOKUP($A460,id!$C:$H,4,0)</f>
        <v>0</v>
      </c>
      <c r="D460" s="2">
        <f>IF(E459=E460,D459,ROW(B458))</f>
        <v>458</v>
      </c>
      <c r="E460" s="10">
        <f>LARGE(F460:AA460,1)+IFERROR(LARGE(F460:AA460,2),0)+IFERROR(LARGE(F460:AA460,3),0)+IFERROR(LARGE(F460:AA460,4),0)+IFERROR(LARGE(F460:AA460,5),0)+IFERROR(LARGE(F460:AA460,6),0)</f>
        <v>15.238243137978932</v>
      </c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 t="str">
        <f>IFERROR(VLOOKUP($A460,'H60 TR200 M'!$AS$3:$AY$102,7,0),"")</f>
        <v/>
      </c>
      <c r="W460" s="11">
        <f>IFERROR(VLOOKUP($A460,'H60 TR100 M'!$AJ$3:$AP$165,7,0),"")</f>
        <v>15.238243137978932</v>
      </c>
      <c r="X460" s="11" t="str">
        <f>IFERROR(VLOOKUP($A460,'Liszkor M'!$BR$3:$BX$38,7,0),"")</f>
        <v/>
      </c>
      <c r="Y460" s="11" t="str">
        <f>IFERROR(VLOOKUP($A460,'KW M'!$BQ$2:$BW$10,7,0),"")</f>
        <v/>
      </c>
      <c r="Z460" s="11" t="str">
        <f>IFERROR(VLOOKUP($A460,'Wilga M'!$L$3:$R$41,7,0),"")</f>
        <v/>
      </c>
      <c r="AA460" s="11" t="str">
        <f>IFERROR(VLOOKUP($A460,'NM 200 M'!$M$6:$S$41,7,0),"")</f>
        <v/>
      </c>
      <c r="AB460" s="21">
        <f>MIN(COUNT(F460:AA460)-COUNT(#REF!,W460,#REF!)*0.1,6)</f>
        <v>0.9</v>
      </c>
    </row>
    <row r="461" spans="1:28">
      <c r="A461" s="12">
        <v>43</v>
      </c>
      <c r="B461" s="18" t="str">
        <f>VLOOKUP($A461,id!$C:$H,6,0)</f>
        <v>Olszański Paweł</v>
      </c>
      <c r="C461" s="18">
        <f>VLOOKUP($A461,id!$C:$H,4,0)</f>
        <v>0</v>
      </c>
      <c r="D461" s="2">
        <f>IF(E460=E461,D460,ROW(B459))</f>
        <v>459</v>
      </c>
      <c r="E461" s="10">
        <f>LARGE(F461:AA461,1)+IFERROR(LARGE(F461:AA461,2),0)+IFERROR(LARGE(F461:AA461,3),0)+IFERROR(LARGE(F461:AA461,4),0)+IFERROR(LARGE(F461:AA461,5),0)+IFERROR(LARGE(F461:AA461,6),0)</f>
        <v>14.298104396502653</v>
      </c>
      <c r="F461" s="11">
        <f>IFERROR(VLOOKUP(A461,'Pazur M'!K:Q,7,0),"")</f>
        <v>14.298104396502653</v>
      </c>
      <c r="G461" s="11" t="str">
        <f>IFERROR(VLOOKUP(A461,'XXI Szago M'!BL:BR,7,0),"")</f>
        <v/>
      </c>
      <c r="H461" s="11" t="str">
        <f>IFERROR(VLOOKUP($A461,'XIX zKompasem M'!L:R,7,0),"")</f>
        <v/>
      </c>
      <c r="I461" s="11" t="str">
        <f>IFERROR(VLOOKUP($A461,'Roztoczńska 13 M'!$H$2:$N$13,7,0),"")</f>
        <v/>
      </c>
      <c r="J461" s="11" t="str">
        <f>IFERROR(VLOOKUP($A461,'Mazurskie Tropy M'!$L$2:$R$39,7,0),"")</f>
        <v/>
      </c>
      <c r="K461" s="11" t="str">
        <f>IFERROR(VLOOKUP($A461,'Grassor 300 M'!$BV$5:$CB$30,7,0),"")</f>
        <v/>
      </c>
      <c r="L461" s="11" t="str">
        <f>IFERROR(VLOOKUP($A461,'BO M'!$Q$2:$W$57,7,0),"")</f>
        <v/>
      </c>
      <c r="M461" s="11" t="str">
        <f>IFERROR(VLOOKUP($A461,'Hawran M'!$AN$3:$AT$38,7,0),"")</f>
        <v/>
      </c>
      <c r="N461" s="11" t="str">
        <f>IFERROR(VLOOKUP($A461,'Orientakcja 14 M'!$M$3:$S$43,7,0),"")</f>
        <v/>
      </c>
      <c r="O461" s="11" t="str">
        <f>IFERROR(VLOOKUP($A461,'ITOrient M'!$P$3:$V$37,7,0),"")</f>
        <v/>
      </c>
      <c r="P461" s="11" t="str">
        <f>IFERROR(VLOOKUP($A461,'Jatka M'!$K$4:$Q$19,7,0),"")</f>
        <v/>
      </c>
      <c r="Q461" s="11" t="str">
        <f>IFERROR(VLOOKUP($A461,'Korno M'!$AG$2:$AM$37,7,0),"")</f>
        <v/>
      </c>
      <c r="R461" s="11" t="str">
        <f>IFERROR(VLOOKUP($A461,'Mordownik M'!$H$3:$N$23,7,0),"")</f>
        <v/>
      </c>
      <c r="S461" s="11" t="str">
        <f>IFERROR(VLOOKUP($A461,'Orientakcja 15 M'!$M$3:$S$47,7,0),"")</f>
        <v/>
      </c>
      <c r="T461" s="11" t="str">
        <f>IFERROR(VLOOKUP($A461,'XXII Szago M'!$H$3:$N$45,7,0),"")</f>
        <v/>
      </c>
      <c r="U461" s="11" t="str">
        <f>IFERROR(VLOOKUP($A461,'XX zKompasem M'!$L$3:$R$33,7,0),"")</f>
        <v/>
      </c>
      <c r="V461" s="11" t="str">
        <f>IFERROR(VLOOKUP($A461,'H60 TR200 M'!$AS$3:$AY$102,7,0),"")</f>
        <v/>
      </c>
      <c r="W461" s="11" t="str">
        <f>IFERROR(VLOOKUP($A461,'H60 TR100 M'!$AJ$3:$AP$165,7,0),"")</f>
        <v/>
      </c>
      <c r="X461" s="11" t="str">
        <f>IFERROR(VLOOKUP($A461,'Liszkor M'!$BR$3:$BX$38,7,0),"")</f>
        <v/>
      </c>
      <c r="Y461" s="11" t="str">
        <f>IFERROR(VLOOKUP($A461,'KW M'!$BQ$2:$BW$10,7,0),"")</f>
        <v/>
      </c>
      <c r="Z461" s="11" t="str">
        <f>IFERROR(VLOOKUP($A461,'Wilga M'!$L$3:$R$41,7,0),"")</f>
        <v/>
      </c>
      <c r="AA461" s="11" t="str">
        <f>IFERROR(VLOOKUP($A461,'NM 200 M'!$M$6:$S$41,7,0),"")</f>
        <v/>
      </c>
      <c r="AB461" s="21">
        <f>MIN(COUNT(F461:AA461)-COUNT(#REF!,W461,#REF!)*0.1,6)</f>
        <v>1</v>
      </c>
    </row>
    <row r="462" spans="1:28">
      <c r="A462">
        <v>495</v>
      </c>
      <c r="B462" s="18" t="str">
        <f>VLOOKUP($A462,id!$C:$H,6,0)</f>
        <v>Burkiciak Marcin</v>
      </c>
      <c r="C462" s="18">
        <f>VLOOKUP($A462,id!$C:$H,4,0)</f>
        <v>0</v>
      </c>
      <c r="D462" s="2">
        <f>IF(E461=E462,D461,ROW(B460))</f>
        <v>460</v>
      </c>
      <c r="E462" s="10">
        <f>LARGE(F462:AA462,1)+IFERROR(LARGE(F462:AA462,2),0)+IFERROR(LARGE(F462:AA462,3),0)+IFERROR(LARGE(F462:AA462,4),0)+IFERROR(LARGE(F462:AA462,5),0)+IFERROR(LARGE(F462:AA462,6),0)</f>
        <v>13.913178517285111</v>
      </c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 t="str">
        <f>IFERROR(VLOOKUP($A462,'H60 TR200 M'!$AS$3:$AY$102,7,0),"")</f>
        <v/>
      </c>
      <c r="W462" s="11">
        <f>IFERROR(VLOOKUP($A462,'H60 TR100 M'!$AJ$3:$AP$165,7,0),"")</f>
        <v>13.913178517285111</v>
      </c>
      <c r="X462" s="11" t="str">
        <f>IFERROR(VLOOKUP($A462,'Liszkor M'!$BR$3:$BX$38,7,0),"")</f>
        <v/>
      </c>
      <c r="Y462" s="11" t="str">
        <f>IFERROR(VLOOKUP($A462,'KW M'!$BQ$2:$BW$10,7,0),"")</f>
        <v/>
      </c>
      <c r="Z462" s="11" t="str">
        <f>IFERROR(VLOOKUP($A462,'Wilga M'!$L$3:$R$41,7,0),"")</f>
        <v/>
      </c>
      <c r="AA462" s="11" t="str">
        <f>IFERROR(VLOOKUP($A462,'NM 200 M'!$M$6:$S$41,7,0),"")</f>
        <v/>
      </c>
      <c r="AB462" s="21">
        <f>MIN(COUNT(F462:AA462)-COUNT(#REF!,W462,#REF!)*0.1,6)</f>
        <v>0.9</v>
      </c>
    </row>
    <row r="463" spans="1:28">
      <c r="A463">
        <v>347</v>
      </c>
      <c r="B463" s="18" t="str">
        <f>VLOOKUP($A463,id!$C:$H,6,0)</f>
        <v>Celejewski Filip</v>
      </c>
      <c r="C463" s="18" t="str">
        <f>VLOOKUP($A463,id!$C:$H,4,0)</f>
        <v>Torn Meniscus</v>
      </c>
      <c r="D463" s="2">
        <f>IF(E462=E463,D462,ROW(B461))</f>
        <v>461</v>
      </c>
      <c r="E463" s="10">
        <f>LARGE(F463:AA463,1)+IFERROR(LARGE(F463:AA463,2),0)+IFERROR(LARGE(F463:AA463,3),0)+IFERROR(LARGE(F463:AA463,4),0)+IFERROR(LARGE(F463:AA463,5),0)+IFERROR(LARGE(F463:AA463,6),0)</f>
        <v>13.299622435863961</v>
      </c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>
        <f>IFERROR(VLOOKUP($A463,'H60 TR200 M'!$AS$3:$AY$102,7,0),"")</f>
        <v>13.299622435863961</v>
      </c>
      <c r="W463" s="11" t="str">
        <f>IFERROR(VLOOKUP($A463,'H60 TR100 M'!$AJ$3:$AP$165,7,0),"")</f>
        <v/>
      </c>
      <c r="X463" s="11" t="str">
        <f>IFERROR(VLOOKUP($A463,'Liszkor M'!$BR$3:$BX$38,7,0),"")</f>
        <v/>
      </c>
      <c r="Y463" s="11" t="str">
        <f>IFERROR(VLOOKUP($A463,'KW M'!$BQ$2:$BW$10,7,0),"")</f>
        <v/>
      </c>
      <c r="Z463" s="11" t="str">
        <f>IFERROR(VLOOKUP($A463,'Wilga M'!$L$3:$R$41,7,0),"")</f>
        <v/>
      </c>
      <c r="AA463" s="11" t="str">
        <f>IFERROR(VLOOKUP($A463,'NM 200 M'!$M$6:$S$41,7,0),"")</f>
        <v/>
      </c>
      <c r="AB463" s="21">
        <f>MIN(COUNT(F463:AA463)-COUNT(#REF!,W463,#REF!)*0.1,6)</f>
        <v>1</v>
      </c>
    </row>
    <row r="464" spans="1:28">
      <c r="A464">
        <v>348</v>
      </c>
      <c r="B464" s="18" t="str">
        <f>VLOOKUP($A464,id!$C:$H,6,0)</f>
        <v>Celejewski Sebastian</v>
      </c>
      <c r="C464" s="18" t="str">
        <f>VLOOKUP($A464,id!$C:$H,4,0)</f>
        <v>Torn Meniscus</v>
      </c>
      <c r="D464" s="2">
        <f>IF(E463=E464,D463,ROW(B462))</f>
        <v>462</v>
      </c>
      <c r="E464" s="10">
        <f>LARGE(F464:AA464,1)+IFERROR(LARGE(F464:AA464,2),0)+IFERROR(LARGE(F464:AA464,3),0)+IFERROR(LARGE(F464:AA464,4),0)+IFERROR(LARGE(F464:AA464,5),0)+IFERROR(LARGE(F464:AA464,6),0)</f>
        <v>13.298709146617556</v>
      </c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>
        <f>IFERROR(VLOOKUP($A464,'H60 TR200 M'!$AS$3:$AY$102,7,0),"")</f>
        <v>13.298709146617556</v>
      </c>
      <c r="W464" s="11" t="str">
        <f>IFERROR(VLOOKUP($A464,'H60 TR100 M'!$AJ$3:$AP$165,7,0),"")</f>
        <v/>
      </c>
      <c r="X464" s="11" t="str">
        <f>IFERROR(VLOOKUP($A464,'Liszkor M'!$BR$3:$BX$38,7,0),"")</f>
        <v/>
      </c>
      <c r="Y464" s="11" t="str">
        <f>IFERROR(VLOOKUP($A464,'KW M'!$BQ$2:$BW$10,7,0),"")</f>
        <v/>
      </c>
      <c r="Z464" s="11" t="str">
        <f>IFERROR(VLOOKUP($A464,'Wilga M'!$L$3:$R$41,7,0),"")</f>
        <v/>
      </c>
      <c r="AA464" s="11" t="str">
        <f>IFERROR(VLOOKUP($A464,'NM 200 M'!$M$6:$S$41,7,0),"")</f>
        <v/>
      </c>
      <c r="AB464" s="21">
        <f>MIN(COUNT(F464:AA464)-COUNT(#REF!,W464,#REF!)*0.1,6)</f>
        <v>1</v>
      </c>
    </row>
    <row r="465" spans="1:28">
      <c r="A465">
        <v>496</v>
      </c>
      <c r="B465" s="18" t="str">
        <f>VLOOKUP($A465,id!$C:$H,6,0)</f>
        <v>Mikołajczyk Przemysław</v>
      </c>
      <c r="C465" s="18">
        <f>VLOOKUP($A465,id!$C:$H,4,0)</f>
        <v>0</v>
      </c>
      <c r="D465" s="2">
        <f>IF(E464=E465,D464,ROW(B463))</f>
        <v>463</v>
      </c>
      <c r="E465" s="10">
        <f>LARGE(F465:AA465,1)+IFERROR(LARGE(F465:AA465,2),0)+IFERROR(LARGE(F465:AA465,3),0)+IFERROR(LARGE(F465:AA465,4),0)+IFERROR(LARGE(F465:AA465,5),0)+IFERROR(LARGE(F465:AA465,6),0)</f>
        <v>13.2506462069382</v>
      </c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 t="str">
        <f>IFERROR(VLOOKUP($A465,'H60 TR200 M'!$AS$3:$AY$102,7,0),"")</f>
        <v/>
      </c>
      <c r="W465" s="11">
        <f>IFERROR(VLOOKUP($A465,'H60 TR100 M'!$AJ$3:$AP$165,7,0),"")</f>
        <v>13.2506462069382</v>
      </c>
      <c r="X465" s="11" t="str">
        <f>IFERROR(VLOOKUP($A465,'Liszkor M'!$BR$3:$BX$38,7,0),"")</f>
        <v/>
      </c>
      <c r="Y465" s="11" t="str">
        <f>IFERROR(VLOOKUP($A465,'KW M'!$BQ$2:$BW$10,7,0),"")</f>
        <v/>
      </c>
      <c r="Z465" s="11" t="str">
        <f>IFERROR(VLOOKUP($A465,'Wilga M'!$L$3:$R$41,7,0),"")</f>
        <v/>
      </c>
      <c r="AA465" s="11" t="str">
        <f>IFERROR(VLOOKUP($A465,'NM 200 M'!$M$6:$S$41,7,0),"")</f>
        <v/>
      </c>
      <c r="AB465" s="21">
        <f>MIN(COUNT(F465:AA465)-COUNT(#REF!,W465,#REF!)*0.1,6)</f>
        <v>0.9</v>
      </c>
    </row>
    <row r="466" spans="1:28">
      <c r="A466">
        <v>497</v>
      </c>
      <c r="B466" s="18" t="str">
        <f>VLOOKUP($A466,id!$C:$H,6,0)</f>
        <v>Maciejewski Mariusz</v>
      </c>
      <c r="C466" s="18">
        <f>VLOOKUP($A466,id!$C:$H,4,0)</f>
        <v>0</v>
      </c>
      <c r="D466" s="2">
        <f>IF(E465=E466,D465,ROW(B464))</f>
        <v>464</v>
      </c>
      <c r="E466" s="10">
        <f>LARGE(F466:AA466,1)+IFERROR(LARGE(F466:AA466,2),0)+IFERROR(LARGE(F466:AA466,3),0)+IFERROR(LARGE(F466:AA466,4),0)+IFERROR(LARGE(F466:AA466,5),0)+IFERROR(LARGE(F466:AA466,6),0)</f>
        <v>13.248684775502513</v>
      </c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 t="str">
        <f>IFERROR(VLOOKUP($A466,'H60 TR200 M'!$AS$3:$AY$102,7,0),"")</f>
        <v/>
      </c>
      <c r="W466" s="11">
        <f>IFERROR(VLOOKUP($A466,'H60 TR100 M'!$AJ$3:$AP$165,7,0),"")</f>
        <v>13.248684775502513</v>
      </c>
      <c r="X466" s="11" t="str">
        <f>IFERROR(VLOOKUP($A466,'Liszkor M'!$BR$3:$BX$38,7,0),"")</f>
        <v/>
      </c>
      <c r="Y466" s="11" t="str">
        <f>IFERROR(VLOOKUP($A466,'KW M'!$BQ$2:$BW$10,7,0),"")</f>
        <v/>
      </c>
      <c r="Z466" s="11" t="str">
        <f>IFERROR(VLOOKUP($A466,'Wilga M'!$L$3:$R$41,7,0),"")</f>
        <v/>
      </c>
      <c r="AA466" s="11" t="str">
        <f>IFERROR(VLOOKUP($A466,'NM 200 M'!$M$6:$S$41,7,0),"")</f>
        <v/>
      </c>
      <c r="AB466" s="21">
        <f>MIN(COUNT(F466:AA466)-COUNT(#REF!,W466,#REF!)*0.1,6)</f>
        <v>0.9</v>
      </c>
    </row>
    <row r="467" spans="1:28">
      <c r="A467">
        <v>498</v>
      </c>
      <c r="B467" s="18" t="str">
        <f>VLOOKUP($A467,id!$C:$H,6,0)</f>
        <v>Pilipczuk Mateusz</v>
      </c>
      <c r="C467" s="18">
        <f>VLOOKUP($A467,id!$C:$H,4,0)</f>
        <v>0</v>
      </c>
      <c r="D467" s="2">
        <f>IF(E466=E467,D466,ROW(B465))</f>
        <v>465</v>
      </c>
      <c r="E467" s="10">
        <f>LARGE(F467:AA467,1)+IFERROR(LARGE(F467:AA467,2),0)+IFERROR(LARGE(F467:AA467,3),0)+IFERROR(LARGE(F467:AA467,4),0)+IFERROR(LARGE(F467:AA467,5),0)+IFERROR(LARGE(F467:AA467,6),0)</f>
        <v>13.244371669683145</v>
      </c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 t="str">
        <f>IFERROR(VLOOKUP($A467,'H60 TR200 M'!$AS$3:$AY$102,7,0),"")</f>
        <v/>
      </c>
      <c r="W467" s="11">
        <f>IFERROR(VLOOKUP($A467,'H60 TR100 M'!$AJ$3:$AP$165,7,0),"")</f>
        <v>13.244371669683145</v>
      </c>
      <c r="X467" s="11" t="str">
        <f>IFERROR(VLOOKUP($A467,'Liszkor M'!$BR$3:$BX$38,7,0),"")</f>
        <v/>
      </c>
      <c r="Y467" s="11" t="str">
        <f>IFERROR(VLOOKUP($A467,'KW M'!$BQ$2:$BW$10,7,0),"")</f>
        <v/>
      </c>
      <c r="Z467" s="11" t="str">
        <f>IFERROR(VLOOKUP($A467,'Wilga M'!$L$3:$R$41,7,0),"")</f>
        <v/>
      </c>
      <c r="AA467" s="11" t="str">
        <f>IFERROR(VLOOKUP($A467,'NM 200 M'!$M$6:$S$41,7,0),"")</f>
        <v/>
      </c>
      <c r="AB467" s="21">
        <f>MIN(COUNT(F467:AA467)-COUNT(#REF!,W467,#REF!)*0.1,6)</f>
        <v>0.9</v>
      </c>
    </row>
    <row r="468" spans="1:28">
      <c r="A468">
        <v>499</v>
      </c>
      <c r="B468" s="18" t="str">
        <f>VLOOKUP($A468,id!$C:$H,6,0)</f>
        <v>Sosin Tomasz</v>
      </c>
      <c r="C468" s="18">
        <f>VLOOKUP($A468,id!$C:$H,4,0)</f>
        <v>0</v>
      </c>
      <c r="D468" s="2">
        <f>IF(E467=E468,D467,ROW(B466))</f>
        <v>466</v>
      </c>
      <c r="E468" s="10">
        <f>LARGE(F468:AA468,1)+IFERROR(LARGE(F468:AA468,2),0)+IFERROR(LARGE(F468:AA468,3),0)+IFERROR(LARGE(F468:AA468,4),0)+IFERROR(LARGE(F468:AA468,5),0)+IFERROR(LARGE(F468:AA468,6),0)</f>
        <v>13.242803963747635</v>
      </c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 t="str">
        <f>IFERROR(VLOOKUP($A468,'H60 TR200 M'!$AS$3:$AY$102,7,0),"")</f>
        <v/>
      </c>
      <c r="W468" s="11">
        <f>IFERROR(VLOOKUP($A468,'H60 TR100 M'!$AJ$3:$AP$165,7,0),"")</f>
        <v>13.242803963747635</v>
      </c>
      <c r="X468" s="11" t="str">
        <f>IFERROR(VLOOKUP($A468,'Liszkor M'!$BR$3:$BX$38,7,0),"")</f>
        <v/>
      </c>
      <c r="Y468" s="11" t="str">
        <f>IFERROR(VLOOKUP($A468,'KW M'!$BQ$2:$BW$10,7,0),"")</f>
        <v/>
      </c>
      <c r="Z468" s="11" t="str">
        <f>IFERROR(VLOOKUP($A468,'Wilga M'!$L$3:$R$41,7,0),"")</f>
        <v/>
      </c>
      <c r="AA468" s="11" t="str">
        <f>IFERROR(VLOOKUP($A468,'NM 200 M'!$M$6:$S$41,7,0),"")</f>
        <v/>
      </c>
      <c r="AB468" s="21">
        <f>MIN(COUNT(F468:AA468)-COUNT(#REF!,W468,#REF!)*0.1,6)</f>
        <v>0.9</v>
      </c>
    </row>
    <row r="469" spans="1:28">
      <c r="A469">
        <v>547</v>
      </c>
      <c r="B469" s="18" t="str">
        <f>VLOOKUP($A469,id!$C:$H,6,0)</f>
        <v>Kaczor Piotr</v>
      </c>
      <c r="C469" s="18">
        <f>VLOOKUP($A469,id!$C:$H,4,0)</f>
        <v>0</v>
      </c>
      <c r="D469" s="2">
        <f>IF(E468=E469,D468,ROW(B467))</f>
        <v>467</v>
      </c>
      <c r="E469" s="10">
        <f>LARGE(F469:AA469,1)+IFERROR(LARGE(F469:AA469,2),0)+IFERROR(LARGE(F469:AA469,3),0)+IFERROR(LARGE(F469:AA469,4),0)+IFERROR(LARGE(F469:AA469,5),0)+IFERROR(LARGE(F469:AA469,6),0)</f>
        <v>12.660155329424114</v>
      </c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 t="str">
        <f>IFERROR(VLOOKUP($A469,'H60 TR200 M'!$AS$3:$AY$102,7,0),"")</f>
        <v/>
      </c>
      <c r="W469" s="11" t="str">
        <f>IFERROR(VLOOKUP($A469,'H60 TR100 M'!$AJ$3:$AP$165,7,0),"")</f>
        <v/>
      </c>
      <c r="X469" s="11" t="str">
        <f>IFERROR(VLOOKUP($A469,'Liszkor M'!$BR$3:$BX$38,7,0),"")</f>
        <v/>
      </c>
      <c r="Y469" s="11" t="str">
        <f>IFERROR(VLOOKUP($A469,'KW M'!$BQ$2:$BW$10,7,0),"")</f>
        <v/>
      </c>
      <c r="Z469" s="11" t="str">
        <f>IFERROR(VLOOKUP($A469,'Wilga M'!$L$3:$R$41,7,0),"")</f>
        <v/>
      </c>
      <c r="AA469" s="11">
        <f>IFERROR(VLOOKUP($A469,'NM 200 M'!$M$6:$S$41,7,0),"")</f>
        <v>12.660155329424114</v>
      </c>
      <c r="AB469" s="21">
        <f>MIN(COUNT(F469:AA469)-COUNT(#REF!,W469,#REF!)*0.1,6)</f>
        <v>1</v>
      </c>
    </row>
    <row r="470" spans="1:28">
      <c r="A470">
        <v>548</v>
      </c>
      <c r="B470" s="18" t="str">
        <f>VLOOKUP($A470,id!$C:$H,6,0)</f>
        <v>Gulbinowicz Adam</v>
      </c>
      <c r="C470" s="18">
        <f>VLOOKUP($A470,id!$C:$H,4,0)</f>
        <v>0</v>
      </c>
      <c r="D470" s="2">
        <f>IF(E469=E470,D469,ROW(B468))</f>
        <v>467</v>
      </c>
      <c r="E470" s="10">
        <f>LARGE(F470:AA470,1)+IFERROR(LARGE(F470:AA470,2),0)+IFERROR(LARGE(F470:AA470,3),0)+IFERROR(LARGE(F470:AA470,4),0)+IFERROR(LARGE(F470:AA470,5),0)+IFERROR(LARGE(F470:AA470,6),0)</f>
        <v>12.660155329424114</v>
      </c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 t="str">
        <f>IFERROR(VLOOKUP($A470,'H60 TR200 M'!$AS$3:$AY$102,7,0),"")</f>
        <v/>
      </c>
      <c r="W470" s="11" t="str">
        <f>IFERROR(VLOOKUP($A470,'H60 TR100 M'!$AJ$3:$AP$165,7,0),"")</f>
        <v/>
      </c>
      <c r="X470" s="11" t="str">
        <f>IFERROR(VLOOKUP($A470,'Liszkor M'!$BR$3:$BX$38,7,0),"")</f>
        <v/>
      </c>
      <c r="Y470" s="11" t="str">
        <f>IFERROR(VLOOKUP($A470,'KW M'!$BQ$2:$BW$10,7,0),"")</f>
        <v/>
      </c>
      <c r="Z470" s="11" t="str">
        <f>IFERROR(VLOOKUP($A470,'Wilga M'!$L$3:$R$41,7,0),"")</f>
        <v/>
      </c>
      <c r="AA470" s="11">
        <f>IFERROR(VLOOKUP($A470,'NM 200 M'!$M$6:$S$41,7,0),"")</f>
        <v>12.660155329424114</v>
      </c>
      <c r="AB470" s="21">
        <f>MIN(COUNT(F470:AA470)-COUNT(#REF!,W470,#REF!)*0.1,6)</f>
        <v>1</v>
      </c>
    </row>
    <row r="471" spans="1:28">
      <c r="A471">
        <v>349</v>
      </c>
      <c r="B471" s="18" t="str">
        <f>VLOOKUP($A471,id!$C:$H,6,0)</f>
        <v>Pieniążek Andrzej</v>
      </c>
      <c r="C471" s="18">
        <f>VLOOKUP($A471,id!$C:$H,4,0)</f>
        <v>0</v>
      </c>
      <c r="D471" s="2">
        <f>IF(E470=E471,D470,ROW(B469))</f>
        <v>469</v>
      </c>
      <c r="E471" s="10">
        <f>LARGE(F471:AA471,1)+IFERROR(LARGE(F471:AA471,2),0)+IFERROR(LARGE(F471:AA471,3),0)+IFERROR(LARGE(F471:AA471,4),0)+IFERROR(LARGE(F471:AA471,5),0)+IFERROR(LARGE(F471:AA471,6),0)</f>
        <v>12.633773689286677</v>
      </c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>
        <f>IFERROR(VLOOKUP($A471,'H60 TR200 M'!$AS$3:$AY$102,7,0),"")</f>
        <v>12.633773689286677</v>
      </c>
      <c r="W471" s="11" t="str">
        <f>IFERROR(VLOOKUP($A471,'H60 TR100 M'!$AJ$3:$AP$165,7,0),"")</f>
        <v/>
      </c>
      <c r="X471" s="11" t="str">
        <f>IFERROR(VLOOKUP($A471,'Liszkor M'!$BR$3:$BX$38,7,0),"")</f>
        <v/>
      </c>
      <c r="Y471" s="11" t="str">
        <f>IFERROR(VLOOKUP($A471,'KW M'!$BQ$2:$BW$10,7,0),"")</f>
        <v/>
      </c>
      <c r="Z471" s="11" t="str">
        <f>IFERROR(VLOOKUP($A471,'Wilga M'!$L$3:$R$41,7,0),"")</f>
        <v/>
      </c>
      <c r="AA471" s="11" t="str">
        <f>IFERROR(VLOOKUP($A471,'NM 200 M'!$M$6:$S$41,7,0),"")</f>
        <v/>
      </c>
      <c r="AB471" s="21">
        <f>MIN(COUNT(F471:AA471)-COUNT(#REF!,W471,#REF!)*0.1,6)</f>
        <v>1</v>
      </c>
    </row>
    <row r="472" spans="1:28">
      <c r="A472">
        <v>119</v>
      </c>
      <c r="B472" s="18" t="str">
        <f>VLOOKUP($A472,id!$C:$H,6,0)</f>
        <v>Sirocki Rafał</v>
      </c>
      <c r="C472" s="18" t="str">
        <f>VLOOKUP($A472,id!$C:$H,4,0)</f>
        <v>Skład Pomysłów</v>
      </c>
      <c r="D472" s="2">
        <f>IF(E471=E472,D471,ROW(B470))</f>
        <v>470</v>
      </c>
      <c r="E472" s="10">
        <f>LARGE(F472:AA472,1)+IFERROR(LARGE(F472:AA472,2),0)+IFERROR(LARGE(F472:AA472,3),0)+IFERROR(LARGE(F472:AA472,4),0)+IFERROR(LARGE(F472:AA472,5),0)+IFERROR(LARGE(F472:AA472,6),0)</f>
        <v>12.497072823163379</v>
      </c>
      <c r="F472" s="11"/>
      <c r="G472" s="11"/>
      <c r="H472" s="11"/>
      <c r="I472" s="11"/>
      <c r="J472" s="11">
        <f>IFERROR(VLOOKUP($A472,'Mazurskie Tropy M'!$L$2:$R$39,7,0),"")</f>
        <v>12.497072823163379</v>
      </c>
      <c r="K472" s="11" t="str">
        <f>IFERROR(VLOOKUP($A472,'Grassor 300 M'!$BV$5:$CB$30,7,0),"")</f>
        <v/>
      </c>
      <c r="L472" s="11" t="str">
        <f>IFERROR(VLOOKUP($A472,'BO M'!$Q$2:$W$57,7,0),"")</f>
        <v/>
      </c>
      <c r="M472" s="11" t="str">
        <f>IFERROR(VLOOKUP($A472,'Hawran M'!$AN$3:$AT$38,7,0),"")</f>
        <v/>
      </c>
      <c r="N472" s="11" t="str">
        <f>IFERROR(VLOOKUP($A472,'Orientakcja 14 M'!$M$3:$S$43,7,0),"")</f>
        <v/>
      </c>
      <c r="O472" s="11" t="str">
        <f>IFERROR(VLOOKUP($A472,'ITOrient M'!$P$3:$V$37,7,0),"")</f>
        <v/>
      </c>
      <c r="P472" s="11" t="str">
        <f>IFERROR(VLOOKUP($A472,'Jatka M'!$K$4:$Q$19,7,0),"")</f>
        <v/>
      </c>
      <c r="Q472" s="11" t="str">
        <f>IFERROR(VLOOKUP($A472,'Korno M'!$AG$2:$AM$37,7,0),"")</f>
        <v/>
      </c>
      <c r="R472" s="11" t="str">
        <f>IFERROR(VLOOKUP($A472,'Mordownik M'!$H$3:$N$23,7,0),"")</f>
        <v/>
      </c>
      <c r="S472" s="11" t="str">
        <f>IFERROR(VLOOKUP($A472,'Orientakcja 15 M'!$M$3:$S$47,7,0),"")</f>
        <v/>
      </c>
      <c r="T472" s="11" t="str">
        <f>IFERROR(VLOOKUP($A472,'XXII Szago M'!$H$3:$N$45,7,0),"")</f>
        <v/>
      </c>
      <c r="U472" s="11" t="str">
        <f>IFERROR(VLOOKUP($A472,'XX zKompasem M'!$L$3:$R$33,7,0),"")</f>
        <v/>
      </c>
      <c r="V472" s="11" t="str">
        <f>IFERROR(VLOOKUP($A472,'H60 TR200 M'!$AS$3:$AY$102,7,0),"")</f>
        <v/>
      </c>
      <c r="W472" s="11" t="str">
        <f>IFERROR(VLOOKUP($A472,'H60 TR100 M'!$AJ$3:$AP$165,7,0),"")</f>
        <v/>
      </c>
      <c r="X472" s="11" t="str">
        <f>IFERROR(VLOOKUP($A472,'Liszkor M'!$BR$3:$BX$38,7,0),"")</f>
        <v/>
      </c>
      <c r="Y472" s="11" t="str">
        <f>IFERROR(VLOOKUP($A472,'KW M'!$BQ$2:$BW$10,7,0),"")</f>
        <v/>
      </c>
      <c r="Z472" s="11" t="str">
        <f>IFERROR(VLOOKUP($A472,'Wilga M'!$L$3:$R$41,7,0),"")</f>
        <v/>
      </c>
      <c r="AA472" s="11" t="str">
        <f>IFERROR(VLOOKUP($A472,'NM 200 M'!$M$6:$S$41,7,0),"")</f>
        <v/>
      </c>
      <c r="AB472" s="21">
        <f>MIN(COUNT(F472:AA472)-COUNT(#REF!,W472,#REF!)*0.1,6)</f>
        <v>1</v>
      </c>
    </row>
    <row r="473" spans="1:28">
      <c r="A473">
        <v>273</v>
      </c>
      <c r="B473" s="18" t="str">
        <f>VLOOKUP($A473,id!$C:$H,6,0)</f>
        <v>Szczepaniak Adam</v>
      </c>
      <c r="C473" s="18">
        <f>VLOOKUP($A473,id!$C:$H,4,0)</f>
        <v>0</v>
      </c>
      <c r="D473" s="2">
        <f>IF(E472=E473,D472,ROW(B471))</f>
        <v>471</v>
      </c>
      <c r="E473" s="10">
        <f>LARGE(F473:AA473,1)+IFERROR(LARGE(F473:AA473,2),0)+IFERROR(LARGE(F473:AA473,3),0)+IFERROR(LARGE(F473:AA473,4),0)+IFERROR(LARGE(F473:AA473,5),0)+IFERROR(LARGE(F473:AA473,6),0)</f>
        <v>12.40607490631662</v>
      </c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>
        <f>IFERROR(VLOOKUP($A473,'XXII Szago M'!$H$3:$N$45,7,0),"")</f>
        <v>12.40607490631662</v>
      </c>
      <c r="U473" s="11" t="str">
        <f>IFERROR(VLOOKUP($A473,'XX zKompasem M'!$L$3:$R$33,7,0),"")</f>
        <v/>
      </c>
      <c r="V473" s="11" t="str">
        <f>IFERROR(VLOOKUP($A473,'H60 TR200 M'!$AS$3:$AY$102,7,0),"")</f>
        <v/>
      </c>
      <c r="W473" s="11" t="str">
        <f>IFERROR(VLOOKUP($A473,'H60 TR100 M'!$AJ$3:$AP$165,7,0),"")</f>
        <v/>
      </c>
      <c r="X473" s="11" t="str">
        <f>IFERROR(VLOOKUP($A473,'Liszkor M'!$BR$3:$BX$38,7,0),"")</f>
        <v/>
      </c>
      <c r="Y473" s="11" t="str">
        <f>IFERROR(VLOOKUP($A473,'KW M'!$BQ$2:$BW$10,7,0),"")</f>
        <v/>
      </c>
      <c r="Z473" s="11" t="str">
        <f>IFERROR(VLOOKUP($A473,'Wilga M'!$L$3:$R$41,7,0),"")</f>
        <v/>
      </c>
      <c r="AA473" s="11" t="str">
        <f>IFERROR(VLOOKUP($A473,'NM 200 M'!$M$6:$S$41,7,0),"")</f>
        <v/>
      </c>
      <c r="AB473" s="21">
        <f>MIN(COUNT(F473:AA473)-COUNT(#REF!,W473,#REF!)*0.1,6)</f>
        <v>1</v>
      </c>
    </row>
    <row r="474" spans="1:28">
      <c r="A474">
        <v>350</v>
      </c>
      <c r="B474" s="18" t="str">
        <f>VLOOKUP($A474,id!$C:$H,6,0)</f>
        <v>Konarzewski Marcin</v>
      </c>
      <c r="C474" s="18" t="str">
        <f>VLOOKUP($A474,id!$C:$H,4,0)</f>
        <v>Zbieranina z Niesięcina</v>
      </c>
      <c r="D474" s="2">
        <f>IF(E473=E474,D473,ROW(B472))</f>
        <v>472</v>
      </c>
      <c r="E474" s="10">
        <f>LARGE(F474:AA474,1)+IFERROR(LARGE(F474:AA474,2),0)+IFERROR(LARGE(F474:AA474,3),0)+IFERROR(LARGE(F474:AA474,4),0)+IFERROR(LARGE(F474:AA474,5),0)+IFERROR(LARGE(F474:AA474,6),0)</f>
        <v>11.968838231955798</v>
      </c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>
        <f>IFERROR(VLOOKUP($A474,'H60 TR200 M'!$AS$3:$AY$102,7,0),"")</f>
        <v>11.968838231955798</v>
      </c>
      <c r="W474" s="11" t="str">
        <f>IFERROR(VLOOKUP($A474,'H60 TR100 M'!$AJ$3:$AP$165,7,0),"")</f>
        <v/>
      </c>
      <c r="X474" s="11" t="str">
        <f>IFERROR(VLOOKUP($A474,'Liszkor M'!$BR$3:$BX$38,7,0),"")</f>
        <v/>
      </c>
      <c r="Y474" s="11" t="str">
        <f>IFERROR(VLOOKUP($A474,'KW M'!$BQ$2:$BW$10,7,0),"")</f>
        <v/>
      </c>
      <c r="Z474" s="11" t="str">
        <f>IFERROR(VLOOKUP($A474,'Wilga M'!$L$3:$R$41,7,0),"")</f>
        <v/>
      </c>
      <c r="AA474" s="11" t="str">
        <f>IFERROR(VLOOKUP($A474,'NM 200 M'!$M$6:$S$41,7,0),"")</f>
        <v/>
      </c>
      <c r="AB474" s="21">
        <f>MIN(COUNT(F474:AA474)-COUNT(#REF!,W474,#REF!)*0.1,6)</f>
        <v>1</v>
      </c>
    </row>
    <row r="475" spans="1:28">
      <c r="A475">
        <v>351</v>
      </c>
      <c r="B475" s="18" t="str">
        <f>VLOOKUP($A475,id!$C:$H,6,0)</f>
        <v>Szulim Paweł</v>
      </c>
      <c r="C475" s="18" t="str">
        <f>VLOOKUP($A475,id!$C:$H,4,0)</f>
        <v>Venezia MTB</v>
      </c>
      <c r="D475" s="2">
        <f>IF(E474=E475,D474,ROW(B473))</f>
        <v>473</v>
      </c>
      <c r="E475" s="10">
        <f>LARGE(F475:AA475,1)+IFERROR(LARGE(F475:AA475,2),0)+IFERROR(LARGE(F475:AA475,3),0)+IFERROR(LARGE(F475:AA475,4),0)+IFERROR(LARGE(F475:AA475,5),0)+IFERROR(LARGE(F475:AA475,6),0)</f>
        <v>11.690187925263167</v>
      </c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>
        <f>IFERROR(VLOOKUP($A475,'H60 TR200 M'!$AS$3:$AY$102,7,0),"")</f>
        <v>11.690187925263167</v>
      </c>
      <c r="W475" s="11" t="str">
        <f>IFERROR(VLOOKUP($A475,'H60 TR100 M'!$AJ$3:$AP$165,7,0),"")</f>
        <v/>
      </c>
      <c r="X475" s="11" t="str">
        <f>IFERROR(VLOOKUP($A475,'Liszkor M'!$BR$3:$BX$38,7,0),"")</f>
        <v/>
      </c>
      <c r="Y475" s="11" t="str">
        <f>IFERROR(VLOOKUP($A475,'KW M'!$BQ$2:$BW$10,7,0),"")</f>
        <v/>
      </c>
      <c r="Z475" s="11" t="str">
        <f>IFERROR(VLOOKUP($A475,'Wilga M'!$L$3:$R$41,7,0),"")</f>
        <v/>
      </c>
      <c r="AA475" s="11" t="str">
        <f>IFERROR(VLOOKUP($A475,'NM 200 M'!$M$6:$S$41,7,0),"")</f>
        <v/>
      </c>
      <c r="AB475" s="21">
        <f>MIN(COUNT(F475:AA475)-COUNT(#REF!,W475,#REF!)*0.1,6)</f>
        <v>1</v>
      </c>
    </row>
    <row r="476" spans="1:28">
      <c r="A476">
        <v>500</v>
      </c>
      <c r="B476" s="18" t="str">
        <f>VLOOKUP($A476,id!$C:$H,6,0)</f>
        <v>Kwarciany Rafał</v>
      </c>
      <c r="C476" s="18">
        <f>VLOOKUP($A476,id!$C:$H,4,0)</f>
        <v>0</v>
      </c>
      <c r="D476" s="2">
        <f>IF(E475=E476,D475,ROW(B474))</f>
        <v>474</v>
      </c>
      <c r="E476" s="10">
        <f>LARGE(F476:AA476,1)+IFERROR(LARGE(F476:AA476,2),0)+IFERROR(LARGE(F476:AA476,3),0)+IFERROR(LARGE(F476:AA476,4),0)+IFERROR(LARGE(F476:AA476,5),0)+IFERROR(LARGE(F476:AA476,6),0)</f>
        <v>11.256383369185489</v>
      </c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 t="str">
        <f>IFERROR(VLOOKUP($A476,'H60 TR200 M'!$AS$3:$AY$102,7,0),"")</f>
        <v/>
      </c>
      <c r="W476" s="11">
        <f>IFERROR(VLOOKUP($A476,'H60 TR100 M'!$AJ$3:$AP$165,7,0),"")</f>
        <v>11.256383369185489</v>
      </c>
      <c r="X476" s="11" t="str">
        <f>IFERROR(VLOOKUP($A476,'Liszkor M'!$BR$3:$BX$38,7,0),"")</f>
        <v/>
      </c>
      <c r="Y476" s="11" t="str">
        <f>IFERROR(VLOOKUP($A476,'KW M'!$BQ$2:$BW$10,7,0),"")</f>
        <v/>
      </c>
      <c r="Z476" s="11" t="str">
        <f>IFERROR(VLOOKUP($A476,'Wilga M'!$L$3:$R$41,7,0),"")</f>
        <v/>
      </c>
      <c r="AA476" s="11" t="str">
        <f>IFERROR(VLOOKUP($A476,'NM 200 M'!$M$6:$S$41,7,0),"")</f>
        <v/>
      </c>
      <c r="AB476" s="21">
        <f>MIN(COUNT(F476:AA476)-COUNT(#REF!,W476,#REF!)*0.1,6)</f>
        <v>0.9</v>
      </c>
    </row>
    <row r="477" spans="1:28">
      <c r="A477">
        <v>287</v>
      </c>
      <c r="B477" s="18" t="str">
        <f>VLOOKUP($A477,id!$C:$H,6,0)</f>
        <v>Kromer Marcin</v>
      </c>
      <c r="C477" s="18">
        <f>VLOOKUP($A477,id!$C:$H,4,0)</f>
        <v>0</v>
      </c>
      <c r="D477" s="2">
        <f>IF(E476=E477,D476,ROW(B475))</f>
        <v>475</v>
      </c>
      <c r="E477" s="10">
        <f>LARGE(F477:AA477,1)+IFERROR(LARGE(F477:AA477,2),0)+IFERROR(LARGE(F477:AA477,3),0)+IFERROR(LARGE(F477:AA477,4),0)+IFERROR(LARGE(F477:AA477,5),0)+IFERROR(LARGE(F477:AA477,6),0)</f>
        <v>11.181669940815908</v>
      </c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 t="str">
        <f>IFERROR(VLOOKUP($A477,'XXII Szago M'!$H$3:$N$45,7,0),"")</f>
        <v/>
      </c>
      <c r="U477" s="11">
        <f>IFERROR(VLOOKUP($A477,'XX zKompasem M'!$L$3:$R$33,7,0),"")</f>
        <v>11.181669940815908</v>
      </c>
      <c r="V477" s="11" t="str">
        <f>IFERROR(VLOOKUP($A477,'H60 TR200 M'!$AS$3:$AY$102,7,0),"")</f>
        <v/>
      </c>
      <c r="W477" s="11" t="str">
        <f>IFERROR(VLOOKUP($A477,'H60 TR100 M'!$AJ$3:$AP$165,7,0),"")</f>
        <v/>
      </c>
      <c r="X477" s="11" t="str">
        <f>IFERROR(VLOOKUP($A477,'Liszkor M'!$BR$3:$BX$38,7,0),"")</f>
        <v/>
      </c>
      <c r="Y477" s="11" t="str">
        <f>IFERROR(VLOOKUP($A477,'KW M'!$BQ$2:$BW$10,7,0),"")</f>
        <v/>
      </c>
      <c r="Z477" s="11" t="str">
        <f>IFERROR(VLOOKUP($A477,'Wilga M'!$L$3:$R$41,7,0),"")</f>
        <v/>
      </c>
      <c r="AA477" s="11" t="str">
        <f>IFERROR(VLOOKUP($A477,'NM 200 M'!$M$6:$S$41,7,0),"")</f>
        <v/>
      </c>
      <c r="AB477" s="21">
        <f>MIN(COUNT(F477:AA477)-COUNT(#REF!,W477,#REF!)*0.1,6)</f>
        <v>1</v>
      </c>
    </row>
    <row r="478" spans="1:28">
      <c r="A478">
        <v>501</v>
      </c>
      <c r="B478" s="18" t="str">
        <f>VLOOKUP($A478,id!$C:$H,6,0)</f>
        <v>Padzik Rafał</v>
      </c>
      <c r="C478" s="18" t="str">
        <f>VLOOKUP($A478,id!$C:$H,4,0)</f>
        <v>TAG!</v>
      </c>
      <c r="D478" s="2">
        <f>IF(E477=E478,D477,ROW(B476))</f>
        <v>476</v>
      </c>
      <c r="E478" s="10">
        <f>LARGE(F478:AA478,1)+IFERROR(LARGE(F478:AA478,2),0)+IFERROR(LARGE(F478:AA478,3),0)+IFERROR(LARGE(F478:AA478,4),0)+IFERROR(LARGE(F478:AA478,5),0)+IFERROR(LARGE(F478:AA478,6),0)</f>
        <v>10.594243170998107</v>
      </c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 t="str">
        <f>IFERROR(VLOOKUP($A478,'H60 TR200 M'!$AS$3:$AY$102,7,0),"")</f>
        <v/>
      </c>
      <c r="W478" s="11">
        <f>IFERROR(VLOOKUP($A478,'H60 TR100 M'!$AJ$3:$AP$165,7,0),"")</f>
        <v>10.594243170998107</v>
      </c>
      <c r="X478" s="11" t="str">
        <f>IFERROR(VLOOKUP($A478,'Liszkor M'!$BR$3:$BX$38,7,0),"")</f>
        <v/>
      </c>
      <c r="Y478" s="11" t="str">
        <f>IFERROR(VLOOKUP($A478,'KW M'!$BQ$2:$BW$10,7,0),"")</f>
        <v/>
      </c>
      <c r="Z478" s="11" t="str">
        <f>IFERROR(VLOOKUP($A478,'Wilga M'!$L$3:$R$41,7,0),"")</f>
        <v/>
      </c>
      <c r="AA478" s="11" t="str">
        <f>IFERROR(VLOOKUP($A478,'NM 200 M'!$M$6:$S$41,7,0),"")</f>
        <v/>
      </c>
      <c r="AB478" s="21">
        <f>MIN(COUNT(F478:AA478)-COUNT(#REF!,W478,#REF!)*0.1,6)</f>
        <v>0.9</v>
      </c>
    </row>
    <row r="479" spans="1:28">
      <c r="A479">
        <v>123</v>
      </c>
      <c r="B479" s="18" t="str">
        <f>VLOOKUP($A479,id!$C:$H,6,0)</f>
        <v>Rychcik Mariusz</v>
      </c>
      <c r="C479" s="18" t="str">
        <f>VLOOKUP($A479,id!$C:$H,4,0)</f>
        <v>GREY WOLF</v>
      </c>
      <c r="D479" s="2">
        <f>IF(E478=E479,D478,ROW(B477))</f>
        <v>477</v>
      </c>
      <c r="E479" s="10">
        <f>LARGE(F479:AA479,1)+IFERROR(LARGE(F479:AA479,2),0)+IFERROR(LARGE(F479:AA479,3),0)+IFERROR(LARGE(F479:AA479,4),0)+IFERROR(LARGE(F479:AA479,5),0)+IFERROR(LARGE(F479:AA479,6),0)</f>
        <v>10.153343467833496</v>
      </c>
      <c r="F479" s="11"/>
      <c r="G479" s="11"/>
      <c r="H479" s="11"/>
      <c r="I479" s="11"/>
      <c r="J479" s="11">
        <f>IFERROR(VLOOKUP($A479,'Mazurskie Tropy M'!$L$2:$R$39,7,0),"")</f>
        <v>10.153343467833496</v>
      </c>
      <c r="K479" s="11" t="str">
        <f>IFERROR(VLOOKUP($A479,'Grassor 300 M'!$BV$5:$CB$30,7,0),"")</f>
        <v/>
      </c>
      <c r="L479" s="11" t="str">
        <f>IFERROR(VLOOKUP($A479,'BO M'!$Q$2:$W$57,7,0),"")</f>
        <v/>
      </c>
      <c r="M479" s="11" t="str">
        <f>IFERROR(VLOOKUP($A479,'Hawran M'!$AN$3:$AT$38,7,0),"")</f>
        <v/>
      </c>
      <c r="N479" s="11" t="str">
        <f>IFERROR(VLOOKUP($A479,'Orientakcja 14 M'!$M$3:$S$43,7,0),"")</f>
        <v/>
      </c>
      <c r="O479" s="11" t="str">
        <f>IFERROR(VLOOKUP($A479,'ITOrient M'!$P$3:$V$37,7,0),"")</f>
        <v/>
      </c>
      <c r="P479" s="11" t="str">
        <f>IFERROR(VLOOKUP($A479,'Jatka M'!$K$4:$Q$19,7,0),"")</f>
        <v/>
      </c>
      <c r="Q479" s="11" t="str">
        <f>IFERROR(VLOOKUP($A479,'Korno M'!$AG$2:$AM$37,7,0),"")</f>
        <v/>
      </c>
      <c r="R479" s="11" t="str">
        <f>IFERROR(VLOOKUP($A479,'Mordownik M'!$H$3:$N$23,7,0),"")</f>
        <v/>
      </c>
      <c r="S479" s="11" t="str">
        <f>IFERROR(VLOOKUP($A479,'Orientakcja 15 M'!$M$3:$S$47,7,0),"")</f>
        <v/>
      </c>
      <c r="T479" s="11" t="str">
        <f>IFERROR(VLOOKUP($A479,'XXII Szago M'!$H$3:$N$45,7,0),"")</f>
        <v/>
      </c>
      <c r="U479" s="11" t="str">
        <f>IFERROR(VLOOKUP($A479,'XX zKompasem M'!$L$3:$R$33,7,0),"")</f>
        <v/>
      </c>
      <c r="V479" s="11" t="str">
        <f>IFERROR(VLOOKUP($A479,'H60 TR200 M'!$AS$3:$AY$102,7,0),"")</f>
        <v/>
      </c>
      <c r="W479" s="11" t="str">
        <f>IFERROR(VLOOKUP($A479,'H60 TR100 M'!$AJ$3:$AP$165,7,0),"")</f>
        <v/>
      </c>
      <c r="X479" s="11" t="str">
        <f>IFERROR(VLOOKUP($A479,'Liszkor M'!$BR$3:$BX$38,7,0),"")</f>
        <v/>
      </c>
      <c r="Y479" s="11" t="str">
        <f>IFERROR(VLOOKUP($A479,'KW M'!$BQ$2:$BW$10,7,0),"")</f>
        <v/>
      </c>
      <c r="Z479" s="11" t="str">
        <f>IFERROR(VLOOKUP($A479,'Wilga M'!$L$3:$R$41,7,0),"")</f>
        <v/>
      </c>
      <c r="AA479" s="11" t="str">
        <f>IFERROR(VLOOKUP($A479,'NM 200 M'!$M$6:$S$41,7,0),"")</f>
        <v/>
      </c>
      <c r="AB479" s="21">
        <f>MIN(COUNT(F479:AA479)-COUNT(#REF!,W479,#REF!)*0.1,6)</f>
        <v>1</v>
      </c>
    </row>
    <row r="480" spans="1:28">
      <c r="A480">
        <v>275</v>
      </c>
      <c r="B480" s="18" t="str">
        <f>VLOOKUP($A480,id!$C:$H,6,0)</f>
        <v>Piwakowski Bogdan</v>
      </c>
      <c r="C480" s="18">
        <f>VLOOKUP($A480,id!$C:$H,4,0)</f>
        <v>0</v>
      </c>
      <c r="D480" s="2">
        <f>IF(E479=E480,D479,ROW(B478))</f>
        <v>478</v>
      </c>
      <c r="E480" s="10">
        <f>LARGE(F480:AA480,1)+IFERROR(LARGE(F480:AA480,2),0)+IFERROR(LARGE(F480:AA480,3),0)+IFERROR(LARGE(F480:AA480,4),0)+IFERROR(LARGE(F480:AA480,5),0)+IFERROR(LARGE(F480:AA480,6),0)</f>
        <v>10.124807798186177</v>
      </c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>
        <f>IFERROR(VLOOKUP($A480,'XXII Szago M'!$H$3:$N$45,7,0),"")</f>
        <v>10.124807798186177</v>
      </c>
      <c r="U480" s="11" t="str">
        <f>IFERROR(VLOOKUP($A480,'XX zKompasem M'!$L$3:$R$33,7,0),"")</f>
        <v/>
      </c>
      <c r="V480" s="11" t="str">
        <f>IFERROR(VLOOKUP($A480,'H60 TR200 M'!$AS$3:$AY$102,7,0),"")</f>
        <v/>
      </c>
      <c r="W480" s="11" t="str">
        <f>IFERROR(VLOOKUP($A480,'H60 TR100 M'!$AJ$3:$AP$165,7,0),"")</f>
        <v/>
      </c>
      <c r="X480" s="11" t="str">
        <f>IFERROR(VLOOKUP($A480,'Liszkor M'!$BR$3:$BX$38,7,0),"")</f>
        <v/>
      </c>
      <c r="Y480" s="11" t="str">
        <f>IFERROR(VLOOKUP($A480,'KW M'!$BQ$2:$BW$10,7,0),"")</f>
        <v/>
      </c>
      <c r="Z480" s="11" t="str">
        <f>IFERROR(VLOOKUP($A480,'Wilga M'!$L$3:$R$41,7,0),"")</f>
        <v/>
      </c>
      <c r="AA480" s="11" t="str">
        <f>IFERROR(VLOOKUP($A480,'NM 200 M'!$M$6:$S$41,7,0),"")</f>
        <v/>
      </c>
      <c r="AB480" s="21">
        <f>MIN(COUNT(F480:AA480)-COUNT(#REF!,W480,#REF!)*0.1,6)</f>
        <v>1</v>
      </c>
    </row>
    <row r="481" spans="1:28">
      <c r="A481">
        <v>288</v>
      </c>
      <c r="B481" s="18" t="str">
        <f>VLOOKUP($A481,id!$C:$H,6,0)</f>
        <v>Zaremski Jan</v>
      </c>
      <c r="C481" s="18" t="str">
        <f>VLOOKUP($A481,id!$C:$H,4,0)</f>
        <v>Finteł</v>
      </c>
      <c r="D481" s="2">
        <f>IF(E480=E481,D480,ROW(B479))</f>
        <v>479</v>
      </c>
      <c r="E481" s="10">
        <f>LARGE(F481:AA481,1)+IFERROR(LARGE(F481:AA481,2),0)+IFERROR(LARGE(F481:AA481,3),0)+IFERROR(LARGE(F481:AA481,4),0)+IFERROR(LARGE(F481:AA481,5),0)+IFERROR(LARGE(F481:AA481,6),0)</f>
        <v>8.5814234218516283</v>
      </c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 t="str">
        <f>IFERROR(VLOOKUP($A481,'XXII Szago M'!$H$3:$N$45,7,0),"")</f>
        <v/>
      </c>
      <c r="U481" s="11">
        <f>IFERROR(VLOOKUP($A481,'XX zKompasem M'!$L$3:$R$33,7,0),"")</f>
        <v>8.5814234218516283</v>
      </c>
      <c r="V481" s="11" t="str">
        <f>IFERROR(VLOOKUP($A481,'H60 TR200 M'!$AS$3:$AY$102,7,0),"")</f>
        <v/>
      </c>
      <c r="W481" s="11" t="str">
        <f>IFERROR(VLOOKUP($A481,'H60 TR100 M'!$AJ$3:$AP$165,7,0),"")</f>
        <v/>
      </c>
      <c r="X481" s="11" t="str">
        <f>IFERROR(VLOOKUP($A481,'Liszkor M'!$BR$3:$BX$38,7,0),"")</f>
        <v/>
      </c>
      <c r="Y481" s="11" t="str">
        <f>IFERROR(VLOOKUP($A481,'KW M'!$BQ$2:$BW$10,7,0),"")</f>
        <v/>
      </c>
      <c r="Z481" s="11" t="str">
        <f>IFERROR(VLOOKUP($A481,'Wilga M'!$L$3:$R$41,7,0),"")</f>
        <v/>
      </c>
      <c r="AA481" s="11" t="str">
        <f>IFERROR(VLOOKUP($A481,'NM 200 M'!$M$6:$S$41,7,0),"")</f>
        <v/>
      </c>
      <c r="AB481" s="21">
        <f>MIN(COUNT(F481:AA481)-COUNT(#REF!,W481,#REF!)*0.1,6)</f>
        <v>1</v>
      </c>
    </row>
    <row r="482" spans="1:28">
      <c r="A482">
        <v>289</v>
      </c>
      <c r="B482" s="18" t="str">
        <f>VLOOKUP($A482,id!$C:$H,6,0)</f>
        <v>Dołasiński Adam</v>
      </c>
      <c r="C482" s="18" t="str">
        <f>VLOOKUP($A482,id!$C:$H,4,0)</f>
        <v>Finteł</v>
      </c>
      <c r="D482" s="2">
        <f>IF(E481=E482,D481,ROW(B480))</f>
        <v>479</v>
      </c>
      <c r="E482" s="10">
        <f>LARGE(F482:AA482,1)+IFERROR(LARGE(F482:AA482,2),0)+IFERROR(LARGE(F482:AA482,3),0)+IFERROR(LARGE(F482:AA482,4),0)+IFERROR(LARGE(F482:AA482,5),0)+IFERROR(LARGE(F482:AA482,6),0)</f>
        <v>8.5814234218516283</v>
      </c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 t="str">
        <f>IFERROR(VLOOKUP($A482,'XXII Szago M'!$H$3:$N$45,7,0),"")</f>
        <v/>
      </c>
      <c r="U482" s="11">
        <f>IFERROR(VLOOKUP($A482,'XX zKompasem M'!$L$3:$R$33,7,0),"")</f>
        <v>8.5814234218516283</v>
      </c>
      <c r="V482" s="11" t="str">
        <f>IFERROR(VLOOKUP($A482,'H60 TR200 M'!$AS$3:$AY$102,7,0),"")</f>
        <v/>
      </c>
      <c r="W482" s="11" t="str">
        <f>IFERROR(VLOOKUP($A482,'H60 TR100 M'!$AJ$3:$AP$165,7,0),"")</f>
        <v/>
      </c>
      <c r="X482" s="11" t="str">
        <f>IFERROR(VLOOKUP($A482,'Liszkor M'!$BR$3:$BX$38,7,0),"")</f>
        <v/>
      </c>
      <c r="Y482" s="11" t="str">
        <f>IFERROR(VLOOKUP($A482,'KW M'!$BQ$2:$BW$10,7,0),"")</f>
        <v/>
      </c>
      <c r="Z482" s="11" t="str">
        <f>IFERROR(VLOOKUP($A482,'Wilga M'!$L$3:$R$41,7,0),"")</f>
        <v/>
      </c>
      <c r="AA482" s="11" t="str">
        <f>IFERROR(VLOOKUP($A482,'NM 200 M'!$M$6:$S$41,7,0),"")</f>
        <v/>
      </c>
      <c r="AB482" s="21">
        <f>MIN(COUNT(F482:AA482)-COUNT(#REF!,W482,#REF!)*0.1,6)</f>
        <v>1</v>
      </c>
    </row>
    <row r="483" spans="1:28">
      <c r="A483">
        <v>125</v>
      </c>
      <c r="B483" s="18" t="str">
        <f>VLOOKUP($A483,id!$C:$H,6,0)</f>
        <v>Szaryński Maciej</v>
      </c>
      <c r="C483" s="18" t="str">
        <f>VLOOKUP($A483,id!$C:$H,4,0)</f>
        <v>Polska</v>
      </c>
      <c r="D483" s="2">
        <f>IF(E482=E483,D482,ROW(B481))</f>
        <v>481</v>
      </c>
      <c r="E483" s="10">
        <f>LARGE(F483:AA483,1)+IFERROR(LARGE(F483:AA483,2),0)+IFERROR(LARGE(F483:AA483,3),0)+IFERROR(LARGE(F483:AA483,4),0)+IFERROR(LARGE(F483:AA483,5),0)+IFERROR(LARGE(F483:AA483,6),0)</f>
        <v>8.5635444121398159</v>
      </c>
      <c r="F483" s="11"/>
      <c r="G483" s="11"/>
      <c r="H483" s="11"/>
      <c r="I483" s="11"/>
      <c r="J483" s="11">
        <f>IFERROR(VLOOKUP($A483,'Mazurskie Tropy M'!$L$2:$R$39,7,0),"")</f>
        <v>8.5635444121398159</v>
      </c>
      <c r="K483" s="11" t="str">
        <f>IFERROR(VLOOKUP($A483,'Grassor 300 M'!$BV$5:$CB$30,7,0),"")</f>
        <v/>
      </c>
      <c r="L483" s="11" t="str">
        <f>IFERROR(VLOOKUP($A483,'BO M'!$Q$2:$W$57,7,0),"")</f>
        <v/>
      </c>
      <c r="M483" s="11" t="str">
        <f>IFERROR(VLOOKUP($A483,'Hawran M'!$AN$3:$AT$38,7,0),"")</f>
        <v/>
      </c>
      <c r="N483" s="11" t="str">
        <f>IFERROR(VLOOKUP($A483,'Orientakcja 14 M'!$M$3:$S$43,7,0),"")</f>
        <v/>
      </c>
      <c r="O483" s="11" t="str">
        <f>IFERROR(VLOOKUP($A483,'ITOrient M'!$P$3:$V$37,7,0),"")</f>
        <v/>
      </c>
      <c r="P483" s="11" t="str">
        <f>IFERROR(VLOOKUP($A483,'Jatka M'!$K$4:$Q$19,7,0),"")</f>
        <v/>
      </c>
      <c r="Q483" s="11" t="str">
        <f>IFERROR(VLOOKUP($A483,'Korno M'!$AG$2:$AM$37,7,0),"")</f>
        <v/>
      </c>
      <c r="R483" s="11" t="str">
        <f>IFERROR(VLOOKUP($A483,'Mordownik M'!$H$3:$N$23,7,0),"")</f>
        <v/>
      </c>
      <c r="S483" s="11" t="str">
        <f>IFERROR(VLOOKUP($A483,'Orientakcja 15 M'!$M$3:$S$47,7,0),"")</f>
        <v/>
      </c>
      <c r="T483" s="11" t="str">
        <f>IFERROR(VLOOKUP($A483,'XXII Szago M'!$H$3:$N$45,7,0),"")</f>
        <v/>
      </c>
      <c r="U483" s="11" t="str">
        <f>IFERROR(VLOOKUP($A483,'XX zKompasem M'!$L$3:$R$33,7,0),"")</f>
        <v/>
      </c>
      <c r="V483" s="11" t="str">
        <f>IFERROR(VLOOKUP($A483,'H60 TR200 M'!$AS$3:$AY$102,7,0),"")</f>
        <v/>
      </c>
      <c r="W483" s="11" t="str">
        <f>IFERROR(VLOOKUP($A483,'H60 TR100 M'!$AJ$3:$AP$165,7,0),"")</f>
        <v/>
      </c>
      <c r="X483" s="11" t="str">
        <f>IFERROR(VLOOKUP($A483,'Liszkor M'!$BR$3:$BX$38,7,0),"")</f>
        <v/>
      </c>
      <c r="Y483" s="11" t="str">
        <f>IFERROR(VLOOKUP($A483,'KW M'!$BQ$2:$BW$10,7,0),"")</f>
        <v/>
      </c>
      <c r="Z483" s="11" t="str">
        <f>IFERROR(VLOOKUP($A483,'Wilga M'!$L$3:$R$41,7,0),"")</f>
        <v/>
      </c>
      <c r="AA483" s="11" t="str">
        <f>IFERROR(VLOOKUP($A483,'NM 200 M'!$M$6:$S$41,7,0),"")</f>
        <v/>
      </c>
      <c r="AB483" s="21">
        <f>MIN(COUNT(F483:AA483)-COUNT(#REF!,W483,#REF!)*0.1,6)</f>
        <v>1</v>
      </c>
    </row>
    <row r="484" spans="1:28">
      <c r="A484">
        <v>126</v>
      </c>
      <c r="B484" s="18" t="str">
        <f>VLOOKUP($A484,id!$C:$H,6,0)</f>
        <v>Rutkowski Adam</v>
      </c>
      <c r="C484" s="18">
        <f>VLOOKUP($A484,id!$C:$H,4,0)</f>
        <v>0</v>
      </c>
      <c r="D484" s="2">
        <f>IF(E483=E484,D483,ROW(B482))</f>
        <v>482</v>
      </c>
      <c r="E484" s="10">
        <f>LARGE(F484:AA484,1)+IFERROR(LARGE(F484:AA484,2),0)+IFERROR(LARGE(F484:AA484,3),0)+IFERROR(LARGE(F484:AA484,4),0)+IFERROR(LARGE(F484:AA484,5),0)+IFERROR(LARGE(F484:AA484,6),0)</f>
        <v>8.5609764402042483</v>
      </c>
      <c r="F484" s="11"/>
      <c r="G484" s="11"/>
      <c r="H484" s="11"/>
      <c r="I484" s="11"/>
      <c r="J484" s="11">
        <f>IFERROR(VLOOKUP($A484,'Mazurskie Tropy M'!$L$2:$R$39,7,0),"")</f>
        <v>8.5609764402042483</v>
      </c>
      <c r="K484" s="11" t="str">
        <f>IFERROR(VLOOKUP($A484,'Grassor 300 M'!$BV$5:$CB$30,7,0),"")</f>
        <v/>
      </c>
      <c r="L484" s="11" t="str">
        <f>IFERROR(VLOOKUP($A484,'BO M'!$Q$2:$W$57,7,0),"")</f>
        <v/>
      </c>
      <c r="M484" s="11" t="str">
        <f>IFERROR(VLOOKUP($A484,'Hawran M'!$AN$3:$AT$38,7,0),"")</f>
        <v/>
      </c>
      <c r="N484" s="11" t="str">
        <f>IFERROR(VLOOKUP($A484,'Orientakcja 14 M'!$M$3:$S$43,7,0),"")</f>
        <v/>
      </c>
      <c r="O484" s="11" t="str">
        <f>IFERROR(VLOOKUP($A484,'ITOrient M'!$P$3:$V$37,7,0),"")</f>
        <v/>
      </c>
      <c r="P484" s="11" t="str">
        <f>IFERROR(VLOOKUP($A484,'Jatka M'!$K$4:$Q$19,7,0),"")</f>
        <v/>
      </c>
      <c r="Q484" s="11" t="str">
        <f>IFERROR(VLOOKUP($A484,'Korno M'!$AG$2:$AM$37,7,0),"")</f>
        <v/>
      </c>
      <c r="R484" s="11" t="str">
        <f>IFERROR(VLOOKUP($A484,'Mordownik M'!$H$3:$N$23,7,0),"")</f>
        <v/>
      </c>
      <c r="S484" s="11" t="str">
        <f>IFERROR(VLOOKUP($A484,'Orientakcja 15 M'!$M$3:$S$47,7,0),"")</f>
        <v/>
      </c>
      <c r="T484" s="11" t="str">
        <f>IFERROR(VLOOKUP($A484,'XXII Szago M'!$H$3:$N$45,7,0),"")</f>
        <v/>
      </c>
      <c r="U484" s="11" t="str">
        <f>IFERROR(VLOOKUP($A484,'XX zKompasem M'!$L$3:$R$33,7,0),"")</f>
        <v/>
      </c>
      <c r="V484" s="11" t="str">
        <f>IFERROR(VLOOKUP($A484,'H60 TR200 M'!$AS$3:$AY$102,7,0),"")</f>
        <v/>
      </c>
      <c r="W484" s="11" t="str">
        <f>IFERROR(VLOOKUP($A484,'H60 TR100 M'!$AJ$3:$AP$165,7,0),"")</f>
        <v/>
      </c>
      <c r="X484" s="11" t="str">
        <f>IFERROR(VLOOKUP($A484,'Liszkor M'!$BR$3:$BX$38,7,0),"")</f>
        <v/>
      </c>
      <c r="Y484" s="11" t="str">
        <f>IFERROR(VLOOKUP($A484,'KW M'!$BQ$2:$BW$10,7,0),"")</f>
        <v/>
      </c>
      <c r="Z484" s="11" t="str">
        <f>IFERROR(VLOOKUP($A484,'Wilga M'!$L$3:$R$41,7,0),"")</f>
        <v/>
      </c>
      <c r="AA484" s="11" t="str">
        <f>IFERROR(VLOOKUP($A484,'NM 200 M'!$M$6:$S$41,7,0),"")</f>
        <v/>
      </c>
      <c r="AB484" s="21">
        <f>MIN(COUNT(F484:AA484)-COUNT(#REF!,W484,#REF!)*0.1,6)</f>
        <v>1</v>
      </c>
    </row>
    <row r="485" spans="1:28">
      <c r="A485">
        <v>127</v>
      </c>
      <c r="B485" s="18" t="str">
        <f>VLOOKUP($A485,id!$C:$H,6,0)</f>
        <v>Kułakowski Tomasz</v>
      </c>
      <c r="C485" s="18" t="str">
        <f>VLOOKUP($A485,id!$C:$H,4,0)</f>
        <v>CISOWIANKA</v>
      </c>
      <c r="D485" s="2">
        <f>IF(E484=E485,D484,ROW(B483))</f>
        <v>483</v>
      </c>
      <c r="E485" s="10">
        <f>LARGE(F485:AA485,1)+IFERROR(LARGE(F485:AA485,2),0)+IFERROR(LARGE(F485:AA485,3),0)+IFERROR(LARGE(F485:AA485,4),0)+IFERROR(LARGE(F485:AA485,5),0)+IFERROR(LARGE(F485:AA485,6),0)</f>
        <v>7.7827058547311347</v>
      </c>
      <c r="F485" s="11"/>
      <c r="G485" s="11"/>
      <c r="H485" s="11"/>
      <c r="I485" s="11"/>
      <c r="J485" s="11">
        <f>IFERROR(VLOOKUP($A485,'Mazurskie Tropy M'!$L$2:$R$39,7,0),"")</f>
        <v>7.7827058547311347</v>
      </c>
      <c r="K485" s="11" t="str">
        <f>IFERROR(VLOOKUP($A485,'Grassor 300 M'!$BV$5:$CB$30,7,0),"")</f>
        <v/>
      </c>
      <c r="L485" s="11" t="str">
        <f>IFERROR(VLOOKUP($A485,'BO M'!$Q$2:$W$57,7,0),"")</f>
        <v/>
      </c>
      <c r="M485" s="11" t="str">
        <f>IFERROR(VLOOKUP($A485,'Hawran M'!$AN$3:$AT$38,7,0),"")</f>
        <v/>
      </c>
      <c r="N485" s="11" t="str">
        <f>IFERROR(VLOOKUP($A485,'Orientakcja 14 M'!$M$3:$S$43,7,0),"")</f>
        <v/>
      </c>
      <c r="O485" s="11" t="str">
        <f>IFERROR(VLOOKUP($A485,'ITOrient M'!$P$3:$V$37,7,0),"")</f>
        <v/>
      </c>
      <c r="P485" s="11" t="str">
        <f>IFERROR(VLOOKUP($A485,'Jatka M'!$K$4:$Q$19,7,0),"")</f>
        <v/>
      </c>
      <c r="Q485" s="11" t="str">
        <f>IFERROR(VLOOKUP($A485,'Korno M'!$AG$2:$AM$37,7,0),"")</f>
        <v/>
      </c>
      <c r="R485" s="11" t="str">
        <f>IFERROR(VLOOKUP($A485,'Mordownik M'!$H$3:$N$23,7,0),"")</f>
        <v/>
      </c>
      <c r="S485" s="11" t="str">
        <f>IFERROR(VLOOKUP($A485,'Orientakcja 15 M'!$M$3:$S$47,7,0),"")</f>
        <v/>
      </c>
      <c r="T485" s="11" t="str">
        <f>IFERROR(VLOOKUP($A485,'XXII Szago M'!$H$3:$N$45,7,0),"")</f>
        <v/>
      </c>
      <c r="U485" s="11" t="str">
        <f>IFERROR(VLOOKUP($A485,'XX zKompasem M'!$L$3:$R$33,7,0),"")</f>
        <v/>
      </c>
      <c r="V485" s="11" t="str">
        <f>IFERROR(VLOOKUP($A485,'H60 TR200 M'!$AS$3:$AY$102,7,0),"")</f>
        <v/>
      </c>
      <c r="W485" s="11" t="str">
        <f>IFERROR(VLOOKUP($A485,'H60 TR100 M'!$AJ$3:$AP$165,7,0),"")</f>
        <v/>
      </c>
      <c r="X485" s="11" t="str">
        <f>IFERROR(VLOOKUP($A485,'Liszkor M'!$BR$3:$BX$38,7,0),"")</f>
        <v/>
      </c>
      <c r="Y485" s="11" t="str">
        <f>IFERROR(VLOOKUP($A485,'KW M'!$BQ$2:$BW$10,7,0),"")</f>
        <v/>
      </c>
      <c r="Z485" s="11" t="str">
        <f>IFERROR(VLOOKUP($A485,'Wilga M'!$L$3:$R$41,7,0),"")</f>
        <v/>
      </c>
      <c r="AA485" s="11" t="str">
        <f>IFERROR(VLOOKUP($A485,'NM 200 M'!$M$6:$S$41,7,0),"")</f>
        <v/>
      </c>
      <c r="AB485" s="21">
        <f>MIN(COUNT(F485:AA485)-COUNT(#REF!,W485,#REF!)*0.1,6)</f>
        <v>1</v>
      </c>
    </row>
    <row r="486" spans="1:28">
      <c r="A486">
        <v>181</v>
      </c>
      <c r="B486" s="18" t="str">
        <f>VLOOKUP($A486,id!$C:$H,6,0)</f>
        <v>Ciosek Krzysztof</v>
      </c>
      <c r="C486" s="18" t="str">
        <f>VLOOKUP($A486,id!$C:$H,4,0)</f>
        <v>CHŁOPAKI Z JEDNEJ PAKI</v>
      </c>
      <c r="D486" s="2">
        <f>IF(E485=E486,D485,ROW(B484))</f>
        <v>484</v>
      </c>
      <c r="E486" s="10">
        <f>LARGE(F486:AA486,1)+IFERROR(LARGE(F486:AA486,2),0)+IFERROR(LARGE(F486:AA486,3),0)+IFERROR(LARGE(F486:AA486,4),0)+IFERROR(LARGE(F486:AA486,5),0)+IFERROR(LARGE(F486:AA486,6),0)</f>
        <v>6.5983981892001626</v>
      </c>
      <c r="F486" s="11"/>
      <c r="G486" s="11"/>
      <c r="H486" s="11"/>
      <c r="I486" s="11"/>
      <c r="J486" s="11" t="str">
        <f>IFERROR(VLOOKUP($A486,'Mazurskie Tropy M'!$L$2:$R$39,7,0),"")</f>
        <v/>
      </c>
      <c r="K486" s="11" t="str">
        <f>IFERROR(VLOOKUP($A486,'Grassor 300 M'!$BV$5:$CB$30,7,0),"")</f>
        <v/>
      </c>
      <c r="L486" s="11">
        <f>IFERROR(VLOOKUP($A486,'BO M'!$Q$2:$W$57,7,0),"")</f>
        <v>6.5983981892001626</v>
      </c>
      <c r="M486" s="11" t="str">
        <f>IFERROR(VLOOKUP($A486,'Hawran M'!$AN$3:$AT$38,7,0),"")</f>
        <v/>
      </c>
      <c r="N486" s="11" t="str">
        <f>IFERROR(VLOOKUP($A486,'Orientakcja 14 M'!$M$3:$S$43,7,0),"")</f>
        <v/>
      </c>
      <c r="O486" s="11" t="str">
        <f>IFERROR(VLOOKUP($A486,'ITOrient M'!$P$3:$V$37,7,0),"")</f>
        <v/>
      </c>
      <c r="P486" s="11" t="str">
        <f>IFERROR(VLOOKUP($A486,'Jatka M'!$K$4:$Q$19,7,0),"")</f>
        <v/>
      </c>
      <c r="Q486" s="11" t="str">
        <f>IFERROR(VLOOKUP($A486,'Korno M'!$AG$2:$AM$37,7,0),"")</f>
        <v/>
      </c>
      <c r="R486" s="11" t="str">
        <f>IFERROR(VLOOKUP($A486,'Mordownik M'!$H$3:$N$23,7,0),"")</f>
        <v/>
      </c>
      <c r="S486" s="11" t="str">
        <f>IFERROR(VLOOKUP($A486,'Orientakcja 15 M'!$M$3:$S$47,7,0),"")</f>
        <v/>
      </c>
      <c r="T486" s="11" t="str">
        <f>IFERROR(VLOOKUP($A486,'XXII Szago M'!$H$3:$N$45,7,0),"")</f>
        <v/>
      </c>
      <c r="U486" s="11" t="str">
        <f>IFERROR(VLOOKUP($A486,'XX zKompasem M'!$L$3:$R$33,7,0),"")</f>
        <v/>
      </c>
      <c r="V486" s="11" t="str">
        <f>IFERROR(VLOOKUP($A486,'H60 TR200 M'!$AS$3:$AY$102,7,0),"")</f>
        <v/>
      </c>
      <c r="W486" s="11" t="str">
        <f>IFERROR(VLOOKUP($A486,'H60 TR100 M'!$AJ$3:$AP$165,7,0),"")</f>
        <v/>
      </c>
      <c r="X486" s="11" t="str">
        <f>IFERROR(VLOOKUP($A486,'Liszkor M'!$BR$3:$BX$38,7,0),"")</f>
        <v/>
      </c>
      <c r="Y486" s="11" t="str">
        <f>IFERROR(VLOOKUP($A486,'KW M'!$BQ$2:$BW$10,7,0),"")</f>
        <v/>
      </c>
      <c r="Z486" s="11" t="str">
        <f>IFERROR(VLOOKUP($A486,'Wilga M'!$L$3:$R$41,7,0),"")</f>
        <v/>
      </c>
      <c r="AA486" s="11" t="str">
        <f>IFERROR(VLOOKUP($A486,'NM 200 M'!$M$6:$S$41,7,0),"")</f>
        <v/>
      </c>
      <c r="AB486" s="21">
        <f>MIN(COUNT(F486:AA486)-COUNT(#REF!,W486,#REF!)*0.1,6)</f>
        <v>1</v>
      </c>
    </row>
    <row r="487" spans="1:28">
      <c r="A487">
        <v>182</v>
      </c>
      <c r="B487" s="18" t="str">
        <f>VLOOKUP($A487,id!$C:$H,6,0)</f>
        <v>Błaszczyk Rafał</v>
      </c>
      <c r="C487" s="18">
        <f>VLOOKUP($A487,id!$C:$H,4,0)</f>
        <v>0</v>
      </c>
      <c r="D487" s="2">
        <f>IF(E486=E487,D486,ROW(B485))</f>
        <v>485</v>
      </c>
      <c r="E487" s="10">
        <f>LARGE(F487:AA487,1)+IFERROR(LARGE(F487:AA487,2),0)+IFERROR(LARGE(F487:AA487,3),0)+IFERROR(LARGE(F487:AA487,4),0)+IFERROR(LARGE(F487:AA487,5),0)+IFERROR(LARGE(F487:AA487,6),0)</f>
        <v>6.5976826571355467</v>
      </c>
      <c r="F487" s="11"/>
      <c r="G487" s="11"/>
      <c r="H487" s="11"/>
      <c r="I487" s="11"/>
      <c r="J487" s="11" t="str">
        <f>IFERROR(VLOOKUP($A487,'Mazurskie Tropy M'!$L$2:$R$39,7,0),"")</f>
        <v/>
      </c>
      <c r="K487" s="11" t="str">
        <f>IFERROR(VLOOKUP($A487,'Grassor 300 M'!$BV$5:$CB$30,7,0),"")</f>
        <v/>
      </c>
      <c r="L487" s="11">
        <f>IFERROR(VLOOKUP($A487,'BO M'!$Q$2:$W$57,7,0),"")</f>
        <v>6.5976826571355467</v>
      </c>
      <c r="M487" s="11" t="str">
        <f>IFERROR(VLOOKUP($A487,'Hawran M'!$AN$3:$AT$38,7,0),"")</f>
        <v/>
      </c>
      <c r="N487" s="11" t="str">
        <f>IFERROR(VLOOKUP($A487,'Orientakcja 14 M'!$M$3:$S$43,7,0),"")</f>
        <v/>
      </c>
      <c r="O487" s="11" t="str">
        <f>IFERROR(VLOOKUP($A487,'ITOrient M'!$P$3:$V$37,7,0),"")</f>
        <v/>
      </c>
      <c r="P487" s="11" t="str">
        <f>IFERROR(VLOOKUP($A487,'Jatka M'!$K$4:$Q$19,7,0),"")</f>
        <v/>
      </c>
      <c r="Q487" s="11" t="str">
        <f>IFERROR(VLOOKUP($A487,'Korno M'!$AG$2:$AM$37,7,0),"")</f>
        <v/>
      </c>
      <c r="R487" s="11" t="str">
        <f>IFERROR(VLOOKUP($A487,'Mordownik M'!$H$3:$N$23,7,0),"")</f>
        <v/>
      </c>
      <c r="S487" s="11" t="str">
        <f>IFERROR(VLOOKUP($A487,'Orientakcja 15 M'!$M$3:$S$47,7,0),"")</f>
        <v/>
      </c>
      <c r="T487" s="11" t="str">
        <f>IFERROR(VLOOKUP($A487,'XXII Szago M'!$H$3:$N$45,7,0),"")</f>
        <v/>
      </c>
      <c r="U487" s="11" t="str">
        <f>IFERROR(VLOOKUP($A487,'XX zKompasem M'!$L$3:$R$33,7,0),"")</f>
        <v/>
      </c>
      <c r="V487" s="11" t="str">
        <f>IFERROR(VLOOKUP($A487,'H60 TR200 M'!$AS$3:$AY$102,7,0),"")</f>
        <v/>
      </c>
      <c r="W487" s="11" t="str">
        <f>IFERROR(VLOOKUP($A487,'H60 TR100 M'!$AJ$3:$AP$165,7,0),"")</f>
        <v/>
      </c>
      <c r="X487" s="11" t="str">
        <f>IFERROR(VLOOKUP($A487,'Liszkor M'!$BR$3:$BX$38,7,0),"")</f>
        <v/>
      </c>
      <c r="Y487" s="11" t="str">
        <f>IFERROR(VLOOKUP($A487,'KW M'!$BQ$2:$BW$10,7,0),"")</f>
        <v/>
      </c>
      <c r="Z487" s="11" t="str">
        <f>IFERROR(VLOOKUP($A487,'Wilga M'!$L$3:$R$41,7,0),"")</f>
        <v/>
      </c>
      <c r="AA487" s="11" t="str">
        <f>IFERROR(VLOOKUP($A487,'NM 200 M'!$M$6:$S$41,7,0),"")</f>
        <v/>
      </c>
      <c r="AB487" s="21">
        <f>MIN(COUNT(F487:AA487)-COUNT(#REF!,W487,#REF!)*0.1,6)</f>
        <v>1</v>
      </c>
    </row>
    <row r="488" spans="1:28">
      <c r="A488">
        <v>524</v>
      </c>
      <c r="B488" s="18" t="str">
        <f>VLOOKUP($A488,id!$C:$H,6,0)</f>
        <v>Malawski Filip</v>
      </c>
      <c r="C488" s="18">
        <f>VLOOKUP($A488,id!$C:$H,4,0)</f>
        <v>0</v>
      </c>
      <c r="D488" s="2">
        <f>IF(E487=E488,D487,ROW(B486))</f>
        <v>486</v>
      </c>
      <c r="E488" s="10">
        <f>LARGE(F488:AA488,1)+IFERROR(LARGE(F488:AA488,2),0)+IFERROR(LARGE(F488:AA488,3),0)+IFERROR(LARGE(F488:AA488,4),0)+IFERROR(LARGE(F488:AA488,5),0)+IFERROR(LARGE(F488:AA488,6),0)</f>
        <v>2.2535736540915154</v>
      </c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 t="str">
        <f>IFERROR(VLOOKUP($A488,'H60 TR200 M'!$AS$3:$AY$102,7,0),"")</f>
        <v/>
      </c>
      <c r="W488" s="11" t="str">
        <f>IFERROR(VLOOKUP($A488,'H60 TR100 M'!$AJ$3:$AP$165,7,0),"")</f>
        <v/>
      </c>
      <c r="X488" s="11">
        <f>IFERROR(VLOOKUP($A488,'Liszkor M'!$BR$3:$BX$38,7,0),"")</f>
        <v>2.2535736540915154</v>
      </c>
      <c r="Y488" s="11" t="str">
        <f>IFERROR(VLOOKUP($A488,'KW M'!$BQ$2:$BW$10,7,0),"")</f>
        <v/>
      </c>
      <c r="Z488" s="11" t="str">
        <f>IFERROR(VLOOKUP($A488,'Wilga M'!$L$3:$R$41,7,0),"")</f>
        <v/>
      </c>
      <c r="AA488" s="11" t="str">
        <f>IFERROR(VLOOKUP($A488,'NM 200 M'!$M$6:$S$41,7,0),"")</f>
        <v/>
      </c>
      <c r="AB488" s="21">
        <f>MIN(COUNT(F488:AA488)-COUNT(#REF!,W488,#REF!)*0.1,6)</f>
        <v>1</v>
      </c>
    </row>
    <row r="489" spans="1:28">
      <c r="A489">
        <v>277</v>
      </c>
      <c r="B489" s="18" t="str">
        <f>VLOOKUP($A489,id!$C:$H,6,0)</f>
        <v>Huzior Jakub</v>
      </c>
      <c r="C489" s="18">
        <f>VLOOKUP($A489,id!$C:$H,4,0)</f>
        <v>0</v>
      </c>
      <c r="D489" s="2">
        <f>IF(E488=E489,D488,ROW(B487))</f>
        <v>487</v>
      </c>
      <c r="E489" s="10">
        <f>LARGE(F489:AA489,1)+IFERROR(LARGE(F489:AA489,2),0)+IFERROR(LARGE(F489:AA489,3),0)+IFERROR(LARGE(F489:AA489,4),0)+IFERROR(LARGE(F489:AA489,5),0)+IFERROR(LARGE(F489:AA489,6),0)</f>
        <v>0</v>
      </c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>
        <f>IFERROR(VLOOKUP($A489,'XXII Szago M'!$H$3:$N$45,7,0),"")</f>
        <v>0</v>
      </c>
      <c r="U489" s="11" t="str">
        <f>IFERROR(VLOOKUP($A489,'XX zKompasem M'!$L$3:$R$33,7,0),"")</f>
        <v/>
      </c>
      <c r="V489" s="11" t="str">
        <f>IFERROR(VLOOKUP($A489,'H60 TR200 M'!$AS$3:$AY$102,7,0),"")</f>
        <v/>
      </c>
      <c r="W489" s="11" t="str">
        <f>IFERROR(VLOOKUP($A489,'H60 TR100 M'!$AJ$3:$AP$165,7,0),"")</f>
        <v/>
      </c>
      <c r="X489" s="11" t="str">
        <f>IFERROR(VLOOKUP($A489,'Liszkor M'!$BR$3:$BX$38,7,0),"")</f>
        <v/>
      </c>
      <c r="Y489" s="11" t="str">
        <f>IFERROR(VLOOKUP($A489,'KW M'!$BQ$2:$BW$10,7,0),"")</f>
        <v/>
      </c>
      <c r="Z489" s="11" t="str">
        <f>IFERROR(VLOOKUP($A489,'Wilga M'!$L$3:$R$41,7,0),"")</f>
        <v/>
      </c>
      <c r="AA489" s="11" t="str">
        <f>IFERROR(VLOOKUP($A489,'NM 200 M'!$M$6:$S$41,7,0),"")</f>
        <v/>
      </c>
      <c r="AB489" s="21">
        <f>MIN(COUNT(F489:AA489)-COUNT(#REF!,W489,#REF!)*0.1,6)</f>
        <v>1</v>
      </c>
    </row>
    <row r="490" spans="1:28">
      <c r="A490">
        <v>352</v>
      </c>
      <c r="B490" s="18" t="str">
        <f>VLOOKUP($A490,id!$C:$H,6,0)</f>
        <v>Gierszewski Łukasz</v>
      </c>
      <c r="C490" s="18" t="str">
        <f>VLOOKUP($A490,id!$C:$H,4,0)</f>
        <v>tripaka przechlewo</v>
      </c>
      <c r="D490" s="2">
        <f>IF(E489=E490,D489,ROW(B488))</f>
        <v>487</v>
      </c>
      <c r="E490" s="10">
        <f>LARGE(F490:AA490,1)+IFERROR(LARGE(F490:AA490,2),0)+IFERROR(LARGE(F490:AA490,3),0)+IFERROR(LARGE(F490:AA490,4),0)+IFERROR(LARGE(F490:AA490,5),0)+IFERROR(LARGE(F490:AA490,6),0)</f>
        <v>0</v>
      </c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>
        <f>IFERROR(VLOOKUP($A490,'H60 TR200 M'!$AS$3:$AY$102,7,0),"")</f>
        <v>0</v>
      </c>
      <c r="W490" s="11" t="str">
        <f>IFERROR(VLOOKUP($A490,'H60 TR100 M'!$AJ$3:$AP$165,7,0),"")</f>
        <v/>
      </c>
      <c r="X490" s="11" t="str">
        <f>IFERROR(VLOOKUP($A490,'Liszkor M'!$BR$3:$BX$38,7,0),"")</f>
        <v/>
      </c>
      <c r="Y490" s="11" t="str">
        <f>IFERROR(VLOOKUP($A490,'KW M'!$BQ$2:$BW$10,7,0),"")</f>
        <v/>
      </c>
      <c r="Z490" s="11" t="str">
        <f>IFERROR(VLOOKUP($A490,'Wilga M'!$L$3:$R$41,7,0),"")</f>
        <v/>
      </c>
      <c r="AA490" s="11" t="str">
        <f>IFERROR(VLOOKUP($A490,'NM 200 M'!$M$6:$S$41,7,0),"")</f>
        <v/>
      </c>
      <c r="AB490" s="21">
        <f>MIN(COUNT(F490:AA490)-COUNT(#REF!,W490,#REF!)*0.1,6)</f>
        <v>1</v>
      </c>
    </row>
    <row r="491" spans="1:28">
      <c r="A491">
        <v>503</v>
      </c>
      <c r="B491" s="18" t="str">
        <f>VLOOKUP($A491,id!$C:$H,6,0)</f>
        <v>Reszka Witek</v>
      </c>
      <c r="C491" s="18" t="str">
        <f>VLOOKUP($A491,id!$C:$H,4,0)</f>
        <v>IronTeam3City</v>
      </c>
      <c r="D491" s="2">
        <f>IF(E490=E491,D490,ROW(B489))</f>
        <v>487</v>
      </c>
      <c r="E491" s="10">
        <f>LARGE(F491:AA491,1)+IFERROR(LARGE(F491:AA491,2),0)+IFERROR(LARGE(F491:AA491,3),0)+IFERROR(LARGE(F491:AA491,4),0)+IFERROR(LARGE(F491:AA491,5),0)+IFERROR(LARGE(F491:AA491,6),0)</f>
        <v>0</v>
      </c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 t="str">
        <f>IFERROR(VLOOKUP($A491,'H60 TR200 M'!$AS$3:$AY$102,7,0),"")</f>
        <v/>
      </c>
      <c r="W491" s="11">
        <f>IFERROR(VLOOKUP($A491,'H60 TR100 M'!$AJ$3:$AP$165,7,0),"")</f>
        <v>0</v>
      </c>
      <c r="X491" s="11" t="str">
        <f>IFERROR(VLOOKUP($A491,'Liszkor M'!$BR$3:$BX$38,7,0),"")</f>
        <v/>
      </c>
      <c r="Y491" s="11" t="str">
        <f>IFERROR(VLOOKUP($A491,'KW M'!$BQ$2:$BW$10,7,0),"")</f>
        <v/>
      </c>
      <c r="Z491" s="11" t="str">
        <f>IFERROR(VLOOKUP($A491,'Wilga M'!$L$3:$R$41,7,0),"")</f>
        <v/>
      </c>
      <c r="AA491" s="11" t="str">
        <f>IFERROR(VLOOKUP($A491,'NM 200 M'!$M$6:$S$41,7,0),"")</f>
        <v/>
      </c>
      <c r="AB491" s="21">
        <f>MIN(COUNT(F491:AA491)-COUNT(#REF!,W491,#REF!)*0.1,6)</f>
        <v>0.9</v>
      </c>
    </row>
  </sheetData>
  <sortState ref="A2:AB491">
    <sortCondition descending="1" ref="E3"/>
  </sortState>
  <phoneticPr fontId="0" type="noConversion"/>
  <pageMargins left="0.75" right="0.75" top="1" bottom="1" header="0.5" footer="0.5"/>
  <pageSetup paperSize="9" scale="69" fitToHeight="3" orientation="portrait" horizontalDpi="300" verticalDpi="300" r:id="rId1"/>
  <headerFooter alignWithMargins="0">
    <oddHeader>&amp;F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Y38"/>
  <sheetViews>
    <sheetView topLeftCell="J1" workbookViewId="0">
      <selection activeCell="AT1" sqref="AT1:AT1048576"/>
    </sheetView>
  </sheetViews>
  <sheetFormatPr defaultColWidth="14.42578125" defaultRowHeight="15" customHeight="1"/>
  <cols>
    <col min="1" max="1" width="14.7109375" style="106" bestFit="1" customWidth="1"/>
    <col min="2" max="2" width="11.42578125" style="106" bestFit="1" customWidth="1"/>
    <col min="3" max="3" width="11.5703125" style="106" bestFit="1" customWidth="1"/>
    <col min="4" max="4" width="9" style="106" bestFit="1" customWidth="1"/>
    <col min="5" max="5" width="10.7109375" style="106" bestFit="1" customWidth="1"/>
    <col min="6" max="6" width="11.5703125" style="106" bestFit="1" customWidth="1"/>
    <col min="7" max="7" width="16" style="106" bestFit="1" customWidth="1"/>
    <col min="8" max="8" width="20.28515625" style="106" bestFit="1" customWidth="1"/>
    <col min="9" max="9" width="11.7109375" style="106" bestFit="1" customWidth="1"/>
    <col min="10" max="10" width="15.85546875" style="106" bestFit="1" customWidth="1"/>
    <col min="11" max="11" width="12.5703125" style="106" bestFit="1" customWidth="1"/>
    <col min="12" max="12" width="11.28515625" style="106" bestFit="1" customWidth="1"/>
    <col min="13" max="13" width="17.140625" style="106" bestFit="1" customWidth="1"/>
    <col min="14" max="18" width="8.28515625" style="106" hidden="1" customWidth="1"/>
    <col min="19" max="20" width="7.7109375" style="106" hidden="1" customWidth="1"/>
    <col min="21" max="21" width="8.28515625" style="106" hidden="1" customWidth="1"/>
    <col min="22" max="28" width="7.7109375" style="106" hidden="1" customWidth="1"/>
    <col min="29" max="38" width="8.28515625" style="106" hidden="1" customWidth="1"/>
    <col min="39" max="39" width="14.42578125" style="106"/>
    <col min="40" max="40" width="5.28515625" style="106" bestFit="1" customWidth="1"/>
    <col min="41" max="41" width="21.5703125" style="106" bestFit="1" customWidth="1"/>
    <col min="42" max="42" width="11.28515625" style="106" bestFit="1" customWidth="1"/>
    <col min="43" max="43" width="10.5703125" style="106" bestFit="1" customWidth="1"/>
    <col min="44" max="44" width="19.7109375" style="106" bestFit="1" customWidth="1"/>
    <col min="45" max="45" width="9" style="106" bestFit="1" customWidth="1"/>
    <col min="46" max="46" width="12" style="106" bestFit="1" customWidth="1"/>
    <col min="47" max="47" width="14.42578125" style="106"/>
    <col min="48" max="48" width="12" style="106" bestFit="1" customWidth="1"/>
    <col min="49" max="49" width="5.140625" style="106" bestFit="1" customWidth="1"/>
    <col min="50" max="50" width="12" style="106" bestFit="1" customWidth="1"/>
    <col min="51" max="51" width="8.5703125" style="106" bestFit="1" customWidth="1"/>
    <col min="52" max="16384" width="14.42578125" style="106"/>
  </cols>
  <sheetData>
    <row r="1" spans="1:51" ht="15.7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1"/>
      <c r="L1" s="140"/>
      <c r="M1" s="144"/>
      <c r="N1" s="188" t="s">
        <v>5034</v>
      </c>
      <c r="O1" s="190" t="s">
        <v>5035</v>
      </c>
      <c r="P1" s="191" t="s">
        <v>5036</v>
      </c>
      <c r="Q1" s="191" t="s">
        <v>5037</v>
      </c>
      <c r="R1" s="191" t="s">
        <v>5038</v>
      </c>
      <c r="S1" s="190" t="s">
        <v>5039</v>
      </c>
      <c r="T1" s="191" t="s">
        <v>4149</v>
      </c>
      <c r="U1" s="191" t="s">
        <v>4148</v>
      </c>
      <c r="V1" s="191" t="s">
        <v>5040</v>
      </c>
      <c r="W1" s="191" t="s">
        <v>5041</v>
      </c>
      <c r="X1" s="190" t="s">
        <v>5042</v>
      </c>
      <c r="Y1" s="191" t="s">
        <v>4147</v>
      </c>
      <c r="Z1" s="191" t="s">
        <v>4146</v>
      </c>
      <c r="AA1" s="191" t="s">
        <v>4674</v>
      </c>
      <c r="AB1" s="190" t="s">
        <v>4675</v>
      </c>
      <c r="AC1" s="191" t="s">
        <v>4145</v>
      </c>
      <c r="AD1" s="191" t="s">
        <v>5043</v>
      </c>
      <c r="AE1" s="191" t="s">
        <v>5044</v>
      </c>
      <c r="AF1" s="190" t="s">
        <v>5045</v>
      </c>
      <c r="AG1" s="192" t="s">
        <v>5046</v>
      </c>
      <c r="AH1" s="191" t="s">
        <v>5047</v>
      </c>
      <c r="AI1" s="190" t="s">
        <v>5048</v>
      </c>
      <c r="AJ1" s="192" t="s">
        <v>5049</v>
      </c>
      <c r="AK1" s="188" t="s">
        <v>5050</v>
      </c>
      <c r="AL1" s="192" t="s">
        <v>5051</v>
      </c>
    </row>
    <row r="2" spans="1:51" ht="15.75" customHeight="1">
      <c r="A2" s="142" t="s">
        <v>4144</v>
      </c>
      <c r="B2" s="142" t="s">
        <v>4143</v>
      </c>
      <c r="C2" s="142" t="s">
        <v>4142</v>
      </c>
      <c r="D2" s="142" t="s">
        <v>3447</v>
      </c>
      <c r="E2" s="142" t="s">
        <v>157</v>
      </c>
      <c r="F2" s="142" t="s">
        <v>156</v>
      </c>
      <c r="G2" s="142" t="s">
        <v>4141</v>
      </c>
      <c r="H2" s="142" t="s">
        <v>889</v>
      </c>
      <c r="I2" s="142" t="s">
        <v>3634</v>
      </c>
      <c r="J2" s="143" t="s">
        <v>4140</v>
      </c>
      <c r="K2" s="143" t="s">
        <v>1222</v>
      </c>
      <c r="L2" s="142" t="s">
        <v>3379</v>
      </c>
      <c r="M2" s="144" t="s">
        <v>4139</v>
      </c>
      <c r="N2" s="189" t="s">
        <v>3357</v>
      </c>
      <c r="O2" s="193" t="s">
        <v>3355</v>
      </c>
      <c r="P2" s="183" t="s">
        <v>5052</v>
      </c>
      <c r="Q2" s="183" t="s">
        <v>5053</v>
      </c>
      <c r="R2" s="183" t="s">
        <v>5054</v>
      </c>
      <c r="S2" s="193" t="s">
        <v>5055</v>
      </c>
      <c r="T2" s="183" t="s">
        <v>4676</v>
      </c>
      <c r="U2" s="183" t="s">
        <v>4677</v>
      </c>
      <c r="V2" s="183" t="s">
        <v>5056</v>
      </c>
      <c r="W2" s="183" t="s">
        <v>5057</v>
      </c>
      <c r="X2" s="193" t="s">
        <v>5058</v>
      </c>
      <c r="Y2" s="183" t="s">
        <v>4678</v>
      </c>
      <c r="Z2" s="183" t="s">
        <v>4679</v>
      </c>
      <c r="AA2" s="183" t="s">
        <v>4680</v>
      </c>
      <c r="AB2" s="193" t="s">
        <v>4681</v>
      </c>
      <c r="AC2" s="183" t="s">
        <v>4682</v>
      </c>
      <c r="AD2" s="183" t="s">
        <v>5059</v>
      </c>
      <c r="AE2" s="183" t="s">
        <v>5060</v>
      </c>
      <c r="AF2" s="193" t="s">
        <v>5061</v>
      </c>
      <c r="AG2" s="183" t="s">
        <v>5062</v>
      </c>
      <c r="AH2" s="183" t="s">
        <v>5063</v>
      </c>
      <c r="AI2" s="193" t="s">
        <v>5064</v>
      </c>
      <c r="AJ2" s="183" t="s">
        <v>5065</v>
      </c>
      <c r="AK2" s="189" t="s">
        <v>5066</v>
      </c>
      <c r="AL2" s="183" t="s">
        <v>5067</v>
      </c>
      <c r="AN2" s="69" t="s">
        <v>67</v>
      </c>
      <c r="AO2" s="69" t="s">
        <v>68</v>
      </c>
      <c r="AP2" s="69" t="s">
        <v>95</v>
      </c>
      <c r="AQ2" s="69" t="s">
        <v>96</v>
      </c>
      <c r="AR2" s="69" t="s">
        <v>71</v>
      </c>
      <c r="AS2" s="69" t="s">
        <v>69</v>
      </c>
      <c r="AT2" s="69" t="s">
        <v>40</v>
      </c>
      <c r="AU2" s="69"/>
      <c r="AV2" s="69" t="s">
        <v>37</v>
      </c>
      <c r="AW2" s="69" t="s">
        <v>38</v>
      </c>
      <c r="AX2" s="69" t="s">
        <v>31</v>
      </c>
      <c r="AY2" s="69" t="s">
        <v>39</v>
      </c>
    </row>
    <row r="3" spans="1:51" ht="15.75" customHeight="1">
      <c r="A3" s="182">
        <v>1</v>
      </c>
      <c r="B3" s="145"/>
      <c r="C3" s="182">
        <v>1</v>
      </c>
      <c r="D3" s="183">
        <v>45</v>
      </c>
      <c r="E3" s="182" t="s">
        <v>264</v>
      </c>
      <c r="F3" s="182" t="s">
        <v>265</v>
      </c>
      <c r="G3" s="182" t="s">
        <v>1317</v>
      </c>
      <c r="H3" s="182">
        <v>1973</v>
      </c>
      <c r="I3" s="182" t="s">
        <v>32</v>
      </c>
      <c r="J3" s="184">
        <v>0.66736111111111107</v>
      </c>
      <c r="K3" s="185">
        <v>0.31319444444444439</v>
      </c>
      <c r="L3" s="145">
        <v>25</v>
      </c>
      <c r="M3" s="187">
        <v>127</v>
      </c>
      <c r="N3" s="194">
        <v>1</v>
      </c>
      <c r="O3" s="195">
        <v>1</v>
      </c>
      <c r="P3" s="182">
        <v>1</v>
      </c>
      <c r="Q3" s="182">
        <v>1</v>
      </c>
      <c r="R3" s="182">
        <v>1</v>
      </c>
      <c r="S3" s="195">
        <v>1</v>
      </c>
      <c r="T3" s="182">
        <v>1</v>
      </c>
      <c r="U3" s="182">
        <v>1</v>
      </c>
      <c r="V3" s="182">
        <v>1</v>
      </c>
      <c r="W3" s="182">
        <v>1</v>
      </c>
      <c r="X3" s="195">
        <v>1</v>
      </c>
      <c r="Y3" s="182">
        <v>1</v>
      </c>
      <c r="Z3" s="182">
        <v>1</v>
      </c>
      <c r="AA3" s="182">
        <v>1</v>
      </c>
      <c r="AB3" s="195">
        <v>1</v>
      </c>
      <c r="AC3" s="182">
        <v>1</v>
      </c>
      <c r="AD3" s="182">
        <v>1</v>
      </c>
      <c r="AE3" s="182">
        <v>1</v>
      </c>
      <c r="AF3" s="195">
        <v>1</v>
      </c>
      <c r="AG3" s="182">
        <v>1</v>
      </c>
      <c r="AH3" s="182">
        <v>1</v>
      </c>
      <c r="AI3" s="195">
        <v>1</v>
      </c>
      <c r="AJ3" s="182">
        <v>1</v>
      </c>
      <c r="AK3" s="194">
        <v>1</v>
      </c>
      <c r="AL3" s="182">
        <v>1</v>
      </c>
      <c r="AN3" s="69">
        <f>VLOOKUP(AO3,id!$A:$C,3,0)</f>
        <v>183</v>
      </c>
      <c r="AO3" s="69" t="str">
        <f t="shared" ref="AO3:AO27" si="0">AP3&amp;AQ3&amp;AS3</f>
        <v>MossoczyZbigniew1973</v>
      </c>
      <c r="AP3" s="69" t="str">
        <f t="shared" ref="AP3:AP27" si="1">F3</f>
        <v>Mossoczy</v>
      </c>
      <c r="AQ3" s="69" t="str">
        <f t="shared" ref="AQ3:AQ27" si="2">E3</f>
        <v>Zbigniew</v>
      </c>
      <c r="AR3" s="69" t="str">
        <f>G3</f>
        <v>BIKEBOARD</v>
      </c>
      <c r="AS3" s="69">
        <f>H3</f>
        <v>1973</v>
      </c>
      <c r="AT3" s="69">
        <v>100</v>
      </c>
      <c r="AU3" s="69"/>
      <c r="AV3" s="69"/>
      <c r="AW3" s="69"/>
      <c r="AX3" s="69"/>
      <c r="AY3" s="69"/>
    </row>
    <row r="4" spans="1:51" ht="15.75" customHeight="1">
      <c r="A4" s="182">
        <v>2</v>
      </c>
      <c r="B4" s="145"/>
      <c r="C4" s="182">
        <v>2</v>
      </c>
      <c r="D4" s="183">
        <v>25</v>
      </c>
      <c r="E4" s="182" t="s">
        <v>15</v>
      </c>
      <c r="F4" s="182" t="s">
        <v>297</v>
      </c>
      <c r="G4" s="182" t="s">
        <v>289</v>
      </c>
      <c r="H4" s="182">
        <v>1979</v>
      </c>
      <c r="I4" s="182" t="s">
        <v>32</v>
      </c>
      <c r="J4" s="184">
        <v>0.7104166666666667</v>
      </c>
      <c r="K4" s="185">
        <v>0.35625000000000001</v>
      </c>
      <c r="L4" s="145">
        <v>25</v>
      </c>
      <c r="M4" s="187">
        <v>127</v>
      </c>
      <c r="N4" s="194">
        <v>1</v>
      </c>
      <c r="O4" s="195">
        <v>1</v>
      </c>
      <c r="P4" s="182">
        <v>1</v>
      </c>
      <c r="Q4" s="182">
        <v>1</v>
      </c>
      <c r="R4" s="182">
        <v>1</v>
      </c>
      <c r="S4" s="195">
        <v>1</v>
      </c>
      <c r="T4" s="182">
        <v>1</v>
      </c>
      <c r="U4" s="182">
        <v>1</v>
      </c>
      <c r="V4" s="182">
        <v>1</v>
      </c>
      <c r="W4" s="182">
        <v>1</v>
      </c>
      <c r="X4" s="195">
        <v>1</v>
      </c>
      <c r="Y4" s="182">
        <v>1</v>
      </c>
      <c r="Z4" s="182">
        <v>1</v>
      </c>
      <c r="AA4" s="182">
        <v>1</v>
      </c>
      <c r="AB4" s="195">
        <v>1</v>
      </c>
      <c r="AC4" s="182">
        <v>1</v>
      </c>
      <c r="AD4" s="182">
        <v>1</v>
      </c>
      <c r="AE4" s="182">
        <v>1</v>
      </c>
      <c r="AF4" s="195">
        <v>1</v>
      </c>
      <c r="AG4" s="182">
        <v>1</v>
      </c>
      <c r="AH4" s="182">
        <v>1</v>
      </c>
      <c r="AI4" s="195">
        <v>1</v>
      </c>
      <c r="AJ4" s="182">
        <v>1</v>
      </c>
      <c r="AK4" s="194">
        <v>1</v>
      </c>
      <c r="AL4" s="182">
        <v>1</v>
      </c>
      <c r="AN4" s="69">
        <f>VLOOKUP(AO4,id!$A:$C,3,0)</f>
        <v>55</v>
      </c>
      <c r="AO4" s="69" t="str">
        <f t="shared" si="0"/>
        <v>BuciakPiotr1979</v>
      </c>
      <c r="AP4" s="69" t="str">
        <f t="shared" si="1"/>
        <v>Buciak</v>
      </c>
      <c r="AQ4" s="69" t="str">
        <f t="shared" si="2"/>
        <v>Piotr</v>
      </c>
      <c r="AR4" s="69" t="str">
        <f t="shared" ref="AR4:AR38" si="3">G4</f>
        <v>Team 360°</v>
      </c>
      <c r="AS4" s="69">
        <f t="shared" ref="AS4:AS38" si="4">H4</f>
        <v>1979</v>
      </c>
      <c r="AT4" s="69">
        <f t="shared" ref="AT4:AT27" si="5">AT3*IF(AX4&lt;1,AX4,IF(AY4&lt;1,AY4,IF(AW4&lt;1,AW4,IF(AV4&lt;1,AV4,1))))</f>
        <v>87.914230019493161</v>
      </c>
      <c r="AU4" s="69"/>
      <c r="AV4" s="69">
        <f>K3/K4</f>
        <v>0.87914230019493156</v>
      </c>
      <c r="AW4" s="69">
        <v>1</v>
      </c>
      <c r="AX4" s="69">
        <f>M4/M3</f>
        <v>1</v>
      </c>
      <c r="AY4" s="69">
        <f>AW4^0.2</f>
        <v>1</v>
      </c>
    </row>
    <row r="5" spans="1:51" ht="15.75" customHeight="1">
      <c r="A5" s="182">
        <v>2</v>
      </c>
      <c r="B5" s="145"/>
      <c r="C5" s="182">
        <v>2</v>
      </c>
      <c r="D5" s="183">
        <v>49</v>
      </c>
      <c r="E5" s="182" t="s">
        <v>66</v>
      </c>
      <c r="F5" s="182" t="s">
        <v>1459</v>
      </c>
      <c r="G5" s="182" t="s">
        <v>1469</v>
      </c>
      <c r="H5" s="182">
        <v>1981</v>
      </c>
      <c r="I5" s="182" t="s">
        <v>32</v>
      </c>
      <c r="J5" s="184">
        <v>0.7104166666666667</v>
      </c>
      <c r="K5" s="185">
        <v>0.35625000000000001</v>
      </c>
      <c r="L5" s="145">
        <v>25</v>
      </c>
      <c r="M5" s="187">
        <v>127</v>
      </c>
      <c r="N5" s="194">
        <v>1</v>
      </c>
      <c r="O5" s="195">
        <v>1</v>
      </c>
      <c r="P5" s="182">
        <v>1</v>
      </c>
      <c r="Q5" s="182">
        <v>1</v>
      </c>
      <c r="R5" s="182">
        <v>1</v>
      </c>
      <c r="S5" s="195">
        <v>1</v>
      </c>
      <c r="T5" s="182">
        <v>1</v>
      </c>
      <c r="U5" s="182">
        <v>1</v>
      </c>
      <c r="V5" s="182">
        <v>1</v>
      </c>
      <c r="W5" s="182">
        <v>1</v>
      </c>
      <c r="X5" s="195">
        <v>1</v>
      </c>
      <c r="Y5" s="182">
        <v>1</v>
      </c>
      <c r="Z5" s="182">
        <v>1</v>
      </c>
      <c r="AA5" s="182">
        <v>1</v>
      </c>
      <c r="AB5" s="195">
        <v>1</v>
      </c>
      <c r="AC5" s="182">
        <v>1</v>
      </c>
      <c r="AD5" s="182">
        <v>1</v>
      </c>
      <c r="AE5" s="182">
        <v>1</v>
      </c>
      <c r="AF5" s="195">
        <v>1</v>
      </c>
      <c r="AG5" s="182">
        <v>1</v>
      </c>
      <c r="AH5" s="182">
        <v>1</v>
      </c>
      <c r="AI5" s="195">
        <v>1</v>
      </c>
      <c r="AJ5" s="182">
        <v>1</v>
      </c>
      <c r="AK5" s="194">
        <v>1</v>
      </c>
      <c r="AL5" s="182">
        <v>1</v>
      </c>
      <c r="AN5" s="69">
        <f>VLOOKUP(AO5,id!$A:$C,3,0)</f>
        <v>184</v>
      </c>
      <c r="AO5" s="69" t="str">
        <f t="shared" si="0"/>
        <v>DubajMaciej1981</v>
      </c>
      <c r="AP5" s="69" t="str">
        <f t="shared" si="1"/>
        <v>Dubaj</v>
      </c>
      <c r="AQ5" s="69" t="str">
        <f t="shared" si="2"/>
        <v>Maciej</v>
      </c>
      <c r="AR5" s="69" t="str">
        <f t="shared" si="3"/>
        <v>Stała dezorientacji</v>
      </c>
      <c r="AS5" s="69">
        <f t="shared" si="4"/>
        <v>1981</v>
      </c>
      <c r="AT5" s="69">
        <f t="shared" si="5"/>
        <v>87.914230019493161</v>
      </c>
      <c r="AU5" s="69"/>
      <c r="AV5" s="69">
        <f t="shared" ref="AV5:AV27" si="6">K4/K5</f>
        <v>1</v>
      </c>
      <c r="AW5" s="69">
        <v>1</v>
      </c>
      <c r="AX5" s="69">
        <f t="shared" ref="AX5:AX27" si="7">M5/M4</f>
        <v>1</v>
      </c>
      <c r="AY5" s="69">
        <f t="shared" ref="AY5:AY27" si="8">AW5^0.2</f>
        <v>1</v>
      </c>
    </row>
    <row r="6" spans="1:51" ht="15.75" customHeight="1">
      <c r="A6" s="182">
        <v>4</v>
      </c>
      <c r="B6" s="145"/>
      <c r="C6" s="182">
        <v>4</v>
      </c>
      <c r="D6" s="183">
        <v>27</v>
      </c>
      <c r="E6" s="182" t="s">
        <v>59</v>
      </c>
      <c r="F6" s="182" t="s">
        <v>904</v>
      </c>
      <c r="G6" s="182" t="s">
        <v>5068</v>
      </c>
      <c r="H6" s="182">
        <v>1986</v>
      </c>
      <c r="I6" s="182" t="s">
        <v>32</v>
      </c>
      <c r="J6" s="184">
        <v>0.73472222222222228</v>
      </c>
      <c r="K6" s="185">
        <v>0.38055555555555559</v>
      </c>
      <c r="L6" s="145">
        <v>25</v>
      </c>
      <c r="M6" s="187">
        <v>127</v>
      </c>
      <c r="N6" s="194">
        <v>1</v>
      </c>
      <c r="O6" s="195">
        <v>1</v>
      </c>
      <c r="P6" s="182">
        <v>1</v>
      </c>
      <c r="Q6" s="182">
        <v>1</v>
      </c>
      <c r="R6" s="182">
        <v>1</v>
      </c>
      <c r="S6" s="195">
        <v>1</v>
      </c>
      <c r="T6" s="182">
        <v>1</v>
      </c>
      <c r="U6" s="182">
        <v>1</v>
      </c>
      <c r="V6" s="182">
        <v>1</v>
      </c>
      <c r="W6" s="182">
        <v>1</v>
      </c>
      <c r="X6" s="195">
        <v>1</v>
      </c>
      <c r="Y6" s="182">
        <v>1</v>
      </c>
      <c r="Z6" s="182">
        <v>1</v>
      </c>
      <c r="AA6" s="182">
        <v>1</v>
      </c>
      <c r="AB6" s="195">
        <v>1</v>
      </c>
      <c r="AC6" s="182">
        <v>1</v>
      </c>
      <c r="AD6" s="182">
        <v>1</v>
      </c>
      <c r="AE6" s="182">
        <v>1</v>
      </c>
      <c r="AF6" s="195">
        <v>1</v>
      </c>
      <c r="AG6" s="182">
        <v>1</v>
      </c>
      <c r="AH6" s="182">
        <v>1</v>
      </c>
      <c r="AI6" s="195">
        <v>1</v>
      </c>
      <c r="AJ6" s="182">
        <v>1</v>
      </c>
      <c r="AK6" s="194">
        <v>1</v>
      </c>
      <c r="AL6" s="182">
        <v>1</v>
      </c>
      <c r="AN6" s="69">
        <f>VLOOKUP(AO6,id!$A:$C,3,0)</f>
        <v>185</v>
      </c>
      <c r="AO6" s="69" t="str">
        <f t="shared" si="0"/>
        <v>DrewniakŁukasz1986</v>
      </c>
      <c r="AP6" s="69" t="str">
        <f t="shared" si="1"/>
        <v>Drewniak</v>
      </c>
      <c r="AQ6" s="69" t="str">
        <f t="shared" si="2"/>
        <v>Łukasz</v>
      </c>
      <c r="AR6" s="69" t="str">
        <f t="shared" si="3"/>
        <v>UltrAR</v>
      </c>
      <c r="AS6" s="69">
        <f t="shared" si="4"/>
        <v>1986</v>
      </c>
      <c r="AT6" s="69">
        <f t="shared" si="5"/>
        <v>82.299270072992684</v>
      </c>
      <c r="AU6" s="69"/>
      <c r="AV6" s="69">
        <f t="shared" si="6"/>
        <v>0.93613138686131381</v>
      </c>
      <c r="AW6" s="69">
        <v>1</v>
      </c>
      <c r="AX6" s="69">
        <f t="shared" si="7"/>
        <v>1</v>
      </c>
      <c r="AY6" s="69">
        <f t="shared" si="8"/>
        <v>1</v>
      </c>
    </row>
    <row r="7" spans="1:51" ht="15.75" customHeight="1">
      <c r="A7" s="182">
        <v>6</v>
      </c>
      <c r="B7" s="145"/>
      <c r="C7" s="182">
        <v>5</v>
      </c>
      <c r="D7" s="183">
        <v>26</v>
      </c>
      <c r="E7" s="182" t="s">
        <v>66</v>
      </c>
      <c r="F7" s="182" t="s">
        <v>3745</v>
      </c>
      <c r="G7" s="182"/>
      <c r="H7" s="182">
        <v>1974</v>
      </c>
      <c r="I7" s="182" t="s">
        <v>32</v>
      </c>
      <c r="J7" s="184">
        <v>0.77708333333333335</v>
      </c>
      <c r="K7" s="185">
        <v>0.42291666666666666</v>
      </c>
      <c r="L7" s="145">
        <v>25</v>
      </c>
      <c r="M7" s="187">
        <v>127</v>
      </c>
      <c r="N7" s="194">
        <v>1</v>
      </c>
      <c r="O7" s="195">
        <v>1</v>
      </c>
      <c r="P7" s="182">
        <v>1</v>
      </c>
      <c r="Q7" s="182">
        <v>1</v>
      </c>
      <c r="R7" s="182">
        <v>1</v>
      </c>
      <c r="S7" s="195">
        <v>1</v>
      </c>
      <c r="T7" s="182">
        <v>1</v>
      </c>
      <c r="U7" s="182">
        <v>1</v>
      </c>
      <c r="V7" s="182">
        <v>1</v>
      </c>
      <c r="W7" s="182">
        <v>1</v>
      </c>
      <c r="X7" s="195">
        <v>1</v>
      </c>
      <c r="Y7" s="182">
        <v>1</v>
      </c>
      <c r="Z7" s="182">
        <v>1</v>
      </c>
      <c r="AA7" s="182">
        <v>1</v>
      </c>
      <c r="AB7" s="195">
        <v>1</v>
      </c>
      <c r="AC7" s="182">
        <v>1</v>
      </c>
      <c r="AD7" s="182">
        <v>1</v>
      </c>
      <c r="AE7" s="182">
        <v>1</v>
      </c>
      <c r="AF7" s="195">
        <v>1</v>
      </c>
      <c r="AG7" s="182">
        <v>1</v>
      </c>
      <c r="AH7" s="182">
        <v>1</v>
      </c>
      <c r="AI7" s="195">
        <v>1</v>
      </c>
      <c r="AJ7" s="182">
        <v>1</v>
      </c>
      <c r="AK7" s="194">
        <v>1</v>
      </c>
      <c r="AL7" s="182">
        <v>1</v>
      </c>
      <c r="AN7" s="69">
        <f>VLOOKUP(AO7,id!$A:$C,3,0)</f>
        <v>169</v>
      </c>
      <c r="AO7" s="69" t="str">
        <f t="shared" si="0"/>
        <v>WięcekMaciej1974</v>
      </c>
      <c r="AP7" s="69" t="str">
        <f t="shared" si="1"/>
        <v>Więcek</v>
      </c>
      <c r="AQ7" s="69" t="str">
        <f t="shared" si="2"/>
        <v>Maciej</v>
      </c>
      <c r="AR7" s="69">
        <f t="shared" si="3"/>
        <v>0</v>
      </c>
      <c r="AS7" s="69">
        <f t="shared" si="4"/>
        <v>1974</v>
      </c>
      <c r="AT7" s="69">
        <f t="shared" si="5"/>
        <v>74.055829228243013</v>
      </c>
      <c r="AU7" s="69"/>
      <c r="AV7" s="69">
        <f t="shared" si="6"/>
        <v>0.89983579638752065</v>
      </c>
      <c r="AW7" s="69">
        <v>1</v>
      </c>
      <c r="AX7" s="69">
        <f t="shared" si="7"/>
        <v>1</v>
      </c>
      <c r="AY7" s="69">
        <f t="shared" si="8"/>
        <v>1</v>
      </c>
    </row>
    <row r="8" spans="1:51" ht="15.75" customHeight="1">
      <c r="A8" s="182">
        <v>7</v>
      </c>
      <c r="B8" s="145"/>
      <c r="C8" s="182">
        <v>6</v>
      </c>
      <c r="D8" s="183">
        <v>50</v>
      </c>
      <c r="E8" s="182" t="s">
        <v>15</v>
      </c>
      <c r="F8" s="182" t="s">
        <v>257</v>
      </c>
      <c r="G8" s="182" t="s">
        <v>4647</v>
      </c>
      <c r="H8" s="182">
        <v>1985</v>
      </c>
      <c r="I8" s="182" t="s">
        <v>32</v>
      </c>
      <c r="J8" s="184">
        <v>0.78333333333333333</v>
      </c>
      <c r="K8" s="185">
        <v>0.42916666666666664</v>
      </c>
      <c r="L8" s="145">
        <v>25</v>
      </c>
      <c r="M8" s="187">
        <v>127</v>
      </c>
      <c r="N8" s="194">
        <v>1</v>
      </c>
      <c r="O8" s="195">
        <v>1</v>
      </c>
      <c r="P8" s="182">
        <v>1</v>
      </c>
      <c r="Q8" s="182">
        <v>1</v>
      </c>
      <c r="R8" s="182">
        <v>1</v>
      </c>
      <c r="S8" s="195">
        <v>1</v>
      </c>
      <c r="T8" s="182">
        <v>1</v>
      </c>
      <c r="U8" s="182">
        <v>1</v>
      </c>
      <c r="V8" s="182">
        <v>1</v>
      </c>
      <c r="W8" s="182">
        <v>1</v>
      </c>
      <c r="X8" s="195">
        <v>1</v>
      </c>
      <c r="Y8" s="182">
        <v>1</v>
      </c>
      <c r="Z8" s="182">
        <v>1</v>
      </c>
      <c r="AA8" s="182">
        <v>1</v>
      </c>
      <c r="AB8" s="195">
        <v>1</v>
      </c>
      <c r="AC8" s="182">
        <v>1</v>
      </c>
      <c r="AD8" s="182">
        <v>1</v>
      </c>
      <c r="AE8" s="182">
        <v>1</v>
      </c>
      <c r="AF8" s="195">
        <v>1</v>
      </c>
      <c r="AG8" s="182">
        <v>1</v>
      </c>
      <c r="AH8" s="182">
        <v>1</v>
      </c>
      <c r="AI8" s="195">
        <v>1</v>
      </c>
      <c r="AJ8" s="182">
        <v>1</v>
      </c>
      <c r="AK8" s="194">
        <v>1</v>
      </c>
      <c r="AL8" s="182">
        <v>1</v>
      </c>
      <c r="AN8" s="69">
        <f>VLOOKUP(AO8,id!$A:$C,3,0)</f>
        <v>186</v>
      </c>
      <c r="AO8" s="69" t="str">
        <f t="shared" si="0"/>
        <v>BanaszkiewiczPiotr1985</v>
      </c>
      <c r="AP8" s="69" t="str">
        <f t="shared" si="1"/>
        <v>Banaszkiewicz</v>
      </c>
      <c r="AQ8" s="69" t="str">
        <f t="shared" si="2"/>
        <v>Piotr</v>
      </c>
      <c r="AR8" s="69" t="str">
        <f t="shared" si="3"/>
        <v>Bike Orient / Compass</v>
      </c>
      <c r="AS8" s="69">
        <f t="shared" si="4"/>
        <v>1985</v>
      </c>
      <c r="AT8" s="69">
        <f t="shared" si="5"/>
        <v>72.977346278317142</v>
      </c>
      <c r="AU8" s="69"/>
      <c r="AV8" s="69">
        <f t="shared" si="6"/>
        <v>0.9854368932038835</v>
      </c>
      <c r="AW8" s="69">
        <v>1</v>
      </c>
      <c r="AX8" s="69">
        <f t="shared" si="7"/>
        <v>1</v>
      </c>
      <c r="AY8" s="69">
        <f t="shared" si="8"/>
        <v>1</v>
      </c>
    </row>
    <row r="9" spans="1:51" ht="15.75" customHeight="1">
      <c r="A9" s="182">
        <v>8</v>
      </c>
      <c r="B9" s="145"/>
      <c r="C9" s="182">
        <v>7</v>
      </c>
      <c r="D9" s="183">
        <v>47</v>
      </c>
      <c r="E9" s="182" t="s">
        <v>59</v>
      </c>
      <c r="F9" s="182" t="s">
        <v>5069</v>
      </c>
      <c r="G9" s="182" t="s">
        <v>5070</v>
      </c>
      <c r="H9" s="182">
        <v>1972</v>
      </c>
      <c r="I9" s="182" t="s">
        <v>32</v>
      </c>
      <c r="J9" s="184">
        <v>0.78402777777777777</v>
      </c>
      <c r="K9" s="185">
        <v>0.42986111111111108</v>
      </c>
      <c r="L9" s="145">
        <v>25</v>
      </c>
      <c r="M9" s="187">
        <v>127</v>
      </c>
      <c r="N9" s="194">
        <v>1</v>
      </c>
      <c r="O9" s="195">
        <v>1</v>
      </c>
      <c r="P9" s="182">
        <v>1</v>
      </c>
      <c r="Q9" s="182">
        <v>1</v>
      </c>
      <c r="R9" s="182">
        <v>1</v>
      </c>
      <c r="S9" s="195">
        <v>1</v>
      </c>
      <c r="T9" s="182">
        <v>1</v>
      </c>
      <c r="U9" s="182">
        <v>1</v>
      </c>
      <c r="V9" s="182">
        <v>1</v>
      </c>
      <c r="W9" s="182">
        <v>1</v>
      </c>
      <c r="X9" s="195">
        <v>1</v>
      </c>
      <c r="Y9" s="182">
        <v>1</v>
      </c>
      <c r="Z9" s="182">
        <v>1</v>
      </c>
      <c r="AA9" s="182">
        <v>1</v>
      </c>
      <c r="AB9" s="195">
        <v>1</v>
      </c>
      <c r="AC9" s="182">
        <v>1</v>
      </c>
      <c r="AD9" s="182">
        <v>1</v>
      </c>
      <c r="AE9" s="182">
        <v>1</v>
      </c>
      <c r="AF9" s="195">
        <v>1</v>
      </c>
      <c r="AG9" s="182">
        <v>1</v>
      </c>
      <c r="AH9" s="182">
        <v>1</v>
      </c>
      <c r="AI9" s="195">
        <v>1</v>
      </c>
      <c r="AJ9" s="182">
        <v>1</v>
      </c>
      <c r="AK9" s="194">
        <v>1</v>
      </c>
      <c r="AL9" s="182">
        <v>1</v>
      </c>
      <c r="AN9" s="69">
        <f>VLOOKUP(AO9,id!$A:$C,3,0)</f>
        <v>187</v>
      </c>
      <c r="AO9" s="69" t="str">
        <f t="shared" si="0"/>
        <v>BułkaŁukasz1972</v>
      </c>
      <c r="AP9" s="69" t="str">
        <f t="shared" si="1"/>
        <v>Bułka</v>
      </c>
      <c r="AQ9" s="69" t="str">
        <f t="shared" si="2"/>
        <v>Łukasz</v>
      </c>
      <c r="AR9" s="69" t="str">
        <f t="shared" si="3"/>
        <v>Improdex Team</v>
      </c>
      <c r="AS9" s="69">
        <f t="shared" si="4"/>
        <v>1972</v>
      </c>
      <c r="AT9" s="69">
        <f t="shared" si="5"/>
        <v>72.859450726978991</v>
      </c>
      <c r="AU9" s="69"/>
      <c r="AV9" s="69">
        <f t="shared" si="6"/>
        <v>0.99838449111470118</v>
      </c>
      <c r="AW9" s="69">
        <v>1</v>
      </c>
      <c r="AX9" s="69">
        <f t="shared" si="7"/>
        <v>1</v>
      </c>
      <c r="AY9" s="69">
        <f t="shared" si="8"/>
        <v>1</v>
      </c>
    </row>
    <row r="10" spans="1:51" ht="15.75" customHeight="1">
      <c r="A10" s="182">
        <v>8</v>
      </c>
      <c r="B10" s="145"/>
      <c r="C10" s="182">
        <v>7</v>
      </c>
      <c r="D10" s="183">
        <v>38</v>
      </c>
      <c r="E10" s="182" t="s">
        <v>19</v>
      </c>
      <c r="F10" s="182" t="s">
        <v>222</v>
      </c>
      <c r="G10" s="145"/>
      <c r="H10" s="182">
        <v>1976</v>
      </c>
      <c r="I10" s="182" t="s">
        <v>32</v>
      </c>
      <c r="J10" s="184">
        <v>0.78402777777777777</v>
      </c>
      <c r="K10" s="185">
        <v>0.42986111111111108</v>
      </c>
      <c r="L10" s="145">
        <v>25</v>
      </c>
      <c r="M10" s="187">
        <v>127</v>
      </c>
      <c r="N10" s="194">
        <v>1</v>
      </c>
      <c r="O10" s="195">
        <v>1</v>
      </c>
      <c r="P10" s="182">
        <v>1</v>
      </c>
      <c r="Q10" s="182">
        <v>1</v>
      </c>
      <c r="R10" s="182">
        <v>1</v>
      </c>
      <c r="S10" s="195">
        <v>1</v>
      </c>
      <c r="T10" s="182">
        <v>1</v>
      </c>
      <c r="U10" s="182">
        <v>1</v>
      </c>
      <c r="V10" s="182">
        <v>1</v>
      </c>
      <c r="W10" s="182">
        <v>1</v>
      </c>
      <c r="X10" s="195">
        <v>1</v>
      </c>
      <c r="Y10" s="182">
        <v>1</v>
      </c>
      <c r="Z10" s="182">
        <v>1</v>
      </c>
      <c r="AA10" s="182">
        <v>1</v>
      </c>
      <c r="AB10" s="195">
        <v>1</v>
      </c>
      <c r="AC10" s="182">
        <v>1</v>
      </c>
      <c r="AD10" s="182">
        <v>1</v>
      </c>
      <c r="AE10" s="182">
        <v>1</v>
      </c>
      <c r="AF10" s="195">
        <v>1</v>
      </c>
      <c r="AG10" s="182">
        <v>1</v>
      </c>
      <c r="AH10" s="182">
        <v>1</v>
      </c>
      <c r="AI10" s="195">
        <v>1</v>
      </c>
      <c r="AJ10" s="182">
        <v>1</v>
      </c>
      <c r="AK10" s="194">
        <v>1</v>
      </c>
      <c r="AL10" s="182">
        <v>1</v>
      </c>
      <c r="AN10" s="69">
        <f>VLOOKUP(AO10,id!$A:$C,3,0)</f>
        <v>149</v>
      </c>
      <c r="AO10" s="69" t="str">
        <f t="shared" si="0"/>
        <v>MalickiGrzegorz1976</v>
      </c>
      <c r="AP10" s="69" t="str">
        <f t="shared" si="1"/>
        <v>Malicki</v>
      </c>
      <c r="AQ10" s="69" t="str">
        <f t="shared" si="2"/>
        <v>Grzegorz</v>
      </c>
      <c r="AR10" s="69">
        <f t="shared" si="3"/>
        <v>0</v>
      </c>
      <c r="AS10" s="69">
        <f t="shared" si="4"/>
        <v>1976</v>
      </c>
      <c r="AT10" s="69">
        <f t="shared" si="5"/>
        <v>72.859450726978991</v>
      </c>
      <c r="AU10" s="69"/>
      <c r="AV10" s="69">
        <f t="shared" si="6"/>
        <v>1</v>
      </c>
      <c r="AW10" s="69">
        <v>1</v>
      </c>
      <c r="AX10" s="69">
        <f t="shared" si="7"/>
        <v>1</v>
      </c>
      <c r="AY10" s="69">
        <f t="shared" si="8"/>
        <v>1</v>
      </c>
    </row>
    <row r="11" spans="1:51" ht="15.75" customHeight="1">
      <c r="A11" s="182">
        <v>10</v>
      </c>
      <c r="B11" s="145"/>
      <c r="C11" s="182">
        <v>9</v>
      </c>
      <c r="D11" s="183">
        <v>41</v>
      </c>
      <c r="E11" s="182" t="s">
        <v>79</v>
      </c>
      <c r="F11" s="182" t="s">
        <v>5071</v>
      </c>
      <c r="G11" s="196" t="s">
        <v>5072</v>
      </c>
      <c r="H11" s="182">
        <v>1985</v>
      </c>
      <c r="I11" s="182" t="s">
        <v>32</v>
      </c>
      <c r="J11" s="184">
        <v>0.77916666666666667</v>
      </c>
      <c r="K11" s="185">
        <v>0.42499999999999999</v>
      </c>
      <c r="L11" s="145">
        <v>23</v>
      </c>
      <c r="M11" s="187">
        <v>121</v>
      </c>
      <c r="N11" s="194">
        <v>1</v>
      </c>
      <c r="O11" s="195"/>
      <c r="P11" s="182">
        <v>1</v>
      </c>
      <c r="Q11" s="182">
        <v>1</v>
      </c>
      <c r="R11" s="182">
        <v>1</v>
      </c>
      <c r="S11" s="195">
        <v>1</v>
      </c>
      <c r="T11" s="182">
        <v>1</v>
      </c>
      <c r="U11" s="182"/>
      <c r="V11" s="182">
        <v>1</v>
      </c>
      <c r="W11" s="182">
        <v>1</v>
      </c>
      <c r="X11" s="195">
        <v>1</v>
      </c>
      <c r="Y11" s="182">
        <v>1</v>
      </c>
      <c r="Z11" s="182">
        <v>1</v>
      </c>
      <c r="AA11" s="182">
        <v>1</v>
      </c>
      <c r="AB11" s="195">
        <v>1</v>
      </c>
      <c r="AC11" s="182">
        <v>1</v>
      </c>
      <c r="AD11" s="182">
        <v>1</v>
      </c>
      <c r="AE11" s="182">
        <v>1</v>
      </c>
      <c r="AF11" s="195">
        <v>1</v>
      </c>
      <c r="AG11" s="182">
        <v>1</v>
      </c>
      <c r="AH11" s="182">
        <v>1</v>
      </c>
      <c r="AI11" s="195">
        <v>1</v>
      </c>
      <c r="AJ11" s="182">
        <v>1</v>
      </c>
      <c r="AK11" s="194">
        <v>1</v>
      </c>
      <c r="AL11" s="182">
        <v>1</v>
      </c>
      <c r="AN11" s="69">
        <f>VLOOKUP(AO11,id!$A:$C,3,0)</f>
        <v>188</v>
      </c>
      <c r="AO11" s="69" t="str">
        <f t="shared" si="0"/>
        <v>SamborowskiAdam1985</v>
      </c>
      <c r="AP11" s="69" t="str">
        <f t="shared" si="1"/>
        <v>Samborowski</v>
      </c>
      <c r="AQ11" s="69" t="str">
        <f t="shared" si="2"/>
        <v>Adam</v>
      </c>
      <c r="AR11" s="69" t="str">
        <f t="shared" si="3"/>
        <v>Dietetykapodos.pl</v>
      </c>
      <c r="AS11" s="69">
        <f t="shared" si="4"/>
        <v>1985</v>
      </c>
      <c r="AT11" s="69">
        <f t="shared" si="5"/>
        <v>69.417271952476042</v>
      </c>
      <c r="AU11" s="69"/>
      <c r="AV11" s="69">
        <f t="shared" si="6"/>
        <v>1.011437908496732</v>
      </c>
      <c r="AW11" s="69">
        <v>1</v>
      </c>
      <c r="AX11" s="69">
        <f t="shared" si="7"/>
        <v>0.952755905511811</v>
      </c>
      <c r="AY11" s="69">
        <f t="shared" si="8"/>
        <v>1</v>
      </c>
    </row>
    <row r="12" spans="1:51" ht="15.75" customHeight="1">
      <c r="A12" s="182">
        <v>11</v>
      </c>
      <c r="B12" s="145"/>
      <c r="C12" s="182">
        <v>10</v>
      </c>
      <c r="D12" s="183">
        <v>12</v>
      </c>
      <c r="E12" s="182" t="s">
        <v>15</v>
      </c>
      <c r="F12" s="182" t="s">
        <v>4687</v>
      </c>
      <c r="G12" s="182"/>
      <c r="H12" s="182">
        <v>1979</v>
      </c>
      <c r="I12" s="182" t="s">
        <v>32</v>
      </c>
      <c r="J12" s="184">
        <v>0.77847222222222223</v>
      </c>
      <c r="K12" s="185">
        <v>0.42430555555555555</v>
      </c>
      <c r="L12" s="145">
        <v>22</v>
      </c>
      <c r="M12" s="187">
        <v>119</v>
      </c>
      <c r="N12" s="194">
        <v>1</v>
      </c>
      <c r="O12" s="195"/>
      <c r="P12" s="182">
        <v>1</v>
      </c>
      <c r="Q12" s="182"/>
      <c r="R12" s="182">
        <v>1</v>
      </c>
      <c r="S12" s="190"/>
      <c r="T12" s="182">
        <v>1</v>
      </c>
      <c r="U12" s="182">
        <v>1</v>
      </c>
      <c r="V12" s="182">
        <v>1</v>
      </c>
      <c r="W12" s="182">
        <v>1</v>
      </c>
      <c r="X12" s="195">
        <v>1</v>
      </c>
      <c r="Y12" s="182">
        <v>1</v>
      </c>
      <c r="Z12" s="182">
        <v>1</v>
      </c>
      <c r="AA12" s="182">
        <v>1</v>
      </c>
      <c r="AB12" s="195">
        <v>1</v>
      </c>
      <c r="AC12" s="182">
        <v>1</v>
      </c>
      <c r="AD12" s="182">
        <v>1</v>
      </c>
      <c r="AE12" s="182">
        <v>1</v>
      </c>
      <c r="AF12" s="195">
        <v>1</v>
      </c>
      <c r="AG12" s="182">
        <v>1</v>
      </c>
      <c r="AH12" s="182">
        <v>1</v>
      </c>
      <c r="AI12" s="195">
        <v>1</v>
      </c>
      <c r="AJ12" s="182">
        <v>1</v>
      </c>
      <c r="AK12" s="194">
        <v>1</v>
      </c>
      <c r="AL12" s="182">
        <v>1</v>
      </c>
      <c r="AN12" s="69">
        <f>VLOOKUP(AO12,id!$A:$C,3,0)</f>
        <v>189</v>
      </c>
      <c r="AO12" s="69" t="str">
        <f t="shared" si="0"/>
        <v>CzerniawskiPiotr1979</v>
      </c>
      <c r="AP12" s="69" t="str">
        <f t="shared" si="1"/>
        <v>Czerniawski</v>
      </c>
      <c r="AQ12" s="69" t="str">
        <f t="shared" si="2"/>
        <v>Piotr</v>
      </c>
      <c r="AR12" s="69">
        <f t="shared" si="3"/>
        <v>0</v>
      </c>
      <c r="AS12" s="69">
        <f t="shared" si="4"/>
        <v>1979</v>
      </c>
      <c r="AT12" s="69">
        <f t="shared" si="5"/>
        <v>68.269879027641736</v>
      </c>
      <c r="AU12" s="69"/>
      <c r="AV12" s="69">
        <f t="shared" si="6"/>
        <v>1.0016366612111294</v>
      </c>
      <c r="AW12" s="69">
        <v>1</v>
      </c>
      <c r="AX12" s="69">
        <f t="shared" si="7"/>
        <v>0.98347107438016534</v>
      </c>
      <c r="AY12" s="69">
        <f t="shared" si="8"/>
        <v>1</v>
      </c>
    </row>
    <row r="13" spans="1:51" ht="15.75" customHeight="1">
      <c r="A13" s="182">
        <v>13</v>
      </c>
      <c r="B13" s="145"/>
      <c r="C13" s="182">
        <v>11</v>
      </c>
      <c r="D13" s="183">
        <v>21</v>
      </c>
      <c r="E13" s="182" t="s">
        <v>59</v>
      </c>
      <c r="F13" s="182" t="s">
        <v>5073</v>
      </c>
      <c r="G13" s="182" t="s">
        <v>5029</v>
      </c>
      <c r="H13" s="182">
        <v>1974</v>
      </c>
      <c r="I13" s="182" t="s">
        <v>32</v>
      </c>
      <c r="J13" s="184">
        <v>0.78333333333333333</v>
      </c>
      <c r="K13" s="185">
        <v>0.42916666666666664</v>
      </c>
      <c r="L13" s="145">
        <v>21</v>
      </c>
      <c r="M13" s="187">
        <v>113</v>
      </c>
      <c r="N13" s="194">
        <v>1</v>
      </c>
      <c r="O13" s="195">
        <v>1</v>
      </c>
      <c r="P13" s="182"/>
      <c r="Q13" s="182"/>
      <c r="R13" s="182">
        <v>1</v>
      </c>
      <c r="S13" s="195">
        <v>1</v>
      </c>
      <c r="T13" s="182">
        <v>1</v>
      </c>
      <c r="U13" s="182"/>
      <c r="V13" s="145"/>
      <c r="W13" s="182">
        <v>1</v>
      </c>
      <c r="X13" s="195">
        <v>1</v>
      </c>
      <c r="Y13" s="182">
        <v>1</v>
      </c>
      <c r="Z13" s="182">
        <v>1</v>
      </c>
      <c r="AA13" s="182">
        <v>1</v>
      </c>
      <c r="AB13" s="195">
        <v>1</v>
      </c>
      <c r="AC13" s="182">
        <v>1</v>
      </c>
      <c r="AD13" s="182">
        <v>1</v>
      </c>
      <c r="AE13" s="182">
        <v>1</v>
      </c>
      <c r="AF13" s="195">
        <v>1</v>
      </c>
      <c r="AG13" s="182">
        <v>1</v>
      </c>
      <c r="AH13" s="182">
        <v>1</v>
      </c>
      <c r="AI13" s="195">
        <v>1</v>
      </c>
      <c r="AJ13" s="182">
        <v>1</v>
      </c>
      <c r="AK13" s="194">
        <v>1</v>
      </c>
      <c r="AL13" s="182">
        <v>1</v>
      </c>
      <c r="AN13" s="69">
        <f>VLOOKUP(AO13,id!$A:$C,3,0)</f>
        <v>190</v>
      </c>
      <c r="AO13" s="69" t="str">
        <f t="shared" si="0"/>
        <v>RakŁukasz1974</v>
      </c>
      <c r="AP13" s="69" t="str">
        <f t="shared" si="1"/>
        <v>Rak</v>
      </c>
      <c r="AQ13" s="69" t="str">
        <f t="shared" si="2"/>
        <v>Łukasz</v>
      </c>
      <c r="AR13" s="69" t="str">
        <f t="shared" si="3"/>
        <v>Jasielskie Stowarzyszenie Cyklistów</v>
      </c>
      <c r="AS13" s="69">
        <f t="shared" si="4"/>
        <v>1974</v>
      </c>
      <c r="AT13" s="69">
        <f t="shared" si="5"/>
        <v>64.827700253138786</v>
      </c>
      <c r="AU13" s="69"/>
      <c r="AV13" s="69">
        <f t="shared" si="6"/>
        <v>0.98867313915857613</v>
      </c>
      <c r="AW13" s="69">
        <v>1</v>
      </c>
      <c r="AX13" s="69">
        <f t="shared" si="7"/>
        <v>0.94957983193277307</v>
      </c>
      <c r="AY13" s="69">
        <f t="shared" si="8"/>
        <v>1</v>
      </c>
    </row>
    <row r="14" spans="1:51" ht="15.75" customHeight="1">
      <c r="A14" s="182">
        <v>14</v>
      </c>
      <c r="B14" s="145"/>
      <c r="C14" s="182">
        <v>12</v>
      </c>
      <c r="D14" s="183">
        <v>7</v>
      </c>
      <c r="E14" s="182" t="s">
        <v>223</v>
      </c>
      <c r="F14" s="182" t="s">
        <v>224</v>
      </c>
      <c r="G14" s="182" t="s">
        <v>5074</v>
      </c>
      <c r="H14" s="182">
        <v>1978</v>
      </c>
      <c r="I14" s="182" t="s">
        <v>32</v>
      </c>
      <c r="J14" s="184">
        <v>0.76111111111111107</v>
      </c>
      <c r="K14" s="185">
        <v>0.40694444444444439</v>
      </c>
      <c r="L14" s="145">
        <v>20</v>
      </c>
      <c r="M14" s="187">
        <v>111</v>
      </c>
      <c r="N14" s="194">
        <v>1</v>
      </c>
      <c r="O14" s="195"/>
      <c r="P14" s="182"/>
      <c r="Q14" s="182"/>
      <c r="R14" s="182">
        <v>1</v>
      </c>
      <c r="S14" s="195">
        <v>1</v>
      </c>
      <c r="T14" s="182">
        <v>1</v>
      </c>
      <c r="U14" s="145"/>
      <c r="V14" s="145"/>
      <c r="W14" s="182">
        <v>1</v>
      </c>
      <c r="X14" s="195">
        <v>1</v>
      </c>
      <c r="Y14" s="182">
        <v>1</v>
      </c>
      <c r="Z14" s="182">
        <v>1</v>
      </c>
      <c r="AA14" s="182">
        <v>1</v>
      </c>
      <c r="AB14" s="195">
        <v>1</v>
      </c>
      <c r="AC14" s="182">
        <v>1</v>
      </c>
      <c r="AD14" s="182">
        <v>1</v>
      </c>
      <c r="AE14" s="182">
        <v>1</v>
      </c>
      <c r="AF14" s="195">
        <v>1</v>
      </c>
      <c r="AG14" s="182">
        <v>1</v>
      </c>
      <c r="AH14" s="182">
        <v>1</v>
      </c>
      <c r="AI14" s="195">
        <v>1</v>
      </c>
      <c r="AJ14" s="182">
        <v>1</v>
      </c>
      <c r="AK14" s="194">
        <v>1</v>
      </c>
      <c r="AL14" s="182">
        <v>1</v>
      </c>
      <c r="AN14" s="69">
        <f>VLOOKUP(AO14,id!$A:$C,3,0)</f>
        <v>191</v>
      </c>
      <c r="AO14" s="69" t="str">
        <f t="shared" si="0"/>
        <v>KorzecStaszek1978</v>
      </c>
      <c r="AP14" s="69" t="str">
        <f t="shared" si="1"/>
        <v>Korzec</v>
      </c>
      <c r="AQ14" s="69" t="str">
        <f t="shared" si="2"/>
        <v>Staszek</v>
      </c>
      <c r="AR14" s="69" t="str">
        <f t="shared" si="3"/>
        <v>bikeholicy</v>
      </c>
      <c r="AS14" s="69">
        <f t="shared" si="4"/>
        <v>1978</v>
      </c>
      <c r="AT14" s="69">
        <f t="shared" si="5"/>
        <v>63.680307328304472</v>
      </c>
      <c r="AU14" s="69"/>
      <c r="AV14" s="69">
        <f t="shared" si="6"/>
        <v>1.0546075085324234</v>
      </c>
      <c r="AW14" s="69">
        <v>1</v>
      </c>
      <c r="AX14" s="69">
        <f t="shared" si="7"/>
        <v>0.98230088495575218</v>
      </c>
      <c r="AY14" s="69">
        <f t="shared" si="8"/>
        <v>1</v>
      </c>
    </row>
    <row r="15" spans="1:51" ht="15.75" customHeight="1">
      <c r="A15" s="182">
        <v>16</v>
      </c>
      <c r="B15" s="145"/>
      <c r="C15" s="182">
        <v>13</v>
      </c>
      <c r="D15" s="183">
        <v>37</v>
      </c>
      <c r="E15" s="182" t="s">
        <v>374</v>
      </c>
      <c r="F15" s="182" t="s">
        <v>3729</v>
      </c>
      <c r="G15" s="145"/>
      <c r="H15" s="182">
        <v>1990</v>
      </c>
      <c r="I15" s="182" t="s">
        <v>32</v>
      </c>
      <c r="J15" s="184">
        <v>0.76875000000000004</v>
      </c>
      <c r="K15" s="185">
        <v>0.41458333333333336</v>
      </c>
      <c r="L15" s="145">
        <v>22</v>
      </c>
      <c r="M15" s="187">
        <v>110</v>
      </c>
      <c r="N15" s="194"/>
      <c r="O15" s="195">
        <v>1</v>
      </c>
      <c r="P15" s="182">
        <v>1</v>
      </c>
      <c r="Q15" s="182">
        <v>1</v>
      </c>
      <c r="R15" s="182">
        <v>1</v>
      </c>
      <c r="S15" s="195">
        <v>1</v>
      </c>
      <c r="T15" s="182">
        <v>1</v>
      </c>
      <c r="U15" s="182">
        <v>1</v>
      </c>
      <c r="V15" s="182">
        <v>1</v>
      </c>
      <c r="W15" s="182">
        <v>1</v>
      </c>
      <c r="X15" s="195">
        <v>1</v>
      </c>
      <c r="Y15" s="182">
        <v>1</v>
      </c>
      <c r="Z15" s="182">
        <v>1</v>
      </c>
      <c r="AA15" s="182">
        <v>1</v>
      </c>
      <c r="AB15" s="195">
        <v>1</v>
      </c>
      <c r="AC15" s="182">
        <v>1</v>
      </c>
      <c r="AD15" s="182">
        <v>1</v>
      </c>
      <c r="AE15" s="182">
        <v>1</v>
      </c>
      <c r="AF15" s="195"/>
      <c r="AG15" s="182">
        <v>1</v>
      </c>
      <c r="AH15" s="182">
        <v>1</v>
      </c>
      <c r="AI15" s="195">
        <v>1</v>
      </c>
      <c r="AJ15" s="182">
        <v>1</v>
      </c>
      <c r="AK15" s="194">
        <v>1</v>
      </c>
      <c r="AL15" s="145"/>
      <c r="AN15" s="69">
        <f>VLOOKUP(AO15,id!$A:$C,3,0)</f>
        <v>131</v>
      </c>
      <c r="AO15" s="69" t="str">
        <f t="shared" si="0"/>
        <v>DoboszPatryk1990</v>
      </c>
      <c r="AP15" s="69" t="str">
        <f t="shared" si="1"/>
        <v>Dobosz</v>
      </c>
      <c r="AQ15" s="69" t="str">
        <f t="shared" si="2"/>
        <v>Patryk</v>
      </c>
      <c r="AR15" s="69">
        <f t="shared" si="3"/>
        <v>0</v>
      </c>
      <c r="AS15" s="69">
        <f t="shared" si="4"/>
        <v>1990</v>
      </c>
      <c r="AT15" s="69">
        <f t="shared" si="5"/>
        <v>63.106610865887312</v>
      </c>
      <c r="AU15" s="69"/>
      <c r="AV15" s="69">
        <f t="shared" si="6"/>
        <v>0.98157453936348393</v>
      </c>
      <c r="AW15" s="69">
        <v>1</v>
      </c>
      <c r="AX15" s="69">
        <f t="shared" si="7"/>
        <v>0.99099099099099097</v>
      </c>
      <c r="AY15" s="69">
        <f t="shared" si="8"/>
        <v>1</v>
      </c>
    </row>
    <row r="16" spans="1:51" ht="15.75" customHeight="1">
      <c r="A16" s="182">
        <v>17</v>
      </c>
      <c r="B16" s="145"/>
      <c r="C16" s="182">
        <v>14</v>
      </c>
      <c r="D16" s="183">
        <v>35</v>
      </c>
      <c r="E16" s="182" t="s">
        <v>135</v>
      </c>
      <c r="F16" s="182" t="s">
        <v>221</v>
      </c>
      <c r="G16" s="145"/>
      <c r="H16" s="182">
        <v>1973</v>
      </c>
      <c r="I16" s="182" t="s">
        <v>32</v>
      </c>
      <c r="J16" s="184">
        <v>0.78402777777777777</v>
      </c>
      <c r="K16" s="185">
        <v>0.42986111111111108</v>
      </c>
      <c r="L16" s="145">
        <v>21</v>
      </c>
      <c r="M16" s="187">
        <v>109</v>
      </c>
      <c r="N16" s="194">
        <v>1</v>
      </c>
      <c r="O16" s="195">
        <v>1</v>
      </c>
      <c r="P16" s="182">
        <v>1</v>
      </c>
      <c r="Q16" s="182">
        <v>1</v>
      </c>
      <c r="R16" s="182">
        <v>1</v>
      </c>
      <c r="S16" s="195">
        <v>1</v>
      </c>
      <c r="T16" s="182">
        <v>1</v>
      </c>
      <c r="U16" s="182"/>
      <c r="V16" s="145"/>
      <c r="W16" s="182">
        <v>1</v>
      </c>
      <c r="X16" s="195">
        <v>1</v>
      </c>
      <c r="Y16" s="182">
        <v>1</v>
      </c>
      <c r="Z16" s="182"/>
      <c r="AA16" s="182"/>
      <c r="AB16" s="195">
        <v>1</v>
      </c>
      <c r="AC16" s="182">
        <v>1</v>
      </c>
      <c r="AD16" s="182">
        <v>1</v>
      </c>
      <c r="AE16" s="182">
        <v>1</v>
      </c>
      <c r="AF16" s="195">
        <v>1</v>
      </c>
      <c r="AG16" s="182">
        <v>1</v>
      </c>
      <c r="AH16" s="182">
        <v>1</v>
      </c>
      <c r="AI16" s="195">
        <v>1</v>
      </c>
      <c r="AJ16" s="182">
        <v>1</v>
      </c>
      <c r="AK16" s="194">
        <v>1</v>
      </c>
      <c r="AL16" s="182">
        <v>1</v>
      </c>
      <c r="AN16" s="69">
        <f>VLOOKUP(AO16,id!$A:$C,3,0)</f>
        <v>151</v>
      </c>
      <c r="AO16" s="69" t="str">
        <f t="shared" si="0"/>
        <v>StaszewskiDaniel1973</v>
      </c>
      <c r="AP16" s="69" t="str">
        <f t="shared" si="1"/>
        <v>Staszewski</v>
      </c>
      <c r="AQ16" s="69" t="str">
        <f t="shared" si="2"/>
        <v>Daniel</v>
      </c>
      <c r="AR16" s="69">
        <f t="shared" si="3"/>
        <v>0</v>
      </c>
      <c r="AS16" s="69">
        <f t="shared" si="4"/>
        <v>1973</v>
      </c>
      <c r="AT16" s="69">
        <f t="shared" si="5"/>
        <v>62.532914403470159</v>
      </c>
      <c r="AU16" s="69"/>
      <c r="AV16" s="69">
        <f t="shared" si="6"/>
        <v>0.96445880452342503</v>
      </c>
      <c r="AW16" s="69">
        <v>1</v>
      </c>
      <c r="AX16" s="69">
        <f t="shared" si="7"/>
        <v>0.99090909090909096</v>
      </c>
      <c r="AY16" s="69">
        <f t="shared" si="8"/>
        <v>1</v>
      </c>
    </row>
    <row r="17" spans="1:51" ht="15.75" customHeight="1">
      <c r="A17" s="182">
        <v>18</v>
      </c>
      <c r="B17" s="145"/>
      <c r="C17" s="182">
        <v>15</v>
      </c>
      <c r="D17" s="183">
        <v>43</v>
      </c>
      <c r="E17" s="182" t="s">
        <v>44</v>
      </c>
      <c r="F17" s="182" t="s">
        <v>43</v>
      </c>
      <c r="G17" s="182" t="s">
        <v>305</v>
      </c>
      <c r="H17" s="182">
        <v>1960</v>
      </c>
      <c r="I17" s="182" t="s">
        <v>32</v>
      </c>
      <c r="J17" s="184">
        <v>0.77569444444444446</v>
      </c>
      <c r="K17" s="185">
        <v>0.42152777777777778</v>
      </c>
      <c r="L17" s="145">
        <v>19</v>
      </c>
      <c r="M17" s="187">
        <v>108</v>
      </c>
      <c r="N17" s="194"/>
      <c r="O17" s="195"/>
      <c r="P17" s="182"/>
      <c r="Q17" s="182"/>
      <c r="R17" s="182">
        <v>1</v>
      </c>
      <c r="S17" s="195">
        <v>1</v>
      </c>
      <c r="T17" s="182">
        <v>1</v>
      </c>
      <c r="U17" s="182"/>
      <c r="V17" s="182">
        <v>1</v>
      </c>
      <c r="W17" s="182">
        <v>1</v>
      </c>
      <c r="X17" s="195">
        <v>1</v>
      </c>
      <c r="Y17" s="182">
        <v>1</v>
      </c>
      <c r="Z17" s="182">
        <v>1</v>
      </c>
      <c r="AA17" s="182"/>
      <c r="AB17" s="195">
        <v>1</v>
      </c>
      <c r="AC17" s="182">
        <v>1</v>
      </c>
      <c r="AD17" s="182">
        <v>1</v>
      </c>
      <c r="AE17" s="182">
        <v>1</v>
      </c>
      <c r="AF17" s="195">
        <v>1</v>
      </c>
      <c r="AG17" s="182">
        <v>1</v>
      </c>
      <c r="AH17" s="182">
        <v>1</v>
      </c>
      <c r="AI17" s="195">
        <v>1</v>
      </c>
      <c r="AJ17" s="182">
        <v>1</v>
      </c>
      <c r="AK17" s="194">
        <v>1</v>
      </c>
      <c r="AL17" s="182">
        <v>1</v>
      </c>
      <c r="AN17" s="69">
        <f>VLOOKUP(AO17,id!$A:$C,3,0)</f>
        <v>27</v>
      </c>
      <c r="AO17" s="69" t="str">
        <f t="shared" si="0"/>
        <v>KoniecznyTomasz1960</v>
      </c>
      <c r="AP17" s="69" t="str">
        <f t="shared" si="1"/>
        <v>Konieczny</v>
      </c>
      <c r="AQ17" s="69" t="str">
        <f t="shared" si="2"/>
        <v>Tomasz</v>
      </c>
      <c r="AR17" s="69" t="str">
        <f t="shared" si="3"/>
        <v>Grupa Rowerowa Lipka</v>
      </c>
      <c r="AS17" s="69">
        <f t="shared" si="4"/>
        <v>1960</v>
      </c>
      <c r="AT17" s="69">
        <f t="shared" si="5"/>
        <v>61.959217941053005</v>
      </c>
      <c r="AU17" s="69"/>
      <c r="AV17" s="69">
        <f t="shared" si="6"/>
        <v>1.0197693574958813</v>
      </c>
      <c r="AW17" s="69">
        <v>1</v>
      </c>
      <c r="AX17" s="69">
        <f t="shared" si="7"/>
        <v>0.99082568807339455</v>
      </c>
      <c r="AY17" s="69">
        <f t="shared" si="8"/>
        <v>1</v>
      </c>
    </row>
    <row r="18" spans="1:51" ht="15.75" customHeight="1">
      <c r="A18" s="182">
        <v>19</v>
      </c>
      <c r="B18" s="145"/>
      <c r="C18" s="182">
        <v>16</v>
      </c>
      <c r="D18" s="183">
        <v>9</v>
      </c>
      <c r="E18" s="182" t="s">
        <v>22</v>
      </c>
      <c r="F18" s="182" t="s">
        <v>72</v>
      </c>
      <c r="G18" s="182"/>
      <c r="H18" s="182">
        <v>1954</v>
      </c>
      <c r="I18" s="182" t="s">
        <v>32</v>
      </c>
      <c r="J18" s="184">
        <v>0.78680555555555554</v>
      </c>
      <c r="K18" s="185">
        <v>0.43263888888888885</v>
      </c>
      <c r="L18" s="145">
        <v>19</v>
      </c>
      <c r="M18" s="187">
        <v>106</v>
      </c>
      <c r="N18" s="194">
        <v>1</v>
      </c>
      <c r="O18" s="195"/>
      <c r="P18" s="182"/>
      <c r="Q18" s="182"/>
      <c r="R18" s="182">
        <v>1</v>
      </c>
      <c r="S18" s="195">
        <v>1</v>
      </c>
      <c r="T18" s="182">
        <v>1</v>
      </c>
      <c r="U18" s="182"/>
      <c r="V18" s="145"/>
      <c r="W18" s="182">
        <v>1</v>
      </c>
      <c r="X18" s="195">
        <v>1</v>
      </c>
      <c r="Y18" s="182">
        <v>1</v>
      </c>
      <c r="Z18" s="182">
        <v>1</v>
      </c>
      <c r="AA18" s="182"/>
      <c r="AB18" s="195">
        <v>1</v>
      </c>
      <c r="AC18" s="182">
        <v>1</v>
      </c>
      <c r="AD18" s="182">
        <v>1</v>
      </c>
      <c r="AE18" s="182">
        <v>1</v>
      </c>
      <c r="AF18" s="195">
        <v>1</v>
      </c>
      <c r="AG18" s="182">
        <v>1</v>
      </c>
      <c r="AH18" s="182">
        <v>1</v>
      </c>
      <c r="AI18" s="195">
        <v>1</v>
      </c>
      <c r="AJ18" s="182">
        <v>1</v>
      </c>
      <c r="AK18" s="194">
        <v>1</v>
      </c>
      <c r="AL18" s="182">
        <v>1</v>
      </c>
      <c r="AN18" s="69">
        <f>VLOOKUP(AO18,id!$A:$C,3,0)</f>
        <v>192</v>
      </c>
      <c r="AO18" s="69" t="str">
        <f t="shared" si="0"/>
        <v>WiktorowskiKrzysztof1954</v>
      </c>
      <c r="AP18" s="69" t="str">
        <f t="shared" si="1"/>
        <v>Wiktorowski</v>
      </c>
      <c r="AQ18" s="69" t="str">
        <f t="shared" si="2"/>
        <v>Krzysztof</v>
      </c>
      <c r="AR18" s="69">
        <f t="shared" si="3"/>
        <v>0</v>
      </c>
      <c r="AS18" s="69">
        <f t="shared" si="4"/>
        <v>1954</v>
      </c>
      <c r="AT18" s="69">
        <f t="shared" si="5"/>
        <v>60.811825016218691</v>
      </c>
      <c r="AU18" s="69"/>
      <c r="AV18" s="69">
        <f t="shared" si="6"/>
        <v>0.97431781701444631</v>
      </c>
      <c r="AW18" s="69">
        <v>1</v>
      </c>
      <c r="AX18" s="69">
        <f t="shared" si="7"/>
        <v>0.98148148148148151</v>
      </c>
      <c r="AY18" s="69">
        <f t="shared" si="8"/>
        <v>1</v>
      </c>
    </row>
    <row r="19" spans="1:51" ht="15.75" customHeight="1">
      <c r="A19" s="182">
        <v>20</v>
      </c>
      <c r="B19" s="145"/>
      <c r="C19" s="182">
        <v>17</v>
      </c>
      <c r="D19" s="183">
        <v>5</v>
      </c>
      <c r="E19" s="182" t="s">
        <v>26</v>
      </c>
      <c r="F19" s="182" t="s">
        <v>3344</v>
      </c>
      <c r="G19" s="182"/>
      <c r="H19" s="182">
        <v>1963</v>
      </c>
      <c r="I19" s="182" t="s">
        <v>32</v>
      </c>
      <c r="J19" s="184">
        <v>0.79583333333333328</v>
      </c>
      <c r="K19" s="185">
        <v>0.4416666666666666</v>
      </c>
      <c r="L19" s="145">
        <v>19</v>
      </c>
      <c r="M19" s="187">
        <v>104</v>
      </c>
      <c r="N19" s="194">
        <v>1</v>
      </c>
      <c r="O19" s="195"/>
      <c r="P19" s="182"/>
      <c r="Q19" s="182"/>
      <c r="R19" s="182">
        <v>1</v>
      </c>
      <c r="S19" s="195">
        <v>1</v>
      </c>
      <c r="T19" s="182">
        <v>1</v>
      </c>
      <c r="U19" s="182"/>
      <c r="V19" s="145"/>
      <c r="W19" s="182">
        <v>1</v>
      </c>
      <c r="X19" s="195">
        <v>1</v>
      </c>
      <c r="Y19" s="182">
        <v>1</v>
      </c>
      <c r="Z19" s="182">
        <v>1</v>
      </c>
      <c r="AA19" s="182"/>
      <c r="AB19" s="195">
        <v>1</v>
      </c>
      <c r="AC19" s="182">
        <v>1</v>
      </c>
      <c r="AD19" s="182">
        <v>1</v>
      </c>
      <c r="AE19" s="182">
        <v>1</v>
      </c>
      <c r="AF19" s="195">
        <v>1</v>
      </c>
      <c r="AG19" s="182">
        <v>1</v>
      </c>
      <c r="AH19" s="182">
        <v>1</v>
      </c>
      <c r="AI19" s="195">
        <v>1</v>
      </c>
      <c r="AJ19" s="182">
        <v>1</v>
      </c>
      <c r="AK19" s="194">
        <v>1</v>
      </c>
      <c r="AL19" s="182">
        <v>1</v>
      </c>
      <c r="AN19" s="69">
        <f>VLOOKUP(AO19,id!$A:$C,3,0)</f>
        <v>87</v>
      </c>
      <c r="AO19" s="69" t="str">
        <f t="shared" si="0"/>
        <v>ŻelaskoAndrzej1963</v>
      </c>
      <c r="AP19" s="69" t="str">
        <f t="shared" si="1"/>
        <v>Żelasko</v>
      </c>
      <c r="AQ19" s="69" t="str">
        <f t="shared" si="2"/>
        <v>Andrzej</v>
      </c>
      <c r="AR19" s="69">
        <f t="shared" si="3"/>
        <v>0</v>
      </c>
      <c r="AS19" s="69">
        <f t="shared" si="4"/>
        <v>1963</v>
      </c>
      <c r="AT19" s="69">
        <f t="shared" si="5"/>
        <v>59.664432091384377</v>
      </c>
      <c r="AU19" s="69"/>
      <c r="AV19" s="69">
        <f t="shared" si="6"/>
        <v>0.97955974842767302</v>
      </c>
      <c r="AW19" s="69">
        <v>1</v>
      </c>
      <c r="AX19" s="69">
        <f t="shared" si="7"/>
        <v>0.98113207547169812</v>
      </c>
      <c r="AY19" s="69">
        <f t="shared" si="8"/>
        <v>1</v>
      </c>
    </row>
    <row r="20" spans="1:51" ht="15.75" customHeight="1">
      <c r="A20" s="182">
        <v>20</v>
      </c>
      <c r="B20" s="145"/>
      <c r="C20" s="182">
        <v>17</v>
      </c>
      <c r="D20" s="183">
        <v>17</v>
      </c>
      <c r="E20" s="186" t="s">
        <v>19</v>
      </c>
      <c r="F20" s="186" t="s">
        <v>802</v>
      </c>
      <c r="G20" s="186" t="s">
        <v>800</v>
      </c>
      <c r="H20" s="182">
        <v>1984</v>
      </c>
      <c r="I20" s="182" t="s">
        <v>32</v>
      </c>
      <c r="J20" s="184">
        <v>0.79583333333333328</v>
      </c>
      <c r="K20" s="185">
        <v>0.4416666666666666</v>
      </c>
      <c r="L20" s="145">
        <v>19</v>
      </c>
      <c r="M20" s="187">
        <v>104</v>
      </c>
      <c r="N20" s="194">
        <v>1</v>
      </c>
      <c r="O20" s="195"/>
      <c r="P20" s="182"/>
      <c r="Q20" s="182"/>
      <c r="R20" s="182">
        <v>1</v>
      </c>
      <c r="S20" s="195">
        <v>1</v>
      </c>
      <c r="T20" s="182">
        <v>1</v>
      </c>
      <c r="U20" s="182"/>
      <c r="V20" s="145"/>
      <c r="W20" s="182">
        <v>1</v>
      </c>
      <c r="X20" s="195">
        <v>1</v>
      </c>
      <c r="Y20" s="182">
        <v>1</v>
      </c>
      <c r="Z20" s="182">
        <v>1</v>
      </c>
      <c r="AA20" s="182"/>
      <c r="AB20" s="195">
        <v>1</v>
      </c>
      <c r="AC20" s="182">
        <v>1</v>
      </c>
      <c r="AD20" s="182">
        <v>1</v>
      </c>
      <c r="AE20" s="182">
        <v>1</v>
      </c>
      <c r="AF20" s="195">
        <v>1</v>
      </c>
      <c r="AG20" s="182">
        <v>1</v>
      </c>
      <c r="AH20" s="182">
        <v>1</v>
      </c>
      <c r="AI20" s="195">
        <v>1</v>
      </c>
      <c r="AJ20" s="182">
        <v>1</v>
      </c>
      <c r="AK20" s="194">
        <v>1</v>
      </c>
      <c r="AL20" s="182">
        <v>1</v>
      </c>
      <c r="AN20" s="69">
        <f>VLOOKUP(AO20,id!$A:$C,3,0)</f>
        <v>134</v>
      </c>
      <c r="AO20" s="69" t="str">
        <f t="shared" si="0"/>
        <v>CzarnyGrzegorz1984</v>
      </c>
      <c r="AP20" s="69" t="str">
        <f t="shared" si="1"/>
        <v>Czarny</v>
      </c>
      <c r="AQ20" s="69" t="str">
        <f t="shared" si="2"/>
        <v>Grzegorz</v>
      </c>
      <c r="AR20" s="69" t="str">
        <f t="shared" si="3"/>
        <v>Szkoła Fechtunku ARAMIS</v>
      </c>
      <c r="AS20" s="69">
        <f t="shared" si="4"/>
        <v>1984</v>
      </c>
      <c r="AT20" s="69">
        <f t="shared" si="5"/>
        <v>59.664432091384377</v>
      </c>
      <c r="AU20" s="69"/>
      <c r="AV20" s="69">
        <f t="shared" si="6"/>
        <v>1</v>
      </c>
      <c r="AW20" s="69">
        <v>1</v>
      </c>
      <c r="AX20" s="69">
        <f t="shared" si="7"/>
        <v>1</v>
      </c>
      <c r="AY20" s="69">
        <f t="shared" si="8"/>
        <v>1</v>
      </c>
    </row>
    <row r="21" spans="1:51" ht="15.75" customHeight="1">
      <c r="A21" s="182">
        <v>23</v>
      </c>
      <c r="B21" s="145"/>
      <c r="C21" s="182">
        <v>19</v>
      </c>
      <c r="D21" s="183">
        <v>48</v>
      </c>
      <c r="E21" s="182" t="s">
        <v>15</v>
      </c>
      <c r="F21" s="182" t="s">
        <v>5075</v>
      </c>
      <c r="G21" s="182" t="s">
        <v>5076</v>
      </c>
      <c r="H21" s="182">
        <v>1988</v>
      </c>
      <c r="I21" s="182" t="s">
        <v>32</v>
      </c>
      <c r="J21" s="184">
        <v>0.78611111111111109</v>
      </c>
      <c r="K21" s="185">
        <v>0.43194444444444441</v>
      </c>
      <c r="L21" s="145">
        <v>17</v>
      </c>
      <c r="M21" s="187">
        <v>99</v>
      </c>
      <c r="N21" s="194"/>
      <c r="O21" s="195"/>
      <c r="P21" s="182"/>
      <c r="Q21" s="182"/>
      <c r="R21" s="182">
        <v>1</v>
      </c>
      <c r="S21" s="195">
        <v>1</v>
      </c>
      <c r="T21" s="182">
        <v>1</v>
      </c>
      <c r="U21" s="182"/>
      <c r="V21" s="145"/>
      <c r="W21" s="182">
        <v>1</v>
      </c>
      <c r="X21" s="195">
        <v>1</v>
      </c>
      <c r="Y21" s="182">
        <v>1</v>
      </c>
      <c r="Z21" s="182"/>
      <c r="AA21" s="182"/>
      <c r="AB21" s="195">
        <v>1</v>
      </c>
      <c r="AC21" s="182">
        <v>1</v>
      </c>
      <c r="AD21" s="182">
        <v>1</v>
      </c>
      <c r="AE21" s="182">
        <v>1</v>
      </c>
      <c r="AF21" s="195">
        <v>1</v>
      </c>
      <c r="AG21" s="182">
        <v>1</v>
      </c>
      <c r="AH21" s="182">
        <v>1</v>
      </c>
      <c r="AI21" s="195">
        <v>1</v>
      </c>
      <c r="AJ21" s="182">
        <v>1</v>
      </c>
      <c r="AK21" s="194">
        <v>1</v>
      </c>
      <c r="AL21" s="182">
        <v>1</v>
      </c>
      <c r="AN21" s="69">
        <f>VLOOKUP(AO21,id!$A:$C,3,0)</f>
        <v>193</v>
      </c>
      <c r="AO21" s="69" t="str">
        <f t="shared" si="0"/>
        <v>PalkaPiotr1988</v>
      </c>
      <c r="AP21" s="69" t="str">
        <f t="shared" si="1"/>
        <v>Palka</v>
      </c>
      <c r="AQ21" s="69" t="str">
        <f t="shared" si="2"/>
        <v>Piotr</v>
      </c>
      <c r="AR21" s="69" t="str">
        <f t="shared" si="3"/>
        <v>Motorola Bike Team; engrami.com</v>
      </c>
      <c r="AS21" s="69">
        <f t="shared" si="4"/>
        <v>1988</v>
      </c>
      <c r="AT21" s="69">
        <f t="shared" si="5"/>
        <v>56.795949779298589</v>
      </c>
      <c r="AU21" s="69"/>
      <c r="AV21" s="69">
        <f t="shared" si="6"/>
        <v>1.022508038585209</v>
      </c>
      <c r="AW21" s="69">
        <v>1</v>
      </c>
      <c r="AX21" s="69">
        <f t="shared" si="7"/>
        <v>0.95192307692307687</v>
      </c>
      <c r="AY21" s="69">
        <f t="shared" si="8"/>
        <v>1</v>
      </c>
    </row>
    <row r="22" spans="1:51" ht="15.75" customHeight="1">
      <c r="A22" s="182">
        <v>24</v>
      </c>
      <c r="B22" s="145"/>
      <c r="C22" s="182">
        <v>20</v>
      </c>
      <c r="D22" s="183">
        <v>39</v>
      </c>
      <c r="E22" s="182" t="s">
        <v>15</v>
      </c>
      <c r="F22" s="182" t="s">
        <v>5077</v>
      </c>
      <c r="G22" s="182" t="s">
        <v>5078</v>
      </c>
      <c r="H22" s="182">
        <v>1988</v>
      </c>
      <c r="I22" s="182" t="s">
        <v>32</v>
      </c>
      <c r="J22" s="184">
        <v>0.73958333333333337</v>
      </c>
      <c r="K22" s="185">
        <v>0.38541666666666669</v>
      </c>
      <c r="L22" s="145">
        <v>19</v>
      </c>
      <c r="M22" s="187">
        <v>96</v>
      </c>
      <c r="N22" s="194">
        <v>1</v>
      </c>
      <c r="O22" s="195"/>
      <c r="P22" s="182">
        <v>1</v>
      </c>
      <c r="Q22" s="182"/>
      <c r="R22" s="182">
        <v>1</v>
      </c>
      <c r="S22" s="195">
        <v>1</v>
      </c>
      <c r="T22" s="182">
        <v>1</v>
      </c>
      <c r="U22" s="182">
        <v>1</v>
      </c>
      <c r="V22" s="145"/>
      <c r="W22" s="182">
        <v>1</v>
      </c>
      <c r="X22" s="195">
        <v>1</v>
      </c>
      <c r="Y22" s="182">
        <v>1</v>
      </c>
      <c r="Z22" s="182">
        <v>1</v>
      </c>
      <c r="AA22" s="182"/>
      <c r="AB22" s="195">
        <v>1</v>
      </c>
      <c r="AC22" s="182">
        <v>1</v>
      </c>
      <c r="AD22" s="182">
        <v>1</v>
      </c>
      <c r="AE22" s="182">
        <v>1</v>
      </c>
      <c r="AF22" s="195">
        <v>1</v>
      </c>
      <c r="AG22" s="182">
        <v>1</v>
      </c>
      <c r="AH22" s="182">
        <v>1</v>
      </c>
      <c r="AI22" s="195">
        <v>1</v>
      </c>
      <c r="AJ22" s="182"/>
      <c r="AK22" s="194">
        <v>1</v>
      </c>
      <c r="AL22" s="145"/>
      <c r="AN22" s="69">
        <f>VLOOKUP(AO22,id!$A:$C,3,0)</f>
        <v>194</v>
      </c>
      <c r="AO22" s="69" t="str">
        <f t="shared" si="0"/>
        <v>ChachajPiotr1988</v>
      </c>
      <c r="AP22" s="69" t="str">
        <f t="shared" si="1"/>
        <v>Chachaj</v>
      </c>
      <c r="AQ22" s="69" t="str">
        <f t="shared" si="2"/>
        <v>Piotr</v>
      </c>
      <c r="AR22" s="69" t="str">
        <f t="shared" si="3"/>
        <v>Szuter Master</v>
      </c>
      <c r="AS22" s="69">
        <f t="shared" si="4"/>
        <v>1988</v>
      </c>
      <c r="AT22" s="69">
        <f t="shared" si="5"/>
        <v>55.074860392047121</v>
      </c>
      <c r="AU22" s="69"/>
      <c r="AV22" s="69">
        <f t="shared" si="6"/>
        <v>1.1207207207207206</v>
      </c>
      <c r="AW22" s="69">
        <v>1</v>
      </c>
      <c r="AX22" s="69">
        <f t="shared" si="7"/>
        <v>0.96969696969696972</v>
      </c>
      <c r="AY22" s="69">
        <f t="shared" si="8"/>
        <v>1</v>
      </c>
    </row>
    <row r="23" spans="1:51" ht="15.75" customHeight="1">
      <c r="A23" s="182">
        <v>25</v>
      </c>
      <c r="B23" s="145"/>
      <c r="C23" s="182">
        <v>21</v>
      </c>
      <c r="D23" s="183">
        <v>10</v>
      </c>
      <c r="E23" s="182" t="s">
        <v>331</v>
      </c>
      <c r="F23" s="182" t="s">
        <v>226</v>
      </c>
      <c r="G23" s="182" t="s">
        <v>330</v>
      </c>
      <c r="H23" s="182">
        <v>1967</v>
      </c>
      <c r="I23" s="182" t="s">
        <v>32</v>
      </c>
      <c r="J23" s="184">
        <v>0.77430555555555558</v>
      </c>
      <c r="K23" s="185">
        <v>0.4201388888888889</v>
      </c>
      <c r="L23" s="145">
        <v>16</v>
      </c>
      <c r="M23" s="187">
        <v>91</v>
      </c>
      <c r="N23" s="194"/>
      <c r="O23" s="195"/>
      <c r="P23" s="182"/>
      <c r="Q23" s="182"/>
      <c r="R23" s="182">
        <v>1</v>
      </c>
      <c r="S23" s="195">
        <v>1</v>
      </c>
      <c r="T23" s="182">
        <v>1</v>
      </c>
      <c r="U23" s="182"/>
      <c r="V23" s="145"/>
      <c r="W23" s="182">
        <v>1</v>
      </c>
      <c r="X23" s="195">
        <v>1</v>
      </c>
      <c r="Y23" s="145"/>
      <c r="Z23" s="182">
        <v>1</v>
      </c>
      <c r="AA23" s="182"/>
      <c r="AB23" s="195">
        <v>1</v>
      </c>
      <c r="AC23" s="182">
        <v>1</v>
      </c>
      <c r="AD23" s="182">
        <v>1</v>
      </c>
      <c r="AE23" s="182">
        <v>1</v>
      </c>
      <c r="AF23" s="195">
        <v>1</v>
      </c>
      <c r="AG23" s="182"/>
      <c r="AH23" s="182">
        <v>1</v>
      </c>
      <c r="AI23" s="195">
        <v>1</v>
      </c>
      <c r="AJ23" s="182">
        <v>1</v>
      </c>
      <c r="AK23" s="194">
        <v>1</v>
      </c>
      <c r="AL23" s="182">
        <v>1</v>
      </c>
      <c r="AN23" s="69">
        <f>VLOOKUP(AO23,id!$A:$C,3,0)</f>
        <v>86</v>
      </c>
      <c r="AO23" s="69" t="str">
        <f t="shared" si="0"/>
        <v>AdamczykJarek1967</v>
      </c>
      <c r="AP23" s="69" t="str">
        <f t="shared" si="1"/>
        <v>Adamczyk</v>
      </c>
      <c r="AQ23" s="69" t="str">
        <f t="shared" si="2"/>
        <v>Jarek</v>
      </c>
      <c r="AR23" s="69" t="str">
        <f t="shared" si="3"/>
        <v>Zbieranina z Niesięcina</v>
      </c>
      <c r="AS23" s="69">
        <f t="shared" si="4"/>
        <v>1967</v>
      </c>
      <c r="AT23" s="69">
        <f t="shared" si="5"/>
        <v>52.206378079961333</v>
      </c>
      <c r="AU23" s="69"/>
      <c r="AV23" s="69">
        <f t="shared" si="6"/>
        <v>0.9173553719008265</v>
      </c>
      <c r="AW23" s="69">
        <v>1</v>
      </c>
      <c r="AX23" s="69">
        <f t="shared" si="7"/>
        <v>0.94791666666666663</v>
      </c>
      <c r="AY23" s="69">
        <f t="shared" si="8"/>
        <v>1</v>
      </c>
    </row>
    <row r="24" spans="1:51" ht="15.75" customHeight="1">
      <c r="A24" s="182">
        <v>27</v>
      </c>
      <c r="B24" s="145"/>
      <c r="C24" s="182">
        <v>22</v>
      </c>
      <c r="D24" s="183">
        <v>24</v>
      </c>
      <c r="E24" s="182" t="s">
        <v>33</v>
      </c>
      <c r="F24" s="182" t="s">
        <v>5079</v>
      </c>
      <c r="G24" s="182" t="s">
        <v>5080</v>
      </c>
      <c r="H24" s="182">
        <v>1983</v>
      </c>
      <c r="I24" s="182" t="s">
        <v>32</v>
      </c>
      <c r="J24" s="184">
        <v>0.76180555555555551</v>
      </c>
      <c r="K24" s="185">
        <v>0.40763888888888883</v>
      </c>
      <c r="L24" s="145">
        <v>15</v>
      </c>
      <c r="M24" s="187">
        <v>87</v>
      </c>
      <c r="N24" s="194"/>
      <c r="O24" s="195"/>
      <c r="P24" s="182"/>
      <c r="Q24" s="182"/>
      <c r="R24" s="182">
        <v>1</v>
      </c>
      <c r="S24" s="195">
        <v>1</v>
      </c>
      <c r="T24" s="182">
        <v>1</v>
      </c>
      <c r="U24" s="182"/>
      <c r="V24" s="145"/>
      <c r="W24" s="182">
        <v>1</v>
      </c>
      <c r="X24" s="195">
        <v>1</v>
      </c>
      <c r="Y24" s="182">
        <v>1</v>
      </c>
      <c r="Z24" s="182"/>
      <c r="AA24" s="182"/>
      <c r="AB24" s="195">
        <v>1</v>
      </c>
      <c r="AC24" s="145"/>
      <c r="AD24" s="182">
        <v>1</v>
      </c>
      <c r="AE24" s="182">
        <v>1</v>
      </c>
      <c r="AF24" s="195"/>
      <c r="AG24" s="182">
        <v>1</v>
      </c>
      <c r="AH24" s="182">
        <v>1</v>
      </c>
      <c r="AI24" s="195">
        <v>1</v>
      </c>
      <c r="AJ24" s="182">
        <v>1</v>
      </c>
      <c r="AK24" s="194">
        <v>1</v>
      </c>
      <c r="AL24" s="182">
        <v>1</v>
      </c>
      <c r="AN24" s="69">
        <f>VLOOKUP(AO24,id!$A:$C,3,0)</f>
        <v>195</v>
      </c>
      <c r="AO24" s="69" t="str">
        <f t="shared" si="0"/>
        <v>BatoryMarek1983</v>
      </c>
      <c r="AP24" s="69" t="str">
        <f t="shared" si="1"/>
        <v>Batory</v>
      </c>
      <c r="AQ24" s="69" t="str">
        <f t="shared" si="2"/>
        <v>Marek</v>
      </c>
      <c r="AR24" s="69" t="str">
        <f t="shared" si="3"/>
        <v>Batory Bau</v>
      </c>
      <c r="AS24" s="69">
        <f t="shared" si="4"/>
        <v>1983</v>
      </c>
      <c r="AT24" s="69">
        <f t="shared" si="5"/>
        <v>49.911592230292705</v>
      </c>
      <c r="AU24" s="69"/>
      <c r="AV24" s="69">
        <f t="shared" si="6"/>
        <v>1.0306643952299832</v>
      </c>
      <c r="AW24" s="69">
        <v>1</v>
      </c>
      <c r="AX24" s="69">
        <f t="shared" si="7"/>
        <v>0.95604395604395609</v>
      </c>
      <c r="AY24" s="69">
        <f t="shared" si="8"/>
        <v>1</v>
      </c>
    </row>
    <row r="25" spans="1:51" ht="15.75" customHeight="1">
      <c r="A25" s="182">
        <v>28</v>
      </c>
      <c r="B25" s="145"/>
      <c r="C25" s="182">
        <v>23</v>
      </c>
      <c r="D25" s="183">
        <v>44</v>
      </c>
      <c r="E25" s="182" t="s">
        <v>47</v>
      </c>
      <c r="F25" s="182" t="s">
        <v>3740</v>
      </c>
      <c r="G25" s="182" t="s">
        <v>5081</v>
      </c>
      <c r="H25" s="182">
        <v>1988</v>
      </c>
      <c r="I25" s="182" t="s">
        <v>32</v>
      </c>
      <c r="J25" s="184">
        <v>0.79652777777777772</v>
      </c>
      <c r="K25" s="185">
        <v>0.44236111111111104</v>
      </c>
      <c r="L25" s="145">
        <v>15</v>
      </c>
      <c r="M25" s="187">
        <v>86</v>
      </c>
      <c r="N25" s="194"/>
      <c r="O25" s="195"/>
      <c r="P25" s="182"/>
      <c r="Q25" s="182"/>
      <c r="R25" s="182">
        <v>1</v>
      </c>
      <c r="S25" s="195">
        <v>1</v>
      </c>
      <c r="T25" s="182">
        <v>1</v>
      </c>
      <c r="U25" s="182"/>
      <c r="V25" s="145"/>
      <c r="W25" s="182">
        <v>1</v>
      </c>
      <c r="X25" s="195">
        <v>1</v>
      </c>
      <c r="Y25" s="145"/>
      <c r="Z25" s="182"/>
      <c r="AA25" s="182"/>
      <c r="AB25" s="195">
        <v>1</v>
      </c>
      <c r="AC25" s="182">
        <v>1</v>
      </c>
      <c r="AD25" s="182">
        <v>1</v>
      </c>
      <c r="AE25" s="182">
        <v>1</v>
      </c>
      <c r="AF25" s="195"/>
      <c r="AG25" s="182">
        <v>1</v>
      </c>
      <c r="AH25" s="182">
        <v>1</v>
      </c>
      <c r="AI25" s="195">
        <v>1</v>
      </c>
      <c r="AJ25" s="182">
        <v>1</v>
      </c>
      <c r="AK25" s="194">
        <v>1</v>
      </c>
      <c r="AL25" s="182">
        <v>1</v>
      </c>
      <c r="AN25" s="69">
        <f>VLOOKUP(AO25,id!$A:$C,3,0)</f>
        <v>196</v>
      </c>
      <c r="AO25" s="69" t="str">
        <f t="shared" si="0"/>
        <v>FlisArtur1988</v>
      </c>
      <c r="AP25" s="69" t="str">
        <f t="shared" si="1"/>
        <v>Flis</v>
      </c>
      <c r="AQ25" s="69" t="str">
        <f t="shared" si="2"/>
        <v>Artur</v>
      </c>
      <c r="AR25" s="69" t="str">
        <f t="shared" si="3"/>
        <v>.:-:.</v>
      </c>
      <c r="AS25" s="69">
        <f t="shared" si="4"/>
        <v>1988</v>
      </c>
      <c r="AT25" s="69">
        <f t="shared" si="5"/>
        <v>49.337895767875551</v>
      </c>
      <c r="AU25" s="69"/>
      <c r="AV25" s="69">
        <f t="shared" si="6"/>
        <v>0.92150706436420726</v>
      </c>
      <c r="AW25" s="69">
        <v>1</v>
      </c>
      <c r="AX25" s="69">
        <f t="shared" si="7"/>
        <v>0.9885057471264368</v>
      </c>
      <c r="AY25" s="69">
        <f t="shared" si="8"/>
        <v>1</v>
      </c>
    </row>
    <row r="26" spans="1:51" ht="15.75" customHeight="1">
      <c r="A26" s="182">
        <v>28</v>
      </c>
      <c r="B26" s="145"/>
      <c r="C26" s="182">
        <v>23</v>
      </c>
      <c r="D26" s="183">
        <v>8</v>
      </c>
      <c r="E26" s="182" t="s">
        <v>426</v>
      </c>
      <c r="F26" s="182" t="s">
        <v>708</v>
      </c>
      <c r="G26" s="182"/>
      <c r="H26" s="182">
        <v>1985</v>
      </c>
      <c r="I26" s="182" t="s">
        <v>32</v>
      </c>
      <c r="J26" s="184">
        <v>0.79652777777777772</v>
      </c>
      <c r="K26" s="185">
        <v>0.44236111111111104</v>
      </c>
      <c r="L26" s="145">
        <v>15</v>
      </c>
      <c r="M26" s="187">
        <v>86</v>
      </c>
      <c r="N26" s="194"/>
      <c r="O26" s="195"/>
      <c r="P26" s="182"/>
      <c r="Q26" s="182"/>
      <c r="R26" s="182">
        <v>1</v>
      </c>
      <c r="S26" s="195">
        <v>1</v>
      </c>
      <c r="T26" s="182">
        <v>1</v>
      </c>
      <c r="U26" s="182"/>
      <c r="V26" s="145"/>
      <c r="W26" s="182">
        <v>1</v>
      </c>
      <c r="X26" s="195">
        <v>1</v>
      </c>
      <c r="Y26" s="145"/>
      <c r="Z26" s="182"/>
      <c r="AA26" s="182"/>
      <c r="AB26" s="195">
        <v>1</v>
      </c>
      <c r="AC26" s="182">
        <v>1</v>
      </c>
      <c r="AD26" s="182">
        <v>1</v>
      </c>
      <c r="AE26" s="182">
        <v>1</v>
      </c>
      <c r="AF26" s="195"/>
      <c r="AG26" s="182">
        <v>1</v>
      </c>
      <c r="AH26" s="182">
        <v>1</v>
      </c>
      <c r="AI26" s="195">
        <v>1</v>
      </c>
      <c r="AJ26" s="182">
        <v>1</v>
      </c>
      <c r="AK26" s="194">
        <v>1</v>
      </c>
      <c r="AL26" s="182">
        <v>1</v>
      </c>
      <c r="AN26" s="69">
        <f>VLOOKUP(AO26,id!$A:$C,3,0)</f>
        <v>197</v>
      </c>
      <c r="AO26" s="69" t="str">
        <f t="shared" si="0"/>
        <v>KsiążekMikołaj1985</v>
      </c>
      <c r="AP26" s="69" t="str">
        <f t="shared" si="1"/>
        <v>Książek</v>
      </c>
      <c r="AQ26" s="69" t="str">
        <f t="shared" si="2"/>
        <v>Mikołaj</v>
      </c>
      <c r="AR26" s="69">
        <f t="shared" si="3"/>
        <v>0</v>
      </c>
      <c r="AS26" s="69">
        <f t="shared" si="4"/>
        <v>1985</v>
      </c>
      <c r="AT26" s="69">
        <f t="shared" si="5"/>
        <v>49.337895767875551</v>
      </c>
      <c r="AU26" s="69"/>
      <c r="AV26" s="69">
        <f t="shared" si="6"/>
        <v>1</v>
      </c>
      <c r="AW26" s="69">
        <v>1</v>
      </c>
      <c r="AX26" s="69">
        <f t="shared" si="7"/>
        <v>1</v>
      </c>
      <c r="AY26" s="69">
        <f t="shared" si="8"/>
        <v>1</v>
      </c>
    </row>
    <row r="27" spans="1:51" ht="15.75" customHeight="1">
      <c r="A27" s="182">
        <v>30</v>
      </c>
      <c r="B27" s="145"/>
      <c r="C27" s="182">
        <v>25</v>
      </c>
      <c r="D27" s="183">
        <v>16</v>
      </c>
      <c r="E27" s="197" t="s">
        <v>15</v>
      </c>
      <c r="F27" s="197" t="s">
        <v>5082</v>
      </c>
      <c r="G27" s="197" t="s">
        <v>5083</v>
      </c>
      <c r="H27" s="182">
        <v>1967</v>
      </c>
      <c r="I27" s="182" t="s">
        <v>32</v>
      </c>
      <c r="J27" s="184">
        <v>0.78125</v>
      </c>
      <c r="K27" s="185">
        <v>0.42708333333333331</v>
      </c>
      <c r="L27" s="145">
        <v>15</v>
      </c>
      <c r="M27" s="187">
        <v>82</v>
      </c>
      <c r="N27" s="194"/>
      <c r="O27" s="195"/>
      <c r="P27" s="182"/>
      <c r="Q27" s="182"/>
      <c r="R27" s="182">
        <v>1</v>
      </c>
      <c r="S27" s="195">
        <v>1</v>
      </c>
      <c r="T27" s="182">
        <v>1</v>
      </c>
      <c r="U27" s="182"/>
      <c r="V27" s="145"/>
      <c r="W27" s="182">
        <v>1</v>
      </c>
      <c r="X27" s="195">
        <v>1</v>
      </c>
      <c r="Y27" s="145"/>
      <c r="Z27" s="182"/>
      <c r="AA27" s="182"/>
      <c r="AB27" s="195">
        <v>1</v>
      </c>
      <c r="AC27" s="182">
        <v>1</v>
      </c>
      <c r="AD27" s="182">
        <v>1</v>
      </c>
      <c r="AE27" s="182">
        <v>1</v>
      </c>
      <c r="AF27" s="195">
        <v>1</v>
      </c>
      <c r="AG27" s="182">
        <v>1</v>
      </c>
      <c r="AH27" s="182">
        <v>1</v>
      </c>
      <c r="AI27" s="195">
        <v>1</v>
      </c>
      <c r="AJ27" s="182">
        <v>1</v>
      </c>
      <c r="AK27" s="194">
        <v>1</v>
      </c>
      <c r="AL27" s="145"/>
      <c r="AN27" s="69">
        <f>VLOOKUP(AO27,id!$A:$C,3,0)</f>
        <v>198</v>
      </c>
      <c r="AO27" s="69" t="str">
        <f t="shared" si="0"/>
        <v>ZwonekPiotr1967</v>
      </c>
      <c r="AP27" s="69" t="str">
        <f t="shared" si="1"/>
        <v>Zwonek</v>
      </c>
      <c r="AQ27" s="69" t="str">
        <f t="shared" si="2"/>
        <v>Piotr</v>
      </c>
      <c r="AR27" s="69" t="str">
        <f t="shared" si="3"/>
        <v>eXrowerowanie.pl Kraków</v>
      </c>
      <c r="AS27" s="69">
        <f t="shared" si="4"/>
        <v>1967</v>
      </c>
      <c r="AT27" s="69">
        <f t="shared" si="5"/>
        <v>47.043109918206923</v>
      </c>
      <c r="AU27" s="69"/>
      <c r="AV27" s="69">
        <f t="shared" si="6"/>
        <v>1.0357723577235771</v>
      </c>
      <c r="AW27" s="69">
        <v>1</v>
      </c>
      <c r="AX27" s="69">
        <f t="shared" si="7"/>
        <v>0.95348837209302328</v>
      </c>
      <c r="AY27" s="69">
        <f t="shared" si="8"/>
        <v>1</v>
      </c>
    </row>
    <row r="28" spans="1:51" ht="15" customHeight="1">
      <c r="A28" s="182">
        <v>31</v>
      </c>
      <c r="B28" s="145"/>
      <c r="C28" s="182">
        <v>26</v>
      </c>
      <c r="D28" s="182">
        <v>51</v>
      </c>
      <c r="E28" s="182" t="s">
        <v>26</v>
      </c>
      <c r="F28" s="182" t="s">
        <v>799</v>
      </c>
      <c r="G28" s="182" t="s">
        <v>1311</v>
      </c>
      <c r="H28" s="182">
        <v>1986</v>
      </c>
      <c r="I28" s="182" t="s">
        <v>32</v>
      </c>
      <c r="J28" s="184">
        <v>0.76736111111111116</v>
      </c>
      <c r="K28" s="185">
        <v>0.41319444444444448</v>
      </c>
      <c r="L28" s="145">
        <v>15</v>
      </c>
      <c r="M28" s="187">
        <v>79</v>
      </c>
      <c r="N28" s="194">
        <v>1</v>
      </c>
      <c r="O28" s="195"/>
      <c r="P28" s="182"/>
      <c r="Q28" s="182"/>
      <c r="R28" s="182">
        <v>1</v>
      </c>
      <c r="S28" s="195">
        <v>1</v>
      </c>
      <c r="T28" s="182">
        <v>1</v>
      </c>
      <c r="U28" s="182"/>
      <c r="V28" s="182">
        <v>1</v>
      </c>
      <c r="W28" s="182">
        <v>1</v>
      </c>
      <c r="X28" s="195">
        <v>1</v>
      </c>
      <c r="Y28" s="145"/>
      <c r="Z28" s="182"/>
      <c r="AA28" s="182"/>
      <c r="AB28" s="190"/>
      <c r="AC28" s="182">
        <v>1</v>
      </c>
      <c r="AD28" s="182">
        <v>1</v>
      </c>
      <c r="AE28" s="182">
        <v>1</v>
      </c>
      <c r="AF28" s="195">
        <v>1</v>
      </c>
      <c r="AG28" s="145"/>
      <c r="AH28" s="182">
        <v>1</v>
      </c>
      <c r="AI28" s="195">
        <v>1</v>
      </c>
      <c r="AJ28" s="182">
        <v>1</v>
      </c>
      <c r="AK28" s="188"/>
      <c r="AL28" s="182">
        <v>1</v>
      </c>
      <c r="AN28" s="69">
        <f>VLOOKUP(AO28,id!$A:$C,3,0)</f>
        <v>30</v>
      </c>
      <c r="AO28" s="69" t="str">
        <f t="shared" ref="AO28:AO38" si="9">AP28&amp;AQ28&amp;AS28</f>
        <v>JacakAndrzej1986</v>
      </c>
      <c r="AP28" s="69" t="str">
        <f t="shared" ref="AP28:AP38" si="10">F28</f>
        <v>Jacak</v>
      </c>
      <c r="AQ28" s="69" t="str">
        <f t="shared" ref="AQ28:AQ38" si="11">E28</f>
        <v>Andrzej</v>
      </c>
      <c r="AR28" s="69" t="str">
        <f t="shared" si="3"/>
        <v>IT Orient</v>
      </c>
      <c r="AS28" s="69">
        <f t="shared" si="4"/>
        <v>1986</v>
      </c>
      <c r="AT28" s="69">
        <f t="shared" ref="AT28:AT38" si="12">AT27*IF(AX28&lt;1,AX28,IF(AY28&lt;1,AY28,IF(AW28&lt;1,AW28,IF(AV28&lt;1,AV28,1))))</f>
        <v>45.322020530955449</v>
      </c>
      <c r="AU28" s="69"/>
      <c r="AV28" s="69">
        <f t="shared" ref="AV28:AV38" si="13">K27/K28</f>
        <v>1.0336134453781511</v>
      </c>
      <c r="AW28" s="69">
        <v>1</v>
      </c>
      <c r="AX28" s="69">
        <f t="shared" ref="AX28:AX38" si="14">M28/M27</f>
        <v>0.96341463414634143</v>
      </c>
      <c r="AY28" s="69">
        <f t="shared" ref="AY28:AY38" si="15">AW28^0.2</f>
        <v>1</v>
      </c>
    </row>
    <row r="29" spans="1:51" ht="15" customHeight="1">
      <c r="A29" s="182">
        <v>32</v>
      </c>
      <c r="B29" s="145"/>
      <c r="C29" s="182">
        <v>27</v>
      </c>
      <c r="D29" s="183">
        <v>1</v>
      </c>
      <c r="E29" s="182" t="s">
        <v>21</v>
      </c>
      <c r="F29" s="182" t="s">
        <v>1292</v>
      </c>
      <c r="G29" s="182" t="s">
        <v>1257</v>
      </c>
      <c r="H29" s="182">
        <v>1966</v>
      </c>
      <c r="I29" s="182" t="s">
        <v>32</v>
      </c>
      <c r="J29" s="184">
        <v>0.75069444444444444</v>
      </c>
      <c r="K29" s="185">
        <v>0.39652777777777776</v>
      </c>
      <c r="L29" s="145">
        <v>16</v>
      </c>
      <c r="M29" s="187">
        <v>77</v>
      </c>
      <c r="N29" s="194">
        <v>1</v>
      </c>
      <c r="O29" s="195">
        <v>1</v>
      </c>
      <c r="P29" s="182">
        <v>1</v>
      </c>
      <c r="Q29" s="182">
        <v>1</v>
      </c>
      <c r="R29" s="182">
        <v>1</v>
      </c>
      <c r="S29" s="195">
        <v>1</v>
      </c>
      <c r="T29" s="182">
        <v>1</v>
      </c>
      <c r="U29" s="145"/>
      <c r="V29" s="145"/>
      <c r="W29" s="182">
        <v>1</v>
      </c>
      <c r="X29" s="195"/>
      <c r="Y29" s="182">
        <v>1</v>
      </c>
      <c r="Z29" s="145"/>
      <c r="AA29" s="145"/>
      <c r="AB29" s="195"/>
      <c r="AC29" s="182">
        <v>1</v>
      </c>
      <c r="AD29" s="182">
        <v>1</v>
      </c>
      <c r="AE29" s="182">
        <v>1</v>
      </c>
      <c r="AF29" s="195">
        <v>1</v>
      </c>
      <c r="AG29" s="145"/>
      <c r="AH29" s="145"/>
      <c r="AI29" s="195">
        <v>1</v>
      </c>
      <c r="AJ29" s="182">
        <v>1</v>
      </c>
      <c r="AK29" s="194"/>
      <c r="AL29" s="182">
        <v>1</v>
      </c>
      <c r="AN29" s="69">
        <f>VLOOKUP(AO29,id!$A:$C,3,0)</f>
        <v>114</v>
      </c>
      <c r="AO29" s="69" t="str">
        <f t="shared" si="9"/>
        <v>SkorupowskiJacek1966</v>
      </c>
      <c r="AP29" s="69" t="str">
        <f t="shared" si="10"/>
        <v>Skorupowski</v>
      </c>
      <c r="AQ29" s="69" t="str">
        <f t="shared" si="11"/>
        <v>Jacek</v>
      </c>
      <c r="AR29" s="69" t="str">
        <f t="shared" si="3"/>
        <v>Cenzus Pro MTB Team</v>
      </c>
      <c r="AS29" s="69">
        <f t="shared" si="4"/>
        <v>1966</v>
      </c>
      <c r="AT29" s="69">
        <f t="shared" si="12"/>
        <v>44.174627606121135</v>
      </c>
      <c r="AU29" s="69"/>
      <c r="AV29" s="69">
        <f t="shared" si="13"/>
        <v>1.0420315236427322</v>
      </c>
      <c r="AW29" s="69">
        <v>1</v>
      </c>
      <c r="AX29" s="69">
        <f t="shared" si="14"/>
        <v>0.97468354430379744</v>
      </c>
      <c r="AY29" s="69">
        <f t="shared" si="15"/>
        <v>1</v>
      </c>
    </row>
    <row r="30" spans="1:51" ht="15" customHeight="1">
      <c r="A30" s="182">
        <v>33</v>
      </c>
      <c r="B30" s="145"/>
      <c r="C30" s="182">
        <v>28</v>
      </c>
      <c r="D30" s="183">
        <v>3</v>
      </c>
      <c r="E30" s="182" t="s">
        <v>1609</v>
      </c>
      <c r="F30" s="182" t="s">
        <v>5084</v>
      </c>
      <c r="G30" s="182" t="s">
        <v>5085</v>
      </c>
      <c r="H30" s="182">
        <v>1979</v>
      </c>
      <c r="I30" s="182" t="s">
        <v>32</v>
      </c>
      <c r="J30" s="184">
        <v>0.72152777777777777</v>
      </c>
      <c r="K30" s="185">
        <v>0.36736111111111108</v>
      </c>
      <c r="L30" s="145">
        <v>16</v>
      </c>
      <c r="M30" s="187">
        <v>75</v>
      </c>
      <c r="N30" s="194">
        <v>1</v>
      </c>
      <c r="O30" s="195">
        <v>1</v>
      </c>
      <c r="P30" s="182">
        <v>1</v>
      </c>
      <c r="Q30" s="182">
        <v>1</v>
      </c>
      <c r="R30" s="182"/>
      <c r="S30" s="190"/>
      <c r="T30" s="182">
        <v>1</v>
      </c>
      <c r="U30" s="182">
        <v>1</v>
      </c>
      <c r="V30" s="182">
        <v>1</v>
      </c>
      <c r="W30" s="145"/>
      <c r="X30" s="195">
        <v>1</v>
      </c>
      <c r="Y30" s="182">
        <v>1</v>
      </c>
      <c r="Z30" s="182">
        <v>1</v>
      </c>
      <c r="AA30" s="182">
        <v>1</v>
      </c>
      <c r="AB30" s="195">
        <v>1</v>
      </c>
      <c r="AC30" s="145"/>
      <c r="AD30" s="145"/>
      <c r="AE30" s="182"/>
      <c r="AF30" s="195">
        <v>1</v>
      </c>
      <c r="AG30" s="182">
        <v>1</v>
      </c>
      <c r="AH30" s="182">
        <v>1</v>
      </c>
      <c r="AI30" s="195"/>
      <c r="AJ30" s="182"/>
      <c r="AK30" s="194">
        <v>1</v>
      </c>
      <c r="AL30" s="145"/>
      <c r="AN30" s="69">
        <f>VLOOKUP(AO30,id!$A:$C,3,0)</f>
        <v>199</v>
      </c>
      <c r="AO30" s="69" t="str">
        <f t="shared" si="9"/>
        <v>BubniakWiktor1979</v>
      </c>
      <c r="AP30" s="69" t="str">
        <f t="shared" si="10"/>
        <v>Bubniak</v>
      </c>
      <c r="AQ30" s="69" t="str">
        <f t="shared" si="11"/>
        <v>Wiktor</v>
      </c>
      <c r="AR30" s="69" t="str">
        <f t="shared" si="3"/>
        <v>Grupetto Gorlice</v>
      </c>
      <c r="AS30" s="69">
        <f t="shared" si="4"/>
        <v>1979</v>
      </c>
      <c r="AT30" s="69">
        <f t="shared" si="12"/>
        <v>43.027234681286821</v>
      </c>
      <c r="AU30" s="69"/>
      <c r="AV30" s="69">
        <f t="shared" si="13"/>
        <v>1.0793950850661627</v>
      </c>
      <c r="AW30" s="69">
        <v>1</v>
      </c>
      <c r="AX30" s="69">
        <f t="shared" si="14"/>
        <v>0.97402597402597402</v>
      </c>
      <c r="AY30" s="69">
        <f t="shared" si="15"/>
        <v>1</v>
      </c>
    </row>
    <row r="31" spans="1:51" ht="15" customHeight="1">
      <c r="A31" s="182">
        <v>34</v>
      </c>
      <c r="B31" s="145"/>
      <c r="C31" s="182">
        <v>29</v>
      </c>
      <c r="D31" s="183">
        <v>34</v>
      </c>
      <c r="E31" s="182" t="s">
        <v>24</v>
      </c>
      <c r="F31" s="182" t="s">
        <v>212</v>
      </c>
      <c r="G31" s="182"/>
      <c r="H31" s="182">
        <v>1978</v>
      </c>
      <c r="I31" s="182" t="s">
        <v>32</v>
      </c>
      <c r="J31" s="184">
        <v>0.76111111111111107</v>
      </c>
      <c r="K31" s="185">
        <v>0.40694444444444439</v>
      </c>
      <c r="L31" s="145">
        <v>14</v>
      </c>
      <c r="M31" s="187">
        <v>75</v>
      </c>
      <c r="N31" s="194"/>
      <c r="O31" s="195"/>
      <c r="P31" s="182">
        <v>1</v>
      </c>
      <c r="Q31" s="182"/>
      <c r="R31" s="182">
        <v>1</v>
      </c>
      <c r="S31" s="190"/>
      <c r="T31" s="182">
        <v>1</v>
      </c>
      <c r="U31" s="182"/>
      <c r="V31" s="182">
        <v>1</v>
      </c>
      <c r="W31" s="145"/>
      <c r="X31" s="195">
        <v>1</v>
      </c>
      <c r="Y31" s="182">
        <v>1</v>
      </c>
      <c r="Z31" s="182">
        <v>1</v>
      </c>
      <c r="AA31" s="182"/>
      <c r="AB31" s="195">
        <v>1</v>
      </c>
      <c r="AC31" s="182">
        <v>1</v>
      </c>
      <c r="AD31" s="145"/>
      <c r="AE31" s="182"/>
      <c r="AF31" s="195">
        <v>1</v>
      </c>
      <c r="AG31" s="182">
        <v>1</v>
      </c>
      <c r="AH31" s="182">
        <v>1</v>
      </c>
      <c r="AI31" s="195">
        <v>1</v>
      </c>
      <c r="AJ31" s="182"/>
      <c r="AK31" s="194">
        <v>1</v>
      </c>
      <c r="AL31" s="145"/>
      <c r="AN31" s="69">
        <f>VLOOKUP(AO31,id!$A:$C,3,0)</f>
        <v>200</v>
      </c>
      <c r="AO31" s="69" t="str">
        <f t="shared" si="9"/>
        <v>BasterPrzemysław1978</v>
      </c>
      <c r="AP31" s="69" t="str">
        <f t="shared" si="10"/>
        <v>Baster</v>
      </c>
      <c r="AQ31" s="69" t="str">
        <f t="shared" si="11"/>
        <v>Przemysław</v>
      </c>
      <c r="AR31" s="69">
        <f t="shared" si="3"/>
        <v>0</v>
      </c>
      <c r="AS31" s="69">
        <f t="shared" si="4"/>
        <v>1978</v>
      </c>
      <c r="AT31" s="69">
        <f t="shared" si="12"/>
        <v>38.841991717407389</v>
      </c>
      <c r="AU31" s="69"/>
      <c r="AV31" s="69">
        <f t="shared" si="13"/>
        <v>0.90273037542662127</v>
      </c>
      <c r="AW31" s="69">
        <v>1</v>
      </c>
      <c r="AX31" s="69">
        <f t="shared" si="14"/>
        <v>1</v>
      </c>
      <c r="AY31" s="69">
        <f t="shared" si="15"/>
        <v>1</v>
      </c>
    </row>
    <row r="32" spans="1:51" ht="15" customHeight="1">
      <c r="A32" s="182">
        <v>36</v>
      </c>
      <c r="B32" s="145"/>
      <c r="C32" s="182">
        <v>30</v>
      </c>
      <c r="D32" s="183">
        <v>6</v>
      </c>
      <c r="E32" s="182" t="s">
        <v>55</v>
      </c>
      <c r="F32" s="182" t="s">
        <v>4402</v>
      </c>
      <c r="G32" s="182" t="s">
        <v>4997</v>
      </c>
      <c r="H32" s="182">
        <v>1973</v>
      </c>
      <c r="I32" s="182" t="s">
        <v>32</v>
      </c>
      <c r="J32" s="184">
        <v>0.7583333333333333</v>
      </c>
      <c r="K32" s="185">
        <v>0.40416666666666662</v>
      </c>
      <c r="L32" s="145">
        <v>13</v>
      </c>
      <c r="M32" s="187">
        <v>64</v>
      </c>
      <c r="N32" s="194">
        <v>1</v>
      </c>
      <c r="O32" s="195">
        <v>1</v>
      </c>
      <c r="P32" s="182">
        <v>1</v>
      </c>
      <c r="Q32" s="182"/>
      <c r="R32" s="182">
        <v>1</v>
      </c>
      <c r="S32" s="195">
        <v>1</v>
      </c>
      <c r="T32" s="182">
        <v>1</v>
      </c>
      <c r="U32" s="182"/>
      <c r="V32" s="145"/>
      <c r="W32" s="145"/>
      <c r="X32" s="190"/>
      <c r="Y32" s="182">
        <v>1</v>
      </c>
      <c r="Z32" s="182"/>
      <c r="AA32" s="182"/>
      <c r="AB32" s="190"/>
      <c r="AC32" s="182">
        <v>1</v>
      </c>
      <c r="AD32" s="182">
        <v>1</v>
      </c>
      <c r="AE32" s="182">
        <v>1</v>
      </c>
      <c r="AF32" s="195"/>
      <c r="AG32" s="182"/>
      <c r="AH32" s="145"/>
      <c r="AI32" s="195">
        <v>1</v>
      </c>
      <c r="AJ32" s="182">
        <v>1</v>
      </c>
      <c r="AK32" s="188"/>
      <c r="AL32" s="182">
        <v>1</v>
      </c>
      <c r="AN32" s="69">
        <f>VLOOKUP(AO32,id!$A:$C,3,0)</f>
        <v>168</v>
      </c>
      <c r="AO32" s="69" t="str">
        <f t="shared" si="9"/>
        <v>MączkaMichał1973</v>
      </c>
      <c r="AP32" s="69" t="str">
        <f t="shared" si="10"/>
        <v>Mączka</v>
      </c>
      <c r="AQ32" s="69" t="str">
        <f t="shared" si="11"/>
        <v>Michał</v>
      </c>
      <c r="AR32" s="69" t="str">
        <f t="shared" si="3"/>
        <v>Mamihlapinatapai</v>
      </c>
      <c r="AS32" s="69">
        <f t="shared" si="4"/>
        <v>1973</v>
      </c>
      <c r="AT32" s="69">
        <f t="shared" si="12"/>
        <v>33.145166265520977</v>
      </c>
      <c r="AU32" s="69"/>
      <c r="AV32" s="69">
        <f t="shared" si="13"/>
        <v>1.006872852233677</v>
      </c>
      <c r="AW32" s="69">
        <v>1</v>
      </c>
      <c r="AX32" s="69">
        <f t="shared" si="14"/>
        <v>0.85333333333333339</v>
      </c>
      <c r="AY32" s="69">
        <f t="shared" si="15"/>
        <v>1</v>
      </c>
    </row>
    <row r="33" spans="1:51" ht="15" customHeight="1">
      <c r="A33" s="182">
        <v>36</v>
      </c>
      <c r="B33" s="145"/>
      <c r="C33" s="182">
        <v>30</v>
      </c>
      <c r="D33" s="183">
        <v>46</v>
      </c>
      <c r="E33" s="182" t="s">
        <v>393</v>
      </c>
      <c r="F33" s="182" t="s">
        <v>4402</v>
      </c>
      <c r="G33" s="182" t="s">
        <v>4997</v>
      </c>
      <c r="H33" s="182">
        <v>2007</v>
      </c>
      <c r="I33" s="182" t="s">
        <v>32</v>
      </c>
      <c r="J33" s="184">
        <v>0.7583333333333333</v>
      </c>
      <c r="K33" s="185">
        <v>0.40416666666666662</v>
      </c>
      <c r="L33" s="145">
        <v>13</v>
      </c>
      <c r="M33" s="187">
        <v>64</v>
      </c>
      <c r="N33" s="194">
        <v>1</v>
      </c>
      <c r="O33" s="195">
        <v>1</v>
      </c>
      <c r="P33" s="182">
        <v>1</v>
      </c>
      <c r="Q33" s="182"/>
      <c r="R33" s="182">
        <v>1</v>
      </c>
      <c r="S33" s="195">
        <v>1</v>
      </c>
      <c r="T33" s="182">
        <v>1</v>
      </c>
      <c r="U33" s="182"/>
      <c r="V33" s="145"/>
      <c r="W33" s="145"/>
      <c r="X33" s="190"/>
      <c r="Y33" s="182">
        <v>1</v>
      </c>
      <c r="Z33" s="182"/>
      <c r="AA33" s="182"/>
      <c r="AB33" s="190"/>
      <c r="AC33" s="182">
        <v>1</v>
      </c>
      <c r="AD33" s="182">
        <v>1</v>
      </c>
      <c r="AE33" s="182">
        <v>1</v>
      </c>
      <c r="AF33" s="195"/>
      <c r="AG33" s="182"/>
      <c r="AH33" s="145"/>
      <c r="AI33" s="195">
        <v>1</v>
      </c>
      <c r="AJ33" s="182">
        <v>1</v>
      </c>
      <c r="AK33" s="188"/>
      <c r="AL33" s="182">
        <v>1</v>
      </c>
      <c r="AN33" s="69">
        <f>VLOOKUP(AO33,id!$A:$C,3,0)</f>
        <v>201</v>
      </c>
      <c r="AO33" s="69" t="str">
        <f t="shared" si="9"/>
        <v>MączkaSzymon2007</v>
      </c>
      <c r="AP33" s="69" t="str">
        <f t="shared" si="10"/>
        <v>Mączka</v>
      </c>
      <c r="AQ33" s="69" t="str">
        <f t="shared" si="11"/>
        <v>Szymon</v>
      </c>
      <c r="AR33" s="69" t="str">
        <f t="shared" si="3"/>
        <v>Mamihlapinatapai</v>
      </c>
      <c r="AS33" s="69">
        <f t="shared" si="4"/>
        <v>2007</v>
      </c>
      <c r="AT33" s="69">
        <f t="shared" si="12"/>
        <v>33.145166265520977</v>
      </c>
      <c r="AU33" s="69"/>
      <c r="AV33" s="69">
        <f t="shared" si="13"/>
        <v>1</v>
      </c>
      <c r="AW33" s="69">
        <v>1</v>
      </c>
      <c r="AX33" s="69">
        <f t="shared" si="14"/>
        <v>1</v>
      </c>
      <c r="AY33" s="69">
        <f t="shared" si="15"/>
        <v>1</v>
      </c>
    </row>
    <row r="34" spans="1:51" ht="15" customHeight="1">
      <c r="A34" s="182">
        <v>38</v>
      </c>
      <c r="B34" s="145"/>
      <c r="C34" s="182">
        <v>32</v>
      </c>
      <c r="D34" s="183">
        <v>33</v>
      </c>
      <c r="E34" s="182" t="s">
        <v>88</v>
      </c>
      <c r="F34" s="182" t="s">
        <v>711</v>
      </c>
      <c r="G34" s="182" t="s">
        <v>5033</v>
      </c>
      <c r="H34" s="182">
        <v>1981</v>
      </c>
      <c r="I34" s="182" t="s">
        <v>32</v>
      </c>
      <c r="J34" s="184">
        <v>0.73124999999999996</v>
      </c>
      <c r="K34" s="185">
        <v>0.37708333333333327</v>
      </c>
      <c r="L34" s="145">
        <v>13</v>
      </c>
      <c r="M34" s="187">
        <v>56</v>
      </c>
      <c r="N34" s="194"/>
      <c r="O34" s="195">
        <v>1</v>
      </c>
      <c r="P34" s="182">
        <v>1</v>
      </c>
      <c r="Q34" s="182">
        <v>1</v>
      </c>
      <c r="R34" s="182">
        <v>1</v>
      </c>
      <c r="S34" s="195">
        <v>1</v>
      </c>
      <c r="T34" s="182">
        <v>1</v>
      </c>
      <c r="U34" s="182"/>
      <c r="V34" s="145"/>
      <c r="W34" s="182">
        <v>1</v>
      </c>
      <c r="X34" s="190"/>
      <c r="Y34" s="145"/>
      <c r="Z34" s="182">
        <v>1</v>
      </c>
      <c r="AA34" s="182">
        <v>1</v>
      </c>
      <c r="AB34" s="190"/>
      <c r="AC34" s="182">
        <v>1</v>
      </c>
      <c r="AD34" s="182">
        <v>1</v>
      </c>
      <c r="AE34" s="182">
        <v>1</v>
      </c>
      <c r="AF34" s="195">
        <v>1</v>
      </c>
      <c r="AG34" s="182"/>
      <c r="AH34" s="145"/>
      <c r="AI34" s="195"/>
      <c r="AJ34" s="182"/>
      <c r="AK34" s="188"/>
      <c r="AL34" s="145"/>
      <c r="AN34" s="69">
        <f>VLOOKUP(AO34,id!$A:$C,3,0)</f>
        <v>202</v>
      </c>
      <c r="AO34" s="69" t="str">
        <f t="shared" si="9"/>
        <v>DudekSławomir1981</v>
      </c>
      <c r="AP34" s="69" t="str">
        <f t="shared" si="10"/>
        <v>Dudek</v>
      </c>
      <c r="AQ34" s="69" t="str">
        <f t="shared" si="11"/>
        <v>Sławomir</v>
      </c>
      <c r="AR34" s="69" t="str">
        <f t="shared" si="3"/>
        <v>Kluchy MTB</v>
      </c>
      <c r="AS34" s="69">
        <f t="shared" si="4"/>
        <v>1981</v>
      </c>
      <c r="AT34" s="69">
        <f t="shared" si="12"/>
        <v>29.002020482330856</v>
      </c>
      <c r="AU34" s="69"/>
      <c r="AV34" s="69">
        <f t="shared" si="13"/>
        <v>1.0718232044198897</v>
      </c>
      <c r="AW34" s="69">
        <v>1</v>
      </c>
      <c r="AX34" s="69">
        <f t="shared" si="14"/>
        <v>0.875</v>
      </c>
      <c r="AY34" s="69">
        <f t="shared" si="15"/>
        <v>1</v>
      </c>
    </row>
    <row r="35" spans="1:51" ht="15" customHeight="1">
      <c r="A35" s="182">
        <v>39</v>
      </c>
      <c r="B35" s="145"/>
      <c r="C35" s="182">
        <v>32</v>
      </c>
      <c r="D35" s="183">
        <v>31</v>
      </c>
      <c r="E35" s="182" t="s">
        <v>22</v>
      </c>
      <c r="F35" s="182" t="s">
        <v>5032</v>
      </c>
      <c r="G35" s="182" t="s">
        <v>5033</v>
      </c>
      <c r="H35" s="182">
        <v>1979</v>
      </c>
      <c r="I35" s="182" t="s">
        <v>32</v>
      </c>
      <c r="J35" s="184">
        <v>0.73055555555555551</v>
      </c>
      <c r="K35" s="185">
        <v>0.37638888888888883</v>
      </c>
      <c r="L35" s="145">
        <v>12</v>
      </c>
      <c r="M35" s="187">
        <v>53</v>
      </c>
      <c r="N35" s="194"/>
      <c r="O35" s="195">
        <v>1</v>
      </c>
      <c r="P35" s="182">
        <v>1</v>
      </c>
      <c r="Q35" s="182">
        <v>1</v>
      </c>
      <c r="R35" s="182"/>
      <c r="S35" s="195">
        <v>1</v>
      </c>
      <c r="T35" s="182">
        <v>1</v>
      </c>
      <c r="U35" s="182"/>
      <c r="V35" s="145"/>
      <c r="W35" s="182">
        <v>1</v>
      </c>
      <c r="X35" s="190"/>
      <c r="Y35" s="145"/>
      <c r="Z35" s="182">
        <v>1</v>
      </c>
      <c r="AA35" s="182">
        <v>1</v>
      </c>
      <c r="AB35" s="190"/>
      <c r="AC35" s="182">
        <v>1</v>
      </c>
      <c r="AD35" s="182">
        <v>1</v>
      </c>
      <c r="AE35" s="182">
        <v>1</v>
      </c>
      <c r="AF35" s="195">
        <v>1</v>
      </c>
      <c r="AG35" s="182"/>
      <c r="AH35" s="145"/>
      <c r="AI35" s="195"/>
      <c r="AJ35" s="182"/>
      <c r="AK35" s="188"/>
      <c r="AL35" s="145"/>
      <c r="AN35" s="69">
        <f>VLOOKUP(AO35,id!$A:$C,3,0)</f>
        <v>203</v>
      </c>
      <c r="AO35" s="69" t="str">
        <f t="shared" si="9"/>
        <v>ZarycznyKrzysztof1979</v>
      </c>
      <c r="AP35" s="69" t="str">
        <f t="shared" si="10"/>
        <v>Zaryczny</v>
      </c>
      <c r="AQ35" s="69" t="str">
        <f t="shared" si="11"/>
        <v>Krzysztof</v>
      </c>
      <c r="AR35" s="69" t="str">
        <f t="shared" si="3"/>
        <v>Kluchy MTB</v>
      </c>
      <c r="AS35" s="69">
        <f t="shared" si="4"/>
        <v>1979</v>
      </c>
      <c r="AT35" s="69">
        <f t="shared" si="12"/>
        <v>27.448340813634559</v>
      </c>
      <c r="AU35" s="69"/>
      <c r="AV35" s="69">
        <f t="shared" si="13"/>
        <v>1.0018450184501846</v>
      </c>
      <c r="AW35" s="69">
        <v>1</v>
      </c>
      <c r="AX35" s="69">
        <f t="shared" si="14"/>
        <v>0.9464285714285714</v>
      </c>
      <c r="AY35" s="69">
        <f t="shared" si="15"/>
        <v>1</v>
      </c>
    </row>
    <row r="36" spans="1:51" ht="15" customHeight="1">
      <c r="A36" s="182">
        <v>42</v>
      </c>
      <c r="B36" s="145"/>
      <c r="C36" s="182">
        <v>34</v>
      </c>
      <c r="D36" s="183">
        <v>23</v>
      </c>
      <c r="E36" s="182" t="s">
        <v>4562</v>
      </c>
      <c r="F36" s="182" t="s">
        <v>5086</v>
      </c>
      <c r="G36" s="182"/>
      <c r="H36" s="182">
        <v>1985</v>
      </c>
      <c r="I36" s="182" t="s">
        <v>32</v>
      </c>
      <c r="J36" s="184">
        <v>0.72083333333333333</v>
      </c>
      <c r="K36" s="185">
        <v>0.36666666666666664</v>
      </c>
      <c r="L36" s="145">
        <v>11</v>
      </c>
      <c r="M36" s="187">
        <v>51</v>
      </c>
      <c r="N36" s="194">
        <v>1</v>
      </c>
      <c r="O36" s="195"/>
      <c r="P36" s="182"/>
      <c r="Q36" s="182"/>
      <c r="R36" s="182">
        <v>1</v>
      </c>
      <c r="S36" s="190"/>
      <c r="T36" s="182">
        <v>1</v>
      </c>
      <c r="U36" s="182">
        <v>1</v>
      </c>
      <c r="V36" s="182">
        <v>1</v>
      </c>
      <c r="W36" s="145"/>
      <c r="X36" s="195">
        <v>1</v>
      </c>
      <c r="Y36" s="182">
        <v>1</v>
      </c>
      <c r="Z36" s="182"/>
      <c r="AA36" s="182"/>
      <c r="AB36" s="195">
        <v>1</v>
      </c>
      <c r="AC36" s="182">
        <v>1</v>
      </c>
      <c r="AD36" s="145"/>
      <c r="AE36" s="182"/>
      <c r="AF36" s="195"/>
      <c r="AG36" s="182"/>
      <c r="AH36" s="182">
        <v>1</v>
      </c>
      <c r="AI36" s="195">
        <v>1</v>
      </c>
      <c r="AJ36" s="182"/>
      <c r="AK36" s="188"/>
      <c r="AL36" s="145"/>
      <c r="AN36" s="69">
        <f>VLOOKUP(AO36,id!$A:$C,3,0)</f>
        <v>204</v>
      </c>
      <c r="AO36" s="69" t="str">
        <f t="shared" si="9"/>
        <v>NeporozhniiDmytro1985</v>
      </c>
      <c r="AP36" s="69" t="str">
        <f t="shared" si="10"/>
        <v>Neporozhnii</v>
      </c>
      <c r="AQ36" s="69" t="str">
        <f t="shared" si="11"/>
        <v>Dmytro</v>
      </c>
      <c r="AR36" s="69">
        <f t="shared" si="3"/>
        <v>0</v>
      </c>
      <c r="AS36" s="69">
        <f t="shared" si="4"/>
        <v>1985</v>
      </c>
      <c r="AT36" s="69">
        <f t="shared" si="12"/>
        <v>26.412554367837028</v>
      </c>
      <c r="AU36" s="69"/>
      <c r="AV36" s="69">
        <f t="shared" si="13"/>
        <v>1.0265151515151514</v>
      </c>
      <c r="AW36" s="69">
        <v>1</v>
      </c>
      <c r="AX36" s="69">
        <f t="shared" si="14"/>
        <v>0.96226415094339623</v>
      </c>
      <c r="AY36" s="69">
        <f t="shared" si="15"/>
        <v>1</v>
      </c>
    </row>
    <row r="37" spans="1:51" ht="15" customHeight="1">
      <c r="A37" s="182">
        <v>43</v>
      </c>
      <c r="B37" s="145"/>
      <c r="C37" s="182">
        <v>35</v>
      </c>
      <c r="D37" s="183">
        <v>4</v>
      </c>
      <c r="E37" s="182" t="s">
        <v>147</v>
      </c>
      <c r="F37" s="182" t="s">
        <v>914</v>
      </c>
      <c r="G37" s="182" t="s">
        <v>915</v>
      </c>
      <c r="H37" s="182">
        <v>1959</v>
      </c>
      <c r="I37" s="182" t="s">
        <v>32</v>
      </c>
      <c r="J37" s="184">
        <v>0.72986111111111107</v>
      </c>
      <c r="K37" s="185">
        <v>0.37569444444444439</v>
      </c>
      <c r="L37" s="145">
        <v>10</v>
      </c>
      <c r="M37" s="187">
        <v>51</v>
      </c>
      <c r="N37" s="194"/>
      <c r="O37" s="195"/>
      <c r="P37" s="182"/>
      <c r="Q37" s="182"/>
      <c r="R37" s="182">
        <v>1</v>
      </c>
      <c r="S37" s="195">
        <v>1</v>
      </c>
      <c r="T37" s="182">
        <v>1</v>
      </c>
      <c r="U37" s="182"/>
      <c r="V37" s="145"/>
      <c r="W37" s="182">
        <v>1</v>
      </c>
      <c r="X37" s="195">
        <v>1</v>
      </c>
      <c r="Y37" s="145"/>
      <c r="Z37" s="182"/>
      <c r="AA37" s="182"/>
      <c r="AB37" s="190"/>
      <c r="AC37" s="182">
        <v>1</v>
      </c>
      <c r="AD37" s="182">
        <v>1</v>
      </c>
      <c r="AE37" s="182">
        <v>1</v>
      </c>
      <c r="AF37" s="195"/>
      <c r="AG37" s="182"/>
      <c r="AH37" s="145"/>
      <c r="AI37" s="195">
        <v>1</v>
      </c>
      <c r="AJ37" s="182">
        <v>1</v>
      </c>
      <c r="AK37" s="188"/>
      <c r="AL37" s="145"/>
      <c r="AN37" s="69">
        <f>VLOOKUP(AO37,id!$A:$C,3,0)</f>
        <v>170</v>
      </c>
      <c r="AO37" s="69" t="str">
        <f t="shared" si="9"/>
        <v>MałodobryWojciech1959</v>
      </c>
      <c r="AP37" s="69" t="str">
        <f t="shared" si="10"/>
        <v>Małodobry</v>
      </c>
      <c r="AQ37" s="69" t="str">
        <f t="shared" si="11"/>
        <v>Wojciech</v>
      </c>
      <c r="AR37" s="69" t="str">
        <f t="shared" si="3"/>
        <v>OMEGA-MIECHÓW</v>
      </c>
      <c r="AS37" s="69">
        <f t="shared" si="4"/>
        <v>1959</v>
      </c>
      <c r="AT37" s="69">
        <f t="shared" si="12"/>
        <v>25.77787191537514</v>
      </c>
      <c r="AU37" s="69"/>
      <c r="AV37" s="69">
        <f t="shared" si="13"/>
        <v>0.97597042513863219</v>
      </c>
      <c r="AW37" s="69">
        <v>1</v>
      </c>
      <c r="AX37" s="69">
        <f t="shared" si="14"/>
        <v>1</v>
      </c>
      <c r="AY37" s="69">
        <f t="shared" si="15"/>
        <v>1</v>
      </c>
    </row>
    <row r="38" spans="1:51" ht="15" customHeight="1">
      <c r="A38" s="182">
        <v>44</v>
      </c>
      <c r="B38" s="145"/>
      <c r="C38" s="182">
        <v>36</v>
      </c>
      <c r="D38" s="183">
        <v>20</v>
      </c>
      <c r="E38" s="198" t="s">
        <v>15</v>
      </c>
      <c r="F38" s="198" t="s">
        <v>5087</v>
      </c>
      <c r="G38" s="198" t="s">
        <v>5088</v>
      </c>
      <c r="H38" s="182">
        <v>1981</v>
      </c>
      <c r="I38" s="182" t="s">
        <v>32</v>
      </c>
      <c r="J38" s="184">
        <v>0.77916666666666667</v>
      </c>
      <c r="K38" s="185">
        <v>0.42499999999999999</v>
      </c>
      <c r="L38" s="145">
        <v>9</v>
      </c>
      <c r="M38" s="187">
        <v>36</v>
      </c>
      <c r="N38" s="194">
        <v>1</v>
      </c>
      <c r="O38" s="195"/>
      <c r="P38" s="182"/>
      <c r="Q38" s="182"/>
      <c r="R38" s="182">
        <v>1</v>
      </c>
      <c r="S38" s="190"/>
      <c r="T38" s="182">
        <v>1</v>
      </c>
      <c r="U38" s="182">
        <v>1</v>
      </c>
      <c r="V38" s="182">
        <v>1</v>
      </c>
      <c r="W38" s="145"/>
      <c r="X38" s="195">
        <v>1</v>
      </c>
      <c r="Y38" s="145"/>
      <c r="Z38" s="182"/>
      <c r="AA38" s="182"/>
      <c r="AB38" s="195">
        <v>1</v>
      </c>
      <c r="AC38" s="145"/>
      <c r="AD38" s="145"/>
      <c r="AE38" s="182"/>
      <c r="AF38" s="195">
        <v>1</v>
      </c>
      <c r="AG38" s="182"/>
      <c r="AH38" s="145"/>
      <c r="AI38" s="195">
        <v>1</v>
      </c>
      <c r="AJ38" s="182"/>
      <c r="AK38" s="188"/>
      <c r="AL38" s="145"/>
      <c r="AN38" s="69">
        <f>VLOOKUP(AO38,id!$A:$C,3,0)</f>
        <v>205</v>
      </c>
      <c r="AO38" s="69" t="str">
        <f t="shared" si="9"/>
        <v>DuśkoPiotr1981</v>
      </c>
      <c r="AP38" s="69" t="str">
        <f t="shared" si="10"/>
        <v>Duśko</v>
      </c>
      <c r="AQ38" s="69" t="str">
        <f t="shared" si="11"/>
        <v>Piotr</v>
      </c>
      <c r="AR38" s="69" t="str">
        <f t="shared" si="3"/>
        <v>Formacja Śląsk</v>
      </c>
      <c r="AS38" s="69">
        <f t="shared" si="4"/>
        <v>1981</v>
      </c>
      <c r="AT38" s="69">
        <f t="shared" si="12"/>
        <v>18.196144881441278</v>
      </c>
      <c r="AU38" s="69"/>
      <c r="AV38" s="69">
        <f t="shared" si="13"/>
        <v>0.88398692810457502</v>
      </c>
      <c r="AW38" s="69">
        <v>1</v>
      </c>
      <c r="AX38" s="69">
        <f t="shared" si="14"/>
        <v>0.70588235294117652</v>
      </c>
      <c r="AY38" s="69">
        <f t="shared" si="15"/>
        <v>1</v>
      </c>
    </row>
  </sheetData>
  <hyperlinks>
    <hyperlink ref="G11" r:id="rId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8"/>
  <sheetViews>
    <sheetView workbookViewId="0">
      <selection activeCell="J19" sqref="J19"/>
    </sheetView>
  </sheetViews>
  <sheetFormatPr defaultColWidth="14.42578125" defaultRowHeight="15.75" customHeight="1"/>
  <cols>
    <col min="1" max="1" width="8.7109375" style="106" customWidth="1"/>
    <col min="2" max="2" width="8.28515625" style="106" customWidth="1"/>
    <col min="3" max="3" width="4" style="106" customWidth="1"/>
    <col min="4" max="4" width="10.5703125" style="106" bestFit="1" customWidth="1"/>
    <col min="5" max="5" width="13.42578125" style="106" bestFit="1" customWidth="1"/>
    <col min="6" max="6" width="33.42578125" style="106" customWidth="1"/>
    <col min="7" max="7" width="20.28515625" style="106" customWidth="1"/>
    <col min="8" max="8" width="4.42578125" style="106" customWidth="1"/>
    <col min="9" max="9" width="8.7109375" style="106" customWidth="1"/>
    <col min="10" max="10" width="8.140625" style="106" customWidth="1"/>
    <col min="11" max="11" width="6.85546875" style="106" bestFit="1" customWidth="1"/>
    <col min="12" max="12" width="4.42578125" style="106" customWidth="1"/>
    <col min="13" max="13" width="5" style="106" bestFit="1" customWidth="1"/>
    <col min="14" max="18" width="14.42578125" style="106"/>
    <col min="19" max="19" width="12" style="106" bestFit="1" customWidth="1"/>
    <col min="20" max="20" width="3.7109375" style="106" customWidth="1"/>
    <col min="21" max="21" width="9.28515625" style="106" customWidth="1"/>
    <col min="22" max="22" width="7.7109375" style="106" customWidth="1"/>
    <col min="23" max="23" width="8.140625" style="106" customWidth="1"/>
    <col min="24" max="24" width="8.5703125" style="106" customWidth="1"/>
    <col min="25" max="16384" width="14.42578125" style="106"/>
  </cols>
  <sheetData>
    <row r="1" spans="1:24" ht="18.75" customHeight="1"/>
    <row r="2" spans="1:24" ht="34.5" customHeight="1">
      <c r="A2" t="s">
        <v>3448</v>
      </c>
      <c r="B2" t="s">
        <v>4154</v>
      </c>
      <c r="C2" t="s">
        <v>3487</v>
      </c>
      <c r="D2" t="s">
        <v>157</v>
      </c>
      <c r="E2" t="s">
        <v>95</v>
      </c>
      <c r="F2" t="s">
        <v>3446</v>
      </c>
      <c r="G2" t="s">
        <v>3489</v>
      </c>
      <c r="H2" t="s">
        <v>808</v>
      </c>
      <c r="I2" t="s">
        <v>3453</v>
      </c>
      <c r="J2" t="s">
        <v>3452</v>
      </c>
      <c r="K2" t="s">
        <v>889</v>
      </c>
      <c r="M2" s="13" t="s">
        <v>67</v>
      </c>
      <c r="N2" s="13" t="s">
        <v>68</v>
      </c>
      <c r="O2" s="9" t="s">
        <v>95</v>
      </c>
      <c r="P2" s="9" t="s">
        <v>96</v>
      </c>
      <c r="Q2" s="9" t="s">
        <v>71</v>
      </c>
      <c r="R2" s="9" t="s">
        <v>69</v>
      </c>
      <c r="S2" s="9" t="s">
        <v>40</v>
      </c>
      <c r="T2" s="9"/>
      <c r="U2" s="9" t="s">
        <v>37</v>
      </c>
      <c r="V2" s="9" t="s">
        <v>38</v>
      </c>
      <c r="W2" s="9" t="s">
        <v>31</v>
      </c>
      <c r="X2" s="9" t="s">
        <v>39</v>
      </c>
    </row>
    <row r="3" spans="1:24" ht="12.75">
      <c r="A3">
        <v>25</v>
      </c>
      <c r="B3">
        <v>1</v>
      </c>
      <c r="C3">
        <v>151</v>
      </c>
      <c r="D3" t="s">
        <v>329</v>
      </c>
      <c r="E3" t="s">
        <v>226</v>
      </c>
      <c r="F3" t="s">
        <v>330</v>
      </c>
      <c r="G3" t="s">
        <v>1307</v>
      </c>
      <c r="H3" t="s">
        <v>0</v>
      </c>
      <c r="I3">
        <v>21</v>
      </c>
      <c r="J3" s="82">
        <v>0.36157407407407405</v>
      </c>
      <c r="K3">
        <v>1975</v>
      </c>
      <c r="M3" s="13">
        <f>VLOOKUP(N3,id!$A:$C,3,0)</f>
        <v>96</v>
      </c>
      <c r="N3" s="13" t="str">
        <f t="shared" ref="N3:N6" si="0">O3&amp;P3&amp;R3</f>
        <v>AdamczykEwa1975</v>
      </c>
      <c r="O3" s="9" t="str">
        <f t="shared" ref="O3:O6" si="1">E3</f>
        <v>Adamczyk</v>
      </c>
      <c r="P3" s="9" t="str">
        <f t="shared" ref="P3:P6" si="2">D3</f>
        <v>Ewa</v>
      </c>
      <c r="Q3" s="9" t="str">
        <f t="shared" ref="Q3:Q6" si="3">F3</f>
        <v>Zbieranina z Niesięcina</v>
      </c>
      <c r="R3" s="9">
        <f t="shared" ref="R3:R6" si="4">K3</f>
        <v>1975</v>
      </c>
      <c r="S3" s="9">
        <v>100</v>
      </c>
      <c r="T3" s="9"/>
      <c r="U3" s="9"/>
      <c r="V3" s="9"/>
      <c r="W3" s="9"/>
      <c r="X3" s="9"/>
    </row>
    <row r="4" spans="1:24" ht="12.75">
      <c r="A4">
        <v>35</v>
      </c>
      <c r="B4">
        <v>2</v>
      </c>
      <c r="C4">
        <v>30</v>
      </c>
      <c r="D4" t="s">
        <v>271</v>
      </c>
      <c r="E4" t="s">
        <v>743</v>
      </c>
      <c r="F4" t="s">
        <v>742</v>
      </c>
      <c r="G4" t="s">
        <v>234</v>
      </c>
      <c r="H4" t="s">
        <v>0</v>
      </c>
      <c r="I4">
        <v>16</v>
      </c>
      <c r="J4" s="82">
        <v>0.35671296296296301</v>
      </c>
      <c r="K4">
        <v>1983</v>
      </c>
      <c r="M4" s="13">
        <f>VLOOKUP(N4,id!$A:$C,3,0)</f>
        <v>105</v>
      </c>
      <c r="N4" s="13" t="str">
        <f t="shared" si="0"/>
        <v>RychlikAnna1983</v>
      </c>
      <c r="O4" s="9" t="str">
        <f t="shared" si="1"/>
        <v>Rychlik</v>
      </c>
      <c r="P4" s="9" t="str">
        <f t="shared" si="2"/>
        <v>Anna</v>
      </c>
      <c r="Q4" s="9" t="str">
        <f t="shared" si="3"/>
        <v>OrientAkcja</v>
      </c>
      <c r="R4" s="9">
        <f t="shared" si="4"/>
        <v>1983</v>
      </c>
      <c r="S4" s="9">
        <f t="shared" ref="S4" si="5">S3*IF(W4&lt;1,W4,IF(X4&lt;1,X4,IF(V4&lt;1,V4,IF(U4&lt;1,U4,1))))</f>
        <v>76.19047619047619</v>
      </c>
      <c r="T4" s="9"/>
      <c r="U4" s="9">
        <f t="shared" ref="U4" si="6">J3/J4</f>
        <v>1.0136275146009084</v>
      </c>
      <c r="V4" s="9">
        <f t="shared" ref="V4" si="7">I4/I3</f>
        <v>0.76190476190476186</v>
      </c>
      <c r="W4" s="9">
        <v>1</v>
      </c>
      <c r="X4" s="9">
        <v>1</v>
      </c>
    </row>
    <row r="5" spans="1:24" ht="12.75">
      <c r="A5">
        <v>41</v>
      </c>
      <c r="B5">
        <v>3</v>
      </c>
      <c r="C5">
        <v>42</v>
      </c>
      <c r="D5" t="s">
        <v>329</v>
      </c>
      <c r="E5" t="s">
        <v>1536</v>
      </c>
      <c r="F5"/>
      <c r="G5" t="s">
        <v>5089</v>
      </c>
      <c r="H5" t="s">
        <v>0</v>
      </c>
      <c r="I5">
        <v>12</v>
      </c>
      <c r="J5" s="82">
        <v>0.36539351851851848</v>
      </c>
      <c r="K5">
        <v>1974</v>
      </c>
      <c r="M5" s="13">
        <f>VLOOKUP(N5,id!$A:$C,3,0)</f>
        <v>142</v>
      </c>
      <c r="N5" s="13" t="str">
        <f t="shared" si="0"/>
        <v>Urbanik-RedoEwa1974</v>
      </c>
      <c r="O5" s="9" t="str">
        <f t="shared" si="1"/>
        <v>Urbanik-Redo</v>
      </c>
      <c r="P5" s="9" t="str">
        <f t="shared" si="2"/>
        <v>Ewa</v>
      </c>
      <c r="Q5" s="9">
        <f t="shared" si="3"/>
        <v>0</v>
      </c>
      <c r="R5" s="9">
        <f t="shared" si="4"/>
        <v>1974</v>
      </c>
      <c r="S5" s="9">
        <f t="shared" ref="S5" si="8">S4*IF(W5&lt;1,W5,IF(X5&lt;1,X5,IF(V5&lt;1,V5,IF(U5&lt;1,U5,1))))</f>
        <v>57.142857142857139</v>
      </c>
      <c r="T5" s="9"/>
      <c r="U5" s="9">
        <f t="shared" ref="U5" si="9">J4/J5</f>
        <v>0.97624326892619595</v>
      </c>
      <c r="V5" s="9">
        <f t="shared" ref="V5" si="10">I5/I4</f>
        <v>0.75</v>
      </c>
      <c r="W5" s="9">
        <v>1</v>
      </c>
      <c r="X5" s="9">
        <v>1</v>
      </c>
    </row>
    <row r="6" spans="1:24" ht="12.75">
      <c r="A6">
        <v>44</v>
      </c>
      <c r="B6">
        <v>4</v>
      </c>
      <c r="C6">
        <v>38</v>
      </c>
      <c r="D6" t="s">
        <v>203</v>
      </c>
      <c r="E6" t="s">
        <v>5090</v>
      </c>
      <c r="F6"/>
      <c r="G6" t="s">
        <v>234</v>
      </c>
      <c r="H6" t="s">
        <v>0</v>
      </c>
      <c r="I6">
        <v>10</v>
      </c>
      <c r="J6" s="82">
        <v>0.33153935185185185</v>
      </c>
      <c r="K6">
        <v>1984</v>
      </c>
      <c r="M6" s="13">
        <f>VLOOKUP(N6,id!$A:$C,3,0)</f>
        <v>212</v>
      </c>
      <c r="N6" s="13" t="str">
        <f t="shared" si="0"/>
        <v>WagnerMonika1984</v>
      </c>
      <c r="O6" s="9" t="str">
        <f t="shared" si="1"/>
        <v>Wagner</v>
      </c>
      <c r="P6" s="9" t="str">
        <f t="shared" si="2"/>
        <v>Monika</v>
      </c>
      <c r="Q6" s="9">
        <f t="shared" si="3"/>
        <v>0</v>
      </c>
      <c r="R6" s="9">
        <f t="shared" si="4"/>
        <v>1984</v>
      </c>
      <c r="S6" s="9">
        <f t="shared" ref="S6" si="11">S5*IF(W6&lt;1,W6,IF(X6&lt;1,X6,IF(V6&lt;1,V6,IF(U6&lt;1,U6,1))))</f>
        <v>47.61904761904762</v>
      </c>
      <c r="T6" s="9"/>
      <c r="U6" s="9">
        <f t="shared" ref="U6" si="12">J5/J6</f>
        <v>1.1021120614417872</v>
      </c>
      <c r="V6" s="9">
        <f t="shared" ref="V6" si="13">I6/I5</f>
        <v>0.83333333333333337</v>
      </c>
      <c r="W6" s="9">
        <v>1</v>
      </c>
      <c r="X6" s="9">
        <v>1</v>
      </c>
    </row>
    <row r="7" spans="1:24" ht="12.75">
      <c r="A7"/>
      <c r="B7"/>
      <c r="C7"/>
      <c r="D7"/>
      <c r="E7"/>
      <c r="F7"/>
      <c r="G7"/>
      <c r="H7"/>
      <c r="I7"/>
      <c r="J7" s="82"/>
      <c r="K7"/>
      <c r="M7" s="13"/>
      <c r="N7" s="13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12.75">
      <c r="A8"/>
      <c r="B8"/>
      <c r="C8"/>
      <c r="D8"/>
      <c r="E8"/>
      <c r="F8"/>
      <c r="G8"/>
      <c r="H8"/>
      <c r="I8"/>
      <c r="J8" s="82"/>
      <c r="K8"/>
      <c r="M8" s="13"/>
      <c r="N8" s="13"/>
      <c r="O8" s="9"/>
      <c r="P8" s="9"/>
      <c r="Q8" s="9"/>
      <c r="R8" s="9"/>
      <c r="S8" s="9"/>
      <c r="T8" s="9"/>
      <c r="U8" s="9"/>
      <c r="V8" s="9"/>
      <c r="W8" s="9"/>
      <c r="X8" s="9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57"/>
  <sheetViews>
    <sheetView workbookViewId="0">
      <selection activeCell="J19" sqref="J19"/>
    </sheetView>
  </sheetViews>
  <sheetFormatPr defaultColWidth="14.42578125" defaultRowHeight="15.75" customHeight="1"/>
  <cols>
    <col min="1" max="1" width="8.7109375" style="106" customWidth="1"/>
    <col min="2" max="2" width="8.28515625" style="106" customWidth="1"/>
    <col min="3" max="3" width="4" style="106" customWidth="1"/>
    <col min="4" max="4" width="10.5703125" style="106" bestFit="1" customWidth="1"/>
    <col min="5" max="5" width="13.42578125" style="106" bestFit="1" customWidth="1"/>
    <col min="6" max="6" width="33.42578125" style="106" customWidth="1"/>
    <col min="7" max="7" width="20.28515625" style="106" customWidth="1"/>
    <col min="8" max="8" width="4.42578125" style="106" customWidth="1"/>
    <col min="9" max="9" width="8.7109375" style="106" customWidth="1"/>
    <col min="10" max="10" width="8.140625" style="106" customWidth="1"/>
    <col min="11" max="11" width="6.85546875" style="106" bestFit="1" customWidth="1"/>
    <col min="12" max="12" width="4.42578125" style="106" customWidth="1"/>
    <col min="13" max="13" width="5" style="106" bestFit="1" customWidth="1"/>
    <col min="14" max="18" width="14.42578125" style="106"/>
    <col min="19" max="19" width="12" style="106" bestFit="1" customWidth="1"/>
    <col min="20" max="20" width="3.7109375" style="106" customWidth="1"/>
    <col min="21" max="21" width="9.28515625" style="106" customWidth="1"/>
    <col min="22" max="22" width="7.7109375" style="106" customWidth="1"/>
    <col min="23" max="23" width="8.140625" style="106" customWidth="1"/>
    <col min="24" max="24" width="8.5703125" style="106" customWidth="1"/>
    <col min="25" max="16384" width="14.42578125" style="106"/>
  </cols>
  <sheetData>
    <row r="1" spans="1:24" ht="18.75" customHeight="1"/>
    <row r="2" spans="1:24" ht="34.5" customHeight="1">
      <c r="A2" t="s">
        <v>3448</v>
      </c>
      <c r="B2" t="s">
        <v>4154</v>
      </c>
      <c r="C2" t="s">
        <v>3487</v>
      </c>
      <c r="D2" t="s">
        <v>157</v>
      </c>
      <c r="E2" t="s">
        <v>95</v>
      </c>
      <c r="F2" t="s">
        <v>3446</v>
      </c>
      <c r="G2" t="s">
        <v>3489</v>
      </c>
      <c r="H2" t="s">
        <v>808</v>
      </c>
      <c r="I2" t="s">
        <v>3453</v>
      </c>
      <c r="J2" t="s">
        <v>3452</v>
      </c>
      <c r="K2" t="s">
        <v>889</v>
      </c>
      <c r="M2" s="13" t="s">
        <v>67</v>
      </c>
      <c r="N2" s="13" t="s">
        <v>68</v>
      </c>
      <c r="O2" s="9" t="s">
        <v>95</v>
      </c>
      <c r="P2" s="9" t="s">
        <v>96</v>
      </c>
      <c r="Q2" s="9" t="s">
        <v>71</v>
      </c>
      <c r="R2" s="9" t="s">
        <v>69</v>
      </c>
      <c r="S2" s="9" t="s">
        <v>40</v>
      </c>
      <c r="T2" s="9"/>
      <c r="U2" s="9" t="s">
        <v>37</v>
      </c>
      <c r="V2" s="9" t="s">
        <v>38</v>
      </c>
      <c r="W2" s="9" t="s">
        <v>31</v>
      </c>
      <c r="X2" s="9" t="s">
        <v>39</v>
      </c>
    </row>
    <row r="3" spans="1:24" ht="12.75">
      <c r="A3">
        <v>1</v>
      </c>
      <c r="B3">
        <v>1</v>
      </c>
      <c r="C3">
        <v>27</v>
      </c>
      <c r="D3" t="s">
        <v>237</v>
      </c>
      <c r="E3" t="s">
        <v>241</v>
      </c>
      <c r="F3" t="s">
        <v>232</v>
      </c>
      <c r="G3" t="s">
        <v>1312</v>
      </c>
      <c r="H3" t="s">
        <v>32</v>
      </c>
      <c r="I3">
        <v>25</v>
      </c>
      <c r="J3" s="82">
        <v>0.31025462962962963</v>
      </c>
      <c r="K3">
        <v>1979</v>
      </c>
      <c r="M3" s="13">
        <f>VLOOKUP(N3,id!$A:$C,3,0)</f>
        <v>5</v>
      </c>
      <c r="N3" s="13" t="str">
        <f t="shared" ref="N3:N43" si="0">O3&amp;P3&amp;R3</f>
        <v>WalentowskiRadosław1979</v>
      </c>
      <c r="O3" s="9" t="str">
        <f>E3</f>
        <v>Walentowski</v>
      </c>
      <c r="P3" s="9" t="str">
        <f>D3</f>
        <v>Radosław</v>
      </c>
      <c r="Q3" s="9" t="str">
        <f>F3</f>
        <v>LosMaruderos</v>
      </c>
      <c r="R3" s="9">
        <f>K3</f>
        <v>1979</v>
      </c>
      <c r="S3" s="9">
        <v>100</v>
      </c>
      <c r="T3" s="9"/>
      <c r="U3" s="9"/>
      <c r="V3" s="9"/>
      <c r="W3" s="9"/>
      <c r="X3" s="9"/>
    </row>
    <row r="4" spans="1:24" ht="12.75">
      <c r="A4">
        <v>2</v>
      </c>
      <c r="B4">
        <v>2</v>
      </c>
      <c r="C4">
        <v>47</v>
      </c>
      <c r="D4" t="s">
        <v>73</v>
      </c>
      <c r="E4" t="s">
        <v>74</v>
      </c>
      <c r="F4" t="s">
        <v>4843</v>
      </c>
      <c r="G4" t="s">
        <v>242</v>
      </c>
      <c r="H4" t="s">
        <v>32</v>
      </c>
      <c r="I4">
        <v>25</v>
      </c>
      <c r="J4" s="82">
        <v>0.31649305555555557</v>
      </c>
      <c r="K4">
        <v>1992</v>
      </c>
      <c r="M4" s="13">
        <f>VLOOKUP(N4,id!$A:$C,3,0)</f>
        <v>4</v>
      </c>
      <c r="N4" s="13" t="str">
        <f t="shared" si="0"/>
        <v>JakubekKrystian1992</v>
      </c>
      <c r="O4" s="9" t="str">
        <f t="shared" ref="O4:O43" si="1">E4</f>
        <v>Jakubek</v>
      </c>
      <c r="P4" s="9" t="str">
        <f t="shared" ref="P4:P43" si="2">D4</f>
        <v>Krystian</v>
      </c>
      <c r="Q4" s="9" t="str">
        <f t="shared" ref="Q4:Q43" si="3">F4</f>
        <v>ULTRAdventure</v>
      </c>
      <c r="R4" s="9">
        <f t="shared" ref="R4:R43" si="4">K4</f>
        <v>1992</v>
      </c>
      <c r="S4" s="9">
        <f t="shared" ref="S4" si="5">S3*IF(W4&lt;1,W4,IF(X4&lt;1,X4,IF(V4&lt;1,V4,IF(U4&lt;1,U4,1))))</f>
        <v>98.028890107880784</v>
      </c>
      <c r="T4" s="9"/>
      <c r="U4" s="9">
        <f>J3/J4</f>
        <v>0.98028890107880784</v>
      </c>
      <c r="V4" s="9">
        <f>I4/I3</f>
        <v>1</v>
      </c>
      <c r="W4" s="9">
        <v>1</v>
      </c>
      <c r="X4" s="9">
        <v>1</v>
      </c>
    </row>
    <row r="5" spans="1:24" ht="12.75">
      <c r="A5">
        <v>3</v>
      </c>
      <c r="B5">
        <v>3</v>
      </c>
      <c r="C5">
        <v>1</v>
      </c>
      <c r="D5" t="s">
        <v>378</v>
      </c>
      <c r="E5" t="s">
        <v>1284</v>
      </c>
      <c r="F5" t="s">
        <v>822</v>
      </c>
      <c r="G5" t="s">
        <v>3496</v>
      </c>
      <c r="H5" t="s">
        <v>32</v>
      </c>
      <c r="I5">
        <v>25</v>
      </c>
      <c r="J5" s="82">
        <v>0.32222222222222224</v>
      </c>
      <c r="K5">
        <v>1980</v>
      </c>
      <c r="M5" s="13">
        <f>VLOOKUP(N5,id!$A:$C,3,0)</f>
        <v>3</v>
      </c>
      <c r="N5" s="13" t="str">
        <f t="shared" si="0"/>
        <v>ŁosiewiczMariusz1980</v>
      </c>
      <c r="O5" s="9" t="str">
        <f t="shared" si="1"/>
        <v>Łosiewicz</v>
      </c>
      <c r="P5" s="9" t="str">
        <f t="shared" si="2"/>
        <v>Mariusz</v>
      </c>
      <c r="Q5" s="9" t="str">
        <f t="shared" si="3"/>
        <v>Morenka Team</v>
      </c>
      <c r="R5" s="9">
        <f t="shared" si="4"/>
        <v>1980</v>
      </c>
      <c r="S5" s="9">
        <f t="shared" ref="S5:S43" si="6">S4*IF(W5&lt;1,W5,IF(X5&lt;1,X5,IF(V5&lt;1,V5,IF(U5&lt;1,U5,1))))</f>
        <v>96.285919540229884</v>
      </c>
      <c r="T5" s="9"/>
      <c r="U5" s="9">
        <f t="shared" ref="U5:U43" si="7">J4/J5</f>
        <v>0.98221982758620685</v>
      </c>
      <c r="V5" s="9">
        <f t="shared" ref="V5:V43" si="8">I5/I4</f>
        <v>1</v>
      </c>
      <c r="W5" s="9">
        <v>1</v>
      </c>
      <c r="X5" s="9">
        <v>1</v>
      </c>
    </row>
    <row r="6" spans="1:24" ht="12.75">
      <c r="A6">
        <v>4</v>
      </c>
      <c r="B6">
        <v>4</v>
      </c>
      <c r="C6">
        <v>37</v>
      </c>
      <c r="D6" t="s">
        <v>79</v>
      </c>
      <c r="E6" t="s">
        <v>5071</v>
      </c>
      <c r="F6" t="s">
        <v>5091</v>
      </c>
      <c r="G6" t="s">
        <v>4978</v>
      </c>
      <c r="H6" t="s">
        <v>32</v>
      </c>
      <c r="I6">
        <v>25</v>
      </c>
      <c r="J6" s="82">
        <v>0.34259259259259256</v>
      </c>
      <c r="K6">
        <v>1985</v>
      </c>
      <c r="M6" s="13">
        <f>VLOOKUP(N6,id!$A:$C,3,0)</f>
        <v>188</v>
      </c>
      <c r="N6" s="13" t="str">
        <f t="shared" si="0"/>
        <v>SamborowskiAdam1985</v>
      </c>
      <c r="O6" s="9" t="str">
        <f t="shared" si="1"/>
        <v>Samborowski</v>
      </c>
      <c r="P6" s="9" t="str">
        <f t="shared" si="2"/>
        <v>Adam</v>
      </c>
      <c r="Q6" s="9" t="str">
        <f t="shared" si="3"/>
        <v>dietetykapodos.pl</v>
      </c>
      <c r="R6" s="9">
        <f t="shared" si="4"/>
        <v>1985</v>
      </c>
      <c r="S6" s="9">
        <f t="shared" si="6"/>
        <v>90.560810810810821</v>
      </c>
      <c r="T6" s="9"/>
      <c r="U6" s="9">
        <f t="shared" si="7"/>
        <v>0.9405405405405407</v>
      </c>
      <c r="V6" s="9">
        <f t="shared" si="8"/>
        <v>1</v>
      </c>
      <c r="W6" s="9">
        <v>1</v>
      </c>
      <c r="X6" s="9">
        <v>1</v>
      </c>
    </row>
    <row r="7" spans="1:24" ht="12.75">
      <c r="A7">
        <v>5</v>
      </c>
      <c r="B7">
        <v>5</v>
      </c>
      <c r="C7">
        <v>4</v>
      </c>
      <c r="D7" t="s">
        <v>15</v>
      </c>
      <c r="E7" t="s">
        <v>257</v>
      </c>
      <c r="F7" t="s">
        <v>4647</v>
      </c>
      <c r="G7" t="s">
        <v>197</v>
      </c>
      <c r="H7" t="s">
        <v>32</v>
      </c>
      <c r="I7">
        <v>25</v>
      </c>
      <c r="J7" s="82">
        <v>0.34270833333333334</v>
      </c>
      <c r="K7">
        <v>1985</v>
      </c>
      <c r="M7" s="13">
        <f>VLOOKUP(N7,id!$A:$C,3,0)</f>
        <v>186</v>
      </c>
      <c r="N7" s="13" t="str">
        <f t="shared" si="0"/>
        <v>BanaszkiewiczPiotr1985</v>
      </c>
      <c r="O7" s="9" t="str">
        <f t="shared" si="1"/>
        <v>Banaszkiewicz</v>
      </c>
      <c r="P7" s="9" t="str">
        <f t="shared" si="2"/>
        <v>Piotr</v>
      </c>
      <c r="Q7" s="9" t="str">
        <f t="shared" si="3"/>
        <v>Bike Orient / Compass</v>
      </c>
      <c r="R7" s="9">
        <f t="shared" si="4"/>
        <v>1985</v>
      </c>
      <c r="S7" s="9">
        <f t="shared" si="6"/>
        <v>90.530226274907122</v>
      </c>
      <c r="T7" s="9"/>
      <c r="U7" s="9">
        <f t="shared" si="7"/>
        <v>0.99966227625802084</v>
      </c>
      <c r="V7" s="9">
        <f t="shared" si="8"/>
        <v>1</v>
      </c>
      <c r="W7" s="9">
        <v>1</v>
      </c>
      <c r="X7" s="9">
        <v>1</v>
      </c>
    </row>
    <row r="8" spans="1:24" ht="12.75">
      <c r="A8">
        <v>5</v>
      </c>
      <c r="B8">
        <v>5</v>
      </c>
      <c r="C8">
        <v>12</v>
      </c>
      <c r="D8" t="s">
        <v>374</v>
      </c>
      <c r="E8" t="s">
        <v>3729</v>
      </c>
      <c r="F8"/>
      <c r="G8" t="s">
        <v>3718</v>
      </c>
      <c r="H8" t="s">
        <v>32</v>
      </c>
      <c r="I8">
        <v>25</v>
      </c>
      <c r="J8" s="82">
        <v>0.34270833333333334</v>
      </c>
      <c r="K8">
        <v>1990</v>
      </c>
      <c r="M8" s="13">
        <f>VLOOKUP(N8,id!$A:$C,3,0)</f>
        <v>131</v>
      </c>
      <c r="N8" s="13" t="str">
        <f t="shared" si="0"/>
        <v>DoboszPatryk1990</v>
      </c>
      <c r="O8" s="9" t="str">
        <f t="shared" si="1"/>
        <v>Dobosz</v>
      </c>
      <c r="P8" s="9" t="str">
        <f t="shared" si="2"/>
        <v>Patryk</v>
      </c>
      <c r="Q8" s="9">
        <f t="shared" si="3"/>
        <v>0</v>
      </c>
      <c r="R8" s="9">
        <f t="shared" si="4"/>
        <v>1990</v>
      </c>
      <c r="S8" s="9">
        <f t="shared" si="6"/>
        <v>90.530226274907122</v>
      </c>
      <c r="T8" s="9"/>
      <c r="U8" s="9">
        <f t="shared" si="7"/>
        <v>1</v>
      </c>
      <c r="V8" s="9">
        <f t="shared" si="8"/>
        <v>1</v>
      </c>
      <c r="W8" s="9">
        <v>1</v>
      </c>
      <c r="X8" s="9">
        <v>1</v>
      </c>
    </row>
    <row r="9" spans="1:24" ht="12.75">
      <c r="A9">
        <v>5</v>
      </c>
      <c r="B9">
        <v>5</v>
      </c>
      <c r="C9">
        <v>24</v>
      </c>
      <c r="D9" t="s">
        <v>378</v>
      </c>
      <c r="E9" t="s">
        <v>831</v>
      </c>
      <c r="F9"/>
      <c r="G9" t="s">
        <v>865</v>
      </c>
      <c r="H9" t="s">
        <v>32</v>
      </c>
      <c r="I9">
        <v>25</v>
      </c>
      <c r="J9" s="82">
        <v>0.34270833333333334</v>
      </c>
      <c r="K9">
        <v>1966</v>
      </c>
      <c r="M9" s="13">
        <f>VLOOKUP(N9,id!$A:$C,3,0)</f>
        <v>138</v>
      </c>
      <c r="N9" s="13" t="str">
        <f t="shared" si="0"/>
        <v>RudnickiMariusz1966</v>
      </c>
      <c r="O9" s="9" t="str">
        <f t="shared" si="1"/>
        <v>Rudnicki</v>
      </c>
      <c r="P9" s="9" t="str">
        <f t="shared" si="2"/>
        <v>Mariusz</v>
      </c>
      <c r="Q9" s="9">
        <f t="shared" si="3"/>
        <v>0</v>
      </c>
      <c r="R9" s="9">
        <f t="shared" si="4"/>
        <v>1966</v>
      </c>
      <c r="S9" s="9">
        <f t="shared" si="6"/>
        <v>90.530226274907122</v>
      </c>
      <c r="T9" s="9"/>
      <c r="U9" s="9">
        <f t="shared" si="7"/>
        <v>1</v>
      </c>
      <c r="V9" s="9">
        <f t="shared" si="8"/>
        <v>1</v>
      </c>
      <c r="W9" s="9">
        <v>1</v>
      </c>
      <c r="X9" s="9">
        <v>1</v>
      </c>
    </row>
    <row r="10" spans="1:24" ht="12.75">
      <c r="A10">
        <v>8</v>
      </c>
      <c r="B10">
        <v>8</v>
      </c>
      <c r="C10">
        <v>5</v>
      </c>
      <c r="D10" t="s">
        <v>22</v>
      </c>
      <c r="E10" t="s">
        <v>10</v>
      </c>
      <c r="F10"/>
      <c r="G10" t="s">
        <v>3396</v>
      </c>
      <c r="H10" t="s">
        <v>32</v>
      </c>
      <c r="I10">
        <v>25</v>
      </c>
      <c r="J10" s="82">
        <v>0.35167824074074078</v>
      </c>
      <c r="K10">
        <v>1975</v>
      </c>
      <c r="M10" s="13">
        <f>VLOOKUP(N10,id!$A:$C,3,0)</f>
        <v>13</v>
      </c>
      <c r="N10" s="13" t="str">
        <f t="shared" si="0"/>
        <v>CecułaKrzysztof1975</v>
      </c>
      <c r="O10" s="9" t="str">
        <f t="shared" si="1"/>
        <v>Cecuła</v>
      </c>
      <c r="P10" s="9" t="str">
        <f t="shared" si="2"/>
        <v>Krzysztof</v>
      </c>
      <c r="Q10" s="9">
        <f t="shared" si="3"/>
        <v>0</v>
      </c>
      <c r="R10" s="9">
        <f t="shared" si="4"/>
        <v>1975</v>
      </c>
      <c r="S10" s="9">
        <f t="shared" si="6"/>
        <v>88.221161757446097</v>
      </c>
      <c r="T10" s="9"/>
      <c r="U10" s="9">
        <f t="shared" si="7"/>
        <v>0.97449399374691448</v>
      </c>
      <c r="V10" s="9">
        <f t="shared" si="8"/>
        <v>1</v>
      </c>
      <c r="W10" s="9">
        <v>1</v>
      </c>
      <c r="X10" s="9">
        <v>1</v>
      </c>
    </row>
    <row r="11" spans="1:24" ht="12.75">
      <c r="A11">
        <v>9</v>
      </c>
      <c r="B11">
        <v>9</v>
      </c>
      <c r="C11">
        <v>14</v>
      </c>
      <c r="D11" t="s">
        <v>66</v>
      </c>
      <c r="E11" t="s">
        <v>963</v>
      </c>
      <c r="F11" t="s">
        <v>284</v>
      </c>
      <c r="G11" t="s">
        <v>4620</v>
      </c>
      <c r="H11" t="s">
        <v>32</v>
      </c>
      <c r="I11">
        <v>25</v>
      </c>
      <c r="J11" s="82">
        <v>0.35636574074074073</v>
      </c>
      <c r="K11">
        <v>1970</v>
      </c>
      <c r="M11" s="13">
        <f>VLOOKUP(N11,id!$A:$C,3,0)</f>
        <v>148</v>
      </c>
      <c r="N11" s="13" t="str">
        <f t="shared" si="0"/>
        <v>PońcMaciej1970</v>
      </c>
      <c r="O11" s="9" t="str">
        <f t="shared" si="1"/>
        <v>Pońc</v>
      </c>
      <c r="P11" s="9" t="str">
        <f t="shared" si="2"/>
        <v>Maciej</v>
      </c>
      <c r="Q11" s="9" t="str">
        <f t="shared" si="3"/>
        <v>Team360</v>
      </c>
      <c r="R11" s="9">
        <f t="shared" si="4"/>
        <v>1970</v>
      </c>
      <c r="S11" s="9">
        <f t="shared" si="6"/>
        <v>87.06073400454693</v>
      </c>
      <c r="T11" s="9"/>
      <c r="U11" s="9">
        <f t="shared" si="7"/>
        <v>0.98684637869438141</v>
      </c>
      <c r="V11" s="9">
        <f t="shared" si="8"/>
        <v>1</v>
      </c>
      <c r="W11" s="9">
        <v>1</v>
      </c>
      <c r="X11" s="9">
        <v>1</v>
      </c>
    </row>
    <row r="12" spans="1:24" ht="12.75">
      <c r="A12">
        <v>9</v>
      </c>
      <c r="B12">
        <v>9</v>
      </c>
      <c r="C12">
        <v>2</v>
      </c>
      <c r="D12" t="s">
        <v>55</v>
      </c>
      <c r="E12" t="s">
        <v>1517</v>
      </c>
      <c r="F12" t="s">
        <v>3652</v>
      </c>
      <c r="G12" t="s">
        <v>4982</v>
      </c>
      <c r="H12" t="s">
        <v>32</v>
      </c>
      <c r="I12">
        <v>25</v>
      </c>
      <c r="J12" s="82">
        <v>0.35636574074074073</v>
      </c>
      <c r="K12">
        <v>1982</v>
      </c>
      <c r="M12" s="13">
        <f>VLOOKUP(N12,id!$A:$C,3,0)</f>
        <v>145</v>
      </c>
      <c r="N12" s="13" t="str">
        <f t="shared" si="0"/>
        <v>WesołowskiMichał1982</v>
      </c>
      <c r="O12" s="9" t="str">
        <f t="shared" si="1"/>
        <v>Wesołowski</v>
      </c>
      <c r="P12" s="9" t="str">
        <f t="shared" si="2"/>
        <v>Michał</v>
      </c>
      <c r="Q12" s="9" t="str">
        <f t="shared" si="3"/>
        <v>www.dimen.pl</v>
      </c>
      <c r="R12" s="9">
        <f t="shared" si="4"/>
        <v>1982</v>
      </c>
      <c r="S12" s="9">
        <f t="shared" si="6"/>
        <v>87.06073400454693</v>
      </c>
      <c r="T12" s="9"/>
      <c r="U12" s="9">
        <f t="shared" si="7"/>
        <v>1</v>
      </c>
      <c r="V12" s="9">
        <f t="shared" si="8"/>
        <v>1</v>
      </c>
      <c r="W12" s="9">
        <v>1</v>
      </c>
      <c r="X12" s="9">
        <v>1</v>
      </c>
    </row>
    <row r="13" spans="1:24" ht="12.75">
      <c r="A13">
        <v>11</v>
      </c>
      <c r="B13">
        <v>11</v>
      </c>
      <c r="C13">
        <v>48</v>
      </c>
      <c r="D13" t="s">
        <v>147</v>
      </c>
      <c r="E13" t="s">
        <v>148</v>
      </c>
      <c r="F13"/>
      <c r="G13" t="s">
        <v>249</v>
      </c>
      <c r="H13" t="s">
        <v>32</v>
      </c>
      <c r="I13">
        <v>25</v>
      </c>
      <c r="J13" s="82">
        <v>0.36371527777777773</v>
      </c>
      <c r="K13">
        <v>1970</v>
      </c>
      <c r="M13" s="13">
        <f>VLOOKUP(N13,id!$A:$C,3,0)</f>
        <v>7</v>
      </c>
      <c r="N13" s="13" t="str">
        <f t="shared" si="0"/>
        <v>HołdakowskiWojciech1970</v>
      </c>
      <c r="O13" s="9" t="str">
        <f t="shared" si="1"/>
        <v>Hołdakowski</v>
      </c>
      <c r="P13" s="9" t="str">
        <f t="shared" si="2"/>
        <v>Wojciech</v>
      </c>
      <c r="Q13" s="9">
        <f t="shared" si="3"/>
        <v>0</v>
      </c>
      <c r="R13" s="9">
        <f t="shared" si="4"/>
        <v>1970</v>
      </c>
      <c r="S13" s="9">
        <f t="shared" si="6"/>
        <v>85.301511535401758</v>
      </c>
      <c r="T13" s="9"/>
      <c r="U13" s="9">
        <f t="shared" si="7"/>
        <v>0.97979315831344482</v>
      </c>
      <c r="V13" s="9">
        <f t="shared" si="8"/>
        <v>1</v>
      </c>
      <c r="W13" s="9">
        <v>1</v>
      </c>
      <c r="X13" s="9">
        <v>1</v>
      </c>
    </row>
    <row r="14" spans="1:24" ht="12.75">
      <c r="A14">
        <v>11</v>
      </c>
      <c r="B14">
        <v>11</v>
      </c>
      <c r="C14">
        <v>3</v>
      </c>
      <c r="D14" t="s">
        <v>59</v>
      </c>
      <c r="E14" t="s">
        <v>76</v>
      </c>
      <c r="F14" t="s">
        <v>5092</v>
      </c>
      <c r="G14" t="s">
        <v>242</v>
      </c>
      <c r="H14" t="s">
        <v>32</v>
      </c>
      <c r="I14">
        <v>25</v>
      </c>
      <c r="J14" s="82">
        <v>0.36371527777777773</v>
      </c>
      <c r="K14">
        <v>1986</v>
      </c>
      <c r="M14" s="13">
        <f>VLOOKUP(N14,id!$A:$C,3,0)</f>
        <v>128</v>
      </c>
      <c r="N14" s="13" t="str">
        <f t="shared" si="0"/>
        <v>MirowskiŁukasz1986</v>
      </c>
      <c r="O14" s="9" t="str">
        <f t="shared" si="1"/>
        <v>Mirowski</v>
      </c>
      <c r="P14" s="9" t="str">
        <f t="shared" si="2"/>
        <v>Łukasz</v>
      </c>
      <c r="Q14" s="9" t="str">
        <f t="shared" si="3"/>
        <v>ultrasudetygravelrace.com</v>
      </c>
      <c r="R14" s="9">
        <f t="shared" si="4"/>
        <v>1986</v>
      </c>
      <c r="S14" s="9">
        <f t="shared" si="6"/>
        <v>85.301511535401758</v>
      </c>
      <c r="T14" s="9"/>
      <c r="U14" s="9">
        <f t="shared" si="7"/>
        <v>1</v>
      </c>
      <c r="V14" s="9">
        <f t="shared" si="8"/>
        <v>1</v>
      </c>
      <c r="W14" s="9">
        <v>1</v>
      </c>
      <c r="X14" s="9">
        <v>1</v>
      </c>
    </row>
    <row r="15" spans="1:24" ht="13.15" customHeight="1">
      <c r="A15">
        <v>11</v>
      </c>
      <c r="B15">
        <v>11</v>
      </c>
      <c r="C15">
        <v>8</v>
      </c>
      <c r="D15" t="s">
        <v>22</v>
      </c>
      <c r="E15" t="s">
        <v>72</v>
      </c>
      <c r="F15"/>
      <c r="G15" t="s">
        <v>234</v>
      </c>
      <c r="H15" t="s">
        <v>32</v>
      </c>
      <c r="I15">
        <v>25</v>
      </c>
      <c r="J15" s="82">
        <v>0.36371527777777773</v>
      </c>
      <c r="K15">
        <v>1954</v>
      </c>
      <c r="M15" s="13">
        <f>VLOOKUP(N15,id!$A:$C,3,0)</f>
        <v>192</v>
      </c>
      <c r="N15" s="13" t="str">
        <f t="shared" si="0"/>
        <v>WiktorowskiKrzysztof1954</v>
      </c>
      <c r="O15" s="9" t="str">
        <f t="shared" si="1"/>
        <v>Wiktorowski</v>
      </c>
      <c r="P15" s="9" t="str">
        <f t="shared" si="2"/>
        <v>Krzysztof</v>
      </c>
      <c r="Q15" s="9">
        <f t="shared" si="3"/>
        <v>0</v>
      </c>
      <c r="R15" s="9">
        <f t="shared" si="4"/>
        <v>1954</v>
      </c>
      <c r="S15" s="9">
        <f t="shared" si="6"/>
        <v>85.301511535401758</v>
      </c>
      <c r="T15" s="9"/>
      <c r="U15" s="9">
        <f t="shared" si="7"/>
        <v>1</v>
      </c>
      <c r="V15" s="9">
        <f t="shared" si="8"/>
        <v>1</v>
      </c>
      <c r="W15" s="9">
        <v>1</v>
      </c>
      <c r="X15" s="9">
        <v>1</v>
      </c>
    </row>
    <row r="16" spans="1:24" ht="12.75">
      <c r="A16">
        <v>14</v>
      </c>
      <c r="B16">
        <v>14</v>
      </c>
      <c r="C16">
        <v>10</v>
      </c>
      <c r="D16" t="s">
        <v>44</v>
      </c>
      <c r="E16" t="s">
        <v>81</v>
      </c>
      <c r="F16" t="s">
        <v>181</v>
      </c>
      <c r="G16" t="s">
        <v>249</v>
      </c>
      <c r="H16" t="s">
        <v>32</v>
      </c>
      <c r="I16">
        <v>25</v>
      </c>
      <c r="J16" s="82">
        <v>0.36421296296296296</v>
      </c>
      <c r="K16">
        <v>1982</v>
      </c>
      <c r="M16" s="13">
        <f>VLOOKUP(N16,id!$A:$C,3,0)</f>
        <v>60</v>
      </c>
      <c r="N16" s="13" t="str">
        <f t="shared" si="0"/>
        <v>StefańskiTomasz1982</v>
      </c>
      <c r="O16" s="9" t="str">
        <f t="shared" si="1"/>
        <v>Stefański</v>
      </c>
      <c r="P16" s="9" t="str">
        <f t="shared" si="2"/>
        <v>Tomasz</v>
      </c>
      <c r="Q16" s="9" t="str">
        <f t="shared" si="3"/>
        <v>Welocypedy</v>
      </c>
      <c r="R16" s="9">
        <f t="shared" si="4"/>
        <v>1982</v>
      </c>
      <c r="S16" s="9">
        <f t="shared" si="6"/>
        <v>85.184949790263119</v>
      </c>
      <c r="T16" s="9"/>
      <c r="U16" s="9">
        <f t="shared" si="7"/>
        <v>0.99863353247743725</v>
      </c>
      <c r="V16" s="9">
        <f t="shared" si="8"/>
        <v>1</v>
      </c>
      <c r="W16" s="9">
        <v>1</v>
      </c>
      <c r="X16" s="9">
        <v>1</v>
      </c>
    </row>
    <row r="17" spans="1:24" ht="12.75">
      <c r="A17">
        <v>15</v>
      </c>
      <c r="B17">
        <v>15</v>
      </c>
      <c r="C17">
        <v>35</v>
      </c>
      <c r="D17" t="s">
        <v>135</v>
      </c>
      <c r="E17" t="s">
        <v>221</v>
      </c>
      <c r="F17"/>
      <c r="G17" t="s">
        <v>3410</v>
      </c>
      <c r="H17" t="s">
        <v>32</v>
      </c>
      <c r="I17">
        <v>24</v>
      </c>
      <c r="J17" s="82">
        <v>0.36371527777777773</v>
      </c>
      <c r="K17">
        <v>1973</v>
      </c>
      <c r="M17" s="13">
        <f>VLOOKUP(N17,id!$A:$C,3,0)</f>
        <v>151</v>
      </c>
      <c r="N17" s="13" t="str">
        <f t="shared" si="0"/>
        <v>StaszewskiDaniel1973</v>
      </c>
      <c r="O17" s="9" t="str">
        <f t="shared" si="1"/>
        <v>Staszewski</v>
      </c>
      <c r="P17" s="9" t="str">
        <f t="shared" si="2"/>
        <v>Daniel</v>
      </c>
      <c r="Q17" s="9">
        <f t="shared" si="3"/>
        <v>0</v>
      </c>
      <c r="R17" s="9">
        <f t="shared" si="4"/>
        <v>1973</v>
      </c>
      <c r="S17" s="9">
        <f t="shared" si="6"/>
        <v>81.777551798652595</v>
      </c>
      <c r="T17" s="9"/>
      <c r="U17" s="9">
        <f t="shared" si="7"/>
        <v>1.0013683373110582</v>
      </c>
      <c r="V17" s="9">
        <f t="shared" si="8"/>
        <v>0.96</v>
      </c>
      <c r="W17" s="9">
        <v>1</v>
      </c>
      <c r="X17" s="9">
        <v>1</v>
      </c>
    </row>
    <row r="18" spans="1:24" ht="12.75">
      <c r="A18">
        <v>16</v>
      </c>
      <c r="B18">
        <v>16</v>
      </c>
      <c r="C18">
        <v>13</v>
      </c>
      <c r="D18" t="s">
        <v>47</v>
      </c>
      <c r="E18" t="s">
        <v>179</v>
      </c>
      <c r="F18"/>
      <c r="G18" t="s">
        <v>3649</v>
      </c>
      <c r="H18" t="s">
        <v>32</v>
      </c>
      <c r="I18">
        <v>24</v>
      </c>
      <c r="J18" s="82">
        <v>0.36475694444444445</v>
      </c>
      <c r="K18">
        <v>1970</v>
      </c>
      <c r="M18" s="13">
        <f>VLOOKUP(N18,id!$A:$C,3,0)</f>
        <v>112</v>
      </c>
      <c r="N18" s="13" t="str">
        <f t="shared" si="0"/>
        <v>ZawadzkiArtur1970</v>
      </c>
      <c r="O18" s="9" t="str">
        <f t="shared" si="1"/>
        <v>Zawadzki</v>
      </c>
      <c r="P18" s="9" t="str">
        <f t="shared" si="2"/>
        <v>Artur</v>
      </c>
      <c r="Q18" s="9">
        <f t="shared" si="3"/>
        <v>0</v>
      </c>
      <c r="R18" s="9">
        <f t="shared" si="4"/>
        <v>1970</v>
      </c>
      <c r="S18" s="9">
        <f t="shared" si="6"/>
        <v>81.544012859674993</v>
      </c>
      <c r="T18" s="9"/>
      <c r="U18" s="9">
        <f t="shared" si="7"/>
        <v>0.99714421703950484</v>
      </c>
      <c r="V18" s="9">
        <f t="shared" si="8"/>
        <v>1</v>
      </c>
      <c r="W18" s="9">
        <v>1</v>
      </c>
      <c r="X18" s="9">
        <v>1</v>
      </c>
    </row>
    <row r="19" spans="1:24" ht="12.75">
      <c r="A19">
        <v>17</v>
      </c>
      <c r="B19">
        <v>17</v>
      </c>
      <c r="C19">
        <v>6</v>
      </c>
      <c r="D19" t="s">
        <v>358</v>
      </c>
      <c r="E19" t="s">
        <v>4621</v>
      </c>
      <c r="F19" t="s">
        <v>5093</v>
      </c>
      <c r="G19" t="s">
        <v>4412</v>
      </c>
      <c r="H19" t="s">
        <v>32</v>
      </c>
      <c r="I19">
        <v>24</v>
      </c>
      <c r="J19" s="82">
        <v>0.37785879629629626</v>
      </c>
      <c r="K19">
        <v>1985</v>
      </c>
      <c r="M19" s="13">
        <f>VLOOKUP(N19,id!$A:$C,3,0)</f>
        <v>213</v>
      </c>
      <c r="N19" s="13" t="str">
        <f t="shared" si="0"/>
        <v>ŚpionekArkadiusz1985</v>
      </c>
      <c r="O19" s="9" t="str">
        <f t="shared" si="1"/>
        <v>Śpionek</v>
      </c>
      <c r="P19" s="9" t="str">
        <f t="shared" si="2"/>
        <v>Arkadiusz</v>
      </c>
      <c r="Q19" s="9" t="str">
        <f t="shared" si="3"/>
        <v>Rowerowe Pabianice</v>
      </c>
      <c r="R19" s="9">
        <f t="shared" si="4"/>
        <v>1985</v>
      </c>
      <c r="S19" s="9">
        <f t="shared" si="6"/>
        <v>78.716560948101133</v>
      </c>
      <c r="T19" s="9"/>
      <c r="U19" s="9">
        <f t="shared" si="7"/>
        <v>0.96532606365056528</v>
      </c>
      <c r="V19" s="9">
        <f t="shared" si="8"/>
        <v>1</v>
      </c>
      <c r="W19" s="9">
        <v>1</v>
      </c>
      <c r="X19" s="9">
        <v>1</v>
      </c>
    </row>
    <row r="20" spans="1:24" ht="12.75">
      <c r="A20">
        <v>18</v>
      </c>
      <c r="B20">
        <v>18</v>
      </c>
      <c r="C20">
        <v>40</v>
      </c>
      <c r="D20" t="s">
        <v>86</v>
      </c>
      <c r="E20" t="s">
        <v>4167</v>
      </c>
      <c r="F20" t="s">
        <v>4164</v>
      </c>
      <c r="G20" t="s">
        <v>5094</v>
      </c>
      <c r="H20" t="s">
        <v>32</v>
      </c>
      <c r="I20">
        <v>23</v>
      </c>
      <c r="J20" s="82">
        <v>0.36776620370370372</v>
      </c>
      <c r="K20">
        <v>1977</v>
      </c>
      <c r="M20" s="13">
        <f>VLOOKUP(N20,id!$A:$C,3,0)</f>
        <v>136</v>
      </c>
      <c r="N20" s="13" t="str">
        <f t="shared" si="0"/>
        <v>KuczaJarosław1977</v>
      </c>
      <c r="O20" s="9" t="str">
        <f t="shared" si="1"/>
        <v>Kucza</v>
      </c>
      <c r="P20" s="9" t="str">
        <f t="shared" si="2"/>
        <v>Jarosław</v>
      </c>
      <c r="Q20" s="9" t="str">
        <f t="shared" si="3"/>
        <v>Pędzące Ślimaki</v>
      </c>
      <c r="R20" s="9">
        <f t="shared" si="4"/>
        <v>1977</v>
      </c>
      <c r="S20" s="9">
        <f t="shared" si="6"/>
        <v>75.436704241930258</v>
      </c>
      <c r="T20" s="9"/>
      <c r="U20" s="9">
        <f t="shared" si="7"/>
        <v>1.0274429583005507</v>
      </c>
      <c r="V20" s="9">
        <f t="shared" si="8"/>
        <v>0.95833333333333337</v>
      </c>
      <c r="W20" s="9">
        <v>1</v>
      </c>
      <c r="X20" s="9">
        <v>1</v>
      </c>
    </row>
    <row r="21" spans="1:24" ht="12.75">
      <c r="A21">
        <v>19</v>
      </c>
      <c r="B21">
        <v>19</v>
      </c>
      <c r="C21">
        <v>62</v>
      </c>
      <c r="D21" t="s">
        <v>26</v>
      </c>
      <c r="E21" t="s">
        <v>799</v>
      </c>
      <c r="F21" t="s">
        <v>1311</v>
      </c>
      <c r="G21" t="s">
        <v>234</v>
      </c>
      <c r="H21" t="s">
        <v>32</v>
      </c>
      <c r="I21">
        <v>23</v>
      </c>
      <c r="J21" s="82">
        <v>0.3758333333333333</v>
      </c>
      <c r="K21">
        <v>1986</v>
      </c>
      <c r="M21" s="13">
        <f>VLOOKUP(N21,id!$A:$C,3,0)</f>
        <v>30</v>
      </c>
      <c r="N21" s="13" t="str">
        <f t="shared" si="0"/>
        <v>JacakAndrzej1986</v>
      </c>
      <c r="O21" s="9" t="str">
        <f t="shared" si="1"/>
        <v>Jacak</v>
      </c>
      <c r="P21" s="9" t="str">
        <f t="shared" si="2"/>
        <v>Andrzej</v>
      </c>
      <c r="Q21" s="9" t="str">
        <f t="shared" si="3"/>
        <v>IT Orient</v>
      </c>
      <c r="R21" s="9">
        <f t="shared" si="4"/>
        <v>1986</v>
      </c>
      <c r="S21" s="9">
        <f t="shared" si="6"/>
        <v>73.81748205491914</v>
      </c>
      <c r="T21" s="9"/>
      <c r="U21" s="9">
        <f t="shared" si="7"/>
        <v>0.9785353535353537</v>
      </c>
      <c r="V21" s="9">
        <f t="shared" si="8"/>
        <v>1</v>
      </c>
      <c r="W21" s="9">
        <v>1</v>
      </c>
      <c r="X21" s="9">
        <v>1</v>
      </c>
    </row>
    <row r="22" spans="1:24" ht="12.75">
      <c r="A22">
        <v>20</v>
      </c>
      <c r="B22">
        <v>20</v>
      </c>
      <c r="C22">
        <v>34</v>
      </c>
      <c r="D22" t="s">
        <v>15</v>
      </c>
      <c r="E22" t="s">
        <v>1237</v>
      </c>
      <c r="F22"/>
      <c r="G22" t="s">
        <v>1346</v>
      </c>
      <c r="H22" t="s">
        <v>32</v>
      </c>
      <c r="I22">
        <v>22</v>
      </c>
      <c r="J22" s="82">
        <v>0.36707175925925922</v>
      </c>
      <c r="K22">
        <v>1976</v>
      </c>
      <c r="M22" s="13">
        <f>VLOOKUP(N22,id!$A:$C,3,0)</f>
        <v>111</v>
      </c>
      <c r="N22" s="13" t="str">
        <f t="shared" si="0"/>
        <v>NiewęgłowskiPiotr1976</v>
      </c>
      <c r="O22" s="9" t="str">
        <f t="shared" si="1"/>
        <v>Niewęgłowski</v>
      </c>
      <c r="P22" s="9" t="str">
        <f t="shared" si="2"/>
        <v>Piotr</v>
      </c>
      <c r="Q22" s="9">
        <f t="shared" si="3"/>
        <v>0</v>
      </c>
      <c r="R22" s="9">
        <f t="shared" si="4"/>
        <v>1976</v>
      </c>
      <c r="S22" s="9">
        <f t="shared" si="6"/>
        <v>70.608026313400913</v>
      </c>
      <c r="T22" s="9"/>
      <c r="U22" s="9">
        <f t="shared" si="7"/>
        <v>1.023868831783068</v>
      </c>
      <c r="V22" s="9">
        <f t="shared" si="8"/>
        <v>0.95652173913043481</v>
      </c>
      <c r="W22" s="9">
        <v>1</v>
      </c>
      <c r="X22" s="9">
        <v>1</v>
      </c>
    </row>
    <row r="23" spans="1:24" ht="12.75">
      <c r="A23">
        <v>21</v>
      </c>
      <c r="B23">
        <v>21</v>
      </c>
      <c r="C23">
        <v>15</v>
      </c>
      <c r="D23" t="s">
        <v>59</v>
      </c>
      <c r="E23" t="s">
        <v>3663</v>
      </c>
      <c r="F23"/>
      <c r="G23" t="s">
        <v>234</v>
      </c>
      <c r="H23" t="s">
        <v>32</v>
      </c>
      <c r="I23">
        <v>22</v>
      </c>
      <c r="J23" s="82">
        <v>0.37407407407407406</v>
      </c>
      <c r="K23">
        <v>1988</v>
      </c>
      <c r="M23" s="13">
        <f>VLOOKUP(N23,id!$A:$C,3,0)</f>
        <v>214</v>
      </c>
      <c r="N23" s="13" t="str">
        <f t="shared" si="0"/>
        <v>SompolińskiŁukasz1988</v>
      </c>
      <c r="O23" s="9" t="str">
        <f t="shared" si="1"/>
        <v>Sompoliński</v>
      </c>
      <c r="P23" s="9" t="str">
        <f t="shared" si="2"/>
        <v>Łukasz</v>
      </c>
      <c r="Q23" s="9">
        <f t="shared" si="3"/>
        <v>0</v>
      </c>
      <c r="R23" s="9">
        <f t="shared" si="4"/>
        <v>1988</v>
      </c>
      <c r="S23" s="9">
        <f t="shared" si="6"/>
        <v>69.286310474304145</v>
      </c>
      <c r="T23" s="9"/>
      <c r="U23" s="9">
        <f t="shared" si="7"/>
        <v>0.98128094059405935</v>
      </c>
      <c r="V23" s="9">
        <f t="shared" si="8"/>
        <v>1</v>
      </c>
      <c r="W23" s="9">
        <v>1</v>
      </c>
      <c r="X23" s="9">
        <v>1</v>
      </c>
    </row>
    <row r="24" spans="1:24" ht="12.75">
      <c r="A24">
        <v>22</v>
      </c>
      <c r="B24">
        <v>22</v>
      </c>
      <c r="C24">
        <v>88</v>
      </c>
      <c r="D24" t="s">
        <v>19</v>
      </c>
      <c r="E24" t="s">
        <v>18</v>
      </c>
      <c r="F24"/>
      <c r="G24" t="s">
        <v>229</v>
      </c>
      <c r="H24" t="s">
        <v>32</v>
      </c>
      <c r="I24">
        <v>22</v>
      </c>
      <c r="J24" s="82">
        <v>0.3743055555555555</v>
      </c>
      <c r="K24">
        <v>1964</v>
      </c>
      <c r="M24" s="13">
        <f>VLOOKUP(N24,id!$A:$C,3,0)</f>
        <v>24</v>
      </c>
      <c r="N24" s="13" t="str">
        <f t="shared" si="0"/>
        <v>LiszkaGrzegorz1964</v>
      </c>
      <c r="O24" s="9" t="str">
        <f t="shared" si="1"/>
        <v>Liszka</v>
      </c>
      <c r="P24" s="9" t="str">
        <f t="shared" si="2"/>
        <v>Grzegorz</v>
      </c>
      <c r="Q24" s="9">
        <f t="shared" si="3"/>
        <v>0</v>
      </c>
      <c r="R24" s="9">
        <f t="shared" si="4"/>
        <v>1964</v>
      </c>
      <c r="S24" s="9">
        <f t="shared" si="6"/>
        <v>69.243461797449299</v>
      </c>
      <c r="T24" s="9"/>
      <c r="U24" s="9">
        <f t="shared" si="7"/>
        <v>0.99938157081014234</v>
      </c>
      <c r="V24" s="9">
        <f t="shared" si="8"/>
        <v>1</v>
      </c>
      <c r="W24" s="9">
        <v>1</v>
      </c>
      <c r="X24" s="9">
        <v>1</v>
      </c>
    </row>
    <row r="25" spans="1:24" ht="12.75">
      <c r="A25">
        <v>23</v>
      </c>
      <c r="B25">
        <v>23</v>
      </c>
      <c r="C25">
        <v>49</v>
      </c>
      <c r="D25" t="s">
        <v>25</v>
      </c>
      <c r="E25" t="s">
        <v>2</v>
      </c>
      <c r="F25"/>
      <c r="G25" t="s">
        <v>249</v>
      </c>
      <c r="H25" t="s">
        <v>32</v>
      </c>
      <c r="I25">
        <v>22</v>
      </c>
      <c r="J25" s="82">
        <v>0.37517361111111108</v>
      </c>
      <c r="K25">
        <v>1958</v>
      </c>
      <c r="M25" s="13">
        <f>VLOOKUP(N25,id!$A:$C,3,0)</f>
        <v>180</v>
      </c>
      <c r="N25" s="13" t="str">
        <f t="shared" si="0"/>
        <v>Herman-IżyckiLeszek1958</v>
      </c>
      <c r="O25" s="9" t="str">
        <f t="shared" si="1"/>
        <v>Herman-Iżycki</v>
      </c>
      <c r="P25" s="9" t="str">
        <f t="shared" si="2"/>
        <v>Leszek</v>
      </c>
      <c r="Q25" s="9">
        <f t="shared" si="3"/>
        <v>0</v>
      </c>
      <c r="R25" s="9">
        <f t="shared" si="4"/>
        <v>1958</v>
      </c>
      <c r="S25" s="9">
        <f t="shared" si="6"/>
        <v>69.083250178297405</v>
      </c>
      <c r="T25" s="9"/>
      <c r="U25" s="9">
        <f t="shared" si="7"/>
        <v>0.99768625636279495</v>
      </c>
      <c r="V25" s="9">
        <f t="shared" si="8"/>
        <v>1</v>
      </c>
      <c r="W25" s="9">
        <v>1</v>
      </c>
      <c r="X25" s="9">
        <v>1</v>
      </c>
    </row>
    <row r="26" spans="1:24" ht="12.75">
      <c r="A26">
        <v>24</v>
      </c>
      <c r="B26">
        <v>24</v>
      </c>
      <c r="C26">
        <v>36</v>
      </c>
      <c r="D26" t="s">
        <v>147</v>
      </c>
      <c r="E26" t="s">
        <v>1542</v>
      </c>
      <c r="F26" t="s">
        <v>1637</v>
      </c>
      <c r="G26" t="s">
        <v>234</v>
      </c>
      <c r="H26" t="s">
        <v>32</v>
      </c>
      <c r="I26">
        <v>21</v>
      </c>
      <c r="J26" s="82">
        <v>0.35196759259259264</v>
      </c>
      <c r="K26">
        <v>1981</v>
      </c>
      <c r="M26" s="13">
        <f>VLOOKUP(N26,id!$A:$C,3,0)</f>
        <v>153</v>
      </c>
      <c r="N26" s="13" t="str">
        <f t="shared" si="0"/>
        <v>JonasWojciech1981</v>
      </c>
      <c r="O26" s="9" t="str">
        <f t="shared" si="1"/>
        <v>Jonas</v>
      </c>
      <c r="P26" s="9" t="str">
        <f t="shared" si="2"/>
        <v>Wojciech</v>
      </c>
      <c r="Q26" s="9" t="str">
        <f t="shared" si="3"/>
        <v>Wyrwidęby</v>
      </c>
      <c r="R26" s="9">
        <f t="shared" si="4"/>
        <v>1981</v>
      </c>
      <c r="S26" s="9">
        <f t="shared" si="6"/>
        <v>65.943102442920249</v>
      </c>
      <c r="T26" s="9"/>
      <c r="U26" s="9">
        <f t="shared" si="7"/>
        <v>1.0659322591252876</v>
      </c>
      <c r="V26" s="9">
        <f t="shared" si="8"/>
        <v>0.95454545454545459</v>
      </c>
      <c r="W26" s="9">
        <v>1</v>
      </c>
      <c r="X26" s="9">
        <v>1</v>
      </c>
    </row>
    <row r="27" spans="1:24" ht="12.75">
      <c r="A27">
        <v>25</v>
      </c>
      <c r="B27">
        <v>25</v>
      </c>
      <c r="C27">
        <v>150</v>
      </c>
      <c r="D27" t="s">
        <v>331</v>
      </c>
      <c r="E27" t="s">
        <v>226</v>
      </c>
      <c r="F27" t="s">
        <v>330</v>
      </c>
      <c r="G27" t="s">
        <v>1307</v>
      </c>
      <c r="H27" t="s">
        <v>32</v>
      </c>
      <c r="I27">
        <v>21</v>
      </c>
      <c r="J27" s="82">
        <v>0.36157407407407405</v>
      </c>
      <c r="K27">
        <v>1967</v>
      </c>
      <c r="M27" s="13">
        <f>VLOOKUP(N27,id!$A:$C,3,0)</f>
        <v>86</v>
      </c>
      <c r="N27" s="13" t="str">
        <f t="shared" si="0"/>
        <v>AdamczykJarek1967</v>
      </c>
      <c r="O27" s="9" t="str">
        <f t="shared" si="1"/>
        <v>Adamczyk</v>
      </c>
      <c r="P27" s="9" t="str">
        <f t="shared" si="2"/>
        <v>Jarek</v>
      </c>
      <c r="Q27" s="9" t="str">
        <f t="shared" si="3"/>
        <v>Zbieranina z Niesięcina</v>
      </c>
      <c r="R27" s="9">
        <f t="shared" si="4"/>
        <v>1967</v>
      </c>
      <c r="S27" s="9">
        <f t="shared" si="6"/>
        <v>64.191092999014245</v>
      </c>
      <c r="T27" s="9"/>
      <c r="U27" s="9">
        <f t="shared" si="7"/>
        <v>0.97343149807938556</v>
      </c>
      <c r="V27" s="9">
        <f t="shared" si="8"/>
        <v>1</v>
      </c>
      <c r="W27" s="9">
        <v>1</v>
      </c>
      <c r="X27" s="9">
        <v>1</v>
      </c>
    </row>
    <row r="28" spans="1:24" ht="13.15" customHeight="1">
      <c r="A28">
        <v>27</v>
      </c>
      <c r="B28">
        <v>26</v>
      </c>
      <c r="C28">
        <v>18</v>
      </c>
      <c r="D28" t="s">
        <v>44</v>
      </c>
      <c r="E28" t="s">
        <v>3665</v>
      </c>
      <c r="F28"/>
      <c r="G28" t="s">
        <v>234</v>
      </c>
      <c r="H28" t="s">
        <v>32</v>
      </c>
      <c r="I28">
        <v>21</v>
      </c>
      <c r="J28" s="82">
        <v>0.37165509259259261</v>
      </c>
      <c r="K28">
        <v>1987</v>
      </c>
      <c r="M28" s="13">
        <f>VLOOKUP(N28,id!$A:$C,3,0)</f>
        <v>215</v>
      </c>
      <c r="N28" s="13" t="str">
        <f t="shared" si="0"/>
        <v>ArkuszewskiTomasz1987</v>
      </c>
      <c r="O28" s="9" t="str">
        <f t="shared" si="1"/>
        <v>Arkuszewski</v>
      </c>
      <c r="P28" s="9" t="str">
        <f t="shared" si="2"/>
        <v>Tomasz</v>
      </c>
      <c r="Q28" s="9">
        <f t="shared" si="3"/>
        <v>0</v>
      </c>
      <c r="R28" s="9">
        <f t="shared" si="4"/>
        <v>1987</v>
      </c>
      <c r="S28" s="9">
        <f t="shared" si="6"/>
        <v>62.44993134094873</v>
      </c>
      <c r="T28" s="9"/>
      <c r="U28" s="9">
        <f t="shared" si="7"/>
        <v>0.97287533866899178</v>
      </c>
      <c r="V28" s="9">
        <f t="shared" si="8"/>
        <v>1</v>
      </c>
      <c r="W28" s="9">
        <v>1</v>
      </c>
      <c r="X28" s="9">
        <v>1</v>
      </c>
    </row>
    <row r="29" spans="1:24" ht="12.75">
      <c r="A29">
        <v>28</v>
      </c>
      <c r="B29">
        <v>27</v>
      </c>
      <c r="C29">
        <v>11</v>
      </c>
      <c r="D29" t="s">
        <v>674</v>
      </c>
      <c r="E29" t="s">
        <v>1289</v>
      </c>
      <c r="F29" t="s">
        <v>3834</v>
      </c>
      <c r="G29" t="s">
        <v>3507</v>
      </c>
      <c r="H29" t="s">
        <v>32</v>
      </c>
      <c r="I29">
        <v>21</v>
      </c>
      <c r="J29" s="82">
        <v>0.37465277777777778</v>
      </c>
      <c r="K29">
        <v>1973</v>
      </c>
      <c r="M29" s="13">
        <f>VLOOKUP(N29,id!$A:$C,3,0)</f>
        <v>108</v>
      </c>
      <c r="N29" s="13" t="str">
        <f t="shared" si="0"/>
        <v>GębarowskiPIOTR1973</v>
      </c>
      <c r="O29" s="9" t="str">
        <f t="shared" si="1"/>
        <v>Gębarowski</v>
      </c>
      <c r="P29" s="9" t="str">
        <f t="shared" si="2"/>
        <v>PIOTR</v>
      </c>
      <c r="Q29" s="9" t="str">
        <f t="shared" si="3"/>
        <v>MOPI.TEAM</v>
      </c>
      <c r="R29" s="9">
        <f t="shared" si="4"/>
        <v>1973</v>
      </c>
      <c r="S29" s="9">
        <f t="shared" si="6"/>
        <v>61.950254720086647</v>
      </c>
      <c r="T29" s="9"/>
      <c r="U29" s="9">
        <f t="shared" si="7"/>
        <v>0.991998764287921</v>
      </c>
      <c r="V29" s="9">
        <f t="shared" si="8"/>
        <v>1</v>
      </c>
      <c r="W29" s="9">
        <v>1</v>
      </c>
      <c r="X29" s="9">
        <v>1</v>
      </c>
    </row>
    <row r="30" spans="1:24" ht="12.75">
      <c r="A30">
        <v>29</v>
      </c>
      <c r="B30">
        <v>28</v>
      </c>
      <c r="C30">
        <v>33</v>
      </c>
      <c r="D30" t="s">
        <v>147</v>
      </c>
      <c r="E30" t="s">
        <v>946</v>
      </c>
      <c r="F30" t="s">
        <v>1221</v>
      </c>
      <c r="G30" t="s">
        <v>3743</v>
      </c>
      <c r="H30" t="s">
        <v>32</v>
      </c>
      <c r="I30">
        <v>20</v>
      </c>
      <c r="J30" s="82">
        <v>0.34658564814814818</v>
      </c>
      <c r="K30">
        <v>1979</v>
      </c>
      <c r="M30" s="13">
        <f>VLOOKUP(N30,id!$A:$C,3,0)</f>
        <v>154</v>
      </c>
      <c r="N30" s="13" t="str">
        <f t="shared" si="0"/>
        <v>KapustkaWojciech1979</v>
      </c>
      <c r="O30" s="9" t="str">
        <f t="shared" si="1"/>
        <v>Kapustka</v>
      </c>
      <c r="P30" s="9" t="str">
        <f t="shared" si="2"/>
        <v>Wojciech</v>
      </c>
      <c r="Q30" s="9" t="str">
        <f t="shared" si="3"/>
        <v>ArsBona</v>
      </c>
      <c r="R30" s="9">
        <f t="shared" si="4"/>
        <v>1979</v>
      </c>
      <c r="S30" s="9">
        <f t="shared" si="6"/>
        <v>59.000242590558706</v>
      </c>
      <c r="T30" s="9"/>
      <c r="U30" s="9">
        <f t="shared" si="7"/>
        <v>1.0809817999666054</v>
      </c>
      <c r="V30" s="9">
        <f t="shared" si="8"/>
        <v>0.95238095238095233</v>
      </c>
      <c r="W30" s="9">
        <v>1</v>
      </c>
      <c r="X30" s="9">
        <v>1</v>
      </c>
    </row>
    <row r="31" spans="1:24" ht="12.75">
      <c r="A31">
        <v>30</v>
      </c>
      <c r="B31">
        <v>29</v>
      </c>
      <c r="C31">
        <v>17</v>
      </c>
      <c r="D31" t="s">
        <v>274</v>
      </c>
      <c r="E31" t="s">
        <v>179</v>
      </c>
      <c r="F31"/>
      <c r="G31" t="s">
        <v>3649</v>
      </c>
      <c r="H31" t="s">
        <v>32</v>
      </c>
      <c r="I31">
        <v>20</v>
      </c>
      <c r="J31" s="82">
        <v>0.35364583333333338</v>
      </c>
      <c r="K31">
        <v>1998</v>
      </c>
      <c r="M31" s="13">
        <f>VLOOKUP(N31,id!$A:$C,3,0)</f>
        <v>216</v>
      </c>
      <c r="N31" s="13" t="str">
        <f t="shared" si="0"/>
        <v>ZawadzkiStanisław1998</v>
      </c>
      <c r="O31" s="9" t="str">
        <f t="shared" si="1"/>
        <v>Zawadzki</v>
      </c>
      <c r="P31" s="9" t="str">
        <f t="shared" si="2"/>
        <v>Stanisław</v>
      </c>
      <c r="Q31" s="9">
        <f t="shared" si="3"/>
        <v>0</v>
      </c>
      <c r="R31" s="9">
        <f t="shared" si="4"/>
        <v>1998</v>
      </c>
      <c r="S31" s="9">
        <f t="shared" si="6"/>
        <v>57.822361786099833</v>
      </c>
      <c r="T31" s="9"/>
      <c r="U31" s="9">
        <f t="shared" si="7"/>
        <v>0.98003600065455732</v>
      </c>
      <c r="V31" s="9">
        <f t="shared" si="8"/>
        <v>1</v>
      </c>
      <c r="W31" s="9">
        <v>1</v>
      </c>
      <c r="X31" s="9">
        <v>1</v>
      </c>
    </row>
    <row r="32" spans="1:24" ht="12.75">
      <c r="A32">
        <v>31</v>
      </c>
      <c r="B32">
        <v>30</v>
      </c>
      <c r="C32">
        <v>59</v>
      </c>
      <c r="D32" t="s">
        <v>358</v>
      </c>
      <c r="E32" t="s">
        <v>1291</v>
      </c>
      <c r="F32" t="s">
        <v>1258</v>
      </c>
      <c r="G32" t="s">
        <v>5095</v>
      </c>
      <c r="H32" t="s">
        <v>32</v>
      </c>
      <c r="I32">
        <v>18</v>
      </c>
      <c r="J32" s="82">
        <v>0.36539351851851848</v>
      </c>
      <c r="K32">
        <v>1974</v>
      </c>
      <c r="M32" s="13">
        <f>VLOOKUP(N32,id!$A:$C,3,0)</f>
        <v>217</v>
      </c>
      <c r="N32" s="13" t="str">
        <f t="shared" si="0"/>
        <v>DuszakArkadiusz1974</v>
      </c>
      <c r="O32" s="9" t="str">
        <f t="shared" si="1"/>
        <v>Duszak</v>
      </c>
      <c r="P32" s="9" t="str">
        <f t="shared" si="2"/>
        <v>Arkadiusz</v>
      </c>
      <c r="Q32" s="9" t="str">
        <f t="shared" si="3"/>
        <v>2PU</v>
      </c>
      <c r="R32" s="9">
        <f t="shared" si="4"/>
        <v>1974</v>
      </c>
      <c r="S32" s="9">
        <f t="shared" si="6"/>
        <v>52.040125607489848</v>
      </c>
      <c r="T32" s="9"/>
      <c r="U32" s="9">
        <f t="shared" si="7"/>
        <v>0.96784922394678519</v>
      </c>
      <c r="V32" s="9">
        <f t="shared" si="8"/>
        <v>0.9</v>
      </c>
      <c r="W32" s="9">
        <v>1</v>
      </c>
      <c r="X32" s="9">
        <v>1</v>
      </c>
    </row>
    <row r="33" spans="1:24" ht="12.75">
      <c r="A33">
        <v>32</v>
      </c>
      <c r="B33">
        <v>31</v>
      </c>
      <c r="C33">
        <v>41</v>
      </c>
      <c r="D33" t="s">
        <v>44</v>
      </c>
      <c r="E33" t="s">
        <v>65</v>
      </c>
      <c r="F33" t="s">
        <v>219</v>
      </c>
      <c r="G33" t="s">
        <v>218</v>
      </c>
      <c r="H33" t="s">
        <v>32</v>
      </c>
      <c r="I33">
        <v>18</v>
      </c>
      <c r="J33" s="82">
        <v>0.37274305555555554</v>
      </c>
      <c r="K33">
        <v>1963</v>
      </c>
      <c r="M33" s="13">
        <f>VLOOKUP(N33,id!$A:$C,3,0)</f>
        <v>133</v>
      </c>
      <c r="N33" s="13" t="str">
        <f t="shared" si="0"/>
        <v>SójkaTomasz1963</v>
      </c>
      <c r="O33" s="9" t="str">
        <f t="shared" si="1"/>
        <v>Sójka</v>
      </c>
      <c r="P33" s="9" t="str">
        <f t="shared" si="2"/>
        <v>Tomasz</v>
      </c>
      <c r="Q33" s="9" t="str">
        <f t="shared" si="3"/>
        <v>RKS Fiedorek</v>
      </c>
      <c r="R33" s="9">
        <f t="shared" si="4"/>
        <v>1963</v>
      </c>
      <c r="S33" s="9">
        <f t="shared" si="6"/>
        <v>51.014027804019705</v>
      </c>
      <c r="T33" s="9"/>
      <c r="U33" s="9">
        <f t="shared" si="7"/>
        <v>0.98028256481912746</v>
      </c>
      <c r="V33" s="9">
        <f t="shared" si="8"/>
        <v>1</v>
      </c>
      <c r="W33" s="9">
        <v>1</v>
      </c>
      <c r="X33" s="9">
        <v>1</v>
      </c>
    </row>
    <row r="34" spans="1:24" ht="12.75">
      <c r="A34">
        <v>33</v>
      </c>
      <c r="B34">
        <v>32</v>
      </c>
      <c r="C34">
        <v>20</v>
      </c>
      <c r="D34" t="s">
        <v>264</v>
      </c>
      <c r="E34" t="s">
        <v>4666</v>
      </c>
      <c r="F34" t="s">
        <v>3717</v>
      </c>
      <c r="G34" t="s">
        <v>249</v>
      </c>
      <c r="H34" t="s">
        <v>32</v>
      </c>
      <c r="I34">
        <v>17</v>
      </c>
      <c r="J34" s="82">
        <v>0.36701388888888892</v>
      </c>
      <c r="K34">
        <v>1978</v>
      </c>
      <c r="M34" s="13">
        <f>VLOOKUP(N34,id!$A:$C,3,0)</f>
        <v>218</v>
      </c>
      <c r="N34" s="13" t="str">
        <f t="shared" si="0"/>
        <v>BohdanowiczZbigniew1978</v>
      </c>
      <c r="O34" s="9" t="str">
        <f t="shared" si="1"/>
        <v>Bohdanowicz</v>
      </c>
      <c r="P34" s="9" t="str">
        <f t="shared" si="2"/>
        <v>Zbigniew</v>
      </c>
      <c r="Q34" s="9" t="str">
        <f t="shared" si="3"/>
        <v>SPeCe</v>
      </c>
      <c r="R34" s="9">
        <f t="shared" si="4"/>
        <v>1978</v>
      </c>
      <c r="S34" s="9">
        <f t="shared" si="6"/>
        <v>48.179915148240831</v>
      </c>
      <c r="T34" s="9"/>
      <c r="U34" s="9">
        <f t="shared" si="7"/>
        <v>1.0156102175969723</v>
      </c>
      <c r="V34" s="9">
        <f t="shared" si="8"/>
        <v>0.94444444444444442</v>
      </c>
      <c r="W34" s="9">
        <v>1</v>
      </c>
      <c r="X34" s="9">
        <v>1</v>
      </c>
    </row>
    <row r="35" spans="1:24" ht="12.75">
      <c r="A35">
        <v>33</v>
      </c>
      <c r="B35">
        <v>32</v>
      </c>
      <c r="C35">
        <v>21</v>
      </c>
      <c r="D35" t="s">
        <v>55</v>
      </c>
      <c r="E35" t="s">
        <v>1620</v>
      </c>
      <c r="F35" t="s">
        <v>3717</v>
      </c>
      <c r="G35" t="s">
        <v>249</v>
      </c>
      <c r="H35" t="s">
        <v>32</v>
      </c>
      <c r="I35">
        <v>17</v>
      </c>
      <c r="J35" s="82">
        <v>0.36701388888888892</v>
      </c>
      <c r="K35">
        <v>1980</v>
      </c>
      <c r="M35" s="13">
        <f>VLOOKUP(N35,id!$A:$C,3,0)</f>
        <v>121</v>
      </c>
      <c r="N35" s="13" t="str">
        <f t="shared" si="0"/>
        <v>Ścibor-RylskiMichał1980</v>
      </c>
      <c r="O35" s="9" t="str">
        <f t="shared" si="1"/>
        <v>Ścibor-Rylski</v>
      </c>
      <c r="P35" s="9" t="str">
        <f t="shared" si="2"/>
        <v>Michał</v>
      </c>
      <c r="Q35" s="9" t="str">
        <f t="shared" si="3"/>
        <v>SPeCe</v>
      </c>
      <c r="R35" s="9">
        <f t="shared" si="4"/>
        <v>1980</v>
      </c>
      <c r="S35" s="9">
        <f t="shared" si="6"/>
        <v>48.179915148240831</v>
      </c>
      <c r="T35" s="9"/>
      <c r="U35" s="9">
        <f t="shared" si="7"/>
        <v>1</v>
      </c>
      <c r="V35" s="9">
        <f t="shared" si="8"/>
        <v>1</v>
      </c>
      <c r="W35" s="9">
        <v>1</v>
      </c>
      <c r="X35" s="9">
        <v>1</v>
      </c>
    </row>
    <row r="36" spans="1:24" ht="12.75">
      <c r="A36">
        <v>35</v>
      </c>
      <c r="B36">
        <v>34</v>
      </c>
      <c r="C36">
        <v>69</v>
      </c>
      <c r="D36" t="s">
        <v>55</v>
      </c>
      <c r="E36" t="s">
        <v>5096</v>
      </c>
      <c r="F36" t="s">
        <v>5097</v>
      </c>
      <c r="G36" t="s">
        <v>234</v>
      </c>
      <c r="H36" t="s">
        <v>32</v>
      </c>
      <c r="I36">
        <v>16</v>
      </c>
      <c r="J36" s="82">
        <v>0.35671296296296301</v>
      </c>
      <c r="K36">
        <v>1983</v>
      </c>
      <c r="M36" s="13">
        <f>VLOOKUP(N36,id!$A:$C,3,0)</f>
        <v>219</v>
      </c>
      <c r="N36" s="13" t="str">
        <f t="shared" si="0"/>
        <v>TrzcinkaMichał1983</v>
      </c>
      <c r="O36" s="9" t="str">
        <f t="shared" si="1"/>
        <v>Trzcinka</v>
      </c>
      <c r="P36" s="9" t="str">
        <f t="shared" si="2"/>
        <v>Michał</v>
      </c>
      <c r="Q36" s="9" t="str">
        <f t="shared" si="3"/>
        <v>KS Ultra Team Łódź</v>
      </c>
      <c r="R36" s="9">
        <f t="shared" si="4"/>
        <v>1983</v>
      </c>
      <c r="S36" s="9">
        <f t="shared" si="6"/>
        <v>45.345802492461956</v>
      </c>
      <c r="T36" s="9"/>
      <c r="U36" s="9">
        <f t="shared" si="7"/>
        <v>1.0288773523685917</v>
      </c>
      <c r="V36" s="9">
        <f t="shared" si="8"/>
        <v>0.94117647058823528</v>
      </c>
      <c r="W36" s="9">
        <v>1</v>
      </c>
      <c r="X36" s="9">
        <v>1</v>
      </c>
    </row>
    <row r="37" spans="1:24" ht="12.75">
      <c r="A37">
        <v>37</v>
      </c>
      <c r="B37">
        <v>35</v>
      </c>
      <c r="C37">
        <v>29</v>
      </c>
      <c r="D37" t="s">
        <v>17</v>
      </c>
      <c r="E37" t="s">
        <v>3732</v>
      </c>
      <c r="F37"/>
      <c r="G37" t="s">
        <v>3715</v>
      </c>
      <c r="H37" t="s">
        <v>32</v>
      </c>
      <c r="I37">
        <v>15</v>
      </c>
      <c r="J37" s="82">
        <v>0.36197916666666669</v>
      </c>
      <c r="K37">
        <v>1975</v>
      </c>
      <c r="M37" s="13">
        <f>VLOOKUP(N37,id!$A:$C,3,0)</f>
        <v>172</v>
      </c>
      <c r="N37" s="13" t="str">
        <f t="shared" si="0"/>
        <v>ProkopMarcin1975</v>
      </c>
      <c r="O37" s="9" t="str">
        <f t="shared" si="1"/>
        <v>Prokop</v>
      </c>
      <c r="P37" s="9" t="str">
        <f t="shared" si="2"/>
        <v>Marcin</v>
      </c>
      <c r="Q37" s="9">
        <f t="shared" si="3"/>
        <v>0</v>
      </c>
      <c r="R37" s="9">
        <f t="shared" si="4"/>
        <v>1975</v>
      </c>
      <c r="S37" s="9">
        <f t="shared" si="6"/>
        <v>42.511689836683082</v>
      </c>
      <c r="T37" s="9"/>
      <c r="U37" s="9">
        <f t="shared" si="7"/>
        <v>0.98545163868904884</v>
      </c>
      <c r="V37" s="9">
        <f t="shared" si="8"/>
        <v>0.9375</v>
      </c>
      <c r="W37" s="9">
        <v>1</v>
      </c>
      <c r="X37" s="9">
        <v>1</v>
      </c>
    </row>
    <row r="38" spans="1:24" ht="12.75">
      <c r="A38">
        <v>38</v>
      </c>
      <c r="B38">
        <v>36</v>
      </c>
      <c r="C38">
        <v>19</v>
      </c>
      <c r="D38" t="s">
        <v>22</v>
      </c>
      <c r="E38" t="s">
        <v>832</v>
      </c>
      <c r="F38"/>
      <c r="G38" t="s">
        <v>865</v>
      </c>
      <c r="H38" t="s">
        <v>32</v>
      </c>
      <c r="I38">
        <v>15</v>
      </c>
      <c r="J38" s="82">
        <v>0.36406250000000001</v>
      </c>
      <c r="K38">
        <v>1963</v>
      </c>
      <c r="M38" s="13">
        <f>VLOOKUP(N38,id!$A:$C,3,0)</f>
        <v>137</v>
      </c>
      <c r="N38" s="13" t="str">
        <f t="shared" si="0"/>
        <v>KowalskiKrzysztof1963</v>
      </c>
      <c r="O38" s="9" t="str">
        <f t="shared" si="1"/>
        <v>Kowalski</v>
      </c>
      <c r="P38" s="9" t="str">
        <f t="shared" si="2"/>
        <v>Krzysztof</v>
      </c>
      <c r="Q38" s="9">
        <f t="shared" si="3"/>
        <v>0</v>
      </c>
      <c r="R38" s="9">
        <f t="shared" si="4"/>
        <v>1963</v>
      </c>
      <c r="S38" s="9">
        <f t="shared" si="6"/>
        <v>42.268418364084042</v>
      </c>
      <c r="T38" s="9"/>
      <c r="U38" s="9">
        <f t="shared" si="7"/>
        <v>0.99427753934191709</v>
      </c>
      <c r="V38" s="9">
        <f t="shared" si="8"/>
        <v>1</v>
      </c>
      <c r="W38" s="9">
        <v>1</v>
      </c>
      <c r="X38" s="9">
        <v>1</v>
      </c>
    </row>
    <row r="39" spans="1:24" ht="12.75">
      <c r="A39">
        <v>39</v>
      </c>
      <c r="B39">
        <v>37</v>
      </c>
      <c r="C39">
        <v>26</v>
      </c>
      <c r="D39" t="s">
        <v>26</v>
      </c>
      <c r="E39" t="s">
        <v>29</v>
      </c>
      <c r="F39" t="s">
        <v>5098</v>
      </c>
      <c r="G39" t="s">
        <v>249</v>
      </c>
      <c r="H39" t="s">
        <v>32</v>
      </c>
      <c r="I39">
        <v>15</v>
      </c>
      <c r="J39" s="82">
        <v>0.36487268518518517</v>
      </c>
      <c r="K39">
        <v>1965</v>
      </c>
      <c r="M39" s="13">
        <f>VLOOKUP(N39,id!$A:$C,3,0)</f>
        <v>85</v>
      </c>
      <c r="N39" s="13" t="str">
        <f t="shared" si="0"/>
        <v>SmejdaAndrzej1965</v>
      </c>
      <c r="O39" s="9" t="str">
        <f t="shared" si="1"/>
        <v>Smejda</v>
      </c>
      <c r="P39" s="9" t="str">
        <f t="shared" si="2"/>
        <v>Andrzej</v>
      </c>
      <c r="Q39" s="9" t="str">
        <f t="shared" si="3"/>
        <v>SAnFi</v>
      </c>
      <c r="R39" s="9">
        <f t="shared" si="4"/>
        <v>1965</v>
      </c>
      <c r="S39" s="9">
        <f t="shared" si="6"/>
        <v>42.174563033854511</v>
      </c>
      <c r="T39" s="9"/>
      <c r="U39" s="9">
        <f t="shared" si="7"/>
        <v>0.99777954004758129</v>
      </c>
      <c r="V39" s="9">
        <f t="shared" si="8"/>
        <v>1</v>
      </c>
      <c r="W39" s="9">
        <v>1</v>
      </c>
      <c r="X39" s="9">
        <v>1</v>
      </c>
    </row>
    <row r="40" spans="1:24" ht="12.75">
      <c r="A40">
        <v>40</v>
      </c>
      <c r="B40">
        <v>38</v>
      </c>
      <c r="C40">
        <v>78</v>
      </c>
      <c r="D40" t="s">
        <v>24</v>
      </c>
      <c r="E40" t="s">
        <v>212</v>
      </c>
      <c r="F40"/>
      <c r="G40" t="s">
        <v>197</v>
      </c>
      <c r="H40" t="s">
        <v>32</v>
      </c>
      <c r="I40">
        <v>13</v>
      </c>
      <c r="J40" s="82">
        <v>0.36359953703703707</v>
      </c>
      <c r="K40">
        <v>1978</v>
      </c>
      <c r="M40" s="13">
        <f>VLOOKUP(N40,id!$A:$C,3,0)</f>
        <v>200</v>
      </c>
      <c r="N40" s="13" t="str">
        <f t="shared" si="0"/>
        <v>BasterPrzemysław1978</v>
      </c>
      <c r="O40" s="9" t="str">
        <f t="shared" si="1"/>
        <v>Baster</v>
      </c>
      <c r="P40" s="9" t="str">
        <f t="shared" si="2"/>
        <v>Przemysław</v>
      </c>
      <c r="Q40" s="9">
        <f t="shared" si="3"/>
        <v>0</v>
      </c>
      <c r="R40" s="9">
        <f t="shared" si="4"/>
        <v>1978</v>
      </c>
      <c r="S40" s="9">
        <f t="shared" si="6"/>
        <v>36.551287962673911</v>
      </c>
      <c r="T40" s="9"/>
      <c r="U40" s="9">
        <f t="shared" si="7"/>
        <v>1.0035015120165525</v>
      </c>
      <c r="V40" s="9">
        <f t="shared" si="8"/>
        <v>0.8666666666666667</v>
      </c>
      <c r="W40" s="9">
        <v>1</v>
      </c>
      <c r="X40" s="9">
        <v>1</v>
      </c>
    </row>
    <row r="41" spans="1:24" ht="12.75">
      <c r="A41">
        <v>41</v>
      </c>
      <c r="B41">
        <v>39</v>
      </c>
      <c r="C41">
        <v>43</v>
      </c>
      <c r="D41" t="s">
        <v>19</v>
      </c>
      <c r="E41" t="s">
        <v>1547</v>
      </c>
      <c r="F41"/>
      <c r="G41" t="s">
        <v>5089</v>
      </c>
      <c r="H41" t="s">
        <v>32</v>
      </c>
      <c r="I41">
        <v>12</v>
      </c>
      <c r="J41" s="82">
        <v>0.36539351851851848</v>
      </c>
      <c r="K41">
        <v>1971</v>
      </c>
      <c r="M41" s="13">
        <f>VLOOKUP(N41,id!$A:$C,3,0)</f>
        <v>176</v>
      </c>
      <c r="N41" s="13" t="str">
        <f t="shared" si="0"/>
        <v>RedoGrzegorz1971</v>
      </c>
      <c r="O41" s="9" t="str">
        <f t="shared" si="1"/>
        <v>Redo</v>
      </c>
      <c r="P41" s="9" t="str">
        <f t="shared" si="2"/>
        <v>Grzegorz</v>
      </c>
      <c r="Q41" s="9">
        <f t="shared" si="3"/>
        <v>0</v>
      </c>
      <c r="R41" s="9">
        <f t="shared" si="4"/>
        <v>1971</v>
      </c>
      <c r="S41" s="9">
        <f t="shared" si="6"/>
        <v>33.73965042708361</v>
      </c>
      <c r="T41" s="9"/>
      <c r="U41" s="9">
        <f t="shared" si="7"/>
        <v>0.99509027557808061</v>
      </c>
      <c r="V41" s="9">
        <f t="shared" si="8"/>
        <v>0.92307692307692313</v>
      </c>
      <c r="W41" s="9">
        <v>1</v>
      </c>
      <c r="X41" s="9">
        <v>1</v>
      </c>
    </row>
    <row r="42" spans="1:24" ht="12.75">
      <c r="A42">
        <v>41</v>
      </c>
      <c r="B42">
        <v>39</v>
      </c>
      <c r="C42">
        <v>46</v>
      </c>
      <c r="D42" t="s">
        <v>1202</v>
      </c>
      <c r="E42" t="s">
        <v>1408</v>
      </c>
      <c r="F42"/>
      <c r="G42" t="s">
        <v>5099</v>
      </c>
      <c r="H42" t="s">
        <v>32</v>
      </c>
      <c r="I42">
        <v>12</v>
      </c>
      <c r="J42" s="82">
        <v>0.36539351851851848</v>
      </c>
      <c r="K42">
        <v>1981</v>
      </c>
      <c r="M42" s="13">
        <f>VLOOKUP(N42,id!$A:$C,3,0)</f>
        <v>177</v>
      </c>
      <c r="N42" s="13" t="str">
        <f t="shared" si="0"/>
        <v>UrbanikJanusz1981</v>
      </c>
      <c r="O42" s="9" t="str">
        <f t="shared" si="1"/>
        <v>Urbanik</v>
      </c>
      <c r="P42" s="9" t="str">
        <f t="shared" si="2"/>
        <v>Janusz</v>
      </c>
      <c r="Q42" s="9">
        <f t="shared" si="3"/>
        <v>0</v>
      </c>
      <c r="R42" s="9">
        <f t="shared" si="4"/>
        <v>1981</v>
      </c>
      <c r="S42" s="9">
        <f t="shared" si="6"/>
        <v>33.73965042708361</v>
      </c>
      <c r="T42" s="9"/>
      <c r="U42" s="9">
        <f t="shared" si="7"/>
        <v>1</v>
      </c>
      <c r="V42" s="9">
        <f t="shared" si="8"/>
        <v>1</v>
      </c>
      <c r="W42" s="9">
        <v>1</v>
      </c>
      <c r="X42" s="9">
        <v>1</v>
      </c>
    </row>
    <row r="43" spans="1:24" ht="12.75">
      <c r="A43">
        <v>44</v>
      </c>
      <c r="B43">
        <v>41</v>
      </c>
      <c r="C43">
        <v>39</v>
      </c>
      <c r="D43" t="s">
        <v>64</v>
      </c>
      <c r="E43" t="s">
        <v>5090</v>
      </c>
      <c r="F43"/>
      <c r="G43" t="s">
        <v>234</v>
      </c>
      <c r="H43" t="s">
        <v>32</v>
      </c>
      <c r="I43">
        <v>10</v>
      </c>
      <c r="J43" s="82">
        <v>0.33153935185185185</v>
      </c>
      <c r="K43">
        <v>1984</v>
      </c>
      <c r="M43" s="13">
        <f>VLOOKUP(N43,id!$A:$C,3,0)</f>
        <v>220</v>
      </c>
      <c r="N43" s="13" t="str">
        <f t="shared" si="0"/>
        <v>WagnerKonrad1984</v>
      </c>
      <c r="O43" s="9" t="str">
        <f t="shared" si="1"/>
        <v>Wagner</v>
      </c>
      <c r="P43" s="9" t="str">
        <f t="shared" si="2"/>
        <v>Konrad</v>
      </c>
      <c r="Q43" s="9">
        <f t="shared" si="3"/>
        <v>0</v>
      </c>
      <c r="R43" s="9">
        <f t="shared" si="4"/>
        <v>1984</v>
      </c>
      <c r="S43" s="9">
        <f t="shared" si="6"/>
        <v>28.11637535590301</v>
      </c>
      <c r="T43" s="9"/>
      <c r="U43" s="9">
        <f t="shared" si="7"/>
        <v>1.1021120614417872</v>
      </c>
      <c r="V43" s="9">
        <f t="shared" si="8"/>
        <v>0.83333333333333337</v>
      </c>
      <c r="W43" s="9">
        <v>1</v>
      </c>
      <c r="X43" s="9">
        <v>1</v>
      </c>
    </row>
    <row r="44" spans="1:24" ht="12.75">
      <c r="A44"/>
      <c r="B44"/>
      <c r="C44"/>
      <c r="D44"/>
      <c r="E44"/>
      <c r="F44"/>
      <c r="G44"/>
      <c r="H44"/>
      <c r="I44"/>
      <c r="J44" s="82"/>
      <c r="K44"/>
      <c r="M44" s="13"/>
      <c r="N44" s="13"/>
      <c r="O44" s="9"/>
      <c r="P44" s="9"/>
      <c r="Q44" s="9"/>
      <c r="R44" s="9"/>
      <c r="S44" s="9"/>
      <c r="T44" s="9"/>
      <c r="U44" s="9"/>
      <c r="V44" s="9"/>
      <c r="W44" s="9"/>
      <c r="X44" s="9"/>
    </row>
    <row r="45" spans="1:24" ht="12.75">
      <c r="A45"/>
      <c r="B45"/>
      <c r="C45"/>
      <c r="D45"/>
      <c r="E45"/>
      <c r="F45"/>
      <c r="G45"/>
      <c r="H45"/>
      <c r="I45"/>
      <c r="J45" s="82"/>
      <c r="K45"/>
      <c r="M45" s="13"/>
      <c r="N45" s="13"/>
      <c r="O45" s="9"/>
      <c r="P45" s="9"/>
      <c r="Q45" s="9"/>
      <c r="R45" s="9"/>
      <c r="S45" s="9"/>
      <c r="T45" s="9"/>
      <c r="U45" s="9"/>
      <c r="V45" s="9"/>
      <c r="W45" s="9"/>
      <c r="X45" s="9"/>
    </row>
    <row r="46" spans="1:24" ht="13.15" customHeight="1">
      <c r="A46"/>
      <c r="B46"/>
      <c r="C46"/>
      <c r="D46"/>
      <c r="E46"/>
      <c r="F46"/>
      <c r="G46"/>
      <c r="H46"/>
      <c r="I46"/>
      <c r="J46" s="82"/>
      <c r="K46"/>
      <c r="M46" s="13"/>
      <c r="N46" s="13"/>
      <c r="O46" s="9"/>
      <c r="P46" s="9"/>
      <c r="Q46" s="9"/>
      <c r="R46" s="9"/>
      <c r="S46" s="9"/>
      <c r="T46" s="9"/>
      <c r="U46" s="9"/>
      <c r="V46" s="9"/>
      <c r="W46" s="9"/>
      <c r="X46" s="9"/>
    </row>
    <row r="47" spans="1:24" ht="12.75">
      <c r="A47"/>
      <c r="B47"/>
      <c r="C47"/>
      <c r="D47"/>
      <c r="E47"/>
      <c r="F47"/>
      <c r="G47"/>
      <c r="H47"/>
      <c r="I47"/>
      <c r="J47" s="82"/>
      <c r="K47"/>
      <c r="M47" s="13"/>
      <c r="N47" s="13"/>
      <c r="O47" s="9"/>
      <c r="P47" s="9"/>
      <c r="Q47" s="9"/>
      <c r="R47" s="9"/>
      <c r="S47" s="9"/>
      <c r="T47" s="9"/>
      <c r="U47" s="9"/>
      <c r="V47" s="9"/>
      <c r="W47" s="9"/>
      <c r="X47" s="9"/>
    </row>
    <row r="48" spans="1:24" ht="12.75">
      <c r="A48"/>
      <c r="B48"/>
      <c r="C48"/>
      <c r="D48"/>
      <c r="E48"/>
      <c r="F48"/>
      <c r="G48"/>
      <c r="H48"/>
      <c r="I48"/>
      <c r="J48" s="82"/>
      <c r="K48"/>
      <c r="M48" s="13"/>
      <c r="N48" s="13"/>
      <c r="O48" s="9"/>
      <c r="P48" s="9"/>
      <c r="Q48" s="9"/>
      <c r="R48" s="9"/>
      <c r="S48" s="9"/>
      <c r="T48" s="9"/>
      <c r="U48" s="9"/>
      <c r="V48" s="9"/>
      <c r="W48" s="9"/>
      <c r="X48" s="9"/>
    </row>
    <row r="49" spans="1:24" ht="12.75">
      <c r="A49"/>
      <c r="B49"/>
      <c r="C49"/>
      <c r="D49"/>
      <c r="E49"/>
      <c r="F49"/>
      <c r="G49"/>
      <c r="H49"/>
      <c r="I49"/>
      <c r="J49" s="82"/>
      <c r="K49"/>
      <c r="M49" s="13"/>
      <c r="N49" s="13"/>
      <c r="O49" s="9"/>
      <c r="P49" s="9"/>
      <c r="Q49" s="9"/>
      <c r="R49" s="9"/>
      <c r="S49" s="9"/>
      <c r="T49" s="9"/>
      <c r="U49" s="9"/>
      <c r="V49" s="9"/>
      <c r="W49" s="9"/>
      <c r="X49" s="9"/>
    </row>
    <row r="50" spans="1:24" ht="12.75">
      <c r="A50"/>
      <c r="B50"/>
      <c r="C50"/>
      <c r="D50"/>
      <c r="E50"/>
      <c r="F50"/>
      <c r="G50"/>
      <c r="H50"/>
      <c r="I50"/>
      <c r="J50" s="82"/>
      <c r="K50"/>
      <c r="M50" s="13"/>
      <c r="N50" s="13"/>
      <c r="O50" s="9"/>
      <c r="P50" s="9"/>
      <c r="Q50" s="9"/>
      <c r="R50" s="9"/>
      <c r="S50" s="9"/>
      <c r="T50" s="9"/>
      <c r="U50" s="9"/>
      <c r="V50" s="9"/>
      <c r="W50" s="9"/>
      <c r="X50" s="9"/>
    </row>
    <row r="51" spans="1:24" ht="13.15" customHeight="1">
      <c r="A51"/>
      <c r="B51"/>
      <c r="C51"/>
      <c r="D51"/>
      <c r="E51"/>
      <c r="F51"/>
      <c r="G51"/>
      <c r="H51"/>
      <c r="I51"/>
      <c r="J51" s="82"/>
      <c r="K51"/>
      <c r="M51" s="13"/>
      <c r="N51" s="13"/>
      <c r="O51" s="9"/>
      <c r="P51" s="9"/>
      <c r="Q51" s="9"/>
      <c r="R51" s="9"/>
      <c r="S51" s="9"/>
      <c r="T51" s="9"/>
      <c r="U51" s="9"/>
      <c r="V51" s="9"/>
      <c r="W51" s="9"/>
      <c r="X51" s="9"/>
    </row>
    <row r="52" spans="1:24" ht="13.15" customHeight="1">
      <c r="A52"/>
      <c r="B52"/>
      <c r="C52"/>
      <c r="D52"/>
      <c r="E52"/>
      <c r="F52"/>
      <c r="G52"/>
      <c r="H52"/>
      <c r="I52"/>
      <c r="J52" s="82"/>
      <c r="K52"/>
      <c r="M52" s="13"/>
      <c r="N52" s="13"/>
      <c r="O52" s="9"/>
      <c r="P52" s="9"/>
      <c r="Q52" s="9"/>
      <c r="R52" s="9"/>
      <c r="S52" s="9"/>
      <c r="T52" s="9"/>
      <c r="U52" s="9"/>
      <c r="V52" s="9"/>
      <c r="W52" s="9"/>
      <c r="X52" s="9"/>
    </row>
    <row r="53" spans="1:24" ht="12.75">
      <c r="A53"/>
      <c r="B53"/>
      <c r="C53"/>
      <c r="D53"/>
      <c r="E53"/>
      <c r="F53"/>
      <c r="G53"/>
      <c r="H53"/>
      <c r="I53"/>
      <c r="J53" s="82"/>
      <c r="K53"/>
      <c r="M53" s="13"/>
      <c r="N53" s="13"/>
      <c r="O53" s="9"/>
      <c r="P53" s="9"/>
      <c r="Q53" s="9"/>
      <c r="R53" s="9"/>
      <c r="S53" s="9"/>
      <c r="T53" s="9"/>
      <c r="U53" s="9"/>
      <c r="V53" s="9"/>
      <c r="W53" s="9"/>
      <c r="X53" s="9"/>
    </row>
    <row r="54" spans="1:24" ht="15.75" customHeight="1">
      <c r="A54"/>
      <c r="B54"/>
      <c r="C54"/>
      <c r="D54"/>
      <c r="E54"/>
      <c r="F54"/>
      <c r="G54"/>
      <c r="H54"/>
      <c r="I54"/>
      <c r="J54" s="82"/>
      <c r="K54"/>
      <c r="M54" s="13"/>
      <c r="N54" s="13"/>
      <c r="O54" s="9"/>
      <c r="P54" s="9"/>
      <c r="Q54" s="9"/>
      <c r="R54" s="9"/>
      <c r="S54" s="9"/>
      <c r="T54" s="9"/>
      <c r="U54" s="9"/>
      <c r="V54" s="9"/>
      <c r="W54" s="9"/>
      <c r="X54" s="9"/>
    </row>
    <row r="55" spans="1:24" ht="15.75" customHeight="1">
      <c r="A55"/>
      <c r="B55"/>
      <c r="C55"/>
      <c r="D55"/>
      <c r="E55"/>
      <c r="F55"/>
      <c r="G55"/>
      <c r="H55"/>
      <c r="I55"/>
      <c r="J55" s="82"/>
      <c r="K55"/>
      <c r="M55" s="13"/>
      <c r="N55" s="13"/>
      <c r="O55" s="9"/>
      <c r="P55" s="9"/>
      <c r="Q55" s="9"/>
      <c r="R55" s="9"/>
      <c r="S55" s="9"/>
      <c r="T55" s="9"/>
      <c r="U55" s="9"/>
      <c r="V55" s="9"/>
      <c r="W55" s="9"/>
      <c r="X55" s="9"/>
    </row>
    <row r="56" spans="1:24" ht="15.75" customHeight="1">
      <c r="A56"/>
      <c r="B56"/>
      <c r="C56"/>
      <c r="D56"/>
      <c r="E56"/>
      <c r="F56"/>
      <c r="G56"/>
      <c r="H56"/>
      <c r="I56"/>
      <c r="J56" s="82"/>
      <c r="K56"/>
      <c r="M56" s="13"/>
      <c r="N56" s="13"/>
      <c r="O56" s="9"/>
      <c r="P56" s="9"/>
      <c r="Q56" s="9"/>
      <c r="R56" s="9"/>
      <c r="S56" s="9"/>
      <c r="T56" s="9"/>
      <c r="U56" s="9"/>
      <c r="V56" s="9"/>
      <c r="W56" s="9"/>
      <c r="X56" s="9"/>
    </row>
    <row r="57" spans="1:24" ht="15.75" customHeight="1">
      <c r="A57"/>
      <c r="B57"/>
      <c r="C57"/>
      <c r="D57"/>
      <c r="E57"/>
      <c r="F57"/>
      <c r="G57"/>
      <c r="H57"/>
      <c r="I57"/>
      <c r="J57" s="82"/>
      <c r="K57"/>
      <c r="M57" s="13"/>
      <c r="N57" s="13"/>
      <c r="O57" s="9"/>
      <c r="P57" s="9"/>
      <c r="Q57" s="9"/>
      <c r="R57" s="9"/>
      <c r="S57" s="9"/>
      <c r="T57" s="9"/>
      <c r="U57" s="9"/>
      <c r="V57" s="9"/>
      <c r="W57" s="9"/>
      <c r="X57" s="9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"/>
  <sheetViews>
    <sheetView workbookViewId="0">
      <selection activeCell="J3" sqref="J3:J9"/>
    </sheetView>
  </sheetViews>
  <sheetFormatPr defaultColWidth="8.85546875" defaultRowHeight="15"/>
  <cols>
    <col min="1" max="1" width="5.7109375" style="73" bestFit="1" customWidth="1"/>
    <col min="2" max="3" width="3" style="73" bestFit="1" customWidth="1"/>
    <col min="4" max="4" width="4" style="73" bestFit="1" customWidth="1"/>
    <col min="5" max="5" width="10.7109375" style="73" bestFit="1" customWidth="1"/>
    <col min="6" max="6" width="22.7109375" style="73" bestFit="1" customWidth="1"/>
    <col min="7" max="7" width="8.85546875" style="73"/>
    <col min="8" max="8" width="23.85546875" style="73" bestFit="1" customWidth="1"/>
    <col min="9" max="9" width="23.85546875" style="73" customWidth="1"/>
    <col min="10" max="10" width="13.5703125" style="74" customWidth="1"/>
    <col min="11" max="11" width="5.7109375" style="74" bestFit="1" customWidth="1"/>
    <col min="12" max="12" width="5.140625" style="74" bestFit="1" customWidth="1"/>
    <col min="13" max="13" width="8.140625" style="74" bestFit="1" customWidth="1"/>
    <col min="14" max="14" width="9.140625" customWidth="1"/>
    <col min="15" max="16384" width="8.85546875" style="73"/>
  </cols>
  <sheetData>
    <row r="1" spans="1:27" ht="15" customHeight="1">
      <c r="A1" s="348" t="s">
        <v>133</v>
      </c>
      <c r="B1" s="349"/>
      <c r="C1" s="350"/>
      <c r="D1" s="109"/>
      <c r="E1" s="109"/>
      <c r="F1" s="109"/>
      <c r="G1" s="109"/>
      <c r="H1" s="110"/>
      <c r="I1" s="110"/>
      <c r="J1" s="111"/>
      <c r="K1" s="348" t="s">
        <v>3739</v>
      </c>
      <c r="L1" s="349"/>
      <c r="M1" s="350"/>
    </row>
    <row r="2" spans="1:27" ht="26.25" thickBot="1">
      <c r="A2" s="138" t="s">
        <v>3738</v>
      </c>
      <c r="B2" s="138" t="s">
        <v>0</v>
      </c>
      <c r="C2" s="137" t="s">
        <v>32</v>
      </c>
      <c r="D2" s="138" t="s">
        <v>3487</v>
      </c>
      <c r="E2" s="138" t="s">
        <v>157</v>
      </c>
      <c r="F2" s="138" t="s">
        <v>156</v>
      </c>
      <c r="G2" s="138" t="s">
        <v>3451</v>
      </c>
      <c r="H2" s="137" t="s">
        <v>3446</v>
      </c>
      <c r="I2" s="138" t="s">
        <v>4664</v>
      </c>
      <c r="J2" s="137" t="s">
        <v>3452</v>
      </c>
      <c r="K2" s="139" t="s">
        <v>3737</v>
      </c>
      <c r="L2" s="138" t="s">
        <v>3380</v>
      </c>
      <c r="M2" s="137" t="s">
        <v>3736</v>
      </c>
      <c r="P2" s="13" t="s">
        <v>67</v>
      </c>
      <c r="Q2" s="13" t="s">
        <v>68</v>
      </c>
      <c r="R2" s="9" t="s">
        <v>95</v>
      </c>
      <c r="S2" s="9" t="s">
        <v>96</v>
      </c>
      <c r="T2" s="9" t="s">
        <v>71</v>
      </c>
      <c r="U2" s="9" t="s">
        <v>69</v>
      </c>
      <c r="V2" s="9" t="s">
        <v>40</v>
      </c>
      <c r="W2" s="9"/>
      <c r="X2" s="9" t="s">
        <v>37</v>
      </c>
      <c r="Y2" s="9" t="s">
        <v>38</v>
      </c>
      <c r="Z2" s="9" t="s">
        <v>31</v>
      </c>
      <c r="AA2" s="9" t="s">
        <v>39</v>
      </c>
    </row>
    <row r="3" spans="1:27" ht="15.75" thickBot="1">
      <c r="A3" s="204">
        <v>15</v>
      </c>
      <c r="B3" s="204">
        <v>1</v>
      </c>
      <c r="C3" s="205"/>
      <c r="D3" s="206">
        <v>394</v>
      </c>
      <c r="E3" s="207" t="s">
        <v>329</v>
      </c>
      <c r="F3" s="207" t="s">
        <v>3653</v>
      </c>
      <c r="G3" s="208">
        <v>1975</v>
      </c>
      <c r="H3" s="209" t="s">
        <v>330</v>
      </c>
      <c r="I3" s="210">
        <v>0.74543981481481481</v>
      </c>
      <c r="J3" s="211">
        <v>0.32877314814814812</v>
      </c>
      <c r="K3" s="212">
        <v>25</v>
      </c>
      <c r="L3" s="213">
        <v>0</v>
      </c>
      <c r="M3" s="214">
        <v>25</v>
      </c>
      <c r="P3" s="13">
        <f>VLOOKUP(Q3,id!$A:$C,3,0)</f>
        <v>96</v>
      </c>
      <c r="Q3" s="13" t="str">
        <f t="shared" ref="Q3:Q4" si="0">R3&amp;S3&amp;U3</f>
        <v>AdamczykEwa1975</v>
      </c>
      <c r="R3" s="9" t="str">
        <f t="shared" ref="R3:R9" si="1">PROPER(F3)</f>
        <v>Adamczyk</v>
      </c>
      <c r="S3" s="9" t="str">
        <f t="shared" ref="S3:S9" si="2">PROPER(E3)</f>
        <v>Ewa</v>
      </c>
      <c r="T3" s="9" t="str">
        <f t="shared" ref="T3:T9" si="3">H3</f>
        <v>Zbieranina z Niesięcina</v>
      </c>
      <c r="U3" s="9">
        <f t="shared" ref="U3:U9" si="4">G3</f>
        <v>1975</v>
      </c>
      <c r="V3" s="9">
        <v>100</v>
      </c>
      <c r="W3" s="19"/>
      <c r="X3" s="9"/>
      <c r="Y3" s="9"/>
      <c r="Z3" s="9"/>
      <c r="AA3" s="9"/>
    </row>
    <row r="4" spans="1:27" ht="15.75" thickBot="1">
      <c r="A4" s="204">
        <v>21</v>
      </c>
      <c r="B4" s="204">
        <v>2</v>
      </c>
      <c r="C4" s="205"/>
      <c r="D4" s="206">
        <v>359</v>
      </c>
      <c r="E4" s="207" t="s">
        <v>57</v>
      </c>
      <c r="F4" s="207" t="s">
        <v>4662</v>
      </c>
      <c r="G4" s="208">
        <v>1981</v>
      </c>
      <c r="H4" s="209" t="s">
        <v>132</v>
      </c>
      <c r="I4" s="210">
        <v>0.73484953703703704</v>
      </c>
      <c r="J4" s="211">
        <v>0.31818287037037035</v>
      </c>
      <c r="K4" s="212">
        <v>23</v>
      </c>
      <c r="L4" s="213">
        <v>0</v>
      </c>
      <c r="M4" s="214">
        <v>23</v>
      </c>
      <c r="P4" s="13">
        <f>VLOOKUP(Q4,id!$A:$C,3,0)</f>
        <v>97</v>
      </c>
      <c r="Q4" s="13" t="str">
        <f t="shared" si="0"/>
        <v>BlankDanuta1981</v>
      </c>
      <c r="R4" s="9" t="str">
        <f t="shared" si="1"/>
        <v>Blank</v>
      </c>
      <c r="S4" s="9" t="str">
        <f t="shared" si="2"/>
        <v>Danuta</v>
      </c>
      <c r="T4" s="9" t="str">
        <f t="shared" si="3"/>
        <v>Towanda</v>
      </c>
      <c r="U4" s="9">
        <f t="shared" si="4"/>
        <v>1981</v>
      </c>
      <c r="V4" s="9">
        <f t="shared" ref="V4" si="5">V3*IF(Z4&lt;1,Z4,IF(AA4&lt;1,AA4,IF(Y4&lt;1,Y4,IF(X4&lt;1,X4,1))))</f>
        <v>92</v>
      </c>
      <c r="W4" s="19"/>
      <c r="X4" s="9">
        <f t="shared" ref="X4" si="6">J3/J4</f>
        <v>1.0332836200938489</v>
      </c>
      <c r="Y4" s="9">
        <f t="shared" ref="Y4" si="7">M4/M3</f>
        <v>0.92</v>
      </c>
      <c r="Z4" s="9">
        <v>1</v>
      </c>
      <c r="AA4" s="9">
        <v>1</v>
      </c>
    </row>
    <row r="5" spans="1:27" ht="15.75" thickBot="1">
      <c r="A5" s="204">
        <v>23</v>
      </c>
      <c r="B5" s="204">
        <v>3</v>
      </c>
      <c r="C5" s="205"/>
      <c r="D5" s="206">
        <v>115</v>
      </c>
      <c r="E5" s="207" t="s">
        <v>129</v>
      </c>
      <c r="F5" s="207" t="s">
        <v>4633</v>
      </c>
      <c r="G5" s="208">
        <v>1978</v>
      </c>
      <c r="H5" s="209" t="s">
        <v>4164</v>
      </c>
      <c r="I5" s="210">
        <v>0.74670138888888893</v>
      </c>
      <c r="J5" s="211">
        <v>0.33003472222222224</v>
      </c>
      <c r="K5" s="212">
        <v>22</v>
      </c>
      <c r="L5" s="213">
        <v>0</v>
      </c>
      <c r="M5" s="214">
        <v>22</v>
      </c>
      <c r="P5" s="13">
        <f>VLOOKUP(Q5,id!$A:$C,3,0)</f>
        <v>221</v>
      </c>
      <c r="Q5" s="13" t="str">
        <f t="shared" ref="Q5:Q8" si="8">R5&amp;S5&amp;U5</f>
        <v>KuczaAgnieszka1978</v>
      </c>
      <c r="R5" s="9" t="str">
        <f t="shared" si="1"/>
        <v>Kucza</v>
      </c>
      <c r="S5" s="9" t="str">
        <f t="shared" si="2"/>
        <v>Agnieszka</v>
      </c>
      <c r="T5" s="9" t="str">
        <f t="shared" si="3"/>
        <v>Pędzące Ślimaki</v>
      </c>
      <c r="U5" s="9">
        <f t="shared" si="4"/>
        <v>1978</v>
      </c>
      <c r="V5" s="9">
        <f t="shared" ref="V5:V8" si="9">V4*IF(Z5&lt;1,Z5,IF(AA5&lt;1,AA5,IF(Y5&lt;1,Y5,IF(X5&lt;1,X5,1))))</f>
        <v>88</v>
      </c>
      <c r="W5" s="19"/>
      <c r="X5" s="9">
        <f t="shared" ref="X5:X8" si="10">J4/J5</f>
        <v>0.96408907592495163</v>
      </c>
      <c r="Y5" s="9">
        <f t="shared" ref="Y5:Y8" si="11">M5/M4</f>
        <v>0.95652173913043481</v>
      </c>
      <c r="Z5" s="9">
        <v>1</v>
      </c>
      <c r="AA5" s="9">
        <v>1</v>
      </c>
    </row>
    <row r="6" spans="1:27" ht="15.75" thickBot="1">
      <c r="A6" s="204">
        <v>28</v>
      </c>
      <c r="B6" s="204">
        <v>4</v>
      </c>
      <c r="C6" s="205"/>
      <c r="D6" s="206">
        <v>395</v>
      </c>
      <c r="E6" s="207" t="s">
        <v>495</v>
      </c>
      <c r="F6" s="207" t="s">
        <v>5129</v>
      </c>
      <c r="G6" s="208">
        <v>1973</v>
      </c>
      <c r="H6" s="215" t="s">
        <v>4977</v>
      </c>
      <c r="I6" s="210">
        <v>0.74473379629629621</v>
      </c>
      <c r="J6" s="211">
        <v>0.32806712962962964</v>
      </c>
      <c r="K6" s="212">
        <v>20</v>
      </c>
      <c r="L6" s="213">
        <v>0</v>
      </c>
      <c r="M6" s="214">
        <v>20</v>
      </c>
      <c r="P6" s="13">
        <f>VLOOKUP(Q6,id!$A:$C,3,0)</f>
        <v>98</v>
      </c>
      <c r="Q6" s="13" t="str">
        <f t="shared" si="8"/>
        <v>CzeczottMałgorzata1973</v>
      </c>
      <c r="R6" s="9" t="str">
        <f t="shared" si="1"/>
        <v>Czeczott</v>
      </c>
      <c r="S6" s="9" t="str">
        <f t="shared" si="2"/>
        <v>Małgorzata</v>
      </c>
      <c r="T6" s="9" t="str">
        <f t="shared" si="3"/>
        <v>TrailTeam.pl</v>
      </c>
      <c r="U6" s="9">
        <f t="shared" si="4"/>
        <v>1973</v>
      </c>
      <c r="V6" s="9">
        <f t="shared" si="9"/>
        <v>80</v>
      </c>
      <c r="W6" s="19"/>
      <c r="X6" s="9">
        <f t="shared" si="10"/>
        <v>1.005997530428647</v>
      </c>
      <c r="Y6" s="9">
        <f t="shared" si="11"/>
        <v>0.90909090909090906</v>
      </c>
      <c r="Z6" s="9">
        <v>1</v>
      </c>
      <c r="AA6" s="9">
        <v>1</v>
      </c>
    </row>
    <row r="7" spans="1:27" ht="15.75" thickBot="1">
      <c r="A7" s="204">
        <v>35</v>
      </c>
      <c r="B7" s="204">
        <v>5</v>
      </c>
      <c r="C7" s="205"/>
      <c r="D7" s="206">
        <v>254</v>
      </c>
      <c r="E7" s="207" t="s">
        <v>329</v>
      </c>
      <c r="F7" s="207" t="s">
        <v>3660</v>
      </c>
      <c r="G7" s="208">
        <v>1974</v>
      </c>
      <c r="H7" s="209"/>
      <c r="I7" s="210">
        <v>0.73777777777777775</v>
      </c>
      <c r="J7" s="211">
        <v>0.32111111111111112</v>
      </c>
      <c r="K7" s="212">
        <v>17</v>
      </c>
      <c r="L7" s="213">
        <v>0</v>
      </c>
      <c r="M7" s="214">
        <v>17</v>
      </c>
      <c r="P7" s="13">
        <f>VLOOKUP(Q7,id!$A:$C,3,0)</f>
        <v>142</v>
      </c>
      <c r="Q7" s="13" t="str">
        <f t="shared" si="8"/>
        <v>Urbanik-RedoEwa1974</v>
      </c>
      <c r="R7" s="9" t="str">
        <f t="shared" si="1"/>
        <v>Urbanik-Redo</v>
      </c>
      <c r="S7" s="9" t="str">
        <f t="shared" si="2"/>
        <v>Ewa</v>
      </c>
      <c r="T7" s="9">
        <f t="shared" si="3"/>
        <v>0</v>
      </c>
      <c r="U7" s="9">
        <f t="shared" si="4"/>
        <v>1974</v>
      </c>
      <c r="V7" s="9">
        <f t="shared" si="9"/>
        <v>68</v>
      </c>
      <c r="W7" s="19"/>
      <c r="X7" s="9">
        <f t="shared" si="10"/>
        <v>1.0216623414071511</v>
      </c>
      <c r="Y7" s="9">
        <f t="shared" si="11"/>
        <v>0.85</v>
      </c>
      <c r="Z7" s="9">
        <v>1</v>
      </c>
      <c r="AA7" s="9">
        <v>1</v>
      </c>
    </row>
    <row r="8" spans="1:27" ht="15.75" thickBot="1">
      <c r="A8" s="204">
        <v>38</v>
      </c>
      <c r="B8" s="204">
        <v>6</v>
      </c>
      <c r="C8" s="205"/>
      <c r="D8" s="206">
        <v>218</v>
      </c>
      <c r="E8" s="207" t="s">
        <v>4744</v>
      </c>
      <c r="F8" s="207" t="s">
        <v>5130</v>
      </c>
      <c r="G8" s="208">
        <v>1987</v>
      </c>
      <c r="H8" s="209" t="s">
        <v>5131</v>
      </c>
      <c r="I8" s="210">
        <v>0.74725694444444446</v>
      </c>
      <c r="J8" s="211">
        <v>0.33059027777777777</v>
      </c>
      <c r="K8" s="212">
        <v>17</v>
      </c>
      <c r="L8" s="213">
        <v>0</v>
      </c>
      <c r="M8" s="214">
        <v>17</v>
      </c>
      <c r="P8" s="13">
        <f>VLOOKUP(Q8,id!$A:$C,3,0)</f>
        <v>222</v>
      </c>
      <c r="Q8" s="13" t="str">
        <f t="shared" si="8"/>
        <v>WójcikMilena1987</v>
      </c>
      <c r="R8" s="9" t="str">
        <f t="shared" si="1"/>
        <v>Wójcik</v>
      </c>
      <c r="S8" s="9" t="str">
        <f t="shared" si="2"/>
        <v>Milena</v>
      </c>
      <c r="T8" s="9" t="str">
        <f t="shared" si="3"/>
        <v>Baberki na Szosach</v>
      </c>
      <c r="U8" s="9">
        <f t="shared" si="4"/>
        <v>1987</v>
      </c>
      <c r="V8" s="9">
        <f t="shared" si="9"/>
        <v>66.050204810419075</v>
      </c>
      <c r="W8" s="19"/>
      <c r="X8" s="9">
        <f t="shared" si="10"/>
        <v>0.97132654132969232</v>
      </c>
      <c r="Y8" s="9">
        <f t="shared" si="11"/>
        <v>1</v>
      </c>
      <c r="Z8" s="9">
        <v>1</v>
      </c>
      <c r="AA8" s="9">
        <v>1</v>
      </c>
    </row>
    <row r="9" spans="1:27" ht="15.75" thickBot="1">
      <c r="A9" s="204">
        <v>42</v>
      </c>
      <c r="B9" s="204">
        <v>7</v>
      </c>
      <c r="C9" s="205"/>
      <c r="D9" s="206">
        <v>96</v>
      </c>
      <c r="E9" s="207" t="s">
        <v>495</v>
      </c>
      <c r="F9" s="207" t="s">
        <v>5132</v>
      </c>
      <c r="G9" s="208">
        <v>1962</v>
      </c>
      <c r="H9" s="209" t="s">
        <v>5133</v>
      </c>
      <c r="I9" s="210">
        <v>0.72233796296296304</v>
      </c>
      <c r="J9" s="211">
        <v>0.3056712962962963</v>
      </c>
      <c r="K9" s="212">
        <v>16</v>
      </c>
      <c r="L9" s="213">
        <v>0</v>
      </c>
      <c r="M9" s="214">
        <v>16</v>
      </c>
      <c r="P9" s="13">
        <f>VLOOKUP(Q9,id!$A:$C,3,0)</f>
        <v>223</v>
      </c>
      <c r="Q9" s="13" t="str">
        <f t="shared" ref="Q9" si="12">R9&amp;S9&amp;U9</f>
        <v>MolkaMałgorzata1962</v>
      </c>
      <c r="R9" s="9" t="str">
        <f t="shared" si="1"/>
        <v>Molka</v>
      </c>
      <c r="S9" s="9" t="str">
        <f t="shared" si="2"/>
        <v>Małgorzata</v>
      </c>
      <c r="T9" s="9" t="str">
        <f t="shared" si="3"/>
        <v>Team50</v>
      </c>
      <c r="U9" s="9">
        <f t="shared" si="4"/>
        <v>1962</v>
      </c>
      <c r="V9" s="9">
        <f t="shared" ref="V9" si="13">V8*IF(Z9&lt;1,Z9,IF(AA9&lt;1,AA9,IF(Y9&lt;1,Y9,IF(X9&lt;1,X9,1))))</f>
        <v>62.164898645100308</v>
      </c>
      <c r="W9" s="19"/>
      <c r="X9" s="9">
        <f t="shared" ref="X9" si="14">J8/J9</f>
        <v>1.0815221507004922</v>
      </c>
      <c r="Y9" s="9">
        <f t="shared" ref="Y9" si="15">M9/M8</f>
        <v>0.94117647058823528</v>
      </c>
      <c r="Z9" s="9">
        <v>1</v>
      </c>
      <c r="AA9" s="9">
        <v>1</v>
      </c>
    </row>
  </sheetData>
  <mergeCells count="2">
    <mergeCell ref="A1:C1"/>
    <mergeCell ref="K1:M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"/>
  <sheetViews>
    <sheetView workbookViewId="0">
      <selection activeCell="J3" sqref="J3:J37"/>
    </sheetView>
  </sheetViews>
  <sheetFormatPr defaultColWidth="8.85546875" defaultRowHeight="15"/>
  <cols>
    <col min="1" max="1" width="5.7109375" style="73" bestFit="1" customWidth="1"/>
    <col min="2" max="3" width="3" style="73" bestFit="1" customWidth="1"/>
    <col min="4" max="4" width="4" style="73" bestFit="1" customWidth="1"/>
    <col min="5" max="5" width="10.7109375" style="73" bestFit="1" customWidth="1"/>
    <col min="6" max="6" width="22.7109375" style="73" bestFit="1" customWidth="1"/>
    <col min="7" max="7" width="8.85546875" style="73"/>
    <col min="8" max="8" width="23.85546875" style="73" bestFit="1" customWidth="1"/>
    <col min="9" max="9" width="23.85546875" style="73" customWidth="1"/>
    <col min="10" max="10" width="13.5703125" style="74" customWidth="1"/>
    <col min="11" max="11" width="5.7109375" style="74" bestFit="1" customWidth="1"/>
    <col min="12" max="12" width="5.140625" style="74" bestFit="1" customWidth="1"/>
    <col min="13" max="13" width="8.140625" style="74" bestFit="1" customWidth="1"/>
    <col min="14" max="14" width="9.140625" customWidth="1"/>
    <col min="15" max="16384" width="8.85546875" style="73"/>
  </cols>
  <sheetData>
    <row r="1" spans="1:27" ht="15" customHeight="1">
      <c r="A1" s="348" t="s">
        <v>133</v>
      </c>
      <c r="B1" s="349"/>
      <c r="C1" s="350"/>
      <c r="D1" s="109"/>
      <c r="E1" s="109"/>
      <c r="F1" s="109"/>
      <c r="G1" s="109"/>
      <c r="H1" s="110"/>
      <c r="I1" s="110"/>
      <c r="J1" s="111"/>
      <c r="K1" s="348" t="s">
        <v>3739</v>
      </c>
      <c r="L1" s="349"/>
      <c r="M1" s="350"/>
    </row>
    <row r="2" spans="1:27" ht="26.25" thickBot="1">
      <c r="A2" s="138" t="s">
        <v>3738</v>
      </c>
      <c r="B2" s="138" t="s">
        <v>0</v>
      </c>
      <c r="C2" s="137" t="s">
        <v>32</v>
      </c>
      <c r="D2" s="138" t="s">
        <v>3487</v>
      </c>
      <c r="E2" s="138" t="s">
        <v>157</v>
      </c>
      <c r="F2" s="138" t="s">
        <v>156</v>
      </c>
      <c r="G2" s="138" t="s">
        <v>3451</v>
      </c>
      <c r="H2" s="137" t="s">
        <v>3446</v>
      </c>
      <c r="I2" s="138" t="s">
        <v>4664</v>
      </c>
      <c r="J2" s="137" t="s">
        <v>3452</v>
      </c>
      <c r="K2" s="139" t="s">
        <v>3737</v>
      </c>
      <c r="L2" s="138" t="s">
        <v>3380</v>
      </c>
      <c r="M2" s="137" t="s">
        <v>3736</v>
      </c>
      <c r="P2" s="13" t="s">
        <v>67</v>
      </c>
      <c r="Q2" s="13" t="s">
        <v>68</v>
      </c>
      <c r="R2" s="9" t="s">
        <v>95</v>
      </c>
      <c r="S2" s="9" t="s">
        <v>96</v>
      </c>
      <c r="T2" s="9" t="s">
        <v>71</v>
      </c>
      <c r="U2" s="9" t="s">
        <v>69</v>
      </c>
      <c r="V2" s="9" t="s">
        <v>40</v>
      </c>
      <c r="W2" s="9"/>
      <c r="X2" s="9" t="s">
        <v>37</v>
      </c>
      <c r="Y2" s="9" t="s">
        <v>38</v>
      </c>
      <c r="Z2" s="9" t="s">
        <v>31</v>
      </c>
      <c r="AA2" s="9" t="s">
        <v>39</v>
      </c>
    </row>
    <row r="3" spans="1:27" ht="15.75" thickBot="1">
      <c r="A3" s="204">
        <v>1</v>
      </c>
      <c r="B3" s="216"/>
      <c r="C3" s="204">
        <v>1</v>
      </c>
      <c r="D3" s="206">
        <v>222</v>
      </c>
      <c r="E3" s="207" t="s">
        <v>378</v>
      </c>
      <c r="F3" s="207" t="s">
        <v>824</v>
      </c>
      <c r="G3" s="208">
        <v>1980</v>
      </c>
      <c r="H3" s="209" t="s">
        <v>822</v>
      </c>
      <c r="I3" s="210">
        <v>0.66363425925925923</v>
      </c>
      <c r="J3" s="211">
        <v>0.2469675925925926</v>
      </c>
      <c r="K3" s="212">
        <v>26</v>
      </c>
      <c r="L3" s="213">
        <v>0</v>
      </c>
      <c r="M3" s="214">
        <v>26</v>
      </c>
      <c r="P3" s="13">
        <f>VLOOKUP(Q3,id!$A:$C,3,0)</f>
        <v>3</v>
      </c>
      <c r="Q3" s="13" t="str">
        <f t="shared" ref="Q3:Q15" si="0">R3&amp;S3&amp;U3</f>
        <v>ŁosiewiczMariusz1980</v>
      </c>
      <c r="R3" s="9" t="str">
        <f t="shared" ref="R3:R37" si="1">PROPER(F3)</f>
        <v>Łosiewicz</v>
      </c>
      <c r="S3" s="9" t="str">
        <f t="shared" ref="S3:S37" si="2">PROPER(E3)</f>
        <v>Mariusz</v>
      </c>
      <c r="T3" s="9" t="str">
        <f t="shared" ref="T3:T37" si="3">H3</f>
        <v>Morenka Team</v>
      </c>
      <c r="U3" s="9">
        <f t="shared" ref="U3:U37" si="4">G3</f>
        <v>1980</v>
      </c>
      <c r="V3" s="9">
        <v>100</v>
      </c>
      <c r="W3" s="19"/>
      <c r="X3" s="9"/>
      <c r="Y3" s="9"/>
      <c r="Z3" s="9"/>
      <c r="AA3" s="9"/>
    </row>
    <row r="4" spans="1:27" ht="15.75" thickBot="1">
      <c r="A4" s="204">
        <v>2</v>
      </c>
      <c r="B4" s="216"/>
      <c r="C4" s="217">
        <v>2</v>
      </c>
      <c r="D4" s="206">
        <v>378</v>
      </c>
      <c r="E4" s="207" t="s">
        <v>15</v>
      </c>
      <c r="F4" s="207" t="s">
        <v>3677</v>
      </c>
      <c r="G4" s="208">
        <v>1979</v>
      </c>
      <c r="H4" s="209" t="s">
        <v>289</v>
      </c>
      <c r="I4" s="210">
        <v>0.68312499999999998</v>
      </c>
      <c r="J4" s="211">
        <v>0.2664583333333333</v>
      </c>
      <c r="K4" s="212">
        <v>26</v>
      </c>
      <c r="L4" s="213">
        <v>0</v>
      </c>
      <c r="M4" s="214">
        <v>26</v>
      </c>
      <c r="P4" s="13">
        <f>VLOOKUP(Q4,id!$A:$C,3,0)</f>
        <v>55</v>
      </c>
      <c r="Q4" s="13" t="str">
        <f t="shared" si="0"/>
        <v>BuciakPiotr1979</v>
      </c>
      <c r="R4" s="9" t="str">
        <f t="shared" si="1"/>
        <v>Buciak</v>
      </c>
      <c r="S4" s="9" t="str">
        <f t="shared" si="2"/>
        <v>Piotr</v>
      </c>
      <c r="T4" s="9" t="str">
        <f t="shared" si="3"/>
        <v>Team 360°</v>
      </c>
      <c r="U4" s="9">
        <f t="shared" si="4"/>
        <v>1979</v>
      </c>
      <c r="V4" s="9">
        <f t="shared" ref="V4:V10" si="5">V3*IF(Z4&lt;1,Z4,IF(AA4&lt;1,AA4,IF(Y4&lt;1,Y4,IF(X4&lt;1,X4,1))))</f>
        <v>92.685257579706388</v>
      </c>
      <c r="W4" s="19"/>
      <c r="X4" s="9">
        <f>J3/J4</f>
        <v>0.92685257579706382</v>
      </c>
      <c r="Y4" s="9">
        <f>M4/M3</f>
        <v>1</v>
      </c>
      <c r="Z4" s="9">
        <v>1</v>
      </c>
      <c r="AA4" s="9">
        <v>1</v>
      </c>
    </row>
    <row r="5" spans="1:27" ht="15.75" thickBot="1">
      <c r="A5" s="204">
        <v>3</v>
      </c>
      <c r="B5" s="216"/>
      <c r="C5" s="217">
        <v>3</v>
      </c>
      <c r="D5" s="206">
        <v>197</v>
      </c>
      <c r="E5" s="207" t="s">
        <v>237</v>
      </c>
      <c r="F5" s="207" t="s">
        <v>3644</v>
      </c>
      <c r="G5" s="208">
        <v>1979</v>
      </c>
      <c r="H5" s="209" t="s">
        <v>232</v>
      </c>
      <c r="I5" s="210">
        <v>0.69026620370370362</v>
      </c>
      <c r="J5" s="211">
        <v>0.27359953703703704</v>
      </c>
      <c r="K5" s="212">
        <v>26</v>
      </c>
      <c r="L5" s="213">
        <v>0</v>
      </c>
      <c r="M5" s="214">
        <v>26</v>
      </c>
      <c r="P5" s="13">
        <f>VLOOKUP(Q5,id!$A:$C,3,0)</f>
        <v>5</v>
      </c>
      <c r="Q5" s="13" t="str">
        <f t="shared" si="0"/>
        <v>WalentowskiRadosław1979</v>
      </c>
      <c r="R5" s="9" t="str">
        <f t="shared" si="1"/>
        <v>Walentowski</v>
      </c>
      <c r="S5" s="9" t="str">
        <f t="shared" si="2"/>
        <v>Radosław</v>
      </c>
      <c r="T5" s="9" t="str">
        <f t="shared" si="3"/>
        <v>LosMaruderos</v>
      </c>
      <c r="U5" s="9">
        <f t="shared" si="4"/>
        <v>1979</v>
      </c>
      <c r="V5" s="9">
        <f t="shared" si="5"/>
        <v>90.266085705825134</v>
      </c>
      <c r="W5" s="19"/>
      <c r="X5" s="9">
        <f t="shared" ref="X5:X10" si="6">J4/J5</f>
        <v>0.97389906510427671</v>
      </c>
      <c r="Y5" s="9">
        <f t="shared" ref="Y5:Y10" si="7">M5/M4</f>
        <v>1</v>
      </c>
      <c r="Z5" s="9">
        <v>1</v>
      </c>
      <c r="AA5" s="9">
        <v>1</v>
      </c>
    </row>
    <row r="6" spans="1:27" ht="15.75" thickBot="1">
      <c r="A6" s="204">
        <v>4</v>
      </c>
      <c r="B6" s="216"/>
      <c r="C6" s="217">
        <v>4</v>
      </c>
      <c r="D6" s="206">
        <v>164</v>
      </c>
      <c r="E6" s="207" t="s">
        <v>378</v>
      </c>
      <c r="F6" s="207" t="s">
        <v>4659</v>
      </c>
      <c r="G6" s="208">
        <v>1966</v>
      </c>
      <c r="H6" s="209"/>
      <c r="I6" s="210">
        <v>0.70562499999999995</v>
      </c>
      <c r="J6" s="211">
        <v>0.28895833333333337</v>
      </c>
      <c r="K6" s="212">
        <v>26</v>
      </c>
      <c r="L6" s="213">
        <v>0</v>
      </c>
      <c r="M6" s="214">
        <v>26</v>
      </c>
      <c r="P6" s="13">
        <f>VLOOKUP(Q6,id!$A:$C,3,0)</f>
        <v>138</v>
      </c>
      <c r="Q6" s="13" t="str">
        <f t="shared" si="0"/>
        <v>RudnickiMariusz1966</v>
      </c>
      <c r="R6" s="9" t="str">
        <f t="shared" si="1"/>
        <v>Rudnicki</v>
      </c>
      <c r="S6" s="9" t="str">
        <f t="shared" si="2"/>
        <v>Mariusz</v>
      </c>
      <c r="T6" s="9">
        <f t="shared" si="3"/>
        <v>0</v>
      </c>
      <c r="U6" s="9">
        <f t="shared" si="4"/>
        <v>1966</v>
      </c>
      <c r="V6" s="9">
        <f t="shared" si="5"/>
        <v>85.468236802050797</v>
      </c>
      <c r="W6" s="19"/>
      <c r="X6" s="9">
        <f t="shared" si="6"/>
        <v>0.94684771288952962</v>
      </c>
      <c r="Y6" s="9">
        <f t="shared" si="7"/>
        <v>1</v>
      </c>
      <c r="Z6" s="9">
        <v>1</v>
      </c>
      <c r="AA6" s="9">
        <v>1</v>
      </c>
    </row>
    <row r="7" spans="1:27" ht="15.75" thickBot="1">
      <c r="A7" s="204">
        <v>4</v>
      </c>
      <c r="B7" s="216"/>
      <c r="C7" s="217">
        <v>4</v>
      </c>
      <c r="D7" s="206">
        <v>295</v>
      </c>
      <c r="E7" s="207" t="s">
        <v>374</v>
      </c>
      <c r="F7" s="207" t="s">
        <v>5134</v>
      </c>
      <c r="G7" s="208">
        <v>1990</v>
      </c>
      <c r="H7" s="209"/>
      <c r="I7" s="210">
        <v>0.70562499999999995</v>
      </c>
      <c r="J7" s="211">
        <v>0.28895833333333337</v>
      </c>
      <c r="K7" s="212">
        <v>26</v>
      </c>
      <c r="L7" s="213">
        <v>0</v>
      </c>
      <c r="M7" s="214">
        <v>26</v>
      </c>
      <c r="P7" s="13">
        <f>VLOOKUP(Q7,id!$A:$C,3,0)</f>
        <v>131</v>
      </c>
      <c r="Q7" s="13" t="str">
        <f t="shared" si="0"/>
        <v>DoboszPatryk1990</v>
      </c>
      <c r="R7" s="9" t="str">
        <f t="shared" si="1"/>
        <v>Dobosz</v>
      </c>
      <c r="S7" s="9" t="str">
        <f t="shared" si="2"/>
        <v>Patryk</v>
      </c>
      <c r="T7" s="9">
        <f t="shared" si="3"/>
        <v>0</v>
      </c>
      <c r="U7" s="9">
        <f t="shared" si="4"/>
        <v>1990</v>
      </c>
      <c r="V7" s="9">
        <f t="shared" si="5"/>
        <v>85.468236802050797</v>
      </c>
      <c r="W7" s="19"/>
      <c r="X7" s="9">
        <f t="shared" si="6"/>
        <v>1</v>
      </c>
      <c r="Y7" s="9">
        <f t="shared" si="7"/>
        <v>1</v>
      </c>
      <c r="Z7" s="9">
        <v>1</v>
      </c>
      <c r="AA7" s="9">
        <v>1</v>
      </c>
    </row>
    <row r="8" spans="1:27" ht="15.75" thickBot="1">
      <c r="A8" s="204">
        <v>6</v>
      </c>
      <c r="B8" s="216"/>
      <c r="C8" s="217">
        <v>6</v>
      </c>
      <c r="D8" s="206">
        <v>305</v>
      </c>
      <c r="E8" s="207" t="s">
        <v>15</v>
      </c>
      <c r="F8" s="207" t="s">
        <v>5135</v>
      </c>
      <c r="G8" s="208">
        <v>1985</v>
      </c>
      <c r="H8" s="209" t="s">
        <v>4647</v>
      </c>
      <c r="I8" s="210">
        <v>0.7120023148148148</v>
      </c>
      <c r="J8" s="211">
        <v>0.29533564814814817</v>
      </c>
      <c r="K8" s="212">
        <v>26</v>
      </c>
      <c r="L8" s="213">
        <v>0</v>
      </c>
      <c r="M8" s="214">
        <v>26</v>
      </c>
      <c r="P8" s="13">
        <f>VLOOKUP(Q8,id!$A:$C,3,0)</f>
        <v>186</v>
      </c>
      <c r="Q8" s="13" t="str">
        <f t="shared" si="0"/>
        <v>BanaszkiewiczPiotr1985</v>
      </c>
      <c r="R8" s="9" t="str">
        <f t="shared" si="1"/>
        <v>Banaszkiewicz</v>
      </c>
      <c r="S8" s="9" t="str">
        <f t="shared" si="2"/>
        <v>Piotr</v>
      </c>
      <c r="T8" s="9" t="str">
        <f t="shared" si="3"/>
        <v>Bike Orient / Compass</v>
      </c>
      <c r="U8" s="9">
        <f t="shared" si="4"/>
        <v>1985</v>
      </c>
      <c r="V8" s="9">
        <f t="shared" si="5"/>
        <v>83.622682917270851</v>
      </c>
      <c r="W8" s="19"/>
      <c r="X8" s="9">
        <f t="shared" si="6"/>
        <v>0.97840655249441555</v>
      </c>
      <c r="Y8" s="9">
        <f t="shared" si="7"/>
        <v>1</v>
      </c>
      <c r="Z8" s="9">
        <v>1</v>
      </c>
      <c r="AA8" s="9">
        <v>1</v>
      </c>
    </row>
    <row r="9" spans="1:27" ht="15.75" thickBot="1">
      <c r="A9" s="204">
        <v>7</v>
      </c>
      <c r="B9" s="216"/>
      <c r="C9" s="217">
        <v>7</v>
      </c>
      <c r="D9" s="206">
        <v>100</v>
      </c>
      <c r="E9" s="207" t="s">
        <v>274</v>
      </c>
      <c r="F9" s="207" t="s">
        <v>5136</v>
      </c>
      <c r="G9" s="208">
        <v>1998</v>
      </c>
      <c r="H9" s="209"/>
      <c r="I9" s="210">
        <v>0.72449074074074071</v>
      </c>
      <c r="J9" s="211">
        <v>0.30782407407407408</v>
      </c>
      <c r="K9" s="212">
        <v>26</v>
      </c>
      <c r="L9" s="213">
        <v>0</v>
      </c>
      <c r="M9" s="214">
        <v>26</v>
      </c>
      <c r="P9" s="13">
        <f>VLOOKUP(Q9,id!$A:$C,3,0)</f>
        <v>216</v>
      </c>
      <c r="Q9" s="13" t="str">
        <f t="shared" si="0"/>
        <v>ZawadzkiStanisław1998</v>
      </c>
      <c r="R9" s="9" t="str">
        <f t="shared" si="1"/>
        <v>Zawadzki</v>
      </c>
      <c r="S9" s="9" t="str">
        <f t="shared" si="2"/>
        <v>Stanisław</v>
      </c>
      <c r="T9" s="9">
        <f t="shared" si="3"/>
        <v>0</v>
      </c>
      <c r="U9" s="9">
        <f t="shared" si="4"/>
        <v>1998</v>
      </c>
      <c r="V9" s="9">
        <f t="shared" si="5"/>
        <v>80.230109790946017</v>
      </c>
      <c r="W9" s="19"/>
      <c r="X9" s="9">
        <f t="shared" si="6"/>
        <v>0.95942998947210112</v>
      </c>
      <c r="Y9" s="9">
        <f t="shared" si="7"/>
        <v>1</v>
      </c>
      <c r="Z9" s="9">
        <v>1</v>
      </c>
      <c r="AA9" s="9">
        <v>1</v>
      </c>
    </row>
    <row r="10" spans="1:27" ht="15.75" thickBot="1">
      <c r="A10" s="204">
        <v>7</v>
      </c>
      <c r="B10" s="216"/>
      <c r="C10" s="217">
        <v>7</v>
      </c>
      <c r="D10" s="206">
        <v>196</v>
      </c>
      <c r="E10" s="207" t="s">
        <v>47</v>
      </c>
      <c r="F10" s="207" t="s">
        <v>5136</v>
      </c>
      <c r="G10" s="208">
        <v>1970</v>
      </c>
      <c r="H10" s="209"/>
      <c r="I10" s="210">
        <v>0.72449074074074071</v>
      </c>
      <c r="J10" s="211">
        <v>0.30782407407407408</v>
      </c>
      <c r="K10" s="212">
        <v>26</v>
      </c>
      <c r="L10" s="213">
        <v>0</v>
      </c>
      <c r="M10" s="214">
        <v>26</v>
      </c>
      <c r="P10" s="13">
        <f>VLOOKUP(Q10,id!$A:$C,3,0)</f>
        <v>112</v>
      </c>
      <c r="Q10" s="13" t="str">
        <f t="shared" si="0"/>
        <v>ZawadzkiArtur1970</v>
      </c>
      <c r="R10" s="9" t="str">
        <f t="shared" si="1"/>
        <v>Zawadzki</v>
      </c>
      <c r="S10" s="9" t="str">
        <f t="shared" si="2"/>
        <v>Artur</v>
      </c>
      <c r="T10" s="9">
        <f t="shared" si="3"/>
        <v>0</v>
      </c>
      <c r="U10" s="9">
        <f t="shared" si="4"/>
        <v>1970</v>
      </c>
      <c r="V10" s="9">
        <f t="shared" si="5"/>
        <v>80.230109790946017</v>
      </c>
      <c r="W10" s="19"/>
      <c r="X10" s="9">
        <f t="shared" si="6"/>
        <v>1</v>
      </c>
      <c r="Y10" s="9">
        <f t="shared" si="7"/>
        <v>1</v>
      </c>
      <c r="Z10" s="9">
        <v>1</v>
      </c>
      <c r="AA10" s="9">
        <v>1</v>
      </c>
    </row>
    <row r="11" spans="1:27" ht="15.75" thickBot="1">
      <c r="A11" s="204">
        <v>9</v>
      </c>
      <c r="B11" s="216"/>
      <c r="C11" s="217">
        <v>9</v>
      </c>
      <c r="D11" s="206">
        <v>85</v>
      </c>
      <c r="E11" s="207" t="s">
        <v>15</v>
      </c>
      <c r="F11" s="207" t="s">
        <v>3835</v>
      </c>
      <c r="G11" s="208">
        <v>1973</v>
      </c>
      <c r="H11" s="209" t="s">
        <v>5137</v>
      </c>
      <c r="I11" s="210">
        <v>0.72520833333333334</v>
      </c>
      <c r="J11" s="211">
        <v>0.30854166666666666</v>
      </c>
      <c r="K11" s="212">
        <v>26</v>
      </c>
      <c r="L11" s="213">
        <v>0</v>
      </c>
      <c r="M11" s="214">
        <v>26</v>
      </c>
      <c r="P11" s="13">
        <f>VLOOKUP(Q11,id!$A:$C,3,0)</f>
        <v>108</v>
      </c>
      <c r="Q11" s="13" t="str">
        <f t="shared" si="0"/>
        <v>GębarowskiPiotr1973</v>
      </c>
      <c r="R11" s="9" t="str">
        <f t="shared" si="1"/>
        <v>Gębarowski</v>
      </c>
      <c r="S11" s="9" t="str">
        <f t="shared" si="2"/>
        <v>Piotr</v>
      </c>
      <c r="T11" s="9" t="str">
        <f t="shared" si="3"/>
        <v>Mopi.Team</v>
      </c>
      <c r="U11" s="9">
        <f t="shared" si="4"/>
        <v>1973</v>
      </c>
      <c r="V11" s="9">
        <f t="shared" ref="V11:V27" si="8">V10*IF(Z11&lt;1,Z11,IF(AA11&lt;1,AA11,IF(Y11&lt;1,Y11,IF(X11&lt;1,X11,1))))</f>
        <v>80.0435141420962</v>
      </c>
      <c r="W11" s="19"/>
      <c r="X11" s="9">
        <f t="shared" ref="X11:X27" si="9">J10/J11</f>
        <v>0.99767424412934214</v>
      </c>
      <c r="Y11" s="9">
        <f t="shared" ref="Y11:Y27" si="10">M11/M10</f>
        <v>1</v>
      </c>
      <c r="Z11" s="9">
        <v>1</v>
      </c>
      <c r="AA11" s="9">
        <v>1</v>
      </c>
    </row>
    <row r="12" spans="1:27" ht="15.75" thickBot="1">
      <c r="A12" s="204">
        <v>10</v>
      </c>
      <c r="B12" s="216"/>
      <c r="C12" s="217">
        <v>10</v>
      </c>
      <c r="D12" s="206">
        <v>237</v>
      </c>
      <c r="E12" s="207" t="s">
        <v>44</v>
      </c>
      <c r="F12" s="207" t="s">
        <v>4613</v>
      </c>
      <c r="G12" s="208">
        <v>1977</v>
      </c>
      <c r="H12" s="209" t="s">
        <v>4881</v>
      </c>
      <c r="I12" s="210">
        <v>0.7281712962962964</v>
      </c>
      <c r="J12" s="211">
        <v>0.3115046296296296</v>
      </c>
      <c r="K12" s="212">
        <v>26</v>
      </c>
      <c r="L12" s="213">
        <v>0</v>
      </c>
      <c r="M12" s="214">
        <v>26</v>
      </c>
      <c r="P12" s="13">
        <f>VLOOKUP(Q12,id!$A:$C,3,0)</f>
        <v>45</v>
      </c>
      <c r="Q12" s="13" t="str">
        <f t="shared" si="0"/>
        <v>SzotTomasz1977</v>
      </c>
      <c r="R12" s="9" t="str">
        <f t="shared" si="1"/>
        <v>Szot</v>
      </c>
      <c r="S12" s="9" t="str">
        <f t="shared" si="2"/>
        <v>Tomasz</v>
      </c>
      <c r="T12" s="9" t="str">
        <f t="shared" si="3"/>
        <v>Harpagan/GR3miasto</v>
      </c>
      <c r="U12" s="9">
        <f t="shared" si="4"/>
        <v>1977</v>
      </c>
      <c r="V12" s="9">
        <f t="shared" si="8"/>
        <v>79.282157984692006</v>
      </c>
      <c r="W12" s="19"/>
      <c r="X12" s="9">
        <f t="shared" si="9"/>
        <v>0.99048822174333062</v>
      </c>
      <c r="Y12" s="9">
        <f t="shared" si="10"/>
        <v>1</v>
      </c>
      <c r="Z12" s="9">
        <v>1</v>
      </c>
      <c r="AA12" s="9">
        <v>1</v>
      </c>
    </row>
    <row r="13" spans="1:27" ht="15.75" thickBot="1">
      <c r="A13" s="204">
        <v>11</v>
      </c>
      <c r="B13" s="216"/>
      <c r="C13" s="217">
        <v>11</v>
      </c>
      <c r="D13" s="206">
        <v>111</v>
      </c>
      <c r="E13" s="207" t="s">
        <v>19</v>
      </c>
      <c r="F13" s="207" t="s">
        <v>3650</v>
      </c>
      <c r="G13" s="208">
        <v>1964</v>
      </c>
      <c r="H13" s="209"/>
      <c r="I13" s="210">
        <v>0.73959490740740741</v>
      </c>
      <c r="J13" s="211">
        <v>0.32292824074074072</v>
      </c>
      <c r="K13" s="212">
        <v>26</v>
      </c>
      <c r="L13" s="213">
        <v>0</v>
      </c>
      <c r="M13" s="214">
        <v>26</v>
      </c>
      <c r="P13" s="13">
        <f>VLOOKUP(Q13,id!$A:$C,3,0)</f>
        <v>24</v>
      </c>
      <c r="Q13" s="13" t="str">
        <f t="shared" si="0"/>
        <v>LiszkaGrzegorz1964</v>
      </c>
      <c r="R13" s="9" t="str">
        <f t="shared" si="1"/>
        <v>Liszka</v>
      </c>
      <c r="S13" s="9" t="str">
        <f t="shared" si="2"/>
        <v>Grzegorz</v>
      </c>
      <c r="T13" s="9">
        <f t="shared" si="3"/>
        <v>0</v>
      </c>
      <c r="U13" s="9">
        <f t="shared" si="4"/>
        <v>1964</v>
      </c>
      <c r="V13" s="9">
        <f t="shared" si="8"/>
        <v>76.477545607684334</v>
      </c>
      <c r="W13" s="19"/>
      <c r="X13" s="9">
        <f t="shared" si="9"/>
        <v>0.96462492383785525</v>
      </c>
      <c r="Y13" s="9">
        <f t="shared" si="10"/>
        <v>1</v>
      </c>
      <c r="Z13" s="9">
        <v>1</v>
      </c>
      <c r="AA13" s="9">
        <v>1</v>
      </c>
    </row>
    <row r="14" spans="1:27" ht="15.75" thickBot="1">
      <c r="A14" s="204">
        <v>11</v>
      </c>
      <c r="B14" s="216"/>
      <c r="C14" s="217">
        <v>11</v>
      </c>
      <c r="D14" s="206">
        <v>224</v>
      </c>
      <c r="E14" s="207" t="s">
        <v>22</v>
      </c>
      <c r="F14" s="207" t="s">
        <v>5138</v>
      </c>
      <c r="G14" s="208">
        <v>1963</v>
      </c>
      <c r="H14" s="209"/>
      <c r="I14" s="210">
        <v>0.73959490740740741</v>
      </c>
      <c r="J14" s="211">
        <v>0.32292824074074072</v>
      </c>
      <c r="K14" s="212">
        <v>26</v>
      </c>
      <c r="L14" s="213">
        <v>0</v>
      </c>
      <c r="M14" s="214">
        <v>26</v>
      </c>
      <c r="P14" s="13">
        <f>VLOOKUP(Q14,id!$A:$C,3,0)</f>
        <v>137</v>
      </c>
      <c r="Q14" s="13" t="str">
        <f t="shared" si="0"/>
        <v>KowalskiKrzysztof1963</v>
      </c>
      <c r="R14" s="9" t="str">
        <f t="shared" si="1"/>
        <v>Kowalski</v>
      </c>
      <c r="S14" s="9" t="str">
        <f t="shared" si="2"/>
        <v>Krzysztof</v>
      </c>
      <c r="T14" s="9">
        <f t="shared" si="3"/>
        <v>0</v>
      </c>
      <c r="U14" s="9">
        <f t="shared" si="4"/>
        <v>1963</v>
      </c>
      <c r="V14" s="9">
        <f t="shared" si="8"/>
        <v>76.477545607684334</v>
      </c>
      <c r="W14" s="19"/>
      <c r="X14" s="9">
        <f t="shared" si="9"/>
        <v>1</v>
      </c>
      <c r="Y14" s="9">
        <f t="shared" si="10"/>
        <v>1</v>
      </c>
      <c r="Z14" s="9">
        <v>1</v>
      </c>
      <c r="AA14" s="9">
        <v>1</v>
      </c>
    </row>
    <row r="15" spans="1:27" ht="15.75" thickBot="1">
      <c r="A15" s="204">
        <v>13</v>
      </c>
      <c r="B15" s="216"/>
      <c r="C15" s="217">
        <v>13</v>
      </c>
      <c r="D15" s="206">
        <v>105</v>
      </c>
      <c r="E15" s="207" t="s">
        <v>86</v>
      </c>
      <c r="F15" s="207" t="s">
        <v>5139</v>
      </c>
      <c r="G15" s="208">
        <v>1984</v>
      </c>
      <c r="H15" s="218" t="s">
        <v>1523</v>
      </c>
      <c r="I15" s="210">
        <v>0.74103009259259256</v>
      </c>
      <c r="J15" s="211">
        <v>0.32436342592592593</v>
      </c>
      <c r="K15" s="212">
        <v>26</v>
      </c>
      <c r="L15" s="213">
        <v>0</v>
      </c>
      <c r="M15" s="214">
        <v>26</v>
      </c>
      <c r="P15" s="13">
        <f>VLOOKUP(Q15,id!$A:$C,3,0)</f>
        <v>130</v>
      </c>
      <c r="Q15" s="13" t="str">
        <f t="shared" si="0"/>
        <v>WieczorekJarosław1984</v>
      </c>
      <c r="R15" s="9" t="str">
        <f t="shared" si="1"/>
        <v>Wieczorek</v>
      </c>
      <c r="S15" s="9" t="str">
        <f t="shared" si="2"/>
        <v>Jarosław</v>
      </c>
      <c r="T15" s="9" t="str">
        <f t="shared" si="3"/>
        <v>Rajd Liczyrzepy / Europa Ubezpieczenia</v>
      </c>
      <c r="U15" s="9">
        <f t="shared" si="4"/>
        <v>1984</v>
      </c>
      <c r="V15" s="9">
        <f t="shared" si="8"/>
        <v>76.139161462979501</v>
      </c>
      <c r="W15" s="19"/>
      <c r="X15" s="9">
        <f t="shared" si="9"/>
        <v>0.99557537912578054</v>
      </c>
      <c r="Y15" s="9">
        <f t="shared" si="10"/>
        <v>1</v>
      </c>
      <c r="Z15" s="9">
        <v>1</v>
      </c>
      <c r="AA15" s="9">
        <v>1</v>
      </c>
    </row>
    <row r="16" spans="1:27" ht="15.75" thickBot="1">
      <c r="A16" s="204">
        <v>14</v>
      </c>
      <c r="B16" s="216"/>
      <c r="C16" s="217">
        <v>14</v>
      </c>
      <c r="D16" s="206">
        <v>167</v>
      </c>
      <c r="E16" s="207" t="s">
        <v>26</v>
      </c>
      <c r="F16" s="207" t="s">
        <v>4350</v>
      </c>
      <c r="G16" s="208">
        <v>1986</v>
      </c>
      <c r="H16" s="209" t="s">
        <v>1311</v>
      </c>
      <c r="I16" s="210">
        <v>0.74593750000000003</v>
      </c>
      <c r="J16" s="211">
        <v>0.32927083333333335</v>
      </c>
      <c r="K16" s="212">
        <v>26</v>
      </c>
      <c r="L16" s="213">
        <v>0</v>
      </c>
      <c r="M16" s="214">
        <v>26</v>
      </c>
      <c r="P16" s="13">
        <f>VLOOKUP(Q16,id!$A:$C,3,0)</f>
        <v>30</v>
      </c>
      <c r="Q16" s="13" t="str">
        <f t="shared" ref="Q16:Q27" si="11">R16&amp;S16&amp;U16</f>
        <v>JacakAndrzej1986</v>
      </c>
      <c r="R16" s="9" t="str">
        <f t="shared" si="1"/>
        <v>Jacak</v>
      </c>
      <c r="S16" s="9" t="str">
        <f t="shared" si="2"/>
        <v>Andrzej</v>
      </c>
      <c r="T16" s="9" t="str">
        <f t="shared" si="3"/>
        <v>IT Orient</v>
      </c>
      <c r="U16" s="9">
        <f t="shared" si="4"/>
        <v>1986</v>
      </c>
      <c r="V16" s="9">
        <f t="shared" si="8"/>
        <v>75.00439382755107</v>
      </c>
      <c r="W16" s="19"/>
      <c r="X16" s="9">
        <f t="shared" si="9"/>
        <v>0.98509613694681708</v>
      </c>
      <c r="Y16" s="9">
        <f t="shared" si="10"/>
        <v>1</v>
      </c>
      <c r="Z16" s="9">
        <v>1</v>
      </c>
      <c r="AA16" s="9">
        <v>1</v>
      </c>
    </row>
    <row r="17" spans="1:27" ht="15.75" thickBot="1">
      <c r="A17" s="204">
        <v>16</v>
      </c>
      <c r="B17" s="216"/>
      <c r="C17" s="217">
        <v>15</v>
      </c>
      <c r="D17" s="206">
        <v>73</v>
      </c>
      <c r="E17" s="207" t="s">
        <v>41</v>
      </c>
      <c r="F17" s="207" t="s">
        <v>5140</v>
      </c>
      <c r="G17" s="208">
        <v>1983</v>
      </c>
      <c r="H17" s="209" t="s">
        <v>5141</v>
      </c>
      <c r="I17" s="210">
        <v>0.74589120370370365</v>
      </c>
      <c r="J17" s="211">
        <v>0.32922453703703702</v>
      </c>
      <c r="K17" s="212">
        <v>25</v>
      </c>
      <c r="L17" s="213">
        <v>0</v>
      </c>
      <c r="M17" s="214">
        <v>25</v>
      </c>
      <c r="P17" s="13">
        <f>VLOOKUP(Q17,id!$A:$C,3,0)</f>
        <v>224</v>
      </c>
      <c r="Q17" s="13" t="str">
        <f t="shared" si="11"/>
        <v>HelbikRafał1983</v>
      </c>
      <c r="R17" s="9" t="str">
        <f t="shared" si="1"/>
        <v>Helbik</v>
      </c>
      <c r="S17" s="9" t="str">
        <f t="shared" si="2"/>
        <v>Rafał</v>
      </c>
      <c r="T17" s="9" t="str">
        <f t="shared" si="3"/>
        <v>Ruda Pabianice</v>
      </c>
      <c r="U17" s="9">
        <f t="shared" si="4"/>
        <v>1983</v>
      </c>
      <c r="V17" s="9">
        <f t="shared" si="8"/>
        <v>72.119609449568344</v>
      </c>
      <c r="W17" s="19"/>
      <c r="X17" s="9">
        <f t="shared" si="9"/>
        <v>1.0001406222534717</v>
      </c>
      <c r="Y17" s="9">
        <f t="shared" si="10"/>
        <v>0.96153846153846156</v>
      </c>
      <c r="Z17" s="9">
        <v>1</v>
      </c>
      <c r="AA17" s="9">
        <v>1</v>
      </c>
    </row>
    <row r="18" spans="1:27" ht="15.75" thickBot="1">
      <c r="A18" s="204">
        <v>16</v>
      </c>
      <c r="B18" s="216"/>
      <c r="C18" s="217">
        <v>15</v>
      </c>
      <c r="D18" s="206">
        <v>206</v>
      </c>
      <c r="E18" s="207" t="s">
        <v>358</v>
      </c>
      <c r="F18" s="207" t="s">
        <v>4612</v>
      </c>
      <c r="G18" s="208">
        <v>1985</v>
      </c>
      <c r="H18" s="209" t="s">
        <v>5093</v>
      </c>
      <c r="I18" s="210">
        <v>0.74589120370370365</v>
      </c>
      <c r="J18" s="211">
        <v>0.32922453703703702</v>
      </c>
      <c r="K18" s="212">
        <v>25</v>
      </c>
      <c r="L18" s="213">
        <v>0</v>
      </c>
      <c r="M18" s="214">
        <v>25</v>
      </c>
      <c r="P18" s="13">
        <f>VLOOKUP(Q18,id!$A:$C,3,0)</f>
        <v>213</v>
      </c>
      <c r="Q18" s="13" t="str">
        <f t="shared" si="11"/>
        <v>ŚpionekArkadiusz1985</v>
      </c>
      <c r="R18" s="9" t="str">
        <f t="shared" si="1"/>
        <v>Śpionek</v>
      </c>
      <c r="S18" s="9" t="str">
        <f t="shared" si="2"/>
        <v>Arkadiusz</v>
      </c>
      <c r="T18" s="9" t="str">
        <f t="shared" si="3"/>
        <v>Rowerowe Pabianice</v>
      </c>
      <c r="U18" s="9">
        <f t="shared" si="4"/>
        <v>1985</v>
      </c>
      <c r="V18" s="9">
        <f t="shared" si="8"/>
        <v>72.119609449568344</v>
      </c>
      <c r="W18" s="19"/>
      <c r="X18" s="9">
        <f t="shared" si="9"/>
        <v>1</v>
      </c>
      <c r="Y18" s="9">
        <f t="shared" si="10"/>
        <v>1</v>
      </c>
      <c r="Z18" s="9">
        <v>1</v>
      </c>
      <c r="AA18" s="9">
        <v>1</v>
      </c>
    </row>
    <row r="19" spans="1:27" ht="27" thickBot="1">
      <c r="A19" s="204">
        <v>16</v>
      </c>
      <c r="B19" s="216"/>
      <c r="C19" s="217">
        <v>15</v>
      </c>
      <c r="D19" s="206">
        <v>306</v>
      </c>
      <c r="E19" s="207" t="s">
        <v>24</v>
      </c>
      <c r="F19" s="207" t="s">
        <v>4657</v>
      </c>
      <c r="G19" s="208">
        <v>1986</v>
      </c>
      <c r="H19" s="209"/>
      <c r="I19" s="210">
        <v>0.74589120370370365</v>
      </c>
      <c r="J19" s="211">
        <v>0.32922453703703702</v>
      </c>
      <c r="K19" s="212">
        <v>25</v>
      </c>
      <c r="L19" s="213">
        <v>0</v>
      </c>
      <c r="M19" s="214">
        <v>25</v>
      </c>
      <c r="P19" s="13">
        <f>VLOOKUP(Q19,id!$A:$C,3,0)</f>
        <v>225</v>
      </c>
      <c r="Q19" s="13" t="str">
        <f t="shared" si="11"/>
        <v>LesmanPrzemysław1986</v>
      </c>
      <c r="R19" s="9" t="str">
        <f t="shared" si="1"/>
        <v>Lesman</v>
      </c>
      <c r="S19" s="9" t="str">
        <f t="shared" si="2"/>
        <v>Przemysław</v>
      </c>
      <c r="T19" s="9">
        <f t="shared" si="3"/>
        <v>0</v>
      </c>
      <c r="U19" s="9">
        <f t="shared" si="4"/>
        <v>1986</v>
      </c>
      <c r="V19" s="9">
        <f t="shared" si="8"/>
        <v>72.119609449568344</v>
      </c>
      <c r="W19" s="19"/>
      <c r="X19" s="9">
        <f t="shared" si="9"/>
        <v>1</v>
      </c>
      <c r="Y19" s="9">
        <f t="shared" si="10"/>
        <v>1</v>
      </c>
      <c r="Z19" s="9">
        <v>1</v>
      </c>
      <c r="AA19" s="9">
        <v>1</v>
      </c>
    </row>
    <row r="20" spans="1:27" ht="15.75" thickBot="1">
      <c r="A20" s="204">
        <v>19</v>
      </c>
      <c r="B20" s="216"/>
      <c r="C20" s="217">
        <v>18</v>
      </c>
      <c r="D20" s="206">
        <v>366</v>
      </c>
      <c r="E20" s="207" t="s">
        <v>331</v>
      </c>
      <c r="F20" s="207" t="s">
        <v>3653</v>
      </c>
      <c r="G20" s="208">
        <v>1967</v>
      </c>
      <c r="H20" s="209" t="s">
        <v>330</v>
      </c>
      <c r="I20" s="210">
        <v>0.74859953703703708</v>
      </c>
      <c r="J20" s="211">
        <v>0.33193287037037039</v>
      </c>
      <c r="K20" s="212">
        <v>25</v>
      </c>
      <c r="L20" s="213">
        <v>0</v>
      </c>
      <c r="M20" s="214">
        <v>25</v>
      </c>
      <c r="P20" s="13">
        <f>VLOOKUP(Q20,id!$A:$C,3,0)</f>
        <v>86</v>
      </c>
      <c r="Q20" s="13" t="str">
        <f t="shared" si="11"/>
        <v>AdamczykJarek1967</v>
      </c>
      <c r="R20" s="9" t="str">
        <f t="shared" si="1"/>
        <v>Adamczyk</v>
      </c>
      <c r="S20" s="9" t="str">
        <f t="shared" si="2"/>
        <v>Jarek</v>
      </c>
      <c r="T20" s="9" t="str">
        <f t="shared" si="3"/>
        <v>Zbieranina z Niesięcina</v>
      </c>
      <c r="U20" s="9">
        <f t="shared" si="4"/>
        <v>1967</v>
      </c>
      <c r="V20" s="9">
        <f t="shared" si="8"/>
        <v>71.531165340247966</v>
      </c>
      <c r="W20" s="19"/>
      <c r="X20" s="9">
        <f t="shared" si="9"/>
        <v>0.99184071969036569</v>
      </c>
      <c r="Y20" s="9">
        <f t="shared" si="10"/>
        <v>1</v>
      </c>
      <c r="Z20" s="9">
        <v>1</v>
      </c>
      <c r="AA20" s="9">
        <v>1</v>
      </c>
    </row>
    <row r="21" spans="1:27" ht="15.75" thickBot="1">
      <c r="A21" s="204">
        <v>20</v>
      </c>
      <c r="B21" s="216"/>
      <c r="C21" s="217">
        <v>19</v>
      </c>
      <c r="D21" s="206">
        <v>325</v>
      </c>
      <c r="E21" s="207" t="s">
        <v>25</v>
      </c>
      <c r="F21" s="207" t="s">
        <v>4383</v>
      </c>
      <c r="G21" s="208">
        <v>1958</v>
      </c>
      <c r="H21" s="209"/>
      <c r="I21" s="210">
        <v>0.7512847222222222</v>
      </c>
      <c r="J21" s="211">
        <v>0.33461805555555557</v>
      </c>
      <c r="K21" s="212">
        <v>26</v>
      </c>
      <c r="L21" s="213">
        <v>1</v>
      </c>
      <c r="M21" s="214">
        <v>25</v>
      </c>
      <c r="P21" s="13">
        <f>VLOOKUP(Q21,id!$A:$C,3,0)</f>
        <v>180</v>
      </c>
      <c r="Q21" s="13" t="str">
        <f t="shared" si="11"/>
        <v>Herman-IżyckiLeszek1958</v>
      </c>
      <c r="R21" s="9" t="str">
        <f t="shared" si="1"/>
        <v>Herman-Iżycki</v>
      </c>
      <c r="S21" s="9" t="str">
        <f t="shared" si="2"/>
        <v>Leszek</v>
      </c>
      <c r="T21" s="9">
        <f t="shared" si="3"/>
        <v>0</v>
      </c>
      <c r="U21" s="9">
        <f t="shared" si="4"/>
        <v>1958</v>
      </c>
      <c r="V21" s="9">
        <f t="shared" si="8"/>
        <v>70.9571543977369</v>
      </c>
      <c r="W21" s="19"/>
      <c r="X21" s="9">
        <f t="shared" si="9"/>
        <v>0.99197537269551384</v>
      </c>
      <c r="Y21" s="9">
        <f t="shared" si="10"/>
        <v>1</v>
      </c>
      <c r="Z21" s="9">
        <v>1</v>
      </c>
      <c r="AA21" s="9">
        <v>1</v>
      </c>
    </row>
    <row r="22" spans="1:27" ht="15.75" thickBot="1">
      <c r="A22" s="204">
        <v>21</v>
      </c>
      <c r="B22" s="216"/>
      <c r="C22" s="217">
        <v>20</v>
      </c>
      <c r="D22" s="206">
        <v>133</v>
      </c>
      <c r="E22" s="207" t="s">
        <v>59</v>
      </c>
      <c r="F22" s="207" t="s">
        <v>4663</v>
      </c>
      <c r="G22" s="208">
        <v>1981</v>
      </c>
      <c r="H22" s="209" t="s">
        <v>132</v>
      </c>
      <c r="I22" s="210">
        <v>0.73484953703703704</v>
      </c>
      <c r="J22" s="211">
        <v>0.31818287037037035</v>
      </c>
      <c r="K22" s="212">
        <v>23</v>
      </c>
      <c r="L22" s="213">
        <v>0</v>
      </c>
      <c r="M22" s="214">
        <v>23</v>
      </c>
      <c r="P22" s="13">
        <f>VLOOKUP(Q22,id!$A:$C,3,0)</f>
        <v>110</v>
      </c>
      <c r="Q22" s="13" t="str">
        <f t="shared" si="11"/>
        <v>WronaŁukasz1981</v>
      </c>
      <c r="R22" s="9" t="str">
        <f t="shared" si="1"/>
        <v>Wrona</v>
      </c>
      <c r="S22" s="9" t="str">
        <f t="shared" si="2"/>
        <v>Łukasz</v>
      </c>
      <c r="T22" s="9" t="str">
        <f t="shared" si="3"/>
        <v>Towanda</v>
      </c>
      <c r="U22" s="9">
        <f t="shared" si="4"/>
        <v>1981</v>
      </c>
      <c r="V22" s="9">
        <f t="shared" si="8"/>
        <v>65.280582045917953</v>
      </c>
      <c r="W22" s="19"/>
      <c r="X22" s="9">
        <f t="shared" si="9"/>
        <v>1.0516532683423667</v>
      </c>
      <c r="Y22" s="9">
        <f t="shared" si="10"/>
        <v>0.92</v>
      </c>
      <c r="Z22" s="9">
        <v>1</v>
      </c>
      <c r="AA22" s="9">
        <v>1</v>
      </c>
    </row>
    <row r="23" spans="1:27" ht="15.75" thickBot="1">
      <c r="A23" s="204">
        <v>23</v>
      </c>
      <c r="B23" s="216"/>
      <c r="C23" s="217">
        <v>21</v>
      </c>
      <c r="D23" s="206">
        <v>293</v>
      </c>
      <c r="E23" s="207" t="s">
        <v>86</v>
      </c>
      <c r="F23" s="207" t="s">
        <v>4633</v>
      </c>
      <c r="G23" s="208">
        <v>1977</v>
      </c>
      <c r="H23" s="209" t="s">
        <v>4164</v>
      </c>
      <c r="I23" s="210">
        <v>0.74670138888888893</v>
      </c>
      <c r="J23" s="211">
        <v>0.33003472222222224</v>
      </c>
      <c r="K23" s="212">
        <v>22</v>
      </c>
      <c r="L23" s="213">
        <v>0</v>
      </c>
      <c r="M23" s="214">
        <v>22</v>
      </c>
      <c r="P23" s="13">
        <f>VLOOKUP(Q23,id!$A:$C,3,0)</f>
        <v>136</v>
      </c>
      <c r="Q23" s="13" t="str">
        <f t="shared" si="11"/>
        <v>KuczaJarosław1977</v>
      </c>
      <c r="R23" s="9" t="str">
        <f t="shared" si="1"/>
        <v>Kucza</v>
      </c>
      <c r="S23" s="9" t="str">
        <f t="shared" si="2"/>
        <v>Jarosław</v>
      </c>
      <c r="T23" s="9" t="str">
        <f t="shared" si="3"/>
        <v>Pędzące Ślimaki</v>
      </c>
      <c r="U23" s="9">
        <f t="shared" si="4"/>
        <v>1977</v>
      </c>
      <c r="V23" s="9">
        <f t="shared" si="8"/>
        <v>62.442295870008479</v>
      </c>
      <c r="W23" s="19"/>
      <c r="X23" s="9">
        <f t="shared" si="9"/>
        <v>0.96408907592495163</v>
      </c>
      <c r="Y23" s="9">
        <f t="shared" si="10"/>
        <v>0.95652173913043481</v>
      </c>
      <c r="Z23" s="9">
        <v>1</v>
      </c>
      <c r="AA23" s="9">
        <v>1</v>
      </c>
    </row>
    <row r="24" spans="1:27" ht="15.75" thickBot="1">
      <c r="A24" s="204">
        <v>25</v>
      </c>
      <c r="B24" s="216"/>
      <c r="C24" s="217">
        <v>22</v>
      </c>
      <c r="D24" s="206">
        <v>189</v>
      </c>
      <c r="E24" s="207" t="s">
        <v>358</v>
      </c>
      <c r="F24" s="207" t="s">
        <v>4660</v>
      </c>
      <c r="G24" s="208">
        <v>1974</v>
      </c>
      <c r="H24" s="209" t="s">
        <v>1258</v>
      </c>
      <c r="I24" s="210">
        <v>0.74740740740740741</v>
      </c>
      <c r="J24" s="211">
        <v>0.33074074074074072</v>
      </c>
      <c r="K24" s="212">
        <v>22</v>
      </c>
      <c r="L24" s="213">
        <v>0</v>
      </c>
      <c r="M24" s="214">
        <v>22</v>
      </c>
      <c r="P24" s="13">
        <f>VLOOKUP(Q24,id!$A:$C,3,0)</f>
        <v>217</v>
      </c>
      <c r="Q24" s="13" t="str">
        <f t="shared" si="11"/>
        <v>DuszakArkadiusz1974</v>
      </c>
      <c r="R24" s="9" t="str">
        <f t="shared" si="1"/>
        <v>Duszak</v>
      </c>
      <c r="S24" s="9" t="str">
        <f t="shared" si="2"/>
        <v>Arkadiusz</v>
      </c>
      <c r="T24" s="9" t="str">
        <f t="shared" si="3"/>
        <v>2PU</v>
      </c>
      <c r="U24" s="9">
        <f t="shared" si="4"/>
        <v>1974</v>
      </c>
      <c r="V24" s="9">
        <f t="shared" si="8"/>
        <v>62.309002895201992</v>
      </c>
      <c r="W24" s="19"/>
      <c r="X24" s="9">
        <f t="shared" si="9"/>
        <v>0.99786534154535289</v>
      </c>
      <c r="Y24" s="9">
        <f t="shared" si="10"/>
        <v>1</v>
      </c>
      <c r="Z24" s="9">
        <v>1</v>
      </c>
      <c r="AA24" s="9">
        <v>1</v>
      </c>
    </row>
    <row r="25" spans="1:27" ht="15.75" thickBot="1">
      <c r="A25" s="204">
        <v>26</v>
      </c>
      <c r="B25" s="216"/>
      <c r="C25" s="217">
        <v>23</v>
      </c>
      <c r="D25" s="206">
        <v>211</v>
      </c>
      <c r="E25" s="207" t="s">
        <v>88</v>
      </c>
      <c r="F25" s="207" t="s">
        <v>678</v>
      </c>
      <c r="G25" s="208">
        <v>1972</v>
      </c>
      <c r="H25" s="209" t="s">
        <v>5142</v>
      </c>
      <c r="I25" s="210">
        <v>0.74812499999999993</v>
      </c>
      <c r="J25" s="211">
        <v>0.33145833333333335</v>
      </c>
      <c r="K25" s="212">
        <v>21</v>
      </c>
      <c r="L25" s="213">
        <v>0</v>
      </c>
      <c r="M25" s="214">
        <v>21</v>
      </c>
      <c r="P25" s="13">
        <f>VLOOKUP(Q25,id!$A:$C,3,0)</f>
        <v>226</v>
      </c>
      <c r="Q25" s="13" t="str">
        <f t="shared" si="11"/>
        <v>KielakSławomir1972</v>
      </c>
      <c r="R25" s="9" t="str">
        <f t="shared" si="1"/>
        <v>Kielak</v>
      </c>
      <c r="S25" s="9" t="str">
        <f t="shared" si="2"/>
        <v>Sławomir</v>
      </c>
      <c r="T25" s="9" t="str">
        <f t="shared" si="3"/>
        <v>Błażej Kielak 1 procent</v>
      </c>
      <c r="U25" s="9">
        <f t="shared" si="4"/>
        <v>1972</v>
      </c>
      <c r="V25" s="9">
        <f t="shared" si="8"/>
        <v>59.47677549087463</v>
      </c>
      <c r="W25" s="19"/>
      <c r="X25" s="9">
        <f t="shared" si="9"/>
        <v>0.99783504434667214</v>
      </c>
      <c r="Y25" s="9">
        <f t="shared" si="10"/>
        <v>0.95454545454545459</v>
      </c>
      <c r="Z25" s="9">
        <v>1</v>
      </c>
      <c r="AA25" s="9">
        <v>1</v>
      </c>
    </row>
    <row r="26" spans="1:27" ht="15.75" thickBot="1">
      <c r="A26" s="204">
        <v>26</v>
      </c>
      <c r="B26" s="216"/>
      <c r="C26" s="217">
        <v>23</v>
      </c>
      <c r="D26" s="206">
        <v>226</v>
      </c>
      <c r="E26" s="207" t="s">
        <v>1476</v>
      </c>
      <c r="F26" s="207" t="s">
        <v>678</v>
      </c>
      <c r="G26" s="208">
        <v>1999</v>
      </c>
      <c r="H26" s="209" t="s">
        <v>5142</v>
      </c>
      <c r="I26" s="210">
        <v>0.74812499999999993</v>
      </c>
      <c r="J26" s="211">
        <v>0.33145833333333335</v>
      </c>
      <c r="K26" s="212">
        <v>21</v>
      </c>
      <c r="L26" s="213">
        <v>0</v>
      </c>
      <c r="M26" s="214">
        <v>21</v>
      </c>
      <c r="P26" s="13">
        <f>VLOOKUP(Q26,id!$A:$C,3,0)</f>
        <v>227</v>
      </c>
      <c r="Q26" s="13" t="str">
        <f t="shared" si="11"/>
        <v>KielakIgor1999</v>
      </c>
      <c r="R26" s="9" t="str">
        <f t="shared" si="1"/>
        <v>Kielak</v>
      </c>
      <c r="S26" s="9" t="str">
        <f t="shared" si="2"/>
        <v>Igor</v>
      </c>
      <c r="T26" s="9" t="str">
        <f t="shared" si="3"/>
        <v>Błażej Kielak 1 procent</v>
      </c>
      <c r="U26" s="9">
        <f t="shared" si="4"/>
        <v>1999</v>
      </c>
      <c r="V26" s="9">
        <f t="shared" si="8"/>
        <v>59.47677549087463</v>
      </c>
      <c r="W26" s="19"/>
      <c r="X26" s="9">
        <f t="shared" si="9"/>
        <v>1</v>
      </c>
      <c r="Y26" s="9">
        <f t="shared" si="10"/>
        <v>1</v>
      </c>
      <c r="Z26" s="9">
        <v>1</v>
      </c>
      <c r="AA26" s="9">
        <v>1</v>
      </c>
    </row>
    <row r="27" spans="1:27" ht="15.75" thickBot="1">
      <c r="A27" s="204">
        <v>29</v>
      </c>
      <c r="B27" s="216"/>
      <c r="C27" s="217">
        <v>25</v>
      </c>
      <c r="D27" s="206">
        <v>41</v>
      </c>
      <c r="E27" s="207" t="s">
        <v>17</v>
      </c>
      <c r="F27" s="207" t="s">
        <v>5143</v>
      </c>
      <c r="G27" s="208">
        <v>1979</v>
      </c>
      <c r="H27" s="218" t="s">
        <v>5144</v>
      </c>
      <c r="I27" s="210">
        <v>0.75923611111111111</v>
      </c>
      <c r="J27" s="211">
        <v>0.34256944444444448</v>
      </c>
      <c r="K27" s="212">
        <v>23</v>
      </c>
      <c r="L27" s="213">
        <v>3</v>
      </c>
      <c r="M27" s="214">
        <v>20</v>
      </c>
      <c r="P27" s="13">
        <f>VLOOKUP(Q27,id!$A:$C,3,0)</f>
        <v>228</v>
      </c>
      <c r="Q27" s="13" t="str">
        <f t="shared" si="11"/>
        <v>ŻegotaMarcin1979</v>
      </c>
      <c r="R27" s="9" t="str">
        <f t="shared" si="1"/>
        <v>Żegota</v>
      </c>
      <c r="S27" s="9" t="str">
        <f t="shared" si="2"/>
        <v>Marcin</v>
      </c>
      <c r="T27" s="9" t="str">
        <f t="shared" si="3"/>
        <v>Klub Miłośników Lasu i Produktów Zbożowych</v>
      </c>
      <c r="U27" s="9">
        <f t="shared" si="4"/>
        <v>1979</v>
      </c>
      <c r="V27" s="9">
        <f t="shared" si="8"/>
        <v>56.64454808654726</v>
      </c>
      <c r="W27" s="19"/>
      <c r="X27" s="9">
        <f t="shared" si="9"/>
        <v>0.96756537603892145</v>
      </c>
      <c r="Y27" s="9">
        <f t="shared" si="10"/>
        <v>0.95238095238095233</v>
      </c>
      <c r="Z27" s="9">
        <v>1</v>
      </c>
      <c r="AA27" s="9">
        <v>1</v>
      </c>
    </row>
    <row r="28" spans="1:27" ht="15.75" thickBot="1">
      <c r="A28" s="204">
        <v>29</v>
      </c>
      <c r="B28" s="216"/>
      <c r="C28" s="217">
        <v>25</v>
      </c>
      <c r="D28" s="206">
        <v>116</v>
      </c>
      <c r="E28" s="207" t="s">
        <v>358</v>
      </c>
      <c r="F28" s="207" t="s">
        <v>5145</v>
      </c>
      <c r="G28" s="208">
        <v>1979</v>
      </c>
      <c r="H28" s="218" t="s">
        <v>5144</v>
      </c>
      <c r="I28" s="210">
        <v>0.75923611111111111</v>
      </c>
      <c r="J28" s="211">
        <v>0.34256944444444448</v>
      </c>
      <c r="K28" s="212">
        <v>23</v>
      </c>
      <c r="L28" s="213">
        <v>3</v>
      </c>
      <c r="M28" s="214">
        <v>20</v>
      </c>
      <c r="P28" s="13">
        <f>VLOOKUP(Q28,id!$A:$C,3,0)</f>
        <v>229</v>
      </c>
      <c r="Q28" s="13" t="str">
        <f t="shared" ref="Q28:Q33" si="12">R28&amp;S28&amp;U28</f>
        <v>GłowackiArkadiusz1979</v>
      </c>
      <c r="R28" s="9" t="str">
        <f t="shared" si="1"/>
        <v>Głowacki</v>
      </c>
      <c r="S28" s="9" t="str">
        <f t="shared" si="2"/>
        <v>Arkadiusz</v>
      </c>
      <c r="T28" s="9" t="str">
        <f t="shared" si="3"/>
        <v>Klub Miłośników Lasu i Produktów Zbożowych</v>
      </c>
      <c r="U28" s="9">
        <f t="shared" si="4"/>
        <v>1979</v>
      </c>
      <c r="V28" s="9">
        <f t="shared" ref="V28:V33" si="13">V27*IF(Z28&lt;1,Z28,IF(AA28&lt;1,AA28,IF(Y28&lt;1,Y28,IF(X28&lt;1,X28,1))))</f>
        <v>56.64454808654726</v>
      </c>
      <c r="W28" s="19"/>
      <c r="X28" s="9">
        <f t="shared" ref="X28:X33" si="14">J27/J28</f>
        <v>1</v>
      </c>
      <c r="Y28" s="9">
        <f t="shared" ref="Y28:Y33" si="15">M28/M27</f>
        <v>1</v>
      </c>
      <c r="Z28" s="9">
        <v>1</v>
      </c>
      <c r="AA28" s="9">
        <v>1</v>
      </c>
    </row>
    <row r="29" spans="1:27" ht="15.75" thickBot="1">
      <c r="A29" s="204">
        <v>31</v>
      </c>
      <c r="B29" s="216"/>
      <c r="C29" s="217">
        <v>27</v>
      </c>
      <c r="D29" s="206">
        <v>199</v>
      </c>
      <c r="E29" s="207" t="s">
        <v>55</v>
      </c>
      <c r="F29" s="207" t="s">
        <v>4658</v>
      </c>
      <c r="G29" s="208">
        <v>1980</v>
      </c>
      <c r="H29" s="209" t="s">
        <v>3717</v>
      </c>
      <c r="I29" s="210">
        <v>0.74099537037037033</v>
      </c>
      <c r="J29" s="211">
        <v>0.3243287037037037</v>
      </c>
      <c r="K29" s="212">
        <v>19</v>
      </c>
      <c r="L29" s="213">
        <v>0</v>
      </c>
      <c r="M29" s="214">
        <v>19</v>
      </c>
      <c r="P29" s="13">
        <f>VLOOKUP(Q29,id!$A:$C,3,0)</f>
        <v>121</v>
      </c>
      <c r="Q29" s="13" t="str">
        <f t="shared" si="12"/>
        <v>Ścibor-RylskiMichał1980</v>
      </c>
      <c r="R29" s="9" t="str">
        <f t="shared" si="1"/>
        <v>Ścibor-Rylski</v>
      </c>
      <c r="S29" s="9" t="str">
        <f t="shared" si="2"/>
        <v>Michał</v>
      </c>
      <c r="T29" s="9" t="str">
        <f t="shared" si="3"/>
        <v>SPeCe</v>
      </c>
      <c r="U29" s="9">
        <f t="shared" si="4"/>
        <v>1980</v>
      </c>
      <c r="V29" s="9">
        <f t="shared" si="13"/>
        <v>53.812320682219898</v>
      </c>
      <c r="W29" s="19"/>
      <c r="X29" s="9">
        <f t="shared" si="14"/>
        <v>1.0562415245164514</v>
      </c>
      <c r="Y29" s="9">
        <f t="shared" si="15"/>
        <v>0.95</v>
      </c>
      <c r="Z29" s="9">
        <v>1</v>
      </c>
      <c r="AA29" s="9">
        <v>1</v>
      </c>
    </row>
    <row r="30" spans="1:27" ht="15.75" thickBot="1">
      <c r="A30" s="204">
        <v>32</v>
      </c>
      <c r="B30" s="216"/>
      <c r="C30" s="217">
        <v>28</v>
      </c>
      <c r="D30" s="206">
        <v>53</v>
      </c>
      <c r="E30" s="207" t="s">
        <v>22</v>
      </c>
      <c r="F30" s="207" t="s">
        <v>4656</v>
      </c>
      <c r="G30" s="208">
        <v>1978</v>
      </c>
      <c r="H30" s="209"/>
      <c r="I30" s="210">
        <v>0.73403935185185187</v>
      </c>
      <c r="J30" s="211">
        <v>0.31737268518518519</v>
      </c>
      <c r="K30" s="212">
        <v>18</v>
      </c>
      <c r="L30" s="213">
        <v>0</v>
      </c>
      <c r="M30" s="214">
        <v>18</v>
      </c>
      <c r="P30" s="13">
        <f>VLOOKUP(Q30,id!$A:$C,3,0)</f>
        <v>230</v>
      </c>
      <c r="Q30" s="13" t="str">
        <f t="shared" si="12"/>
        <v>KletkiewiczKrzysztof1978</v>
      </c>
      <c r="R30" s="9" t="str">
        <f t="shared" si="1"/>
        <v>Kletkiewicz</v>
      </c>
      <c r="S30" s="9" t="str">
        <f t="shared" si="2"/>
        <v>Krzysztof</v>
      </c>
      <c r="T30" s="9">
        <f t="shared" si="3"/>
        <v>0</v>
      </c>
      <c r="U30" s="9">
        <f t="shared" si="4"/>
        <v>1978</v>
      </c>
      <c r="V30" s="9">
        <f t="shared" si="13"/>
        <v>50.980093277892529</v>
      </c>
      <c r="W30" s="19"/>
      <c r="X30" s="9">
        <f t="shared" si="14"/>
        <v>1.0219175084789029</v>
      </c>
      <c r="Y30" s="9">
        <f t="shared" si="15"/>
        <v>0.94736842105263153</v>
      </c>
      <c r="Z30" s="9">
        <v>1</v>
      </c>
      <c r="AA30" s="9">
        <v>1</v>
      </c>
    </row>
    <row r="31" spans="1:27" ht="15.75" thickBot="1">
      <c r="A31" s="204">
        <v>33</v>
      </c>
      <c r="B31" s="216"/>
      <c r="C31" s="217">
        <v>29</v>
      </c>
      <c r="D31" s="206">
        <v>52</v>
      </c>
      <c r="E31" s="207" t="s">
        <v>19</v>
      </c>
      <c r="F31" s="207" t="s">
        <v>4617</v>
      </c>
      <c r="G31" s="208">
        <v>1982</v>
      </c>
      <c r="H31" s="209" t="s">
        <v>3672</v>
      </c>
      <c r="I31" s="210">
        <v>0.70998842592592604</v>
      </c>
      <c r="J31" s="211">
        <v>0.29332175925925924</v>
      </c>
      <c r="K31" s="212">
        <v>17</v>
      </c>
      <c r="L31" s="213">
        <v>0</v>
      </c>
      <c r="M31" s="214">
        <v>17</v>
      </c>
      <c r="P31" s="13">
        <f>VLOOKUP(Q31,id!$A:$C,3,0)</f>
        <v>179</v>
      </c>
      <c r="Q31" s="13" t="str">
        <f t="shared" si="12"/>
        <v>MaruszakGrzegorz1982</v>
      </c>
      <c r="R31" s="9" t="str">
        <f t="shared" si="1"/>
        <v>Maruszak</v>
      </c>
      <c r="S31" s="9" t="str">
        <f t="shared" si="2"/>
        <v>Grzegorz</v>
      </c>
      <c r="T31" s="9" t="str">
        <f t="shared" si="3"/>
        <v>Szalone naleśniki</v>
      </c>
      <c r="U31" s="9">
        <f t="shared" si="4"/>
        <v>1982</v>
      </c>
      <c r="V31" s="9">
        <f t="shared" si="13"/>
        <v>48.147865873565166</v>
      </c>
      <c r="W31" s="19"/>
      <c r="X31" s="9">
        <f t="shared" si="14"/>
        <v>1.0819950282129189</v>
      </c>
      <c r="Y31" s="9">
        <f t="shared" si="15"/>
        <v>0.94444444444444442</v>
      </c>
      <c r="Z31" s="9">
        <v>1</v>
      </c>
      <c r="AA31" s="9">
        <v>1</v>
      </c>
    </row>
    <row r="32" spans="1:27" ht="15.75" thickBot="1">
      <c r="A32" s="204">
        <v>33</v>
      </c>
      <c r="B32" s="216"/>
      <c r="C32" s="217">
        <v>29</v>
      </c>
      <c r="D32" s="206">
        <v>220</v>
      </c>
      <c r="E32" s="207" t="s">
        <v>3681</v>
      </c>
      <c r="F32" s="207" t="s">
        <v>4616</v>
      </c>
      <c r="G32" s="208">
        <v>1984</v>
      </c>
      <c r="H32" s="209" t="s">
        <v>3672</v>
      </c>
      <c r="I32" s="210">
        <v>0.70998842592592604</v>
      </c>
      <c r="J32" s="211">
        <v>0.29332175925925924</v>
      </c>
      <c r="K32" s="212">
        <v>17</v>
      </c>
      <c r="L32" s="213">
        <v>0</v>
      </c>
      <c r="M32" s="214">
        <v>17</v>
      </c>
      <c r="P32" s="13">
        <f>VLOOKUP(Q32,id!$A:$C,3,0)</f>
        <v>231</v>
      </c>
      <c r="Q32" s="13" t="str">
        <f t="shared" si="12"/>
        <v>KotowskiJózef1984</v>
      </c>
      <c r="R32" s="9" t="str">
        <f t="shared" si="1"/>
        <v>Kotowski</v>
      </c>
      <c r="S32" s="9" t="str">
        <f t="shared" si="2"/>
        <v>Józef</v>
      </c>
      <c r="T32" s="9" t="str">
        <f t="shared" si="3"/>
        <v>Szalone naleśniki</v>
      </c>
      <c r="U32" s="9">
        <f t="shared" si="4"/>
        <v>1984</v>
      </c>
      <c r="V32" s="9">
        <f t="shared" si="13"/>
        <v>48.147865873565166</v>
      </c>
      <c r="W32" s="19"/>
      <c r="X32" s="9">
        <f t="shared" si="14"/>
        <v>1</v>
      </c>
      <c r="Y32" s="9">
        <f t="shared" si="15"/>
        <v>1</v>
      </c>
      <c r="Z32" s="9">
        <v>1</v>
      </c>
      <c r="AA32" s="9">
        <v>1</v>
      </c>
    </row>
    <row r="33" spans="1:27" ht="15.75" thickBot="1">
      <c r="A33" s="204">
        <v>35</v>
      </c>
      <c r="B33" s="216"/>
      <c r="C33" s="217">
        <v>31</v>
      </c>
      <c r="D33" s="206">
        <v>110</v>
      </c>
      <c r="E33" s="207" t="s">
        <v>1202</v>
      </c>
      <c r="F33" s="207" t="s">
        <v>4355</v>
      </c>
      <c r="G33" s="208">
        <v>1981</v>
      </c>
      <c r="H33" s="209"/>
      <c r="I33" s="210">
        <v>0.73777777777777775</v>
      </c>
      <c r="J33" s="211">
        <v>0.32111111111111112</v>
      </c>
      <c r="K33" s="212">
        <v>17</v>
      </c>
      <c r="L33" s="213">
        <v>0</v>
      </c>
      <c r="M33" s="214">
        <v>17</v>
      </c>
      <c r="P33" s="13">
        <f>VLOOKUP(Q33,id!$A:$C,3,0)</f>
        <v>177</v>
      </c>
      <c r="Q33" s="13" t="str">
        <f t="shared" si="12"/>
        <v>UrbanikJanusz1981</v>
      </c>
      <c r="R33" s="9" t="str">
        <f t="shared" si="1"/>
        <v>Urbanik</v>
      </c>
      <c r="S33" s="9" t="str">
        <f t="shared" si="2"/>
        <v>Janusz</v>
      </c>
      <c r="T33" s="9">
        <f t="shared" si="3"/>
        <v>0</v>
      </c>
      <c r="U33" s="9">
        <f t="shared" si="4"/>
        <v>1981</v>
      </c>
      <c r="V33" s="9">
        <f t="shared" si="13"/>
        <v>43.981090139625209</v>
      </c>
      <c r="W33" s="19"/>
      <c r="X33" s="9">
        <f t="shared" si="14"/>
        <v>0.91345876585928476</v>
      </c>
      <c r="Y33" s="9">
        <f t="shared" si="15"/>
        <v>1</v>
      </c>
      <c r="Z33" s="9">
        <v>1</v>
      </c>
      <c r="AA33" s="9">
        <v>1</v>
      </c>
    </row>
    <row r="34" spans="1:27" ht="15.75" thickBot="1">
      <c r="A34" s="204">
        <v>35</v>
      </c>
      <c r="B34" s="216"/>
      <c r="C34" s="217">
        <v>31</v>
      </c>
      <c r="D34" s="206">
        <v>239</v>
      </c>
      <c r="E34" s="207" t="s">
        <v>19</v>
      </c>
      <c r="F34" s="207" t="s">
        <v>3661</v>
      </c>
      <c r="G34" s="208">
        <v>1971</v>
      </c>
      <c r="H34" s="209"/>
      <c r="I34" s="210">
        <v>0.73777777777777775</v>
      </c>
      <c r="J34" s="211">
        <v>0.32111111111111112</v>
      </c>
      <c r="K34" s="212">
        <v>17</v>
      </c>
      <c r="L34" s="213">
        <v>0</v>
      </c>
      <c r="M34" s="214">
        <v>17</v>
      </c>
      <c r="P34" s="13">
        <f>VLOOKUP(Q34,id!$A:$C,3,0)</f>
        <v>176</v>
      </c>
      <c r="Q34" s="13" t="str">
        <f t="shared" ref="Q34:Q37" si="16">R34&amp;S34&amp;U34</f>
        <v>RedoGrzegorz1971</v>
      </c>
      <c r="R34" s="9" t="str">
        <f t="shared" si="1"/>
        <v>Redo</v>
      </c>
      <c r="S34" s="9" t="str">
        <f t="shared" si="2"/>
        <v>Grzegorz</v>
      </c>
      <c r="T34" s="9">
        <f t="shared" si="3"/>
        <v>0</v>
      </c>
      <c r="U34" s="9">
        <f t="shared" si="4"/>
        <v>1971</v>
      </c>
      <c r="V34" s="9">
        <f t="shared" ref="V34:V37" si="17">V33*IF(Z34&lt;1,Z34,IF(AA34&lt;1,AA34,IF(Y34&lt;1,Y34,IF(X34&lt;1,X34,1))))</f>
        <v>43.981090139625209</v>
      </c>
      <c r="W34" s="19"/>
      <c r="X34" s="9">
        <f t="shared" ref="X34:X37" si="18">J33/J34</f>
        <v>1</v>
      </c>
      <c r="Y34" s="9">
        <f t="shared" ref="Y34:Y37" si="19">M34/M33</f>
        <v>1</v>
      </c>
      <c r="Z34" s="9">
        <v>1</v>
      </c>
      <c r="AA34" s="9">
        <v>1</v>
      </c>
    </row>
    <row r="35" spans="1:27" ht="15.75" thickBot="1">
      <c r="A35" s="204">
        <v>38</v>
      </c>
      <c r="B35" s="216"/>
      <c r="C35" s="217">
        <v>33</v>
      </c>
      <c r="D35" s="206">
        <v>193</v>
      </c>
      <c r="E35" s="207" t="s">
        <v>16</v>
      </c>
      <c r="F35" s="207" t="s">
        <v>5146</v>
      </c>
      <c r="G35" s="208">
        <v>1989</v>
      </c>
      <c r="H35" s="209" t="s">
        <v>5147</v>
      </c>
      <c r="I35" s="210">
        <v>0.74725694444444446</v>
      </c>
      <c r="J35" s="211">
        <v>0.33059027777777777</v>
      </c>
      <c r="K35" s="212">
        <v>17</v>
      </c>
      <c r="L35" s="213">
        <v>0</v>
      </c>
      <c r="M35" s="214">
        <v>17</v>
      </c>
      <c r="P35" s="13">
        <f>VLOOKUP(Q35,id!$A:$C,3,0)</f>
        <v>232</v>
      </c>
      <c r="Q35" s="13" t="str">
        <f t="shared" si="16"/>
        <v>SmolińskiPaweł1989</v>
      </c>
      <c r="R35" s="9" t="str">
        <f t="shared" si="1"/>
        <v>Smoliński</v>
      </c>
      <c r="S35" s="9" t="str">
        <f t="shared" si="2"/>
        <v>Paweł</v>
      </c>
      <c r="T35" s="9" t="str">
        <f t="shared" si="3"/>
        <v>AZWLT</v>
      </c>
      <c r="U35" s="9">
        <f t="shared" si="4"/>
        <v>1989</v>
      </c>
      <c r="V35" s="9">
        <f t="shared" si="17"/>
        <v>42.720000169231589</v>
      </c>
      <c r="W35" s="19"/>
      <c r="X35" s="9">
        <f t="shared" si="18"/>
        <v>0.97132654132969232</v>
      </c>
      <c r="Y35" s="9">
        <f t="shared" si="19"/>
        <v>1</v>
      </c>
      <c r="Z35" s="9">
        <v>1</v>
      </c>
      <c r="AA35" s="9">
        <v>1</v>
      </c>
    </row>
    <row r="36" spans="1:27" ht="15.75" thickBot="1">
      <c r="A36" s="204">
        <v>40</v>
      </c>
      <c r="B36" s="216"/>
      <c r="C36" s="217">
        <v>34</v>
      </c>
      <c r="D36" s="206">
        <v>302</v>
      </c>
      <c r="E36" s="207" t="s">
        <v>21</v>
      </c>
      <c r="F36" s="207" t="s">
        <v>5148</v>
      </c>
      <c r="G36" s="208">
        <v>1966</v>
      </c>
      <c r="H36" s="209"/>
      <c r="I36" s="210">
        <v>0.67182870370370373</v>
      </c>
      <c r="J36" s="211">
        <v>0.25516203703703705</v>
      </c>
      <c r="K36" s="212">
        <v>16</v>
      </c>
      <c r="L36" s="213">
        <v>0</v>
      </c>
      <c r="M36" s="214">
        <v>16</v>
      </c>
      <c r="P36" s="13">
        <f>VLOOKUP(Q36,id!$A:$C,3,0)</f>
        <v>233</v>
      </c>
      <c r="Q36" s="13" t="str">
        <f t="shared" si="16"/>
        <v>PiekarskiJacek1966</v>
      </c>
      <c r="R36" s="9" t="str">
        <f t="shared" si="1"/>
        <v>Piekarski</v>
      </c>
      <c r="S36" s="9" t="str">
        <f t="shared" si="2"/>
        <v>Jacek</v>
      </c>
      <c r="T36" s="9">
        <f t="shared" si="3"/>
        <v>0</v>
      </c>
      <c r="U36" s="9">
        <f t="shared" si="4"/>
        <v>1966</v>
      </c>
      <c r="V36" s="9">
        <f t="shared" si="17"/>
        <v>40.207058982806203</v>
      </c>
      <c r="W36" s="19"/>
      <c r="X36" s="9">
        <f t="shared" si="18"/>
        <v>1.295609180803774</v>
      </c>
      <c r="Y36" s="9">
        <f t="shared" si="19"/>
        <v>0.94117647058823528</v>
      </c>
      <c r="Z36" s="9">
        <v>1</v>
      </c>
      <c r="AA36" s="9">
        <v>1</v>
      </c>
    </row>
    <row r="37" spans="1:27" ht="15.75" thickBot="1">
      <c r="A37" s="204">
        <v>40</v>
      </c>
      <c r="B37" s="216"/>
      <c r="C37" s="217">
        <v>34</v>
      </c>
      <c r="D37" s="206">
        <v>381</v>
      </c>
      <c r="E37" s="207" t="s">
        <v>16</v>
      </c>
      <c r="F37" s="207" t="s">
        <v>690</v>
      </c>
      <c r="G37" s="208">
        <v>1968</v>
      </c>
      <c r="H37" s="209" t="s">
        <v>1262</v>
      </c>
      <c r="I37" s="210">
        <v>0.67182870370370373</v>
      </c>
      <c r="J37" s="211">
        <v>0.25516203703703705</v>
      </c>
      <c r="K37" s="212">
        <v>16</v>
      </c>
      <c r="L37" s="213">
        <v>0</v>
      </c>
      <c r="M37" s="214">
        <v>16</v>
      </c>
      <c r="P37" s="13">
        <f>VLOOKUP(Q37,id!$A:$C,3,0)</f>
        <v>234</v>
      </c>
      <c r="Q37" s="13" t="str">
        <f t="shared" si="16"/>
        <v>RozwadowskiPaweł1968</v>
      </c>
      <c r="R37" s="9" t="str">
        <f t="shared" si="1"/>
        <v>Rozwadowski</v>
      </c>
      <c r="S37" s="9" t="str">
        <f t="shared" si="2"/>
        <v>Paweł</v>
      </c>
      <c r="T37" s="9" t="str">
        <f t="shared" si="3"/>
        <v>Klub InO Stowarzysze</v>
      </c>
      <c r="U37" s="9">
        <f t="shared" si="4"/>
        <v>1968</v>
      </c>
      <c r="V37" s="9">
        <f t="shared" si="17"/>
        <v>40.207058982806203</v>
      </c>
      <c r="W37" s="19"/>
      <c r="X37" s="9">
        <f t="shared" si="18"/>
        <v>1</v>
      </c>
      <c r="Y37" s="9">
        <f t="shared" si="19"/>
        <v>1</v>
      </c>
      <c r="Z37" s="9">
        <v>1</v>
      </c>
      <c r="AA37" s="9">
        <v>1</v>
      </c>
    </row>
  </sheetData>
  <mergeCells count="2">
    <mergeCell ref="A1:C1"/>
    <mergeCell ref="K1:M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"/>
  <sheetViews>
    <sheetView zoomScale="80" zoomScaleNormal="80" workbookViewId="0">
      <selection activeCell="K3" sqref="K3:V6"/>
    </sheetView>
  </sheetViews>
  <sheetFormatPr defaultRowHeight="15"/>
  <cols>
    <col min="1" max="1" width="8.5703125" style="124" customWidth="1"/>
    <col min="2" max="2" width="8.42578125" style="124" customWidth="1"/>
    <col min="3" max="3" width="12.28515625" style="124" bestFit="1" customWidth="1"/>
    <col min="4" max="4" width="17.140625" style="124" customWidth="1"/>
    <col min="5" max="8" width="8.5703125" style="124" customWidth="1"/>
    <col min="9" max="9" width="9.140625" style="124"/>
    <col min="10" max="10" width="10.28515625" style="124" customWidth="1"/>
    <col min="11" max="16384" width="9.140625" style="124"/>
  </cols>
  <sheetData>
    <row r="1" spans="1:22">
      <c r="A1" s="351" t="s">
        <v>5127</v>
      </c>
      <c r="B1" s="351"/>
      <c r="C1" s="351"/>
      <c r="D1" s="351"/>
      <c r="E1" s="351"/>
      <c r="F1" s="351"/>
      <c r="G1" s="351"/>
      <c r="H1" s="351"/>
    </row>
    <row r="2" spans="1:22">
      <c r="A2" s="352" t="s">
        <v>5126</v>
      </c>
      <c r="B2" s="352"/>
      <c r="C2" s="352"/>
      <c r="D2" s="352"/>
      <c r="E2" s="352"/>
      <c r="F2" s="352"/>
      <c r="G2" s="352"/>
      <c r="H2" s="352"/>
    </row>
    <row r="3" spans="1:22" s="201" customFormat="1" ht="30" customHeight="1">
      <c r="A3" s="203" t="s">
        <v>5125</v>
      </c>
      <c r="B3" s="203" t="s">
        <v>5124</v>
      </c>
      <c r="C3" s="203" t="s">
        <v>96</v>
      </c>
      <c r="D3" s="203" t="s">
        <v>95</v>
      </c>
      <c r="E3" s="203" t="s">
        <v>5123</v>
      </c>
      <c r="F3" s="203" t="s">
        <v>5122</v>
      </c>
      <c r="G3" s="203" t="s">
        <v>37</v>
      </c>
      <c r="H3" s="203" t="s">
        <v>5121</v>
      </c>
      <c r="I3" s="202" t="s">
        <v>5120</v>
      </c>
      <c r="K3" s="13" t="s">
        <v>67</v>
      </c>
      <c r="L3" s="13" t="s">
        <v>68</v>
      </c>
      <c r="M3" s="9" t="s">
        <v>95</v>
      </c>
      <c r="N3" s="9" t="s">
        <v>96</v>
      </c>
      <c r="O3" s="9" t="s">
        <v>71</v>
      </c>
      <c r="P3" s="9" t="s">
        <v>69</v>
      </c>
      <c r="Q3" s="9" t="s">
        <v>40</v>
      </c>
      <c r="R3" s="9"/>
      <c r="S3" s="9" t="s">
        <v>37</v>
      </c>
      <c r="T3" s="9" t="s">
        <v>38</v>
      </c>
      <c r="U3" s="9" t="s">
        <v>31</v>
      </c>
      <c r="V3" s="9" t="s">
        <v>39</v>
      </c>
    </row>
    <row r="4" spans="1:22">
      <c r="A4" s="124" t="s">
        <v>5114</v>
      </c>
      <c r="B4" s="200" t="s">
        <v>5113</v>
      </c>
      <c r="C4" s="124" t="s">
        <v>404</v>
      </c>
      <c r="D4" s="124" t="s">
        <v>802</v>
      </c>
      <c r="E4" s="199">
        <v>0.39583333333333331</v>
      </c>
      <c r="F4" s="199">
        <v>0.81041666666666667</v>
      </c>
      <c r="G4" s="199">
        <f>F4-E4</f>
        <v>0.41458333333333336</v>
      </c>
      <c r="H4" s="124">
        <v>29</v>
      </c>
      <c r="I4" s="179">
        <v>1982</v>
      </c>
      <c r="K4" s="13">
        <f>VLOOKUP(L4,id!$A:$C,3,0)</f>
        <v>139</v>
      </c>
      <c r="L4" s="13" t="str">
        <f t="shared" ref="L4:L7" si="0">M4&amp;N4&amp;P4</f>
        <v>CzarnyBarbara1982</v>
      </c>
      <c r="M4" s="9" t="str">
        <f t="shared" ref="M4:M7" si="1">D4</f>
        <v>Czarny</v>
      </c>
      <c r="N4" s="9" t="str">
        <f t="shared" ref="N4:N7" si="2">C4</f>
        <v>Barbara</v>
      </c>
      <c r="O4" s="9"/>
      <c r="P4" s="9">
        <f t="shared" ref="P4:P7" si="3">I4</f>
        <v>1982</v>
      </c>
      <c r="Q4" s="9">
        <v>100</v>
      </c>
      <c r="R4" s="9"/>
      <c r="S4" s="9"/>
      <c r="T4" s="9"/>
      <c r="U4" s="9"/>
      <c r="V4" s="9"/>
    </row>
    <row r="5" spans="1:22">
      <c r="A5" s="124" t="s">
        <v>5109</v>
      </c>
      <c r="B5" s="200" t="s">
        <v>5110</v>
      </c>
      <c r="C5" s="124" t="s">
        <v>933</v>
      </c>
      <c r="D5" s="124" t="s">
        <v>936</v>
      </c>
      <c r="E5" s="199">
        <v>0.39583333333333331</v>
      </c>
      <c r="F5" s="199">
        <v>0.82500000000000007</v>
      </c>
      <c r="G5" s="199">
        <f>F5-E5</f>
        <v>0.42916666666666675</v>
      </c>
      <c r="H5" s="124">
        <v>28</v>
      </c>
      <c r="I5" s="179">
        <v>1977</v>
      </c>
      <c r="K5" s="13">
        <f>VLOOKUP(L5,id!$A:$C,3,0)</f>
        <v>104</v>
      </c>
      <c r="L5" s="13" t="str">
        <f t="shared" si="0"/>
        <v>NowińskaRenata1977</v>
      </c>
      <c r="M5" s="9" t="str">
        <f t="shared" si="1"/>
        <v>Nowińska</v>
      </c>
      <c r="N5" s="9" t="str">
        <f t="shared" si="2"/>
        <v>Renata</v>
      </c>
      <c r="O5" s="9"/>
      <c r="P5" s="9">
        <f t="shared" si="3"/>
        <v>1977</v>
      </c>
      <c r="Q5" s="9">
        <f t="shared" ref="Q5" si="4">Q4*IF(U5&lt;1,U5,IF(V5&lt;1,V5,IF(T5&lt;1,T5,IF(S5&lt;1,S5,1))))</f>
        <v>96.551724137931032</v>
      </c>
      <c r="R5" s="9"/>
      <c r="S5" s="9">
        <f t="shared" ref="S5" si="5">G4/G5</f>
        <v>0.96601941747572806</v>
      </c>
      <c r="T5" s="9">
        <f t="shared" ref="T5" si="6">H5/H4</f>
        <v>0.96551724137931039</v>
      </c>
      <c r="U5" s="9">
        <v>1</v>
      </c>
      <c r="V5" s="9">
        <v>1</v>
      </c>
    </row>
    <row r="6" spans="1:22">
      <c r="A6" s="124" t="s">
        <v>5106</v>
      </c>
      <c r="B6" s="200" t="s">
        <v>5105</v>
      </c>
      <c r="C6" s="124" t="s">
        <v>35</v>
      </c>
      <c r="D6" s="124" t="s">
        <v>711</v>
      </c>
      <c r="E6" s="199">
        <v>0.39583333333333331</v>
      </c>
      <c r="F6" s="199">
        <v>0.76111111111111107</v>
      </c>
      <c r="G6" s="199">
        <f>F6-E6</f>
        <v>0.36527777777777776</v>
      </c>
      <c r="H6" s="124">
        <v>20</v>
      </c>
      <c r="I6" s="179">
        <v>1984</v>
      </c>
      <c r="K6" s="13">
        <f>VLOOKUP(L6,id!$A:$C,3,0)</f>
        <v>239</v>
      </c>
      <c r="L6" s="13" t="str">
        <f t="shared" si="0"/>
        <v>DudekMagdalena1984</v>
      </c>
      <c r="M6" s="9" t="str">
        <f t="shared" si="1"/>
        <v>Dudek</v>
      </c>
      <c r="N6" s="9" t="str">
        <f t="shared" si="2"/>
        <v>Magdalena</v>
      </c>
      <c r="O6" s="9"/>
      <c r="P6" s="9">
        <f t="shared" si="3"/>
        <v>1984</v>
      </c>
      <c r="Q6" s="9">
        <f t="shared" ref="Q6:Q7" si="7">Q5*IF(U6&lt;1,U6,IF(V6&lt;1,V6,IF(T6&lt;1,T6,IF(S6&lt;1,S6,1))))</f>
        <v>68.965517241379317</v>
      </c>
      <c r="R6" s="9"/>
      <c r="S6" s="9">
        <f t="shared" ref="S6:S7" si="8">G5/G6</f>
        <v>1.1749049429657799</v>
      </c>
      <c r="T6" s="9">
        <f t="shared" ref="T6:T7" si="9">H6/H5</f>
        <v>0.7142857142857143</v>
      </c>
      <c r="U6" s="9">
        <v>1</v>
      </c>
      <c r="V6" s="9">
        <v>1</v>
      </c>
    </row>
    <row r="7" spans="1:22">
      <c r="A7" s="124" t="s">
        <v>5104</v>
      </c>
      <c r="B7" s="200" t="s">
        <v>5103</v>
      </c>
      <c r="C7" s="124" t="s">
        <v>763</v>
      </c>
      <c r="D7" s="124" t="s">
        <v>1295</v>
      </c>
      <c r="E7" s="199">
        <v>0.39583333333333331</v>
      </c>
      <c r="F7" s="199">
        <v>0.80694444444444446</v>
      </c>
      <c r="G7" s="199">
        <f>F7-E7</f>
        <v>0.41111111111111115</v>
      </c>
      <c r="H7" s="124">
        <v>20</v>
      </c>
      <c r="I7" s="179">
        <v>1988</v>
      </c>
      <c r="K7" s="13">
        <f>VLOOKUP(L7,id!$A:$C,3,0)</f>
        <v>102</v>
      </c>
      <c r="L7" s="13" t="str">
        <f t="shared" si="0"/>
        <v>LipińskaKatarzyna1988</v>
      </c>
      <c r="M7" s="9" t="str">
        <f t="shared" si="1"/>
        <v>Lipińska</v>
      </c>
      <c r="N7" s="9" t="str">
        <f t="shared" si="2"/>
        <v>Katarzyna</v>
      </c>
      <c r="O7" s="9"/>
      <c r="P7" s="9">
        <f t="shared" si="3"/>
        <v>1988</v>
      </c>
      <c r="Q7" s="9">
        <f t="shared" si="7"/>
        <v>61.276794035414724</v>
      </c>
      <c r="R7" s="9"/>
      <c r="S7" s="9">
        <f t="shared" si="8"/>
        <v>0.88851351351351338</v>
      </c>
      <c r="T7" s="9">
        <f t="shared" si="9"/>
        <v>1</v>
      </c>
      <c r="U7" s="9">
        <v>1</v>
      </c>
      <c r="V7" s="9">
        <v>1</v>
      </c>
    </row>
  </sheetData>
  <mergeCells count="2">
    <mergeCell ref="A1:H1"/>
    <mergeCell ref="A2:H2"/>
  </mergeCells>
  <pageMargins left="0.25" right="0.25" top="0.75" bottom="0.75" header="0.3" footer="0.3"/>
  <pageSetup paperSize="9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"/>
  <sheetViews>
    <sheetView zoomScale="80" zoomScaleNormal="80" workbookViewId="0">
      <selection activeCell="G4" sqref="G4:G19"/>
    </sheetView>
  </sheetViews>
  <sheetFormatPr defaultRowHeight="15"/>
  <cols>
    <col min="1" max="1" width="8.5703125" style="124" customWidth="1"/>
    <col min="2" max="2" width="8.42578125" style="124" customWidth="1"/>
    <col min="3" max="3" width="12.28515625" style="124" bestFit="1" customWidth="1"/>
    <col min="4" max="4" width="17.140625" style="124" customWidth="1"/>
    <col min="5" max="8" width="8.5703125" style="124" customWidth="1"/>
    <col min="9" max="9" width="9.140625" style="124"/>
    <col min="10" max="10" width="10.28515625" style="124" customWidth="1"/>
    <col min="11" max="16384" width="9.140625" style="124"/>
  </cols>
  <sheetData>
    <row r="1" spans="1:22">
      <c r="A1" s="351" t="s">
        <v>5127</v>
      </c>
      <c r="B1" s="351"/>
      <c r="C1" s="351"/>
      <c r="D1" s="351"/>
      <c r="E1" s="351"/>
      <c r="F1" s="351"/>
      <c r="G1" s="351"/>
      <c r="H1" s="351"/>
    </row>
    <row r="2" spans="1:22">
      <c r="A2" s="352" t="s">
        <v>5126</v>
      </c>
      <c r="B2" s="352"/>
      <c r="C2" s="352"/>
      <c r="D2" s="352"/>
      <c r="E2" s="352"/>
      <c r="F2" s="352"/>
      <c r="G2" s="352"/>
      <c r="H2" s="352"/>
    </row>
    <row r="3" spans="1:22" s="201" customFormat="1" ht="30" customHeight="1">
      <c r="A3" s="203" t="s">
        <v>5125</v>
      </c>
      <c r="B3" s="203" t="s">
        <v>5124</v>
      </c>
      <c r="C3" s="203" t="s">
        <v>96</v>
      </c>
      <c r="D3" s="203" t="s">
        <v>95</v>
      </c>
      <c r="E3" s="203" t="s">
        <v>5123</v>
      </c>
      <c r="F3" s="203" t="s">
        <v>5122</v>
      </c>
      <c r="G3" s="203" t="s">
        <v>37</v>
      </c>
      <c r="H3" s="203" t="s">
        <v>5121</v>
      </c>
      <c r="I3" s="202" t="s">
        <v>5120</v>
      </c>
      <c r="K3" s="13" t="s">
        <v>67</v>
      </c>
      <c r="L3" s="13" t="s">
        <v>68</v>
      </c>
      <c r="M3" s="9" t="s">
        <v>95</v>
      </c>
      <c r="N3" s="9" t="s">
        <v>96</v>
      </c>
      <c r="O3" s="9" t="s">
        <v>71</v>
      </c>
      <c r="P3" s="9" t="s">
        <v>69</v>
      </c>
      <c r="Q3" s="9" t="s">
        <v>40</v>
      </c>
      <c r="R3" s="9"/>
      <c r="S3" s="9" t="s">
        <v>37</v>
      </c>
      <c r="T3" s="9" t="s">
        <v>38</v>
      </c>
      <c r="U3" s="9" t="s">
        <v>31</v>
      </c>
      <c r="V3" s="9" t="s">
        <v>39</v>
      </c>
    </row>
    <row r="4" spans="1:22">
      <c r="A4" s="124" t="s">
        <v>5113</v>
      </c>
      <c r="B4" s="124" t="s">
        <v>5113</v>
      </c>
      <c r="C4" s="124" t="s">
        <v>378</v>
      </c>
      <c r="D4" s="124" t="s">
        <v>1284</v>
      </c>
      <c r="E4" s="199">
        <v>0.39583333333333331</v>
      </c>
      <c r="F4" s="199">
        <v>0.62847222222222221</v>
      </c>
      <c r="G4" s="199">
        <f t="shared" ref="G4:G19" si="0">F4-E4</f>
        <v>0.2326388888888889</v>
      </c>
      <c r="H4" s="124">
        <v>29</v>
      </c>
      <c r="I4" s="179">
        <v>1980</v>
      </c>
      <c r="K4" s="13">
        <f>VLOOKUP(L4,id!$A:$C,3,0)</f>
        <v>3</v>
      </c>
      <c r="L4" s="13" t="str">
        <f t="shared" ref="L4:L19" si="1">M4&amp;N4&amp;P4</f>
        <v>ŁosiewiczMariusz1980</v>
      </c>
      <c r="M4" s="9" t="str">
        <f>D4</f>
        <v>Łosiewicz</v>
      </c>
      <c r="N4" s="9" t="str">
        <f>C4</f>
        <v>Mariusz</v>
      </c>
      <c r="O4" s="9"/>
      <c r="P4" s="9">
        <f>I4</f>
        <v>1980</v>
      </c>
      <c r="Q4" s="9">
        <v>100</v>
      </c>
      <c r="R4" s="9"/>
      <c r="S4" s="9"/>
      <c r="T4" s="9"/>
      <c r="U4" s="9"/>
      <c r="V4" s="9"/>
    </row>
    <row r="5" spans="1:22">
      <c r="A5" s="124" t="s">
        <v>5110</v>
      </c>
      <c r="B5" s="124" t="s">
        <v>5110</v>
      </c>
      <c r="C5" s="124" t="s">
        <v>15</v>
      </c>
      <c r="D5" s="124" t="s">
        <v>297</v>
      </c>
      <c r="E5" s="199">
        <v>0.39583333333333331</v>
      </c>
      <c r="F5" s="199">
        <v>0.64374999999999993</v>
      </c>
      <c r="G5" s="199">
        <f t="shared" si="0"/>
        <v>0.24791666666666662</v>
      </c>
      <c r="H5" s="124">
        <v>29</v>
      </c>
      <c r="I5" s="179">
        <v>1979</v>
      </c>
      <c r="K5" s="13">
        <f>VLOOKUP(L5,id!$A:$C,3,0)</f>
        <v>55</v>
      </c>
      <c r="L5" s="13" t="str">
        <f t="shared" si="1"/>
        <v>BuciakPiotr1979</v>
      </c>
      <c r="M5" s="9" t="str">
        <f t="shared" ref="M5:M19" si="2">D5</f>
        <v>Buciak</v>
      </c>
      <c r="N5" s="9" t="str">
        <f t="shared" ref="N5:N19" si="3">C5</f>
        <v>Piotr</v>
      </c>
      <c r="O5" s="9"/>
      <c r="P5" s="9">
        <f t="shared" ref="P5:P19" si="4">I5</f>
        <v>1979</v>
      </c>
      <c r="Q5" s="9">
        <f t="shared" ref="Q5:Q14" si="5">Q4*IF(U5&lt;1,U5,IF(V5&lt;1,V5,IF(T5&lt;1,T5,IF(S5&lt;1,S5,1))))</f>
        <v>93.837535014005624</v>
      </c>
      <c r="R5" s="9"/>
      <c r="S5" s="9">
        <f>G4/G5</f>
        <v>0.93837535014005624</v>
      </c>
      <c r="T5" s="9">
        <f>H5/H4</f>
        <v>1</v>
      </c>
      <c r="U5" s="9">
        <v>1</v>
      </c>
      <c r="V5" s="9">
        <v>1</v>
      </c>
    </row>
    <row r="6" spans="1:22">
      <c r="A6" s="124" t="s">
        <v>5105</v>
      </c>
      <c r="B6" s="124" t="s">
        <v>5105</v>
      </c>
      <c r="C6" s="124" t="s">
        <v>45</v>
      </c>
      <c r="D6" s="124" t="s">
        <v>984</v>
      </c>
      <c r="E6" s="199">
        <v>0.39583333333333331</v>
      </c>
      <c r="F6" s="199">
        <v>0.6972222222222223</v>
      </c>
      <c r="G6" s="199">
        <f t="shared" si="0"/>
        <v>0.30138888888888898</v>
      </c>
      <c r="H6" s="124">
        <v>29</v>
      </c>
      <c r="I6" s="179">
        <v>1979</v>
      </c>
      <c r="K6" s="13">
        <f>VLOOKUP(L6,id!$A:$C,3,0)</f>
        <v>235</v>
      </c>
      <c r="L6" s="13" t="str">
        <f t="shared" si="1"/>
        <v>BelicaRobert1979</v>
      </c>
      <c r="M6" s="9" t="str">
        <f t="shared" si="2"/>
        <v>Belica</v>
      </c>
      <c r="N6" s="9" t="str">
        <f t="shared" si="3"/>
        <v>Robert</v>
      </c>
      <c r="O6" s="9"/>
      <c r="P6" s="9">
        <f t="shared" si="4"/>
        <v>1979</v>
      </c>
      <c r="Q6" s="9">
        <f t="shared" si="5"/>
        <v>77.188940092165879</v>
      </c>
      <c r="R6" s="9"/>
      <c r="S6" s="9">
        <f>G5/G6</f>
        <v>0.82258064516128993</v>
      </c>
      <c r="T6" s="9">
        <f>H6/H5</f>
        <v>1</v>
      </c>
      <c r="U6" s="9">
        <v>1</v>
      </c>
      <c r="V6" s="9">
        <v>1</v>
      </c>
    </row>
    <row r="7" spans="1:22">
      <c r="A7" s="124" t="s">
        <v>5103</v>
      </c>
      <c r="B7" s="124" t="s">
        <v>5103</v>
      </c>
      <c r="C7" s="124" t="s">
        <v>1305</v>
      </c>
      <c r="D7" s="124" t="s">
        <v>199</v>
      </c>
      <c r="E7" s="199">
        <v>0.39583333333333331</v>
      </c>
      <c r="F7" s="199">
        <v>0.73819444444444438</v>
      </c>
      <c r="G7" s="199">
        <f t="shared" si="0"/>
        <v>0.34236111111111106</v>
      </c>
      <c r="H7" s="124">
        <v>29</v>
      </c>
      <c r="I7" s="179">
        <v>1973</v>
      </c>
      <c r="K7" s="13">
        <f>VLOOKUP(L7,id!$A:$C,3,0)</f>
        <v>236</v>
      </c>
      <c r="L7" s="13" t="str">
        <f t="shared" si="1"/>
        <v>KonopińskiMaciek1973</v>
      </c>
      <c r="M7" s="9" t="str">
        <f t="shared" si="2"/>
        <v>Konopiński</v>
      </c>
      <c r="N7" s="9" t="str">
        <f t="shared" si="3"/>
        <v>Maciek</v>
      </c>
      <c r="O7" s="9"/>
      <c r="P7" s="9">
        <f t="shared" si="4"/>
        <v>1973</v>
      </c>
      <c r="Q7" s="9">
        <f t="shared" si="5"/>
        <v>67.951318458417873</v>
      </c>
      <c r="R7" s="9"/>
      <c r="S7" s="9">
        <f t="shared" ref="S7:S14" si="6">G6/G7</f>
        <v>0.88032454361054813</v>
      </c>
      <c r="T7" s="9">
        <f t="shared" ref="T7:T14" si="7">H7/H6</f>
        <v>1</v>
      </c>
      <c r="U7" s="9">
        <v>1</v>
      </c>
      <c r="V7" s="9">
        <v>1</v>
      </c>
    </row>
    <row r="8" spans="1:22">
      <c r="A8" s="124" t="s">
        <v>5119</v>
      </c>
      <c r="B8" s="124" t="s">
        <v>5119</v>
      </c>
      <c r="C8" s="124" t="s">
        <v>33</v>
      </c>
      <c r="D8" s="124" t="s">
        <v>5118</v>
      </c>
      <c r="E8" s="199">
        <v>0.39583333333333331</v>
      </c>
      <c r="F8" s="199">
        <v>0.74652777777777779</v>
      </c>
      <c r="G8" s="199">
        <f t="shared" si="0"/>
        <v>0.35069444444444448</v>
      </c>
      <c r="H8" s="124">
        <v>29</v>
      </c>
      <c r="I8" s="179">
        <v>1983</v>
      </c>
      <c r="K8" s="13">
        <f>VLOOKUP(L8,id!$A:$C,3,0)</f>
        <v>237</v>
      </c>
      <c r="L8" s="13" t="str">
        <f t="shared" si="1"/>
        <v>AmanowiczMarek1983</v>
      </c>
      <c r="M8" s="9" t="str">
        <f t="shared" si="2"/>
        <v>Amanowicz</v>
      </c>
      <c r="N8" s="9" t="str">
        <f t="shared" si="3"/>
        <v>Marek</v>
      </c>
      <c r="O8" s="9"/>
      <c r="P8" s="9">
        <f t="shared" si="4"/>
        <v>1983</v>
      </c>
      <c r="Q8" s="9">
        <f t="shared" si="5"/>
        <v>66.336633663366342</v>
      </c>
      <c r="R8" s="9"/>
      <c r="S8" s="9">
        <f t="shared" si="6"/>
        <v>0.97623762376237599</v>
      </c>
      <c r="T8" s="9">
        <f t="shared" si="7"/>
        <v>1</v>
      </c>
      <c r="U8" s="9">
        <v>1</v>
      </c>
      <c r="V8" s="9">
        <v>1</v>
      </c>
    </row>
    <row r="9" spans="1:22">
      <c r="A9" s="124" t="s">
        <v>5117</v>
      </c>
      <c r="B9" s="124" t="s">
        <v>5117</v>
      </c>
      <c r="C9" s="124" t="s">
        <v>15</v>
      </c>
      <c r="D9" s="124" t="s">
        <v>1289</v>
      </c>
      <c r="E9" s="199">
        <v>0.39583333333333331</v>
      </c>
      <c r="F9" s="199">
        <v>0.75208333333333333</v>
      </c>
      <c r="G9" s="199">
        <f t="shared" si="0"/>
        <v>0.35625000000000001</v>
      </c>
      <c r="H9" s="124">
        <v>29</v>
      </c>
      <c r="I9" s="179">
        <v>1973</v>
      </c>
      <c r="K9" s="13">
        <f>VLOOKUP(L9,id!$A:$C,3,0)</f>
        <v>108</v>
      </c>
      <c r="L9" s="13" t="str">
        <f t="shared" si="1"/>
        <v>GębarowskiPiotr1973</v>
      </c>
      <c r="M9" s="9" t="str">
        <f t="shared" si="2"/>
        <v>Gębarowski</v>
      </c>
      <c r="N9" s="9" t="str">
        <f t="shared" si="3"/>
        <v>Piotr</v>
      </c>
      <c r="O9" s="9"/>
      <c r="P9" s="9">
        <f t="shared" si="4"/>
        <v>1973</v>
      </c>
      <c r="Q9" s="9">
        <f t="shared" si="5"/>
        <v>65.302144249512679</v>
      </c>
      <c r="R9" s="9"/>
      <c r="S9" s="9">
        <f t="shared" si="6"/>
        <v>0.98440545808966862</v>
      </c>
      <c r="T9" s="9">
        <f t="shared" si="7"/>
        <v>1</v>
      </c>
      <c r="U9" s="9">
        <v>1</v>
      </c>
      <c r="V9" s="9">
        <v>1</v>
      </c>
    </row>
    <row r="10" spans="1:22">
      <c r="A10" s="124" t="s">
        <v>5116</v>
      </c>
      <c r="B10" s="124" t="s">
        <v>5116</v>
      </c>
      <c r="C10" s="124" t="s">
        <v>135</v>
      </c>
      <c r="D10" s="124" t="s">
        <v>221</v>
      </c>
      <c r="E10" s="199">
        <v>0.39583333333333331</v>
      </c>
      <c r="F10" s="199">
        <v>0.77916666666666667</v>
      </c>
      <c r="G10" s="199">
        <f t="shared" si="0"/>
        <v>0.38333333333333336</v>
      </c>
      <c r="H10" s="124">
        <v>29</v>
      </c>
      <c r="I10" s="179">
        <v>1973</v>
      </c>
      <c r="K10" s="13">
        <f>VLOOKUP(L10,id!$A:$C,3,0)</f>
        <v>151</v>
      </c>
      <c r="L10" s="13" t="str">
        <f t="shared" si="1"/>
        <v>StaszewskiDaniel1973</v>
      </c>
      <c r="M10" s="9" t="str">
        <f t="shared" si="2"/>
        <v>Staszewski</v>
      </c>
      <c r="N10" s="9" t="str">
        <f t="shared" si="3"/>
        <v>Daniel</v>
      </c>
      <c r="O10" s="9"/>
      <c r="P10" s="9">
        <f t="shared" si="4"/>
        <v>1973</v>
      </c>
      <c r="Q10" s="9">
        <f t="shared" si="5"/>
        <v>60.68840579710146</v>
      </c>
      <c r="R10" s="9"/>
      <c r="S10" s="9">
        <f t="shared" si="6"/>
        <v>0.92934782608695654</v>
      </c>
      <c r="T10" s="9">
        <f t="shared" si="7"/>
        <v>1</v>
      </c>
      <c r="U10" s="9">
        <v>1</v>
      </c>
      <c r="V10" s="9">
        <v>1</v>
      </c>
    </row>
    <row r="11" spans="1:22">
      <c r="A11" s="124" t="s">
        <v>5115</v>
      </c>
      <c r="B11" s="124" t="s">
        <v>5115</v>
      </c>
      <c r="C11" s="124" t="s">
        <v>19</v>
      </c>
      <c r="D11" s="124" t="s">
        <v>222</v>
      </c>
      <c r="E11" s="199">
        <v>0.39583333333333331</v>
      </c>
      <c r="F11" s="199">
        <v>0.78333333333333333</v>
      </c>
      <c r="G11" s="199">
        <f t="shared" si="0"/>
        <v>0.38750000000000001</v>
      </c>
      <c r="H11" s="124">
        <v>29</v>
      </c>
      <c r="I11" s="179">
        <v>1976</v>
      </c>
      <c r="K11" s="13">
        <f>VLOOKUP(L11,id!$A:$C,3,0)</f>
        <v>149</v>
      </c>
      <c r="L11" s="13" t="str">
        <f t="shared" si="1"/>
        <v>MalickiGrzegorz1976</v>
      </c>
      <c r="M11" s="9" t="str">
        <f t="shared" si="2"/>
        <v>Malicki</v>
      </c>
      <c r="N11" s="9" t="str">
        <f t="shared" si="3"/>
        <v>Grzegorz</v>
      </c>
      <c r="O11" s="9"/>
      <c r="P11" s="9">
        <f t="shared" si="4"/>
        <v>1976</v>
      </c>
      <c r="Q11" s="9">
        <f t="shared" si="5"/>
        <v>60.035842293906818</v>
      </c>
      <c r="R11" s="9"/>
      <c r="S11" s="9">
        <f t="shared" si="6"/>
        <v>0.989247311827957</v>
      </c>
      <c r="T11" s="9">
        <f t="shared" si="7"/>
        <v>1</v>
      </c>
      <c r="U11" s="9">
        <v>1</v>
      </c>
      <c r="V11" s="9">
        <v>1</v>
      </c>
    </row>
    <row r="12" spans="1:22">
      <c r="A12" s="124" t="s">
        <v>5114</v>
      </c>
      <c r="B12" s="124" t="s">
        <v>5114</v>
      </c>
      <c r="C12" s="124" t="s">
        <v>91</v>
      </c>
      <c r="D12" s="124" t="s">
        <v>957</v>
      </c>
      <c r="E12" s="199">
        <v>0.39583333333333331</v>
      </c>
      <c r="F12" s="199">
        <v>0.81041666666666667</v>
      </c>
      <c r="G12" s="199">
        <f t="shared" si="0"/>
        <v>0.41458333333333336</v>
      </c>
      <c r="H12" s="124">
        <v>29</v>
      </c>
      <c r="I12" s="179">
        <v>1980</v>
      </c>
      <c r="K12" s="13">
        <f>VLOOKUP(L12,id!$A:$C,3,0)</f>
        <v>165</v>
      </c>
      <c r="L12" s="13" t="str">
        <f t="shared" si="1"/>
        <v>WalczakKarol1980</v>
      </c>
      <c r="M12" s="9" t="str">
        <f t="shared" si="2"/>
        <v>Walczak</v>
      </c>
      <c r="N12" s="9" t="str">
        <f t="shared" si="3"/>
        <v>Karol</v>
      </c>
      <c r="O12" s="9"/>
      <c r="P12" s="9">
        <f t="shared" si="4"/>
        <v>1980</v>
      </c>
      <c r="Q12" s="9">
        <f t="shared" si="5"/>
        <v>56.11390284757119</v>
      </c>
      <c r="R12" s="9"/>
      <c r="S12" s="9">
        <f t="shared" si="6"/>
        <v>0.93467336683417079</v>
      </c>
      <c r="T12" s="9">
        <f t="shared" si="7"/>
        <v>1</v>
      </c>
      <c r="U12" s="9">
        <v>1</v>
      </c>
      <c r="V12" s="9">
        <v>1</v>
      </c>
    </row>
    <row r="13" spans="1:22">
      <c r="A13" s="124" t="s">
        <v>5114</v>
      </c>
      <c r="B13" s="124" t="s">
        <v>5114</v>
      </c>
      <c r="C13" s="124" t="s">
        <v>19</v>
      </c>
      <c r="D13" s="124" t="s">
        <v>802</v>
      </c>
      <c r="E13" s="199">
        <v>0.39583333333333331</v>
      </c>
      <c r="F13" s="199">
        <v>0.81041666666666667</v>
      </c>
      <c r="G13" s="199">
        <f t="shared" si="0"/>
        <v>0.41458333333333336</v>
      </c>
      <c r="H13" s="124">
        <v>29</v>
      </c>
      <c r="I13" s="179">
        <v>1984</v>
      </c>
      <c r="K13" s="13">
        <f>VLOOKUP(L13,id!$A:$C,3,0)</f>
        <v>134</v>
      </c>
      <c r="L13" s="13" t="str">
        <f t="shared" si="1"/>
        <v>CzarnyGrzegorz1984</v>
      </c>
      <c r="M13" s="9" t="str">
        <f t="shared" si="2"/>
        <v>Czarny</v>
      </c>
      <c r="N13" s="9" t="str">
        <f t="shared" si="3"/>
        <v>Grzegorz</v>
      </c>
      <c r="O13" s="9"/>
      <c r="P13" s="9">
        <f t="shared" si="4"/>
        <v>1984</v>
      </c>
      <c r="Q13" s="9">
        <f t="shared" si="5"/>
        <v>56.11390284757119</v>
      </c>
      <c r="R13" s="9"/>
      <c r="S13" s="9">
        <f t="shared" si="6"/>
        <v>1</v>
      </c>
      <c r="T13" s="9">
        <f t="shared" si="7"/>
        <v>1</v>
      </c>
      <c r="U13" s="9">
        <v>1</v>
      </c>
      <c r="V13" s="9">
        <v>1</v>
      </c>
    </row>
    <row r="14" spans="1:22">
      <c r="A14" s="124" t="s">
        <v>5114</v>
      </c>
      <c r="B14" s="124" t="s">
        <v>5114</v>
      </c>
      <c r="C14" s="124" t="s">
        <v>26</v>
      </c>
      <c r="D14" s="124" t="s">
        <v>3344</v>
      </c>
      <c r="E14" s="199">
        <v>0.39583333333333331</v>
      </c>
      <c r="F14" s="199">
        <v>0.81041666666666667</v>
      </c>
      <c r="G14" s="199">
        <f t="shared" si="0"/>
        <v>0.41458333333333336</v>
      </c>
      <c r="H14" s="124">
        <v>29</v>
      </c>
      <c r="I14" s="179">
        <v>1963</v>
      </c>
      <c r="K14" s="13">
        <f>VLOOKUP(L14,id!$A:$C,3,0)</f>
        <v>87</v>
      </c>
      <c r="L14" s="13" t="str">
        <f t="shared" si="1"/>
        <v>ŻelaskoAndrzej1963</v>
      </c>
      <c r="M14" s="9" t="str">
        <f t="shared" si="2"/>
        <v>Żelasko</v>
      </c>
      <c r="N14" s="9" t="str">
        <f t="shared" si="3"/>
        <v>Andrzej</v>
      </c>
      <c r="O14" s="9"/>
      <c r="P14" s="9">
        <f t="shared" si="4"/>
        <v>1963</v>
      </c>
      <c r="Q14" s="9">
        <f t="shared" si="5"/>
        <v>56.11390284757119</v>
      </c>
      <c r="R14" s="9"/>
      <c r="S14" s="9">
        <f t="shared" si="6"/>
        <v>1</v>
      </c>
      <c r="T14" s="9">
        <f t="shared" si="7"/>
        <v>1</v>
      </c>
      <c r="U14" s="9">
        <v>1</v>
      </c>
      <c r="V14" s="9">
        <v>1</v>
      </c>
    </row>
    <row r="15" spans="1:22">
      <c r="A15" s="124" t="s">
        <v>5111</v>
      </c>
      <c r="B15" s="124" t="s">
        <v>5112</v>
      </c>
      <c r="C15" s="124" t="s">
        <v>66</v>
      </c>
      <c r="D15" s="124" t="s">
        <v>3688</v>
      </c>
      <c r="E15" s="199">
        <v>0.39583333333333331</v>
      </c>
      <c r="F15" s="199">
        <v>0.8041666666666667</v>
      </c>
      <c r="G15" s="199">
        <f t="shared" si="0"/>
        <v>0.40833333333333338</v>
      </c>
      <c r="H15" s="124">
        <v>28</v>
      </c>
      <c r="I15" s="179">
        <v>1984</v>
      </c>
      <c r="K15" s="13">
        <f>VLOOKUP(L15,id!$A:$C,3,0)</f>
        <v>238</v>
      </c>
      <c r="L15" s="13" t="str">
        <f t="shared" si="1"/>
        <v>ZłotnickiMaciej1984</v>
      </c>
      <c r="M15" s="9" t="str">
        <f t="shared" si="2"/>
        <v>Złotnicki</v>
      </c>
      <c r="N15" s="9" t="str">
        <f t="shared" si="3"/>
        <v>Maciej</v>
      </c>
      <c r="O15" s="9"/>
      <c r="P15" s="9">
        <f t="shared" si="4"/>
        <v>1984</v>
      </c>
      <c r="Q15" s="9">
        <f t="shared" ref="Q15:Q19" si="8">Q14*IF(U15&lt;1,U15,IF(V15&lt;1,V15,IF(T15&lt;1,T15,IF(S15&lt;1,S15,1))))</f>
        <v>54.178940680413568</v>
      </c>
      <c r="R15" s="9"/>
      <c r="S15" s="9">
        <f t="shared" ref="S15:S19" si="9">G14/G15</f>
        <v>1.0153061224489794</v>
      </c>
      <c r="T15" s="9">
        <f t="shared" ref="T15:T19" si="10">H15/H14</f>
        <v>0.96551724137931039</v>
      </c>
      <c r="U15" s="9">
        <v>1</v>
      </c>
      <c r="V15" s="9">
        <v>1</v>
      </c>
    </row>
    <row r="16" spans="1:22">
      <c r="A16" s="124" t="s">
        <v>5109</v>
      </c>
      <c r="B16" s="124" t="s">
        <v>5111</v>
      </c>
      <c r="C16" s="124" t="s">
        <v>55</v>
      </c>
      <c r="D16" s="124" t="s">
        <v>743</v>
      </c>
      <c r="E16" s="199">
        <v>0.39583333333333331</v>
      </c>
      <c r="F16" s="199">
        <v>0.82500000000000007</v>
      </c>
      <c r="G16" s="199">
        <f t="shared" si="0"/>
        <v>0.42916666666666675</v>
      </c>
      <c r="H16" s="124">
        <v>28</v>
      </c>
      <c r="I16" s="179">
        <v>1978</v>
      </c>
      <c r="K16" s="13">
        <f>VLOOKUP(L16,id!$A:$C,3,0)</f>
        <v>124</v>
      </c>
      <c r="L16" s="13" t="str">
        <f t="shared" si="1"/>
        <v>RychlikMichał1978</v>
      </c>
      <c r="M16" s="9" t="str">
        <f t="shared" si="2"/>
        <v>Rychlik</v>
      </c>
      <c r="N16" s="9" t="str">
        <f t="shared" si="3"/>
        <v>Michał</v>
      </c>
      <c r="O16" s="9"/>
      <c r="P16" s="9">
        <f t="shared" si="4"/>
        <v>1978</v>
      </c>
      <c r="Q16" s="9">
        <f t="shared" si="8"/>
        <v>51.548895016315818</v>
      </c>
      <c r="R16" s="9"/>
      <c r="S16" s="9">
        <f t="shared" si="9"/>
        <v>0.95145631067961156</v>
      </c>
      <c r="T16" s="9">
        <f t="shared" si="10"/>
        <v>1</v>
      </c>
      <c r="U16" s="9">
        <v>1</v>
      </c>
      <c r="V16" s="9">
        <v>1</v>
      </c>
    </row>
    <row r="17" spans="1:22">
      <c r="A17" s="124" t="s">
        <v>5101</v>
      </c>
      <c r="B17" s="124" t="s">
        <v>5109</v>
      </c>
      <c r="C17" s="124" t="s">
        <v>26</v>
      </c>
      <c r="D17" s="124" t="s">
        <v>29</v>
      </c>
      <c r="E17" s="199">
        <v>0.39583333333333331</v>
      </c>
      <c r="F17" s="199">
        <v>0.9277777777777777</v>
      </c>
      <c r="G17" s="199">
        <f t="shared" si="0"/>
        <v>0.53194444444444433</v>
      </c>
      <c r="H17" s="124">
        <v>26</v>
      </c>
      <c r="I17" s="179">
        <v>1965</v>
      </c>
      <c r="K17" s="13">
        <f>VLOOKUP(L17,id!$A:$C,3,0)</f>
        <v>85</v>
      </c>
      <c r="L17" s="13" t="str">
        <f t="shared" si="1"/>
        <v>SmejdaAndrzej1965</v>
      </c>
      <c r="M17" s="9" t="str">
        <f t="shared" si="2"/>
        <v>Smejda</v>
      </c>
      <c r="N17" s="9" t="str">
        <f t="shared" si="3"/>
        <v>Andrzej</v>
      </c>
      <c r="O17" s="9"/>
      <c r="P17" s="9">
        <f t="shared" si="4"/>
        <v>1965</v>
      </c>
      <c r="Q17" s="9">
        <f t="shared" si="8"/>
        <v>47.866831086578976</v>
      </c>
      <c r="R17" s="9"/>
      <c r="S17" s="9">
        <f t="shared" si="9"/>
        <v>0.80678851174934763</v>
      </c>
      <c r="T17" s="9">
        <f t="shared" si="10"/>
        <v>0.9285714285714286</v>
      </c>
      <c r="U17" s="9">
        <v>1</v>
      </c>
      <c r="V17" s="9">
        <v>1</v>
      </c>
    </row>
    <row r="18" spans="1:22">
      <c r="A18" s="124" t="s">
        <v>5108</v>
      </c>
      <c r="B18" s="124" t="s">
        <v>5107</v>
      </c>
      <c r="C18" s="124" t="s">
        <v>24</v>
      </c>
      <c r="D18" s="124" t="s">
        <v>212</v>
      </c>
      <c r="E18" s="199">
        <v>0.39583333333333331</v>
      </c>
      <c r="F18" s="199">
        <v>0.88541666666666663</v>
      </c>
      <c r="G18" s="199">
        <f t="shared" si="0"/>
        <v>0.48958333333333331</v>
      </c>
      <c r="H18" s="124">
        <v>22</v>
      </c>
      <c r="I18" s="179">
        <v>1978</v>
      </c>
      <c r="K18" s="13">
        <f>VLOOKUP(L18,id!$A:$C,3,0)</f>
        <v>200</v>
      </c>
      <c r="L18" s="13" t="str">
        <f t="shared" si="1"/>
        <v>BasterPrzemysław1978</v>
      </c>
      <c r="M18" s="9" t="str">
        <f t="shared" si="2"/>
        <v>Baster</v>
      </c>
      <c r="N18" s="9" t="str">
        <f t="shared" si="3"/>
        <v>Przemysław</v>
      </c>
      <c r="O18" s="9"/>
      <c r="P18" s="9">
        <f t="shared" si="4"/>
        <v>1978</v>
      </c>
      <c r="Q18" s="9">
        <f t="shared" si="8"/>
        <v>40.502703227105286</v>
      </c>
      <c r="R18" s="9"/>
      <c r="S18" s="9">
        <f t="shared" si="9"/>
        <v>1.0865248226950353</v>
      </c>
      <c r="T18" s="9">
        <f t="shared" si="10"/>
        <v>0.84615384615384615</v>
      </c>
      <c r="U18" s="9">
        <v>1</v>
      </c>
      <c r="V18" s="9">
        <v>1</v>
      </c>
    </row>
    <row r="19" spans="1:22">
      <c r="A19" s="124" t="s">
        <v>5102</v>
      </c>
      <c r="B19" s="124" t="s">
        <v>5101</v>
      </c>
      <c r="C19" s="124" t="s">
        <v>147</v>
      </c>
      <c r="D19" s="124" t="s">
        <v>914</v>
      </c>
      <c r="E19" s="199">
        <v>0.39583333333333331</v>
      </c>
      <c r="F19" s="199">
        <v>0.83819444444444446</v>
      </c>
      <c r="G19" s="199">
        <f t="shared" si="0"/>
        <v>0.44236111111111115</v>
      </c>
      <c r="H19" s="124">
        <v>20</v>
      </c>
      <c r="I19" s="179">
        <v>1959</v>
      </c>
      <c r="K19" s="13">
        <f>VLOOKUP(L19,id!$A:$C,3,0)</f>
        <v>170</v>
      </c>
      <c r="L19" s="13" t="str">
        <f t="shared" si="1"/>
        <v>MałodobryWojciech1959</v>
      </c>
      <c r="M19" s="9" t="str">
        <f t="shared" si="2"/>
        <v>Małodobry</v>
      </c>
      <c r="N19" s="9" t="str">
        <f t="shared" si="3"/>
        <v>Wojciech</v>
      </c>
      <c r="O19" s="9"/>
      <c r="P19" s="9">
        <f t="shared" si="4"/>
        <v>1959</v>
      </c>
      <c r="Q19" s="9">
        <f t="shared" si="8"/>
        <v>36.820639297368437</v>
      </c>
      <c r="R19" s="9"/>
      <c r="S19" s="9">
        <f t="shared" si="9"/>
        <v>1.106750392464678</v>
      </c>
      <c r="T19" s="9">
        <f t="shared" si="10"/>
        <v>0.90909090909090906</v>
      </c>
      <c r="U19" s="9">
        <v>1</v>
      </c>
      <c r="V19" s="9">
        <v>1</v>
      </c>
    </row>
  </sheetData>
  <mergeCells count="2">
    <mergeCell ref="A1:H1"/>
    <mergeCell ref="A2:H2"/>
  </mergeCells>
  <pageMargins left="0.25" right="0.25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"/>
  <sheetViews>
    <sheetView topLeftCell="J1" workbookViewId="0">
      <selection activeCell="M2" sqref="M2:M5"/>
    </sheetView>
  </sheetViews>
  <sheetFormatPr defaultRowHeight="12.75"/>
  <cols>
    <col min="1" max="1" width="14.5703125" style="145" hidden="1" customWidth="1"/>
    <col min="2" max="2" width="10" style="145" hidden="1" customWidth="1"/>
    <col min="3" max="3" width="10.28515625" style="145" customWidth="1"/>
    <col min="4" max="4" width="10.5703125" style="145" customWidth="1"/>
    <col min="5" max="5" width="8.5703125" style="145" hidden="1" customWidth="1"/>
    <col min="6" max="6" width="11.5703125" style="145" customWidth="1"/>
    <col min="7" max="7" width="6.28515625" style="145" customWidth="1"/>
    <col min="8" max="8" width="14.42578125" style="145"/>
    <col min="9" max="9" width="15.7109375" style="145" customWidth="1"/>
    <col min="10" max="10" width="4.85546875" style="145" customWidth="1"/>
    <col min="11" max="11" width="27" style="145" customWidth="1"/>
    <col min="12" max="12" width="12.5703125" style="145" customWidth="1"/>
    <col min="13" max="13" width="26.5703125" style="145" customWidth="1"/>
    <col min="14" max="14" width="5.140625" style="145" customWidth="1"/>
    <col min="15" max="15" width="7.85546875" style="145" customWidth="1"/>
    <col min="16" max="16" width="7.7109375" style="145" customWidth="1"/>
    <col min="17" max="17" width="4.7109375" style="145" hidden="1" customWidth="1"/>
    <col min="18" max="18" width="4.7109375" style="145" customWidth="1"/>
    <col min="19" max="20" width="5.28515625" style="145" customWidth="1"/>
    <col min="21" max="21" width="5.85546875" style="145" customWidth="1"/>
    <col min="22" max="22" width="6" style="145" customWidth="1"/>
    <col min="23" max="23" width="6.42578125" style="145" customWidth="1"/>
    <col min="24" max="24" width="5.42578125" style="145" customWidth="1"/>
    <col min="25" max="25" width="5.5703125" style="145" customWidth="1"/>
    <col min="26" max="26" width="13.5703125" style="145" customWidth="1"/>
    <col min="27" max="27" width="11.5703125" style="145" hidden="1" customWidth="1"/>
    <col min="28" max="28" width="7.140625" style="145" hidden="1" customWidth="1"/>
    <col min="29" max="29" width="13.7109375" style="145" hidden="1" customWidth="1"/>
    <col min="30" max="30" width="11.42578125" style="145" hidden="1" customWidth="1"/>
    <col min="31" max="31" width="14.42578125" style="145" hidden="1"/>
    <col min="32" max="32" width="9.140625" style="145"/>
  </cols>
  <sheetData>
    <row r="1" spans="1:44">
      <c r="A1" s="219" t="s">
        <v>5153</v>
      </c>
      <c r="B1" s="219" t="s">
        <v>5154</v>
      </c>
      <c r="C1" s="220" t="s">
        <v>5155</v>
      </c>
      <c r="D1" s="220" t="s">
        <v>5156</v>
      </c>
      <c r="E1" s="220" t="s">
        <v>5157</v>
      </c>
      <c r="F1" s="220" t="s">
        <v>5158</v>
      </c>
      <c r="G1" s="221" t="s">
        <v>3642</v>
      </c>
      <c r="H1" s="221" t="s">
        <v>95</v>
      </c>
      <c r="I1" s="221" t="s">
        <v>5159</v>
      </c>
      <c r="J1" s="221" t="s">
        <v>5160</v>
      </c>
      <c r="K1" s="221" t="s">
        <v>5161</v>
      </c>
      <c r="L1" s="221" t="s">
        <v>3451</v>
      </c>
      <c r="M1" s="221" t="s">
        <v>5162</v>
      </c>
      <c r="N1" s="221" t="s">
        <v>3453</v>
      </c>
      <c r="O1" s="221" t="s">
        <v>3726</v>
      </c>
      <c r="P1" s="221" t="s">
        <v>5163</v>
      </c>
      <c r="Q1" s="222" t="s">
        <v>5164</v>
      </c>
      <c r="R1" s="222" t="s">
        <v>5165</v>
      </c>
      <c r="S1" s="222" t="s">
        <v>5166</v>
      </c>
      <c r="T1" s="222" t="s">
        <v>5167</v>
      </c>
      <c r="U1" s="222" t="s">
        <v>5168</v>
      </c>
      <c r="V1" s="222" t="s">
        <v>5169</v>
      </c>
      <c r="W1" s="222" t="s">
        <v>5170</v>
      </c>
      <c r="X1" s="222" t="s">
        <v>5171</v>
      </c>
      <c r="Y1" s="222" t="s">
        <v>5172</v>
      </c>
      <c r="Z1" s="220" t="s">
        <v>5173</v>
      </c>
      <c r="AA1" s="223" t="s">
        <v>5174</v>
      </c>
      <c r="AB1" s="224" t="s">
        <v>5175</v>
      </c>
      <c r="AC1" s="224" t="s">
        <v>5176</v>
      </c>
      <c r="AD1" s="224" t="s">
        <v>5177</v>
      </c>
      <c r="AE1" s="224" t="s">
        <v>5178</v>
      </c>
      <c r="AG1" s="13" t="s">
        <v>67</v>
      </c>
      <c r="AH1" s="13" t="s">
        <v>68</v>
      </c>
      <c r="AI1" s="9" t="s">
        <v>95</v>
      </c>
      <c r="AJ1" s="9" t="s">
        <v>96</v>
      </c>
      <c r="AK1" s="9" t="s">
        <v>71</v>
      </c>
      <c r="AL1" s="9" t="s">
        <v>69</v>
      </c>
      <c r="AM1" s="9" t="s">
        <v>40</v>
      </c>
      <c r="AN1" s="9"/>
      <c r="AO1" s="9" t="s">
        <v>37</v>
      </c>
      <c r="AP1" s="9" t="s">
        <v>38</v>
      </c>
      <c r="AQ1" s="9" t="s">
        <v>31</v>
      </c>
      <c r="AR1" s="9" t="s">
        <v>39</v>
      </c>
    </row>
    <row r="2" spans="1:44" ht="14.25">
      <c r="A2" s="226"/>
      <c r="B2" s="226"/>
      <c r="C2" s="227">
        <v>1</v>
      </c>
      <c r="D2" s="227"/>
      <c r="E2" s="227"/>
      <c r="F2" s="227">
        <v>16</v>
      </c>
      <c r="G2" s="230">
        <v>90</v>
      </c>
      <c r="H2" s="231" t="s">
        <v>226</v>
      </c>
      <c r="I2" s="231" t="s">
        <v>329</v>
      </c>
      <c r="J2" s="231" t="s">
        <v>0</v>
      </c>
      <c r="K2" s="231" t="s">
        <v>330</v>
      </c>
      <c r="L2" s="231">
        <v>1975</v>
      </c>
      <c r="M2" s="232">
        <v>0.44657407407407401</v>
      </c>
      <c r="N2" s="233">
        <v>1630</v>
      </c>
      <c r="O2" s="234">
        <v>44</v>
      </c>
      <c r="P2" s="235">
        <v>1586</v>
      </c>
      <c r="Q2" s="237"/>
      <c r="R2" s="237">
        <v>0</v>
      </c>
      <c r="S2" s="237">
        <v>0</v>
      </c>
      <c r="T2" s="237">
        <v>4</v>
      </c>
      <c r="U2" s="237">
        <v>2</v>
      </c>
      <c r="V2" s="237">
        <v>2</v>
      </c>
      <c r="W2" s="237">
        <v>7</v>
      </c>
      <c r="X2" s="237">
        <v>5</v>
      </c>
      <c r="Y2" s="237">
        <v>4</v>
      </c>
      <c r="Z2" s="238">
        <v>0.78337962962962959</v>
      </c>
      <c r="AA2" s="239">
        <v>644</v>
      </c>
      <c r="AB2" s="240" t="e">
        <f>IF($AA2&lt;&gt;0,$AA2-#REF!-IF(AC2&lt;0,0,AC2),0)</f>
        <v>#REF!</v>
      </c>
      <c r="AC2" s="240" t="e">
        <f>IF(AA2-#REF!&lt;0,0,AA2-#REF!)</f>
        <v>#REF!</v>
      </c>
      <c r="AD2" s="240" t="e">
        <f>$AB2*#REF!</f>
        <v>#REF!</v>
      </c>
      <c r="AE2" s="241" t="e">
        <f>$AC2*#REF!</f>
        <v>#REF!</v>
      </c>
      <c r="AG2" s="13">
        <f>VLOOKUP(AH2,id!$A:$C,3,0)</f>
        <v>96</v>
      </c>
      <c r="AH2" s="13" t="str">
        <f t="shared" ref="AH2:AH5" si="0">AI2&amp;AJ2&amp;AL2</f>
        <v>AdamczykEwa1975</v>
      </c>
      <c r="AI2" s="9" t="str">
        <f t="shared" ref="AI2:AI5" si="1">H2</f>
        <v>Adamczyk</v>
      </c>
      <c r="AJ2" s="9" t="str">
        <f t="shared" ref="AJ2:AJ5" si="2">I2</f>
        <v>Ewa</v>
      </c>
      <c r="AK2" s="9" t="str">
        <f t="shared" ref="AK2:AK5" si="3">K2</f>
        <v>Zbieranina z Niesięcina</v>
      </c>
      <c r="AL2" s="9">
        <f t="shared" ref="AL2:AL5" si="4">L2</f>
        <v>1975</v>
      </c>
      <c r="AM2" s="9">
        <v>100</v>
      </c>
      <c r="AN2" s="9"/>
      <c r="AO2" s="9"/>
      <c r="AP2" s="9"/>
      <c r="AQ2" s="9"/>
      <c r="AR2" s="9"/>
    </row>
    <row r="3" spans="1:44" ht="14.25">
      <c r="A3" s="226"/>
      <c r="B3" s="226"/>
      <c r="C3" s="227">
        <v>2</v>
      </c>
      <c r="D3" s="227"/>
      <c r="E3" s="227"/>
      <c r="F3" s="227">
        <v>22</v>
      </c>
      <c r="G3" s="230">
        <v>77</v>
      </c>
      <c r="H3" s="231" t="s">
        <v>5184</v>
      </c>
      <c r="I3" s="231" t="s">
        <v>4683</v>
      </c>
      <c r="J3" s="231" t="s">
        <v>0</v>
      </c>
      <c r="K3" s="242"/>
      <c r="L3" s="231">
        <v>1985</v>
      </c>
      <c r="M3" s="232">
        <v>0.42682870370370363</v>
      </c>
      <c r="N3" s="233">
        <v>1490</v>
      </c>
      <c r="O3" s="234">
        <v>15</v>
      </c>
      <c r="P3" s="235">
        <v>1475</v>
      </c>
      <c r="Q3" s="236"/>
      <c r="R3" s="237">
        <v>1</v>
      </c>
      <c r="S3" s="237">
        <v>1</v>
      </c>
      <c r="T3" s="237">
        <v>3</v>
      </c>
      <c r="U3" s="237">
        <v>5</v>
      </c>
      <c r="V3" s="237">
        <v>4</v>
      </c>
      <c r="W3" s="237">
        <v>1</v>
      </c>
      <c r="X3" s="237">
        <v>5</v>
      </c>
      <c r="Y3" s="237">
        <v>4</v>
      </c>
      <c r="Z3" s="238">
        <v>0.76363425925925921</v>
      </c>
      <c r="AA3" s="239">
        <v>615</v>
      </c>
      <c r="AB3" s="240" t="e">
        <f>IF($AA3&lt;&gt;0,$AA3-#REF!-IF(AC3&lt;0,0,AC3),0)</f>
        <v>#REF!</v>
      </c>
      <c r="AC3" s="240" t="e">
        <f>IF(AA3-#REF!&lt;0,0,AA3-#REF!)</f>
        <v>#REF!</v>
      </c>
      <c r="AD3" s="240" t="e">
        <f>$AB3*#REF!</f>
        <v>#REF!</v>
      </c>
      <c r="AE3" s="241" t="e">
        <f>$AC3*#REF!</f>
        <v>#REF!</v>
      </c>
      <c r="AG3" s="13">
        <f>VLOOKUP(AH3,id!$A:$C,3,0)</f>
        <v>240</v>
      </c>
      <c r="AH3" s="13" t="str">
        <f t="shared" si="0"/>
        <v>ŻeroDagmara1985</v>
      </c>
      <c r="AI3" s="9" t="str">
        <f t="shared" si="1"/>
        <v>Żero</v>
      </c>
      <c r="AJ3" s="9" t="str">
        <f t="shared" si="2"/>
        <v>Dagmara</v>
      </c>
      <c r="AK3" s="9">
        <f t="shared" si="3"/>
        <v>0</v>
      </c>
      <c r="AL3" s="9">
        <f t="shared" si="4"/>
        <v>1985</v>
      </c>
      <c r="AM3" s="9">
        <f t="shared" ref="AM3:AM5" si="5">AM2*IF(AQ3&lt;1,AQ3,IF(AR3&lt;1,AR3,IF(AP3&lt;1,AP3,IF(AO3&lt;1,AO3,1))))</f>
        <v>93.001261034047928</v>
      </c>
      <c r="AN3" s="9"/>
      <c r="AO3" s="9">
        <f t="shared" ref="AO3:AO5" si="6">M2/M3</f>
        <v>1.046260643201909</v>
      </c>
      <c r="AP3" s="9">
        <v>1</v>
      </c>
      <c r="AQ3" s="9">
        <f t="shared" ref="AQ3:AQ5" si="7">P3/P2</f>
        <v>0.93001261034047922</v>
      </c>
      <c r="AR3" s="9">
        <v>1</v>
      </c>
    </row>
    <row r="4" spans="1:44" ht="14.25">
      <c r="A4" s="226"/>
      <c r="B4" s="226"/>
      <c r="C4" s="227">
        <v>3</v>
      </c>
      <c r="D4" s="227"/>
      <c r="E4" s="227"/>
      <c r="F4" s="227">
        <v>28</v>
      </c>
      <c r="G4" s="230">
        <v>141</v>
      </c>
      <c r="H4" s="231" t="s">
        <v>3465</v>
      </c>
      <c r="I4" s="231" t="s">
        <v>271</v>
      </c>
      <c r="J4" s="231" t="s">
        <v>0</v>
      </c>
      <c r="K4" s="242" t="s">
        <v>5186</v>
      </c>
      <c r="L4" s="231">
        <v>1982</v>
      </c>
      <c r="M4" s="232">
        <v>0.42980324074074072</v>
      </c>
      <c r="N4" s="233">
        <v>1280</v>
      </c>
      <c r="O4" s="234">
        <v>19</v>
      </c>
      <c r="P4" s="235">
        <v>1261</v>
      </c>
      <c r="Q4" s="237"/>
      <c r="R4" s="237">
        <v>2</v>
      </c>
      <c r="S4" s="237">
        <v>3</v>
      </c>
      <c r="T4" s="237">
        <v>2</v>
      </c>
      <c r="U4" s="237">
        <v>2</v>
      </c>
      <c r="V4" s="237">
        <v>3</v>
      </c>
      <c r="W4" s="237">
        <v>4</v>
      </c>
      <c r="X4" s="237">
        <v>3</v>
      </c>
      <c r="Y4" s="237">
        <v>3</v>
      </c>
      <c r="Z4" s="245">
        <v>0.7666087962962963</v>
      </c>
      <c r="AA4" s="239">
        <v>619</v>
      </c>
      <c r="AB4" s="240" t="e">
        <f>IF($AA4&lt;&gt;0,$AA4-#REF!-IF(AC4&lt;0,0,AC4),0)</f>
        <v>#REF!</v>
      </c>
      <c r="AC4" s="240" t="e">
        <f>IF(AA4-#REF!&lt;0,0,AA4-#REF!)</f>
        <v>#REF!</v>
      </c>
      <c r="AD4" s="240" t="e">
        <f>$AB4*#REF!</f>
        <v>#REF!</v>
      </c>
      <c r="AE4" s="241" t="e">
        <f>$AC4*#REF!</f>
        <v>#REF!</v>
      </c>
      <c r="AG4" s="13">
        <f>VLOOKUP(AH4,id!$A:$C,3,0)</f>
        <v>241</v>
      </c>
      <c r="AH4" s="13" t="str">
        <f t="shared" si="0"/>
        <v>KwitowskaAnna1982</v>
      </c>
      <c r="AI4" s="9" t="str">
        <f t="shared" si="1"/>
        <v>Kwitowska</v>
      </c>
      <c r="AJ4" s="9" t="str">
        <f t="shared" si="2"/>
        <v>Anna</v>
      </c>
      <c r="AK4" s="9" t="str">
        <f t="shared" si="3"/>
        <v>Mazurskie Tropy, Suwalskie Tropy</v>
      </c>
      <c r="AL4" s="9">
        <f t="shared" si="4"/>
        <v>1982</v>
      </c>
      <c r="AM4" s="9">
        <f t="shared" si="5"/>
        <v>79.508196721311478</v>
      </c>
      <c r="AN4" s="9"/>
      <c r="AO4" s="9">
        <f t="shared" si="6"/>
        <v>0.99307930523764631</v>
      </c>
      <c r="AP4" s="9">
        <v>1</v>
      </c>
      <c r="AQ4" s="9">
        <f t="shared" si="7"/>
        <v>0.85491525423728809</v>
      </c>
      <c r="AR4" s="9">
        <v>1</v>
      </c>
    </row>
    <row r="5" spans="1:44" ht="14.25">
      <c r="A5" s="226"/>
      <c r="B5" s="226"/>
      <c r="C5" s="227">
        <v>4</v>
      </c>
      <c r="D5" s="227"/>
      <c r="E5" s="227"/>
      <c r="F5" s="227">
        <v>36</v>
      </c>
      <c r="G5" s="230">
        <v>53</v>
      </c>
      <c r="H5" s="231" t="s">
        <v>936</v>
      </c>
      <c r="I5" s="231" t="s">
        <v>933</v>
      </c>
      <c r="J5" s="231" t="s">
        <v>0</v>
      </c>
      <c r="K5" s="231" t="s">
        <v>742</v>
      </c>
      <c r="L5" s="231">
        <v>1977</v>
      </c>
      <c r="M5" s="232">
        <v>0.35350694444444442</v>
      </c>
      <c r="N5" s="233">
        <v>920</v>
      </c>
      <c r="O5" s="234">
        <v>0</v>
      </c>
      <c r="P5" s="235">
        <v>920</v>
      </c>
      <c r="Q5" s="236"/>
      <c r="R5" s="237">
        <v>2</v>
      </c>
      <c r="S5" s="237">
        <v>3</v>
      </c>
      <c r="T5" s="237">
        <v>2</v>
      </c>
      <c r="U5" s="237">
        <v>1</v>
      </c>
      <c r="V5" s="237">
        <v>2</v>
      </c>
      <c r="W5" s="237">
        <v>3</v>
      </c>
      <c r="X5" s="237">
        <v>3</v>
      </c>
      <c r="Y5" s="237">
        <v>1</v>
      </c>
      <c r="Z5" s="238">
        <v>0.6903125</v>
      </c>
      <c r="AA5" s="239">
        <v>510</v>
      </c>
      <c r="AB5" s="240" t="e">
        <f>IF($AA5&lt;&gt;0,$AA5-#REF!-IF(AC5&lt;0,0,AC5),0)</f>
        <v>#REF!</v>
      </c>
      <c r="AC5" s="240" t="e">
        <f>IF(AA5-#REF!&lt;0,0,AA5-#REF!)</f>
        <v>#REF!</v>
      </c>
      <c r="AD5" s="240" t="e">
        <f>$AB5*#REF!</f>
        <v>#REF!</v>
      </c>
      <c r="AE5" s="241" t="e">
        <f>$AC5*#REF!</f>
        <v>#REF!</v>
      </c>
      <c r="AG5" s="13">
        <f>VLOOKUP(AH5,id!$A:$C,3,0)</f>
        <v>104</v>
      </c>
      <c r="AH5" s="13" t="str">
        <f t="shared" si="0"/>
        <v>NowińskaRenata1977</v>
      </c>
      <c r="AI5" s="9" t="str">
        <f t="shared" si="1"/>
        <v>Nowińska</v>
      </c>
      <c r="AJ5" s="9" t="str">
        <f t="shared" si="2"/>
        <v>Renata</v>
      </c>
      <c r="AK5" s="9" t="str">
        <f t="shared" si="3"/>
        <v>OrientAkcja</v>
      </c>
      <c r="AL5" s="9">
        <f t="shared" si="4"/>
        <v>1977</v>
      </c>
      <c r="AM5" s="9">
        <f t="shared" si="5"/>
        <v>58.007566204287514</v>
      </c>
      <c r="AN5" s="9"/>
      <c r="AO5" s="9">
        <f t="shared" si="6"/>
        <v>1.2158268670399111</v>
      </c>
      <c r="AP5" s="9">
        <v>1</v>
      </c>
      <c r="AQ5" s="9">
        <f t="shared" si="7"/>
        <v>0.72957969865186356</v>
      </c>
      <c r="AR5" s="9">
        <v>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7"/>
  <sheetViews>
    <sheetView topLeftCell="C1" workbookViewId="0">
      <selection activeCell="M2" sqref="M2:M37"/>
    </sheetView>
  </sheetViews>
  <sheetFormatPr defaultRowHeight="12.75"/>
  <cols>
    <col min="1" max="1" width="14.5703125" style="145" hidden="1" customWidth="1"/>
    <col min="2" max="2" width="10" style="145" hidden="1" customWidth="1"/>
    <col min="3" max="3" width="10.28515625" style="145" customWidth="1"/>
    <col min="4" max="4" width="10.5703125" style="145" customWidth="1"/>
    <col min="5" max="5" width="8.5703125" style="145" hidden="1" customWidth="1"/>
    <col min="6" max="6" width="11.5703125" style="145" customWidth="1"/>
    <col min="7" max="7" width="6.28515625" style="145" customWidth="1"/>
    <col min="8" max="8" width="9.140625" style="145"/>
    <col min="9" max="9" width="15.7109375" style="145" customWidth="1"/>
    <col min="10" max="10" width="4.85546875" style="145" customWidth="1"/>
    <col min="11" max="11" width="27" style="145" customWidth="1"/>
    <col min="12" max="12" width="12.5703125" style="145" customWidth="1"/>
    <col min="13" max="13" width="26.5703125" style="145" customWidth="1"/>
    <col min="14" max="14" width="5.140625" style="145" customWidth="1"/>
    <col min="15" max="15" width="7.85546875" style="145" customWidth="1"/>
    <col min="16" max="16" width="7.7109375" style="145" customWidth="1"/>
    <col min="17" max="17" width="4.7109375" style="145" hidden="1" customWidth="1"/>
    <col min="18" max="18" width="4.7109375" style="145" customWidth="1"/>
    <col min="19" max="20" width="5.28515625" style="145" customWidth="1"/>
    <col min="21" max="21" width="5.85546875" style="145" customWidth="1"/>
    <col min="22" max="22" width="6" style="145" customWidth="1"/>
    <col min="23" max="23" width="6.42578125" style="145" customWidth="1"/>
    <col min="24" max="24" width="5.42578125" style="145" customWidth="1"/>
    <col min="25" max="25" width="5.5703125" style="145" customWidth="1"/>
    <col min="26" max="26" width="13.5703125" style="145" customWidth="1"/>
    <col min="27" max="27" width="11.5703125" style="145" hidden="1" customWidth="1"/>
    <col min="28" max="28" width="7.140625" style="145" hidden="1" customWidth="1"/>
    <col min="29" max="29" width="13.7109375" style="145" hidden="1" customWidth="1"/>
    <col min="30" max="30" width="11.42578125" style="145" hidden="1" customWidth="1"/>
    <col min="31" max="32" width="9.140625" style="145"/>
  </cols>
  <sheetData>
    <row r="1" spans="1:44">
      <c r="A1" s="219" t="s">
        <v>5153</v>
      </c>
      <c r="B1" s="219" t="s">
        <v>5154</v>
      </c>
      <c r="C1" s="220" t="s">
        <v>5155</v>
      </c>
      <c r="D1" s="220" t="s">
        <v>5156</v>
      </c>
      <c r="E1" s="220" t="s">
        <v>5157</v>
      </c>
      <c r="F1" s="220" t="s">
        <v>5158</v>
      </c>
      <c r="G1" s="221" t="s">
        <v>3642</v>
      </c>
      <c r="H1" s="221" t="s">
        <v>95</v>
      </c>
      <c r="I1" s="221" t="s">
        <v>5159</v>
      </c>
      <c r="J1" s="221" t="s">
        <v>5160</v>
      </c>
      <c r="K1" s="221" t="s">
        <v>5161</v>
      </c>
      <c r="L1" s="221" t="s">
        <v>3451</v>
      </c>
      <c r="M1" s="221" t="s">
        <v>5162</v>
      </c>
      <c r="N1" s="221" t="s">
        <v>3453</v>
      </c>
      <c r="O1" s="221" t="s">
        <v>3726</v>
      </c>
      <c r="P1" s="221" t="s">
        <v>5163</v>
      </c>
      <c r="Q1" s="222" t="s">
        <v>5164</v>
      </c>
      <c r="R1" s="222" t="s">
        <v>5165</v>
      </c>
      <c r="S1" s="222" t="s">
        <v>5166</v>
      </c>
      <c r="T1" s="222" t="s">
        <v>5167</v>
      </c>
      <c r="U1" s="222" t="s">
        <v>5168</v>
      </c>
      <c r="V1" s="222" t="s">
        <v>5169</v>
      </c>
      <c r="W1" s="222" t="s">
        <v>5170</v>
      </c>
      <c r="X1" s="222" t="s">
        <v>5171</v>
      </c>
      <c r="Y1" s="222" t="s">
        <v>5172</v>
      </c>
      <c r="Z1" s="220" t="s">
        <v>5173</v>
      </c>
      <c r="AA1" s="223" t="s">
        <v>5174</v>
      </c>
      <c r="AB1" s="224" t="s">
        <v>5175</v>
      </c>
      <c r="AC1" s="224" t="s">
        <v>5176</v>
      </c>
      <c r="AD1" s="224" t="s">
        <v>5177</v>
      </c>
      <c r="AE1" s="224" t="s">
        <v>5178</v>
      </c>
      <c r="AG1" s="13" t="s">
        <v>67</v>
      </c>
      <c r="AH1" s="13" t="s">
        <v>68</v>
      </c>
      <c r="AI1" s="9" t="s">
        <v>95</v>
      </c>
      <c r="AJ1" s="9" t="s">
        <v>96</v>
      </c>
      <c r="AK1" s="9" t="s">
        <v>71</v>
      </c>
      <c r="AL1" s="9" t="s">
        <v>69</v>
      </c>
      <c r="AM1" s="9" t="s">
        <v>40</v>
      </c>
      <c r="AN1" s="9"/>
      <c r="AO1" s="9" t="s">
        <v>37</v>
      </c>
      <c r="AP1" s="9" t="s">
        <v>38</v>
      </c>
      <c r="AQ1" s="9" t="s">
        <v>31</v>
      </c>
      <c r="AR1" s="9" t="s">
        <v>39</v>
      </c>
    </row>
    <row r="2" spans="1:44" ht="14.25">
      <c r="A2" s="225" t="s">
        <v>5179</v>
      </c>
      <c r="B2" s="226">
        <f>10*60</f>
        <v>600</v>
      </c>
      <c r="C2" s="227"/>
      <c r="D2" s="228">
        <v>1</v>
      </c>
      <c r="E2" s="229"/>
      <c r="F2" s="229">
        <v>1</v>
      </c>
      <c r="G2" s="230">
        <v>45</v>
      </c>
      <c r="H2" s="231" t="s">
        <v>1284</v>
      </c>
      <c r="I2" s="231" t="s">
        <v>378</v>
      </c>
      <c r="J2" s="231" t="s">
        <v>32</v>
      </c>
      <c r="K2" s="231" t="s">
        <v>822</v>
      </c>
      <c r="L2" s="231">
        <v>1980</v>
      </c>
      <c r="M2" s="232">
        <f t="shared" ref="M2:M37" si="0">IF(ISBLANK(Z2),,Z2-$B$5)</f>
        <v>0.45376157407407403</v>
      </c>
      <c r="N2" s="233">
        <f t="shared" ref="N2:N37" si="1">(10 * Q2) + (20 * R2) +(30 * S2) +(40 * T2) +(50 * U2) +(60 * V2) +(70 * W2) +(80 * X2) +(90 * Y2)</f>
        <v>2490</v>
      </c>
      <c r="O2" s="234">
        <f t="shared" ref="O2:O37" si="2">IF(AA2&gt;$B$3,"NKL",IF(AD2+AE2&gt;0,AD2+AE2,0))</f>
        <v>54</v>
      </c>
      <c r="P2" s="235">
        <f t="shared" ref="P2:P37" si="3">IF(O2="NKL",-9999,IF(N2&lt;&gt;0,N2-O2,-999999))</f>
        <v>2436</v>
      </c>
      <c r="Q2" s="236"/>
      <c r="R2" s="237"/>
      <c r="S2" s="237">
        <v>2</v>
      </c>
      <c r="T2" s="237">
        <v>4</v>
      </c>
      <c r="U2" s="237">
        <v>6</v>
      </c>
      <c r="V2" s="237">
        <v>7</v>
      </c>
      <c r="W2" s="237">
        <v>4</v>
      </c>
      <c r="X2" s="237">
        <v>8</v>
      </c>
      <c r="Y2" s="237">
        <v>7</v>
      </c>
      <c r="Z2" s="238">
        <v>0.79056712962962961</v>
      </c>
      <c r="AA2" s="239">
        <v>654</v>
      </c>
      <c r="AB2" s="240">
        <f t="shared" ref="AB2:AB37" si="4">IF($AA2&lt;&gt;0,$AA2-$B$2-IF(AC2&lt;0,0,AC2),0)</f>
        <v>54</v>
      </c>
      <c r="AC2" s="240">
        <f t="shared" ref="AC2:AC37" si="5">IF(AA2-$B$6&lt;0,0,AA2-$B$6)</f>
        <v>0</v>
      </c>
      <c r="AD2" s="240">
        <f t="shared" ref="AD2:AD37" si="6">$AB2*$B$4</f>
        <v>54</v>
      </c>
      <c r="AE2" s="241">
        <f t="shared" ref="AE2:AE37" si="7">$AC2*$B$7</f>
        <v>0</v>
      </c>
      <c r="AG2" s="13">
        <f>VLOOKUP(AH2,id!$A:$C,3,0)</f>
        <v>3</v>
      </c>
      <c r="AH2" s="13" t="str">
        <f t="shared" ref="AH2:AH37" si="8">AI2&amp;AJ2&amp;AL2</f>
        <v>ŁosiewiczMariusz1980</v>
      </c>
      <c r="AI2" s="9" t="str">
        <f>H2</f>
        <v>Łosiewicz</v>
      </c>
      <c r="AJ2" s="9" t="str">
        <f>I2</f>
        <v>Mariusz</v>
      </c>
      <c r="AK2" s="9" t="str">
        <f>K2</f>
        <v>Morenka Team</v>
      </c>
      <c r="AL2" s="9">
        <f>L2</f>
        <v>1980</v>
      </c>
      <c r="AM2" s="9">
        <v>100</v>
      </c>
      <c r="AN2" s="9"/>
      <c r="AO2" s="9"/>
      <c r="AP2" s="9"/>
      <c r="AQ2" s="9"/>
      <c r="AR2" s="9"/>
    </row>
    <row r="3" spans="1:44" ht="14.25">
      <c r="A3" s="225" t="s">
        <v>5180</v>
      </c>
      <c r="B3" s="225">
        <f>12*60</f>
        <v>720</v>
      </c>
      <c r="C3" s="227"/>
      <c r="D3" s="228">
        <v>2</v>
      </c>
      <c r="E3" s="229"/>
      <c r="F3" s="227">
        <v>2</v>
      </c>
      <c r="G3" s="230">
        <v>129</v>
      </c>
      <c r="H3" s="231" t="s">
        <v>297</v>
      </c>
      <c r="I3" s="231" t="s">
        <v>15</v>
      </c>
      <c r="J3" s="231" t="s">
        <v>32</v>
      </c>
      <c r="K3" s="242" t="s">
        <v>289</v>
      </c>
      <c r="L3" s="231">
        <v>1979</v>
      </c>
      <c r="M3" s="232">
        <f t="shared" si="0"/>
        <v>0.44009259259259259</v>
      </c>
      <c r="N3" s="233">
        <f t="shared" si="1"/>
        <v>2180</v>
      </c>
      <c r="O3" s="234">
        <f t="shared" si="2"/>
        <v>34</v>
      </c>
      <c r="P3" s="235">
        <f t="shared" si="3"/>
        <v>2146</v>
      </c>
      <c r="Q3" s="243"/>
      <c r="R3" s="243">
        <v>2</v>
      </c>
      <c r="S3" s="243">
        <v>2</v>
      </c>
      <c r="T3" s="243">
        <v>4</v>
      </c>
      <c r="U3" s="243">
        <v>3</v>
      </c>
      <c r="V3" s="243">
        <v>4</v>
      </c>
      <c r="W3" s="243">
        <v>6</v>
      </c>
      <c r="X3" s="243">
        <v>6</v>
      </c>
      <c r="Y3" s="243">
        <v>7</v>
      </c>
      <c r="Z3" s="238">
        <v>0.77689814814814817</v>
      </c>
      <c r="AA3" s="239">
        <v>634</v>
      </c>
      <c r="AB3" s="240">
        <f t="shared" si="4"/>
        <v>34</v>
      </c>
      <c r="AC3" s="240">
        <f t="shared" si="5"/>
        <v>0</v>
      </c>
      <c r="AD3" s="240">
        <f t="shared" si="6"/>
        <v>34</v>
      </c>
      <c r="AE3" s="241">
        <f t="shared" si="7"/>
        <v>0</v>
      </c>
      <c r="AG3" s="13">
        <f>VLOOKUP(AH3,id!$A:$C,3,0)</f>
        <v>55</v>
      </c>
      <c r="AH3" s="13" t="str">
        <f t="shared" si="8"/>
        <v>BuciakPiotr1979</v>
      </c>
      <c r="AI3" s="9" t="str">
        <f t="shared" ref="AI3:AJ17" si="9">H3</f>
        <v>Buciak</v>
      </c>
      <c r="AJ3" s="9" t="str">
        <f t="shared" si="9"/>
        <v>Piotr</v>
      </c>
      <c r="AK3" s="9" t="str">
        <f t="shared" ref="AK3:AL17" si="10">K3</f>
        <v>Team 360°</v>
      </c>
      <c r="AL3" s="9">
        <f t="shared" si="10"/>
        <v>1979</v>
      </c>
      <c r="AM3" s="9">
        <f t="shared" ref="AM3:AM16" si="11">AM2*IF(AQ3&lt;1,AQ3,IF(AR3&lt;1,AR3,IF(AP3&lt;1,AP3,IF(AO3&lt;1,AO3,1))))</f>
        <v>88.095238095238088</v>
      </c>
      <c r="AN3" s="9"/>
      <c r="AO3" s="9">
        <f>M2/M3</f>
        <v>1.0310593309488743</v>
      </c>
      <c r="AP3" s="9">
        <v>1</v>
      </c>
      <c r="AQ3" s="9">
        <f>P3/P2</f>
        <v>0.88095238095238093</v>
      </c>
      <c r="AR3" s="9">
        <v>1</v>
      </c>
    </row>
    <row r="4" spans="1:44" ht="14.25">
      <c r="A4" s="225" t="s">
        <v>5181</v>
      </c>
      <c r="B4" s="225">
        <v>1</v>
      </c>
      <c r="C4" s="227"/>
      <c r="D4" s="228">
        <v>3</v>
      </c>
      <c r="E4" s="229"/>
      <c r="F4" s="227">
        <v>3</v>
      </c>
      <c r="G4" s="230">
        <v>142</v>
      </c>
      <c r="H4" s="231" t="s">
        <v>241</v>
      </c>
      <c r="I4" s="231" t="s">
        <v>237</v>
      </c>
      <c r="J4" s="231" t="s">
        <v>32</v>
      </c>
      <c r="K4" s="242" t="s">
        <v>232</v>
      </c>
      <c r="L4" s="231">
        <v>1979</v>
      </c>
      <c r="M4" s="232">
        <f t="shared" si="0"/>
        <v>0.43777777777777771</v>
      </c>
      <c r="N4" s="233">
        <f t="shared" si="1"/>
        <v>2130</v>
      </c>
      <c r="O4" s="234">
        <f t="shared" si="2"/>
        <v>31</v>
      </c>
      <c r="P4" s="235">
        <f t="shared" si="3"/>
        <v>2099</v>
      </c>
      <c r="Q4" s="236"/>
      <c r="R4" s="237">
        <v>1</v>
      </c>
      <c r="S4" s="237">
        <v>3</v>
      </c>
      <c r="T4" s="237">
        <v>6</v>
      </c>
      <c r="U4" s="237">
        <v>5</v>
      </c>
      <c r="V4" s="237">
        <v>5</v>
      </c>
      <c r="W4" s="237">
        <v>3</v>
      </c>
      <c r="X4" s="237">
        <v>6</v>
      </c>
      <c r="Y4" s="237">
        <v>6</v>
      </c>
      <c r="Z4" s="238">
        <v>0.77458333333333329</v>
      </c>
      <c r="AA4" s="239">
        <v>631</v>
      </c>
      <c r="AB4" s="240">
        <f t="shared" si="4"/>
        <v>31</v>
      </c>
      <c r="AC4" s="240">
        <f t="shared" si="5"/>
        <v>0</v>
      </c>
      <c r="AD4" s="240">
        <f t="shared" si="6"/>
        <v>31</v>
      </c>
      <c r="AE4" s="241">
        <f t="shared" si="7"/>
        <v>0</v>
      </c>
      <c r="AG4" s="13">
        <f>VLOOKUP(AH4,id!$A:$C,3,0)</f>
        <v>5</v>
      </c>
      <c r="AH4" s="13" t="str">
        <f t="shared" si="8"/>
        <v>WalentowskiRadosław1979</v>
      </c>
      <c r="AI4" s="9" t="str">
        <f t="shared" si="9"/>
        <v>Walentowski</v>
      </c>
      <c r="AJ4" s="9" t="str">
        <f t="shared" si="9"/>
        <v>Radosław</v>
      </c>
      <c r="AK4" s="9" t="str">
        <f t="shared" si="10"/>
        <v>LosMaruderos</v>
      </c>
      <c r="AL4" s="9">
        <f t="shared" si="10"/>
        <v>1979</v>
      </c>
      <c r="AM4" s="9">
        <f t="shared" si="11"/>
        <v>86.165845648604261</v>
      </c>
      <c r="AN4" s="9"/>
      <c r="AO4" s="9">
        <f>M3/M4</f>
        <v>1.0052876480541457</v>
      </c>
      <c r="AP4" s="9">
        <v>1</v>
      </c>
      <c r="AQ4" s="9">
        <f>P4/P3</f>
        <v>0.97809878844361609</v>
      </c>
      <c r="AR4" s="9">
        <v>1</v>
      </c>
    </row>
    <row r="5" spans="1:44" ht="14.25">
      <c r="A5" s="225" t="s">
        <v>3382</v>
      </c>
      <c r="B5" s="244">
        <v>0.33680555555555558</v>
      </c>
      <c r="C5" s="227"/>
      <c r="D5" s="228">
        <v>4</v>
      </c>
      <c r="E5" s="229"/>
      <c r="F5" s="227">
        <v>4</v>
      </c>
      <c r="G5" s="230">
        <v>153</v>
      </c>
      <c r="H5" s="231" t="s">
        <v>51</v>
      </c>
      <c r="I5" s="231" t="s">
        <v>22</v>
      </c>
      <c r="J5" s="231" t="s">
        <v>32</v>
      </c>
      <c r="K5" s="231"/>
      <c r="L5" s="231">
        <v>1969</v>
      </c>
      <c r="M5" s="232">
        <f t="shared" si="0"/>
        <v>0.45027777777777778</v>
      </c>
      <c r="N5" s="233">
        <f t="shared" si="1"/>
        <v>2140</v>
      </c>
      <c r="O5" s="234">
        <f t="shared" si="2"/>
        <v>49</v>
      </c>
      <c r="P5" s="235">
        <f t="shared" si="3"/>
        <v>2091</v>
      </c>
      <c r="Q5" s="236"/>
      <c r="R5" s="237"/>
      <c r="S5" s="237">
        <v>2</v>
      </c>
      <c r="T5" s="237">
        <v>1</v>
      </c>
      <c r="U5" s="237">
        <v>4</v>
      </c>
      <c r="V5" s="237">
        <v>5</v>
      </c>
      <c r="W5" s="237">
        <v>4</v>
      </c>
      <c r="X5" s="237">
        <v>9</v>
      </c>
      <c r="Y5" s="237">
        <v>6</v>
      </c>
      <c r="Z5" s="238">
        <v>0.78708333333333336</v>
      </c>
      <c r="AA5" s="239">
        <v>649</v>
      </c>
      <c r="AB5" s="240">
        <f t="shared" si="4"/>
        <v>49</v>
      </c>
      <c r="AC5" s="240">
        <f t="shared" si="5"/>
        <v>0</v>
      </c>
      <c r="AD5" s="240">
        <f t="shared" si="6"/>
        <v>49</v>
      </c>
      <c r="AE5" s="241">
        <f t="shared" si="7"/>
        <v>0</v>
      </c>
      <c r="AG5" s="13">
        <f>VLOOKUP(AH5,id!$A:$C,3,0)</f>
        <v>242</v>
      </c>
      <c r="AH5" s="13" t="str">
        <f t="shared" si="8"/>
        <v>SzawdzinKrzysztof1969</v>
      </c>
      <c r="AI5" s="9" t="str">
        <f t="shared" si="9"/>
        <v>Szawdzin</v>
      </c>
      <c r="AJ5" s="9" t="str">
        <f t="shared" si="9"/>
        <v>Krzysztof</v>
      </c>
      <c r="AK5" s="9">
        <f t="shared" si="10"/>
        <v>0</v>
      </c>
      <c r="AL5" s="9">
        <f t="shared" si="10"/>
        <v>1969</v>
      </c>
      <c r="AM5" s="9">
        <f t="shared" si="11"/>
        <v>85.83743842364531</v>
      </c>
      <c r="AN5" s="9"/>
      <c r="AO5" s="9">
        <f t="shared" ref="AO5:AO16" si="12">M4/M5</f>
        <v>0.97223935842072784</v>
      </c>
      <c r="AP5" s="9">
        <v>1</v>
      </c>
      <c r="AQ5" s="9">
        <f t="shared" ref="AQ5:AQ16" si="13">P5/P4</f>
        <v>0.99618866126727013</v>
      </c>
      <c r="AR5" s="9">
        <v>1</v>
      </c>
    </row>
    <row r="6" spans="1:44" ht="14.25">
      <c r="A6" s="225" t="s">
        <v>5182</v>
      </c>
      <c r="B6" s="225">
        <f>11*60</f>
        <v>660</v>
      </c>
      <c r="C6" s="227"/>
      <c r="D6" s="228">
        <v>5</v>
      </c>
      <c r="E6" s="229"/>
      <c r="F6" s="227">
        <v>5</v>
      </c>
      <c r="G6" s="230">
        <v>128</v>
      </c>
      <c r="H6" s="231" t="s">
        <v>76</v>
      </c>
      <c r="I6" s="231" t="s">
        <v>59</v>
      </c>
      <c r="J6" s="231" t="s">
        <v>32</v>
      </c>
      <c r="K6" s="231"/>
      <c r="L6" s="231">
        <v>1986</v>
      </c>
      <c r="M6" s="232">
        <f t="shared" si="0"/>
        <v>0.4503125</v>
      </c>
      <c r="N6" s="233">
        <f t="shared" si="1"/>
        <v>2140</v>
      </c>
      <c r="O6" s="234">
        <f t="shared" si="2"/>
        <v>49</v>
      </c>
      <c r="P6" s="235">
        <f t="shared" si="3"/>
        <v>2091</v>
      </c>
      <c r="Q6" s="236"/>
      <c r="R6" s="237"/>
      <c r="S6" s="237">
        <v>2</v>
      </c>
      <c r="T6" s="237">
        <v>1</v>
      </c>
      <c r="U6" s="237">
        <v>4</v>
      </c>
      <c r="V6" s="237">
        <v>5</v>
      </c>
      <c r="W6" s="237">
        <v>4</v>
      </c>
      <c r="X6" s="237">
        <v>9</v>
      </c>
      <c r="Y6" s="237">
        <v>6</v>
      </c>
      <c r="Z6" s="238">
        <v>0.78711805555555558</v>
      </c>
      <c r="AA6" s="239">
        <v>649</v>
      </c>
      <c r="AB6" s="240">
        <f t="shared" si="4"/>
        <v>49</v>
      </c>
      <c r="AC6" s="240">
        <f t="shared" si="5"/>
        <v>0</v>
      </c>
      <c r="AD6" s="240">
        <f t="shared" si="6"/>
        <v>49</v>
      </c>
      <c r="AE6" s="241">
        <f t="shared" si="7"/>
        <v>0</v>
      </c>
      <c r="AG6" s="13">
        <f>VLOOKUP(AH6,id!$A:$C,3,0)</f>
        <v>128</v>
      </c>
      <c r="AH6" s="13" t="str">
        <f t="shared" si="8"/>
        <v>MirowskiŁukasz1986</v>
      </c>
      <c r="AI6" s="9" t="str">
        <f t="shared" si="9"/>
        <v>Mirowski</v>
      </c>
      <c r="AJ6" s="9" t="str">
        <f t="shared" si="9"/>
        <v>Łukasz</v>
      </c>
      <c r="AK6" s="9">
        <f t="shared" si="10"/>
        <v>0</v>
      </c>
      <c r="AL6" s="9">
        <f t="shared" si="10"/>
        <v>1986</v>
      </c>
      <c r="AM6" s="9">
        <f t="shared" si="11"/>
        <v>85.830819760801319</v>
      </c>
      <c r="AN6" s="9"/>
      <c r="AO6" s="9">
        <f t="shared" si="12"/>
        <v>0.99992289305266402</v>
      </c>
      <c r="AP6" s="9">
        <v>1</v>
      </c>
      <c r="AQ6" s="9">
        <f t="shared" si="13"/>
        <v>1</v>
      </c>
      <c r="AR6" s="9">
        <v>1</v>
      </c>
    </row>
    <row r="7" spans="1:44" ht="14.25">
      <c r="A7" s="225" t="s">
        <v>5183</v>
      </c>
      <c r="B7" s="225">
        <v>30</v>
      </c>
      <c r="C7" s="227"/>
      <c r="D7" s="228">
        <v>6</v>
      </c>
      <c r="E7" s="229"/>
      <c r="F7" s="227">
        <v>6</v>
      </c>
      <c r="G7" s="230">
        <v>30</v>
      </c>
      <c r="H7" s="231" t="s">
        <v>257</v>
      </c>
      <c r="I7" s="231" t="s">
        <v>15</v>
      </c>
      <c r="J7" s="231" t="s">
        <v>32</v>
      </c>
      <c r="K7" s="231" t="s">
        <v>256</v>
      </c>
      <c r="L7" s="231">
        <v>1985</v>
      </c>
      <c r="M7" s="232">
        <f t="shared" si="0"/>
        <v>0.43998842592592591</v>
      </c>
      <c r="N7" s="233">
        <f t="shared" si="1"/>
        <v>2070</v>
      </c>
      <c r="O7" s="234">
        <f t="shared" si="2"/>
        <v>34</v>
      </c>
      <c r="P7" s="235">
        <f t="shared" si="3"/>
        <v>2036</v>
      </c>
      <c r="Q7" s="236"/>
      <c r="R7" s="237">
        <v>1</v>
      </c>
      <c r="S7" s="237">
        <v>3</v>
      </c>
      <c r="T7" s="237">
        <v>4</v>
      </c>
      <c r="U7" s="237">
        <v>4</v>
      </c>
      <c r="V7" s="237">
        <v>3</v>
      </c>
      <c r="W7" s="237">
        <v>7</v>
      </c>
      <c r="X7" s="237">
        <v>6</v>
      </c>
      <c r="Y7" s="237">
        <v>5</v>
      </c>
      <c r="Z7" s="238">
        <v>0.77679398148148149</v>
      </c>
      <c r="AA7" s="239">
        <v>634</v>
      </c>
      <c r="AB7" s="240">
        <f t="shared" si="4"/>
        <v>34</v>
      </c>
      <c r="AC7" s="240">
        <f t="shared" si="5"/>
        <v>0</v>
      </c>
      <c r="AD7" s="240">
        <f t="shared" si="6"/>
        <v>34</v>
      </c>
      <c r="AE7" s="241">
        <f t="shared" si="7"/>
        <v>0</v>
      </c>
      <c r="AG7" s="13">
        <f>VLOOKUP(AH7,id!$A:$C,3,0)</f>
        <v>186</v>
      </c>
      <c r="AH7" s="13" t="str">
        <f t="shared" si="8"/>
        <v>BanaszkiewiczPiotr1985</v>
      </c>
      <c r="AI7" s="9" t="str">
        <f t="shared" si="9"/>
        <v>Banaszkiewicz</v>
      </c>
      <c r="AJ7" s="9" t="str">
        <f t="shared" si="9"/>
        <v>Piotr</v>
      </c>
      <c r="AK7" s="9" t="str">
        <f t="shared" si="10"/>
        <v>KTR BikeOrient</v>
      </c>
      <c r="AL7" s="9">
        <f t="shared" si="10"/>
        <v>1985</v>
      </c>
      <c r="AM7" s="9">
        <f t="shared" si="11"/>
        <v>83.573194181248923</v>
      </c>
      <c r="AN7" s="9"/>
      <c r="AO7" s="9">
        <f t="shared" si="12"/>
        <v>1.0234644219387083</v>
      </c>
      <c r="AP7" s="9">
        <v>1</v>
      </c>
      <c r="AQ7" s="9">
        <f t="shared" si="13"/>
        <v>0.97369679579148738</v>
      </c>
      <c r="AR7" s="9">
        <v>1</v>
      </c>
    </row>
    <row r="8" spans="1:44" ht="14.25">
      <c r="A8" s="226"/>
      <c r="B8" s="226"/>
      <c r="C8" s="227"/>
      <c r="D8" s="228">
        <v>7</v>
      </c>
      <c r="E8" s="229"/>
      <c r="F8" s="227">
        <v>7</v>
      </c>
      <c r="G8" s="230">
        <v>75</v>
      </c>
      <c r="H8" s="231" t="s">
        <v>3729</v>
      </c>
      <c r="I8" s="231" t="s">
        <v>374</v>
      </c>
      <c r="J8" s="231" t="s">
        <v>32</v>
      </c>
      <c r="K8" s="231"/>
      <c r="L8" s="231">
        <v>1990</v>
      </c>
      <c r="M8" s="232">
        <f t="shared" si="0"/>
        <v>0.42148148148148146</v>
      </c>
      <c r="N8" s="233">
        <f t="shared" si="1"/>
        <v>2040</v>
      </c>
      <c r="O8" s="234">
        <f t="shared" si="2"/>
        <v>7</v>
      </c>
      <c r="P8" s="235">
        <f t="shared" si="3"/>
        <v>2033</v>
      </c>
      <c r="Q8" s="236"/>
      <c r="R8" s="237">
        <v>1</v>
      </c>
      <c r="S8" s="237">
        <v>1</v>
      </c>
      <c r="T8" s="237">
        <v>3</v>
      </c>
      <c r="U8" s="237">
        <v>4</v>
      </c>
      <c r="V8" s="237">
        <v>5</v>
      </c>
      <c r="W8" s="237">
        <v>5</v>
      </c>
      <c r="X8" s="237">
        <v>6</v>
      </c>
      <c r="Y8" s="237">
        <v>6</v>
      </c>
      <c r="Z8" s="238">
        <v>0.75828703703703704</v>
      </c>
      <c r="AA8" s="239">
        <v>607</v>
      </c>
      <c r="AB8" s="240">
        <f t="shared" si="4"/>
        <v>7</v>
      </c>
      <c r="AC8" s="240">
        <f t="shared" si="5"/>
        <v>0</v>
      </c>
      <c r="AD8" s="240">
        <f t="shared" si="6"/>
        <v>7</v>
      </c>
      <c r="AE8" s="241">
        <f t="shared" si="7"/>
        <v>0</v>
      </c>
      <c r="AG8" s="13">
        <f>VLOOKUP(AH8,id!$A:$C,3,0)</f>
        <v>131</v>
      </c>
      <c r="AH8" s="13" t="str">
        <f t="shared" si="8"/>
        <v>DoboszPatryk1990</v>
      </c>
      <c r="AI8" s="9" t="str">
        <f t="shared" si="9"/>
        <v>Dobosz</v>
      </c>
      <c r="AJ8" s="9" t="str">
        <f t="shared" si="9"/>
        <v>Patryk</v>
      </c>
      <c r="AK8" s="9">
        <f t="shared" si="10"/>
        <v>0</v>
      </c>
      <c r="AL8" s="9">
        <f t="shared" si="10"/>
        <v>1990</v>
      </c>
      <c r="AM8" s="9">
        <f t="shared" si="11"/>
        <v>83.450050967818783</v>
      </c>
      <c r="AN8" s="9"/>
      <c r="AO8" s="9">
        <f t="shared" si="12"/>
        <v>1.0439092706502637</v>
      </c>
      <c r="AP8" s="9">
        <v>1</v>
      </c>
      <c r="AQ8" s="9">
        <f t="shared" si="13"/>
        <v>0.9985265225933202</v>
      </c>
      <c r="AR8" s="9">
        <v>1</v>
      </c>
    </row>
    <row r="9" spans="1:44" ht="14.25">
      <c r="A9" s="226"/>
      <c r="B9" s="226"/>
      <c r="C9" s="227"/>
      <c r="D9" s="228">
        <v>7</v>
      </c>
      <c r="E9" s="229"/>
      <c r="F9" s="227">
        <v>7</v>
      </c>
      <c r="G9" s="230">
        <v>79</v>
      </c>
      <c r="H9" s="231" t="s">
        <v>831</v>
      </c>
      <c r="I9" s="231" t="s">
        <v>378</v>
      </c>
      <c r="J9" s="231" t="s">
        <v>32</v>
      </c>
      <c r="K9" s="231"/>
      <c r="L9" s="231">
        <v>1966</v>
      </c>
      <c r="M9" s="232">
        <f t="shared" si="0"/>
        <v>0.42148148148148146</v>
      </c>
      <c r="N9" s="233">
        <f t="shared" si="1"/>
        <v>2040</v>
      </c>
      <c r="O9" s="234">
        <f t="shared" si="2"/>
        <v>7</v>
      </c>
      <c r="P9" s="235">
        <f t="shared" si="3"/>
        <v>2033</v>
      </c>
      <c r="Q9" s="236"/>
      <c r="R9" s="237">
        <v>1</v>
      </c>
      <c r="S9" s="237">
        <v>1</v>
      </c>
      <c r="T9" s="237">
        <v>3</v>
      </c>
      <c r="U9" s="237">
        <v>4</v>
      </c>
      <c r="V9" s="237">
        <v>5</v>
      </c>
      <c r="W9" s="237">
        <v>5</v>
      </c>
      <c r="X9" s="237">
        <v>6</v>
      </c>
      <c r="Y9" s="237">
        <v>6</v>
      </c>
      <c r="Z9" s="238">
        <v>0.75828703703703704</v>
      </c>
      <c r="AA9" s="239">
        <v>607</v>
      </c>
      <c r="AB9" s="240">
        <f t="shared" si="4"/>
        <v>7</v>
      </c>
      <c r="AC9" s="240">
        <f t="shared" si="5"/>
        <v>0</v>
      </c>
      <c r="AD9" s="240">
        <f t="shared" si="6"/>
        <v>7</v>
      </c>
      <c r="AE9" s="241">
        <f t="shared" si="7"/>
        <v>0</v>
      </c>
      <c r="AG9" s="13">
        <f>VLOOKUP(AH9,id!$A:$C,3,0)</f>
        <v>138</v>
      </c>
      <c r="AH9" s="13" t="str">
        <f t="shared" si="8"/>
        <v>RudnickiMariusz1966</v>
      </c>
      <c r="AI9" s="9" t="str">
        <f t="shared" si="9"/>
        <v>Rudnicki</v>
      </c>
      <c r="AJ9" s="9" t="str">
        <f t="shared" si="9"/>
        <v>Mariusz</v>
      </c>
      <c r="AK9" s="9">
        <f t="shared" si="10"/>
        <v>0</v>
      </c>
      <c r="AL9" s="9">
        <f t="shared" si="10"/>
        <v>1966</v>
      </c>
      <c r="AM9" s="9">
        <f t="shared" si="11"/>
        <v>83.450050967818783</v>
      </c>
      <c r="AN9" s="9"/>
      <c r="AO9" s="9">
        <f t="shared" si="12"/>
        <v>1</v>
      </c>
      <c r="AP9" s="9">
        <v>1</v>
      </c>
      <c r="AQ9" s="9">
        <f t="shared" si="13"/>
        <v>1</v>
      </c>
      <c r="AR9" s="9">
        <v>1</v>
      </c>
    </row>
    <row r="10" spans="1:44" ht="14.25">
      <c r="A10" s="226"/>
      <c r="B10" s="226"/>
      <c r="C10" s="227"/>
      <c r="D10" s="228">
        <v>9</v>
      </c>
      <c r="E10" s="229"/>
      <c r="F10" s="227">
        <v>9</v>
      </c>
      <c r="G10" s="230">
        <v>157</v>
      </c>
      <c r="H10" s="231" t="s">
        <v>258</v>
      </c>
      <c r="I10" s="231" t="s">
        <v>16</v>
      </c>
      <c r="J10" s="231" t="s">
        <v>32</v>
      </c>
      <c r="K10" s="231"/>
      <c r="L10" s="231">
        <v>1973</v>
      </c>
      <c r="M10" s="232">
        <f t="shared" si="0"/>
        <v>0.45355324074074077</v>
      </c>
      <c r="N10" s="233">
        <f t="shared" si="1"/>
        <v>1980</v>
      </c>
      <c r="O10" s="234">
        <f t="shared" si="2"/>
        <v>54</v>
      </c>
      <c r="P10" s="235">
        <f t="shared" si="3"/>
        <v>1926</v>
      </c>
      <c r="Q10" s="237"/>
      <c r="R10" s="237">
        <v>1</v>
      </c>
      <c r="S10" s="237">
        <v>4</v>
      </c>
      <c r="T10" s="237">
        <v>5</v>
      </c>
      <c r="U10" s="237">
        <v>4</v>
      </c>
      <c r="V10" s="237">
        <v>3</v>
      </c>
      <c r="W10" s="237">
        <v>6</v>
      </c>
      <c r="X10" s="237">
        <v>6</v>
      </c>
      <c r="Y10" s="237">
        <v>4</v>
      </c>
      <c r="Z10" s="245">
        <v>0.79035879629629635</v>
      </c>
      <c r="AA10" s="239">
        <v>654</v>
      </c>
      <c r="AB10" s="240">
        <f t="shared" si="4"/>
        <v>54</v>
      </c>
      <c r="AC10" s="240">
        <f t="shared" si="5"/>
        <v>0</v>
      </c>
      <c r="AD10" s="240">
        <f t="shared" si="6"/>
        <v>54</v>
      </c>
      <c r="AE10" s="241">
        <f t="shared" si="7"/>
        <v>0</v>
      </c>
      <c r="AG10" s="13">
        <f>VLOOKUP(AH10,id!$A:$C,3,0)</f>
        <v>243</v>
      </c>
      <c r="AH10" s="13" t="str">
        <f t="shared" si="8"/>
        <v>GorczycaPaweł1973</v>
      </c>
      <c r="AI10" s="9" t="str">
        <f t="shared" si="9"/>
        <v>Gorczyca</v>
      </c>
      <c r="AJ10" s="9" t="str">
        <f t="shared" si="9"/>
        <v>Paweł</v>
      </c>
      <c r="AK10" s="9">
        <f t="shared" si="10"/>
        <v>0</v>
      </c>
      <c r="AL10" s="9">
        <f t="shared" si="10"/>
        <v>1973</v>
      </c>
      <c r="AM10" s="9">
        <f t="shared" si="11"/>
        <v>79.057943022144102</v>
      </c>
      <c r="AN10" s="9"/>
      <c r="AO10" s="9">
        <f t="shared" si="12"/>
        <v>0.92928777400668583</v>
      </c>
      <c r="AP10" s="9">
        <v>1</v>
      </c>
      <c r="AQ10" s="9">
        <f t="shared" si="13"/>
        <v>0.94736842105263153</v>
      </c>
      <c r="AR10" s="9">
        <v>1</v>
      </c>
    </row>
    <row r="11" spans="1:44" ht="14.25">
      <c r="A11" s="226"/>
      <c r="B11" s="226"/>
      <c r="C11" s="227"/>
      <c r="D11" s="228">
        <v>10</v>
      </c>
      <c r="E11" s="229"/>
      <c r="F11" s="227">
        <v>10</v>
      </c>
      <c r="G11" s="230">
        <v>156</v>
      </c>
      <c r="H11" s="231" t="s">
        <v>961</v>
      </c>
      <c r="I11" s="231" t="s">
        <v>15</v>
      </c>
      <c r="J11" s="231" t="s">
        <v>32</v>
      </c>
      <c r="K11" s="231" t="s">
        <v>805</v>
      </c>
      <c r="L11" s="231">
        <v>1977</v>
      </c>
      <c r="M11" s="232">
        <f t="shared" si="0"/>
        <v>0.45361111111111108</v>
      </c>
      <c r="N11" s="233">
        <f t="shared" si="1"/>
        <v>1980</v>
      </c>
      <c r="O11" s="234">
        <f t="shared" si="2"/>
        <v>54</v>
      </c>
      <c r="P11" s="235">
        <f t="shared" si="3"/>
        <v>1926</v>
      </c>
      <c r="Q11" s="236"/>
      <c r="R11" s="237">
        <v>1</v>
      </c>
      <c r="S11" s="237">
        <v>4</v>
      </c>
      <c r="T11" s="237">
        <v>5</v>
      </c>
      <c r="U11" s="237">
        <v>4</v>
      </c>
      <c r="V11" s="237">
        <v>3</v>
      </c>
      <c r="W11" s="237">
        <v>6</v>
      </c>
      <c r="X11" s="237">
        <v>6</v>
      </c>
      <c r="Y11" s="237">
        <v>4</v>
      </c>
      <c r="Z11" s="238">
        <v>0.79041666666666666</v>
      </c>
      <c r="AA11" s="239">
        <v>654</v>
      </c>
      <c r="AB11" s="240">
        <f t="shared" si="4"/>
        <v>54</v>
      </c>
      <c r="AC11" s="240">
        <f t="shared" si="5"/>
        <v>0</v>
      </c>
      <c r="AD11" s="240">
        <f t="shared" si="6"/>
        <v>54</v>
      </c>
      <c r="AE11" s="241">
        <f t="shared" si="7"/>
        <v>0</v>
      </c>
      <c r="AG11" s="13">
        <f>VLOOKUP(AH11,id!$A:$C,3,0)</f>
        <v>244</v>
      </c>
      <c r="AH11" s="13" t="str">
        <f t="shared" si="8"/>
        <v>JaśkiewiczPiotr1977</v>
      </c>
      <c r="AI11" s="9" t="str">
        <f t="shared" si="9"/>
        <v>Jaśkiewicz</v>
      </c>
      <c r="AJ11" s="9" t="str">
        <f t="shared" si="9"/>
        <v>Piotr</v>
      </c>
      <c r="AK11" s="9" t="str">
        <f t="shared" si="10"/>
        <v>Lunatycy</v>
      </c>
      <c r="AL11" s="9">
        <f t="shared" si="10"/>
        <v>1977</v>
      </c>
      <c r="AM11" s="9">
        <f t="shared" si="11"/>
        <v>79.047857042477077</v>
      </c>
      <c r="AN11" s="9"/>
      <c r="AO11" s="9">
        <f t="shared" si="12"/>
        <v>0.99987242294345802</v>
      </c>
      <c r="AP11" s="9">
        <v>1</v>
      </c>
      <c r="AQ11" s="9">
        <f t="shared" si="13"/>
        <v>1</v>
      </c>
      <c r="AR11" s="9">
        <v>1</v>
      </c>
    </row>
    <row r="12" spans="1:44" ht="14.25">
      <c r="A12" s="226"/>
      <c r="B12" s="226"/>
      <c r="C12" s="227"/>
      <c r="D12" s="228">
        <v>11</v>
      </c>
      <c r="E12" s="229"/>
      <c r="F12" s="227">
        <v>11</v>
      </c>
      <c r="G12" s="230">
        <v>147</v>
      </c>
      <c r="H12" s="231" t="s">
        <v>963</v>
      </c>
      <c r="I12" s="231" t="s">
        <v>66</v>
      </c>
      <c r="J12" s="231" t="s">
        <v>32</v>
      </c>
      <c r="K12" s="231"/>
      <c r="L12" s="231">
        <v>1970</v>
      </c>
      <c r="M12" s="232">
        <f t="shared" si="0"/>
        <v>0.45771990740740742</v>
      </c>
      <c r="N12" s="233">
        <f t="shared" si="1"/>
        <v>1910</v>
      </c>
      <c r="O12" s="234">
        <f t="shared" si="2"/>
        <v>60</v>
      </c>
      <c r="P12" s="235">
        <f t="shared" si="3"/>
        <v>1850</v>
      </c>
      <c r="Q12" s="236"/>
      <c r="R12" s="237"/>
      <c r="S12" s="237">
        <v>2</v>
      </c>
      <c r="T12" s="237">
        <v>3</v>
      </c>
      <c r="U12" s="237">
        <v>5</v>
      </c>
      <c r="V12" s="237">
        <v>2</v>
      </c>
      <c r="W12" s="237">
        <v>5</v>
      </c>
      <c r="X12" s="237">
        <v>7</v>
      </c>
      <c r="Y12" s="237">
        <v>5</v>
      </c>
      <c r="Z12" s="238">
        <v>0.794525462962963</v>
      </c>
      <c r="AA12" s="239">
        <v>660</v>
      </c>
      <c r="AB12" s="240">
        <f t="shared" si="4"/>
        <v>60</v>
      </c>
      <c r="AC12" s="240">
        <f t="shared" si="5"/>
        <v>0</v>
      </c>
      <c r="AD12" s="240">
        <f t="shared" si="6"/>
        <v>60</v>
      </c>
      <c r="AE12" s="241">
        <f t="shared" si="7"/>
        <v>0</v>
      </c>
      <c r="AG12" s="13">
        <f>VLOOKUP(AH12,id!$A:$C,3,0)</f>
        <v>148</v>
      </c>
      <c r="AH12" s="13" t="str">
        <f t="shared" si="8"/>
        <v>PońcMaciej1970</v>
      </c>
      <c r="AI12" s="9" t="str">
        <f t="shared" si="9"/>
        <v>Pońc</v>
      </c>
      <c r="AJ12" s="9" t="str">
        <f t="shared" si="9"/>
        <v>Maciej</v>
      </c>
      <c r="AK12" s="9">
        <f t="shared" si="10"/>
        <v>0</v>
      </c>
      <c r="AL12" s="9">
        <f t="shared" si="10"/>
        <v>1970</v>
      </c>
      <c r="AM12" s="9">
        <f t="shared" si="11"/>
        <v>75.92862696188088</v>
      </c>
      <c r="AN12" s="9"/>
      <c r="AO12" s="9">
        <f t="shared" si="12"/>
        <v>0.99102333931777364</v>
      </c>
      <c r="AP12" s="9">
        <v>1</v>
      </c>
      <c r="AQ12" s="9">
        <f t="shared" si="13"/>
        <v>0.96053997923156798</v>
      </c>
      <c r="AR12" s="9">
        <v>1</v>
      </c>
    </row>
    <row r="13" spans="1:44" ht="14.25">
      <c r="A13" s="226"/>
      <c r="B13" s="225"/>
      <c r="C13" s="227"/>
      <c r="D13" s="228">
        <v>12</v>
      </c>
      <c r="E13" s="229"/>
      <c r="F13" s="227">
        <v>12</v>
      </c>
      <c r="G13" s="230">
        <v>50</v>
      </c>
      <c r="H13" s="231" t="s">
        <v>155</v>
      </c>
      <c r="I13" s="231" t="s">
        <v>44</v>
      </c>
      <c r="J13" s="231" t="s">
        <v>32</v>
      </c>
      <c r="K13" s="231" t="s">
        <v>4881</v>
      </c>
      <c r="L13" s="231">
        <v>1977</v>
      </c>
      <c r="M13" s="232">
        <f t="shared" si="0"/>
        <v>0.40056712962962959</v>
      </c>
      <c r="N13" s="233">
        <f t="shared" si="1"/>
        <v>1840</v>
      </c>
      <c r="O13" s="234">
        <f t="shared" si="2"/>
        <v>0</v>
      </c>
      <c r="P13" s="235">
        <f t="shared" si="3"/>
        <v>1840</v>
      </c>
      <c r="Q13" s="236"/>
      <c r="R13" s="237"/>
      <c r="S13" s="237">
        <v>3</v>
      </c>
      <c r="T13" s="237">
        <v>5</v>
      </c>
      <c r="U13" s="237">
        <v>2</v>
      </c>
      <c r="V13" s="237">
        <v>3</v>
      </c>
      <c r="W13" s="237">
        <v>5</v>
      </c>
      <c r="X13" s="237">
        <v>7</v>
      </c>
      <c r="Y13" s="237">
        <v>4</v>
      </c>
      <c r="Z13" s="238">
        <v>0.73737268518518517</v>
      </c>
      <c r="AA13" s="239">
        <v>577</v>
      </c>
      <c r="AB13" s="240">
        <f t="shared" si="4"/>
        <v>-23</v>
      </c>
      <c r="AC13" s="240">
        <f t="shared" si="5"/>
        <v>0</v>
      </c>
      <c r="AD13" s="240">
        <f t="shared" si="6"/>
        <v>-23</v>
      </c>
      <c r="AE13" s="241">
        <f t="shared" si="7"/>
        <v>0</v>
      </c>
      <c r="AG13" s="13">
        <f>VLOOKUP(AH13,id!$A:$C,3,0)</f>
        <v>45</v>
      </c>
      <c r="AH13" s="13" t="str">
        <f t="shared" si="8"/>
        <v>SzotTomasz1977</v>
      </c>
      <c r="AI13" s="9" t="str">
        <f t="shared" si="9"/>
        <v>Szot</v>
      </c>
      <c r="AJ13" s="9" t="str">
        <f t="shared" si="9"/>
        <v>Tomasz</v>
      </c>
      <c r="AK13" s="9" t="str">
        <f t="shared" si="10"/>
        <v>Harpagan/GR3miasto</v>
      </c>
      <c r="AL13" s="9">
        <f t="shared" si="10"/>
        <v>1977</v>
      </c>
      <c r="AM13" s="9">
        <f t="shared" si="11"/>
        <v>75.518201951276126</v>
      </c>
      <c r="AN13" s="9"/>
      <c r="AO13" s="9">
        <f t="shared" si="12"/>
        <v>1.1426796498020748</v>
      </c>
      <c r="AP13" s="9">
        <v>1</v>
      </c>
      <c r="AQ13" s="9">
        <f t="shared" si="13"/>
        <v>0.99459459459459465</v>
      </c>
      <c r="AR13" s="9">
        <v>1</v>
      </c>
    </row>
    <row r="14" spans="1:44" ht="14.25">
      <c r="A14" s="226"/>
      <c r="B14" s="225"/>
      <c r="C14" s="227"/>
      <c r="D14" s="228">
        <v>13</v>
      </c>
      <c r="E14" s="229"/>
      <c r="F14" s="227">
        <v>13</v>
      </c>
      <c r="G14" s="230">
        <v>196</v>
      </c>
      <c r="H14" s="231" t="s">
        <v>81</v>
      </c>
      <c r="I14" s="231" t="s">
        <v>44</v>
      </c>
      <c r="J14" s="231" t="s">
        <v>32</v>
      </c>
      <c r="K14" s="242" t="s">
        <v>181</v>
      </c>
      <c r="L14" s="231">
        <v>1982</v>
      </c>
      <c r="M14" s="232">
        <f t="shared" si="0"/>
        <v>0.41965277777777776</v>
      </c>
      <c r="N14" s="233">
        <f t="shared" si="1"/>
        <v>1840</v>
      </c>
      <c r="O14" s="234">
        <f t="shared" si="2"/>
        <v>5</v>
      </c>
      <c r="P14" s="235">
        <f t="shared" si="3"/>
        <v>1835</v>
      </c>
      <c r="Q14" s="236"/>
      <c r="R14" s="237">
        <v>1</v>
      </c>
      <c r="S14" s="237">
        <v>3</v>
      </c>
      <c r="T14" s="237">
        <v>5</v>
      </c>
      <c r="U14" s="237">
        <v>4</v>
      </c>
      <c r="V14" s="237">
        <v>4</v>
      </c>
      <c r="W14" s="237">
        <v>1</v>
      </c>
      <c r="X14" s="237">
        <v>6</v>
      </c>
      <c r="Y14" s="237">
        <v>6</v>
      </c>
      <c r="Z14" s="238">
        <v>0.75645833333333334</v>
      </c>
      <c r="AA14" s="239">
        <v>605</v>
      </c>
      <c r="AB14" s="240">
        <f t="shared" si="4"/>
        <v>5</v>
      </c>
      <c r="AC14" s="240">
        <f t="shared" si="5"/>
        <v>0</v>
      </c>
      <c r="AD14" s="240">
        <f t="shared" si="6"/>
        <v>5</v>
      </c>
      <c r="AE14" s="241">
        <f t="shared" si="7"/>
        <v>0</v>
      </c>
      <c r="AG14" s="13">
        <f>VLOOKUP(AH14,id!$A:$C,3,0)</f>
        <v>60</v>
      </c>
      <c r="AH14" s="13" t="str">
        <f t="shared" si="8"/>
        <v>StefańskiTomasz1982</v>
      </c>
      <c r="AI14" s="9" t="str">
        <f t="shared" si="9"/>
        <v>Stefański</v>
      </c>
      <c r="AJ14" s="9" t="str">
        <f t="shared" si="9"/>
        <v>Tomasz</v>
      </c>
      <c r="AK14" s="9" t="str">
        <f t="shared" si="10"/>
        <v>Welocypedy</v>
      </c>
      <c r="AL14" s="9">
        <f t="shared" si="10"/>
        <v>1982</v>
      </c>
      <c r="AM14" s="9">
        <f t="shared" si="11"/>
        <v>75.312989445973741</v>
      </c>
      <c r="AN14" s="9"/>
      <c r="AO14" s="9">
        <f t="shared" si="12"/>
        <v>0.95452038170886422</v>
      </c>
      <c r="AP14" s="9">
        <v>1</v>
      </c>
      <c r="AQ14" s="9">
        <f t="shared" si="13"/>
        <v>0.99728260869565222</v>
      </c>
      <c r="AR14" s="9">
        <v>1</v>
      </c>
    </row>
    <row r="15" spans="1:44" ht="14.25">
      <c r="A15" s="226"/>
      <c r="B15" s="225"/>
      <c r="C15" s="227"/>
      <c r="D15" s="228">
        <v>14</v>
      </c>
      <c r="E15" s="229"/>
      <c r="F15" s="227">
        <v>14</v>
      </c>
      <c r="G15" s="230">
        <v>119</v>
      </c>
      <c r="H15" s="231" t="s">
        <v>293</v>
      </c>
      <c r="I15" s="231" t="s">
        <v>267</v>
      </c>
      <c r="J15" s="231" t="s">
        <v>32</v>
      </c>
      <c r="K15" s="231" t="s">
        <v>139</v>
      </c>
      <c r="L15" s="231">
        <v>1972</v>
      </c>
      <c r="M15" s="232">
        <f t="shared" si="0"/>
        <v>0.44319444444444445</v>
      </c>
      <c r="N15" s="233">
        <f t="shared" si="1"/>
        <v>1780</v>
      </c>
      <c r="O15" s="234">
        <f t="shared" si="2"/>
        <v>39</v>
      </c>
      <c r="P15" s="235">
        <f t="shared" si="3"/>
        <v>1741</v>
      </c>
      <c r="Q15" s="236"/>
      <c r="R15" s="237">
        <v>1</v>
      </c>
      <c r="S15" s="237"/>
      <c r="T15" s="237">
        <v>3</v>
      </c>
      <c r="U15" s="237">
        <v>3</v>
      </c>
      <c r="V15" s="237">
        <v>5</v>
      </c>
      <c r="W15" s="237">
        <v>6</v>
      </c>
      <c r="X15" s="237">
        <v>4</v>
      </c>
      <c r="Y15" s="237">
        <v>5</v>
      </c>
      <c r="Z15" s="238">
        <v>0.78</v>
      </c>
      <c r="AA15" s="239">
        <v>639</v>
      </c>
      <c r="AB15" s="240">
        <f t="shared" si="4"/>
        <v>39</v>
      </c>
      <c r="AC15" s="240">
        <f t="shared" si="5"/>
        <v>0</v>
      </c>
      <c r="AD15" s="240">
        <f t="shared" si="6"/>
        <v>39</v>
      </c>
      <c r="AE15" s="241">
        <f t="shared" si="7"/>
        <v>0</v>
      </c>
      <c r="AG15" s="13">
        <f>VLOOKUP(AH15,id!$A:$C,3,0)</f>
        <v>6</v>
      </c>
      <c r="AH15" s="13" t="str">
        <f t="shared" si="8"/>
        <v>BoberBartłomiej1972</v>
      </c>
      <c r="AI15" s="9" t="str">
        <f t="shared" si="9"/>
        <v>Bober</v>
      </c>
      <c r="AJ15" s="9" t="str">
        <f t="shared" si="9"/>
        <v>Bartłomiej</v>
      </c>
      <c r="AK15" s="9" t="str">
        <f t="shared" si="10"/>
        <v>Harpagan</v>
      </c>
      <c r="AL15" s="9">
        <f t="shared" si="10"/>
        <v>1972</v>
      </c>
      <c r="AM15" s="9">
        <f t="shared" si="11"/>
        <v>71.454994346288984</v>
      </c>
      <c r="AN15" s="9"/>
      <c r="AO15" s="9">
        <f t="shared" si="12"/>
        <v>0.94688185521779999</v>
      </c>
      <c r="AP15" s="9">
        <v>1</v>
      </c>
      <c r="AQ15" s="9">
        <f t="shared" si="13"/>
        <v>0.94877384196185288</v>
      </c>
      <c r="AR15" s="9">
        <v>1</v>
      </c>
    </row>
    <row r="16" spans="1:44" ht="14.25">
      <c r="A16" s="226"/>
      <c r="B16" s="226"/>
      <c r="C16" s="227"/>
      <c r="D16" s="228">
        <v>15</v>
      </c>
      <c r="E16" s="229"/>
      <c r="F16" s="227">
        <v>15</v>
      </c>
      <c r="G16" s="230">
        <v>120</v>
      </c>
      <c r="H16" s="231" t="s">
        <v>260</v>
      </c>
      <c r="I16" s="231" t="s">
        <v>230</v>
      </c>
      <c r="J16" s="231" t="s">
        <v>32</v>
      </c>
      <c r="K16" s="242"/>
      <c r="L16" s="231">
        <v>1963</v>
      </c>
      <c r="M16" s="232">
        <f t="shared" si="0"/>
        <v>0.43770833333333325</v>
      </c>
      <c r="N16" s="233">
        <f t="shared" si="1"/>
        <v>1730</v>
      </c>
      <c r="O16" s="234">
        <f t="shared" si="2"/>
        <v>31</v>
      </c>
      <c r="P16" s="235">
        <f t="shared" si="3"/>
        <v>1699</v>
      </c>
      <c r="Q16" s="236"/>
      <c r="R16" s="237"/>
      <c r="S16" s="237">
        <v>1</v>
      </c>
      <c r="T16" s="237">
        <v>5</v>
      </c>
      <c r="U16" s="237">
        <v>4</v>
      </c>
      <c r="V16" s="237">
        <v>4</v>
      </c>
      <c r="W16" s="237">
        <v>3</v>
      </c>
      <c r="X16" s="237">
        <v>5</v>
      </c>
      <c r="Y16" s="237">
        <v>5</v>
      </c>
      <c r="Z16" s="238">
        <v>0.77451388888888884</v>
      </c>
      <c r="AA16" s="239">
        <v>631</v>
      </c>
      <c r="AB16" s="240">
        <f t="shared" si="4"/>
        <v>31</v>
      </c>
      <c r="AC16" s="240">
        <f t="shared" si="5"/>
        <v>0</v>
      </c>
      <c r="AD16" s="240">
        <f t="shared" si="6"/>
        <v>31</v>
      </c>
      <c r="AE16" s="241">
        <f t="shared" si="7"/>
        <v>0</v>
      </c>
      <c r="AG16" s="13">
        <f>VLOOKUP(AH16,id!$A:$C,3,0)</f>
        <v>245</v>
      </c>
      <c r="AH16" s="13" t="str">
        <f t="shared" si="8"/>
        <v>KrólikowskiRoman1963</v>
      </c>
      <c r="AI16" s="9" t="str">
        <f t="shared" si="9"/>
        <v>Królikowski</v>
      </c>
      <c r="AJ16" s="9" t="str">
        <f t="shared" si="9"/>
        <v>Roman</v>
      </c>
      <c r="AK16" s="9">
        <f t="shared" si="10"/>
        <v>0</v>
      </c>
      <c r="AL16" s="9">
        <f t="shared" si="10"/>
        <v>1963</v>
      </c>
      <c r="AM16" s="9">
        <f t="shared" si="11"/>
        <v>69.73120930174899</v>
      </c>
      <c r="AN16" s="9"/>
      <c r="AO16" s="9">
        <f t="shared" si="12"/>
        <v>1.0125337141043949</v>
      </c>
      <c r="AP16" s="9">
        <v>1</v>
      </c>
      <c r="AQ16" s="9">
        <f t="shared" si="13"/>
        <v>0.97587593337162548</v>
      </c>
      <c r="AR16" s="9">
        <v>1</v>
      </c>
    </row>
    <row r="17" spans="1:44" ht="14.25">
      <c r="A17" s="226"/>
      <c r="B17" s="226"/>
      <c r="C17" s="227"/>
      <c r="D17" s="227">
        <v>16</v>
      </c>
      <c r="E17" s="227"/>
      <c r="F17" s="227">
        <v>17</v>
      </c>
      <c r="G17" s="230">
        <v>16</v>
      </c>
      <c r="H17" s="231" t="s">
        <v>226</v>
      </c>
      <c r="I17" s="231" t="s">
        <v>331</v>
      </c>
      <c r="J17" s="231" t="s">
        <v>32</v>
      </c>
      <c r="K17" s="231" t="s">
        <v>330</v>
      </c>
      <c r="L17" s="231">
        <v>1967</v>
      </c>
      <c r="M17" s="232">
        <f t="shared" si="0"/>
        <v>0.44663194444444443</v>
      </c>
      <c r="N17" s="233">
        <f t="shared" si="1"/>
        <v>1630</v>
      </c>
      <c r="O17" s="234">
        <f t="shared" si="2"/>
        <v>44</v>
      </c>
      <c r="P17" s="235">
        <f t="shared" si="3"/>
        <v>1586</v>
      </c>
      <c r="Q17" s="236"/>
      <c r="R17" s="237">
        <v>0</v>
      </c>
      <c r="S17" s="237">
        <v>0</v>
      </c>
      <c r="T17" s="237">
        <v>4</v>
      </c>
      <c r="U17" s="237">
        <v>2</v>
      </c>
      <c r="V17" s="237">
        <v>2</v>
      </c>
      <c r="W17" s="237">
        <v>7</v>
      </c>
      <c r="X17" s="237">
        <v>5</v>
      </c>
      <c r="Y17" s="237">
        <v>4</v>
      </c>
      <c r="Z17" s="238">
        <v>0.78343750000000001</v>
      </c>
      <c r="AA17" s="239">
        <v>644</v>
      </c>
      <c r="AB17" s="240">
        <f t="shared" si="4"/>
        <v>44</v>
      </c>
      <c r="AC17" s="240">
        <f t="shared" si="5"/>
        <v>0</v>
      </c>
      <c r="AD17" s="240">
        <f t="shared" si="6"/>
        <v>44</v>
      </c>
      <c r="AE17" s="241">
        <f t="shared" si="7"/>
        <v>0</v>
      </c>
      <c r="AG17" s="13">
        <f>VLOOKUP(AH17,id!$A:$C,3,0)</f>
        <v>86</v>
      </c>
      <c r="AH17" s="13" t="str">
        <f t="shared" si="8"/>
        <v>AdamczykJarek1967</v>
      </c>
      <c r="AI17" s="9" t="str">
        <f t="shared" si="9"/>
        <v>Adamczyk</v>
      </c>
      <c r="AJ17" s="9" t="str">
        <f t="shared" si="9"/>
        <v>Jarek</v>
      </c>
      <c r="AK17" s="9" t="str">
        <f t="shared" si="10"/>
        <v>Zbieranina z Niesięcina</v>
      </c>
      <c r="AL17" s="9">
        <f t="shared" si="10"/>
        <v>1967</v>
      </c>
      <c r="AM17" s="9">
        <f t="shared" ref="AM17:AM37" si="14">AM16*IF(AQ17&lt;1,AQ17,IF(AR17&lt;1,AR17,IF(AP17&lt;1,AP17,IF(AO17&lt;1,AO17,1))))</f>
        <v>65.093406681915184</v>
      </c>
      <c r="AN17" s="9"/>
      <c r="AO17" s="9">
        <f t="shared" ref="AO17:AO37" si="15">M16/M17</f>
        <v>0.98002021301407127</v>
      </c>
      <c r="AP17" s="9">
        <v>1</v>
      </c>
      <c r="AQ17" s="9">
        <f t="shared" ref="AQ17:AQ37" si="16">P17/P16</f>
        <v>0.93349028840494408</v>
      </c>
      <c r="AR17" s="9">
        <v>1</v>
      </c>
    </row>
    <row r="18" spans="1:44" ht="14.25">
      <c r="A18" s="226"/>
      <c r="B18" s="226"/>
      <c r="C18" s="227"/>
      <c r="D18" s="227">
        <v>17</v>
      </c>
      <c r="E18" s="227"/>
      <c r="F18" s="227">
        <v>18</v>
      </c>
      <c r="G18" s="230">
        <v>111</v>
      </c>
      <c r="H18" s="231" t="s">
        <v>4672</v>
      </c>
      <c r="I18" s="231" t="s">
        <v>22</v>
      </c>
      <c r="J18" s="231" t="s">
        <v>32</v>
      </c>
      <c r="K18" s="242"/>
      <c r="L18" s="231">
        <v>1981</v>
      </c>
      <c r="M18" s="232">
        <f t="shared" si="0"/>
        <v>0.40104166666666663</v>
      </c>
      <c r="N18" s="233">
        <f t="shared" si="1"/>
        <v>1540</v>
      </c>
      <c r="O18" s="234">
        <f t="shared" si="2"/>
        <v>0</v>
      </c>
      <c r="P18" s="235">
        <f t="shared" si="3"/>
        <v>1540</v>
      </c>
      <c r="Q18" s="236"/>
      <c r="R18" s="237"/>
      <c r="S18" s="237">
        <v>2</v>
      </c>
      <c r="T18" s="237">
        <v>5</v>
      </c>
      <c r="U18" s="237">
        <v>5</v>
      </c>
      <c r="V18" s="237">
        <v>4</v>
      </c>
      <c r="W18" s="237">
        <v>3</v>
      </c>
      <c r="X18" s="237">
        <v>5</v>
      </c>
      <c r="Y18" s="237">
        <v>2</v>
      </c>
      <c r="Z18" s="238">
        <v>0.73784722222222221</v>
      </c>
      <c r="AA18" s="239">
        <v>578</v>
      </c>
      <c r="AB18" s="240">
        <f t="shared" si="4"/>
        <v>-22</v>
      </c>
      <c r="AC18" s="240">
        <f t="shared" si="5"/>
        <v>0</v>
      </c>
      <c r="AD18" s="240">
        <f t="shared" si="6"/>
        <v>-22</v>
      </c>
      <c r="AE18" s="241">
        <f t="shared" si="7"/>
        <v>0</v>
      </c>
      <c r="AG18" s="13">
        <f>VLOOKUP(AH18,id!$A:$C,3,0)</f>
        <v>246</v>
      </c>
      <c r="AH18" s="13" t="str">
        <f t="shared" si="8"/>
        <v>PieczaraKrzysztof1981</v>
      </c>
      <c r="AI18" s="9" t="str">
        <f t="shared" ref="AI18:AJ37" si="17">H18</f>
        <v>Pieczara</v>
      </c>
      <c r="AJ18" s="9" t="str">
        <f t="shared" si="17"/>
        <v>Krzysztof</v>
      </c>
      <c r="AK18" s="9">
        <f t="shared" ref="AK18:AL37" si="18">K18</f>
        <v>0</v>
      </c>
      <c r="AL18" s="9">
        <f t="shared" si="18"/>
        <v>1981</v>
      </c>
      <c r="AM18" s="9">
        <f t="shared" si="14"/>
        <v>63.205451633133279</v>
      </c>
      <c r="AN18" s="9"/>
      <c r="AO18" s="9">
        <f t="shared" si="15"/>
        <v>1.1136796536796538</v>
      </c>
      <c r="AP18" s="9">
        <v>1</v>
      </c>
      <c r="AQ18" s="9">
        <f t="shared" si="16"/>
        <v>0.9709962168978562</v>
      </c>
      <c r="AR18" s="9">
        <v>1</v>
      </c>
    </row>
    <row r="19" spans="1:44" ht="14.25">
      <c r="A19" s="226"/>
      <c r="B19" s="226"/>
      <c r="C19" s="227"/>
      <c r="D19" s="227">
        <v>18</v>
      </c>
      <c r="E19" s="227"/>
      <c r="F19" s="227">
        <v>19</v>
      </c>
      <c r="G19" s="230">
        <v>112</v>
      </c>
      <c r="H19" s="231" t="s">
        <v>4673</v>
      </c>
      <c r="I19" s="231" t="s">
        <v>25</v>
      </c>
      <c r="J19" s="231" t="s">
        <v>32</v>
      </c>
      <c r="K19" s="231"/>
      <c r="L19" s="231">
        <v>1983</v>
      </c>
      <c r="M19" s="232">
        <f t="shared" si="0"/>
        <v>0.40111111111111108</v>
      </c>
      <c r="N19" s="233">
        <f t="shared" si="1"/>
        <v>1540</v>
      </c>
      <c r="O19" s="234">
        <f t="shared" si="2"/>
        <v>0</v>
      </c>
      <c r="P19" s="235">
        <f t="shared" si="3"/>
        <v>1540</v>
      </c>
      <c r="Q19" s="236"/>
      <c r="R19" s="237"/>
      <c r="S19" s="237">
        <v>2</v>
      </c>
      <c r="T19" s="237">
        <v>5</v>
      </c>
      <c r="U19" s="237">
        <v>5</v>
      </c>
      <c r="V19" s="237">
        <v>4</v>
      </c>
      <c r="W19" s="237">
        <v>3</v>
      </c>
      <c r="X19" s="237">
        <v>5</v>
      </c>
      <c r="Y19" s="237">
        <v>2</v>
      </c>
      <c r="Z19" s="238">
        <v>0.73791666666666667</v>
      </c>
      <c r="AA19" s="239">
        <v>578</v>
      </c>
      <c r="AB19" s="240">
        <f t="shared" si="4"/>
        <v>-22</v>
      </c>
      <c r="AC19" s="240">
        <f t="shared" si="5"/>
        <v>0</v>
      </c>
      <c r="AD19" s="240">
        <f t="shared" si="6"/>
        <v>-22</v>
      </c>
      <c r="AE19" s="241">
        <f t="shared" si="7"/>
        <v>0</v>
      </c>
      <c r="AG19" s="13">
        <f>VLOOKUP(AH19,id!$A:$C,3,0)</f>
        <v>247</v>
      </c>
      <c r="AH19" s="13" t="str">
        <f t="shared" si="8"/>
        <v>SkrudlikLeszek1983</v>
      </c>
      <c r="AI19" s="9" t="str">
        <f t="shared" si="17"/>
        <v>Skrudlik</v>
      </c>
      <c r="AJ19" s="9" t="str">
        <f t="shared" si="17"/>
        <v>Leszek</v>
      </c>
      <c r="AK19" s="9">
        <f t="shared" si="18"/>
        <v>0</v>
      </c>
      <c r="AL19" s="9">
        <f t="shared" si="18"/>
        <v>1983</v>
      </c>
      <c r="AM19" s="9">
        <f t="shared" si="14"/>
        <v>63.194508861036127</v>
      </c>
      <c r="AN19" s="9"/>
      <c r="AO19" s="9">
        <f t="shared" si="15"/>
        <v>0.99982686980609414</v>
      </c>
      <c r="AP19" s="9">
        <v>1</v>
      </c>
      <c r="AQ19" s="9">
        <f t="shared" si="16"/>
        <v>1</v>
      </c>
      <c r="AR19" s="9">
        <v>1</v>
      </c>
    </row>
    <row r="20" spans="1:44" ht="14.25">
      <c r="A20" s="226"/>
      <c r="B20" s="226"/>
      <c r="C20" s="227"/>
      <c r="D20" s="227">
        <v>19</v>
      </c>
      <c r="E20" s="227"/>
      <c r="F20" s="227">
        <v>20</v>
      </c>
      <c r="G20" s="230">
        <v>48</v>
      </c>
      <c r="H20" s="231" t="s">
        <v>90</v>
      </c>
      <c r="I20" s="231" t="s">
        <v>33</v>
      </c>
      <c r="J20" s="231" t="s">
        <v>32</v>
      </c>
      <c r="K20" s="246" t="s">
        <v>3675</v>
      </c>
      <c r="L20" s="231">
        <v>1978</v>
      </c>
      <c r="M20" s="232">
        <f t="shared" si="0"/>
        <v>0.45035879629629627</v>
      </c>
      <c r="N20" s="233">
        <f t="shared" si="1"/>
        <v>1570</v>
      </c>
      <c r="O20" s="234">
        <f t="shared" si="2"/>
        <v>49</v>
      </c>
      <c r="P20" s="235">
        <f t="shared" si="3"/>
        <v>1521</v>
      </c>
      <c r="Q20" s="236"/>
      <c r="R20" s="237">
        <v>1</v>
      </c>
      <c r="S20" s="237">
        <v>2</v>
      </c>
      <c r="T20" s="237">
        <v>1</v>
      </c>
      <c r="U20" s="237">
        <v>3</v>
      </c>
      <c r="V20" s="237">
        <v>2</v>
      </c>
      <c r="W20" s="237">
        <v>6</v>
      </c>
      <c r="X20" s="237">
        <v>5</v>
      </c>
      <c r="Y20" s="237">
        <v>4</v>
      </c>
      <c r="Z20" s="238">
        <v>0.78716435185185185</v>
      </c>
      <c r="AA20" s="239">
        <v>649</v>
      </c>
      <c r="AB20" s="240">
        <f t="shared" si="4"/>
        <v>49</v>
      </c>
      <c r="AC20" s="240">
        <f t="shared" si="5"/>
        <v>0</v>
      </c>
      <c r="AD20" s="240">
        <f t="shared" si="6"/>
        <v>49</v>
      </c>
      <c r="AE20" s="241">
        <f t="shared" si="7"/>
        <v>0</v>
      </c>
      <c r="AG20" s="13">
        <f>VLOOKUP(AH20,id!$A:$C,3,0)</f>
        <v>15</v>
      </c>
      <c r="AH20" s="13" t="str">
        <f t="shared" si="8"/>
        <v>SadowskiMarek1978</v>
      </c>
      <c r="AI20" s="9" t="str">
        <f t="shared" si="17"/>
        <v>Sadowski</v>
      </c>
      <c r="AJ20" s="9" t="str">
        <f t="shared" si="17"/>
        <v>Marek</v>
      </c>
      <c r="AK20" s="9" t="str">
        <f t="shared" si="18"/>
        <v>JMDekoratornia.pl</v>
      </c>
      <c r="AL20" s="9">
        <f t="shared" si="18"/>
        <v>1978</v>
      </c>
      <c r="AM20" s="9">
        <f t="shared" si="14"/>
        <v>62.414836349114253</v>
      </c>
      <c r="AN20" s="9"/>
      <c r="AO20" s="9">
        <f t="shared" si="15"/>
        <v>0.89064788877181256</v>
      </c>
      <c r="AP20" s="9">
        <v>1</v>
      </c>
      <c r="AQ20" s="9">
        <f t="shared" si="16"/>
        <v>0.98766233766233769</v>
      </c>
      <c r="AR20" s="9">
        <v>1</v>
      </c>
    </row>
    <row r="21" spans="1:44" ht="14.25">
      <c r="A21" s="226"/>
      <c r="B21" s="226"/>
      <c r="C21" s="227"/>
      <c r="D21" s="227">
        <v>20</v>
      </c>
      <c r="E21" s="227"/>
      <c r="F21" s="227">
        <v>21</v>
      </c>
      <c r="G21" s="242">
        <v>51</v>
      </c>
      <c r="H21" s="231" t="s">
        <v>471</v>
      </c>
      <c r="I21" s="231" t="s">
        <v>44</v>
      </c>
      <c r="J21" s="231" t="s">
        <v>32</v>
      </c>
      <c r="K21" s="242"/>
      <c r="L21" s="231">
        <v>1975</v>
      </c>
      <c r="M21" s="232">
        <f t="shared" si="0"/>
        <v>0.4503935185185185</v>
      </c>
      <c r="N21" s="233">
        <f t="shared" si="1"/>
        <v>1570</v>
      </c>
      <c r="O21" s="234">
        <f t="shared" si="2"/>
        <v>49</v>
      </c>
      <c r="P21" s="235">
        <f t="shared" si="3"/>
        <v>1521</v>
      </c>
      <c r="Q21" s="236"/>
      <c r="R21" s="237">
        <v>1</v>
      </c>
      <c r="S21" s="237">
        <v>2</v>
      </c>
      <c r="T21" s="237">
        <v>1</v>
      </c>
      <c r="U21" s="237">
        <v>3</v>
      </c>
      <c r="V21" s="237">
        <v>2</v>
      </c>
      <c r="W21" s="237">
        <v>6</v>
      </c>
      <c r="X21" s="237">
        <v>5</v>
      </c>
      <c r="Y21" s="237">
        <v>4</v>
      </c>
      <c r="Z21" s="238">
        <v>0.78719907407407408</v>
      </c>
      <c r="AA21" s="239">
        <v>649</v>
      </c>
      <c r="AB21" s="240">
        <f t="shared" si="4"/>
        <v>49</v>
      </c>
      <c r="AC21" s="240">
        <f t="shared" si="5"/>
        <v>0</v>
      </c>
      <c r="AD21" s="240">
        <f t="shared" si="6"/>
        <v>49</v>
      </c>
      <c r="AE21" s="241">
        <f t="shared" si="7"/>
        <v>0</v>
      </c>
      <c r="AG21" s="13">
        <f>VLOOKUP(AH21,id!$A:$C,3,0)</f>
        <v>14</v>
      </c>
      <c r="AH21" s="13" t="str">
        <f t="shared" si="8"/>
        <v>LipińskiTomasz1975</v>
      </c>
      <c r="AI21" s="9" t="str">
        <f t="shared" si="17"/>
        <v>Lipiński</v>
      </c>
      <c r="AJ21" s="9" t="str">
        <f t="shared" si="17"/>
        <v>Tomasz</v>
      </c>
      <c r="AK21" s="9">
        <f t="shared" si="18"/>
        <v>0</v>
      </c>
      <c r="AL21" s="9">
        <f t="shared" si="18"/>
        <v>1975</v>
      </c>
      <c r="AM21" s="9">
        <f t="shared" si="14"/>
        <v>62.410024597327045</v>
      </c>
      <c r="AN21" s="9"/>
      <c r="AO21" s="9">
        <f t="shared" si="15"/>
        <v>0.99992290692295827</v>
      </c>
      <c r="AP21" s="9">
        <v>1</v>
      </c>
      <c r="AQ21" s="9">
        <f t="shared" si="16"/>
        <v>1</v>
      </c>
      <c r="AR21" s="9">
        <v>1</v>
      </c>
    </row>
    <row r="22" spans="1:44" ht="14.25">
      <c r="A22" s="226"/>
      <c r="B22" s="226"/>
      <c r="C22" s="227"/>
      <c r="D22" s="227">
        <v>21</v>
      </c>
      <c r="E22" s="227"/>
      <c r="F22" s="227">
        <v>23</v>
      </c>
      <c r="G22" s="230">
        <v>76</v>
      </c>
      <c r="H22" s="231" t="s">
        <v>5184</v>
      </c>
      <c r="I22" s="231" t="s">
        <v>783</v>
      </c>
      <c r="J22" s="231" t="s">
        <v>32</v>
      </c>
      <c r="K22" s="231"/>
      <c r="L22" s="231">
        <v>1981</v>
      </c>
      <c r="M22" s="232">
        <f t="shared" si="0"/>
        <v>0.42693287037037031</v>
      </c>
      <c r="N22" s="233">
        <f t="shared" si="1"/>
        <v>1490</v>
      </c>
      <c r="O22" s="234">
        <f t="shared" si="2"/>
        <v>15</v>
      </c>
      <c r="P22" s="235">
        <f t="shared" si="3"/>
        <v>1475</v>
      </c>
      <c r="Q22" s="237"/>
      <c r="R22" s="237">
        <v>1</v>
      </c>
      <c r="S22" s="237">
        <v>1</v>
      </c>
      <c r="T22" s="237">
        <v>3</v>
      </c>
      <c r="U22" s="237">
        <v>5</v>
      </c>
      <c r="V22" s="237">
        <v>4</v>
      </c>
      <c r="W22" s="237">
        <v>1</v>
      </c>
      <c r="X22" s="237">
        <v>5</v>
      </c>
      <c r="Y22" s="237">
        <v>4</v>
      </c>
      <c r="Z22" s="245">
        <v>0.76373842592592589</v>
      </c>
      <c r="AA22" s="239">
        <v>615</v>
      </c>
      <c r="AB22" s="240">
        <f t="shared" si="4"/>
        <v>15</v>
      </c>
      <c r="AC22" s="240">
        <f t="shared" si="5"/>
        <v>0</v>
      </c>
      <c r="AD22" s="240">
        <f t="shared" si="6"/>
        <v>15</v>
      </c>
      <c r="AE22" s="241">
        <f t="shared" si="7"/>
        <v>0</v>
      </c>
      <c r="AG22" s="13">
        <f>VLOOKUP(AH22,id!$A:$C,3,0)</f>
        <v>248</v>
      </c>
      <c r="AH22" s="13" t="str">
        <f t="shared" si="8"/>
        <v>ŻeroSebastian1981</v>
      </c>
      <c r="AI22" s="9" t="str">
        <f t="shared" si="17"/>
        <v>Żero</v>
      </c>
      <c r="AJ22" s="9" t="str">
        <f t="shared" si="17"/>
        <v>Sebastian</v>
      </c>
      <c r="AK22" s="9">
        <f t="shared" si="18"/>
        <v>0</v>
      </c>
      <c r="AL22" s="9">
        <f t="shared" si="18"/>
        <v>1981</v>
      </c>
      <c r="AM22" s="9">
        <f t="shared" si="14"/>
        <v>60.522541933634052</v>
      </c>
      <c r="AN22" s="9"/>
      <c r="AO22" s="9">
        <f t="shared" si="15"/>
        <v>1.0549516089679292</v>
      </c>
      <c r="AP22" s="9">
        <v>1</v>
      </c>
      <c r="AQ22" s="9">
        <f t="shared" si="16"/>
        <v>0.96975673898750825</v>
      </c>
      <c r="AR22" s="9">
        <v>1</v>
      </c>
    </row>
    <row r="23" spans="1:44" ht="14.25">
      <c r="A23" s="226"/>
      <c r="B23" s="226"/>
      <c r="C23" s="227"/>
      <c r="D23" s="227">
        <v>22</v>
      </c>
      <c r="E23" s="227"/>
      <c r="F23" s="227">
        <v>24</v>
      </c>
      <c r="G23" s="230">
        <v>116</v>
      </c>
      <c r="H23" s="231" t="s">
        <v>5185</v>
      </c>
      <c r="I23" s="231" t="s">
        <v>393</v>
      </c>
      <c r="J23" s="231" t="s">
        <v>32</v>
      </c>
      <c r="K23" s="231"/>
      <c r="L23" s="231">
        <v>1973</v>
      </c>
      <c r="M23" s="232">
        <f t="shared" si="0"/>
        <v>0.4295254629629629</v>
      </c>
      <c r="N23" s="233">
        <f t="shared" si="1"/>
        <v>1480</v>
      </c>
      <c r="O23" s="234">
        <f t="shared" si="2"/>
        <v>19</v>
      </c>
      <c r="P23" s="235">
        <f t="shared" si="3"/>
        <v>1461</v>
      </c>
      <c r="Q23" s="243"/>
      <c r="R23" s="243">
        <v>2</v>
      </c>
      <c r="S23" s="243">
        <v>3</v>
      </c>
      <c r="T23" s="243">
        <v>2</v>
      </c>
      <c r="U23" s="243">
        <v>3</v>
      </c>
      <c r="V23" s="243">
        <v>3</v>
      </c>
      <c r="W23" s="243">
        <v>5</v>
      </c>
      <c r="X23" s="243">
        <v>4</v>
      </c>
      <c r="Y23" s="243">
        <v>3</v>
      </c>
      <c r="Z23" s="238">
        <v>0.76633101851851848</v>
      </c>
      <c r="AA23" s="239">
        <v>619</v>
      </c>
      <c r="AB23" s="240">
        <f t="shared" si="4"/>
        <v>19</v>
      </c>
      <c r="AC23" s="240">
        <f t="shared" si="5"/>
        <v>0</v>
      </c>
      <c r="AD23" s="240">
        <f t="shared" si="6"/>
        <v>19</v>
      </c>
      <c r="AE23" s="241">
        <f t="shared" si="7"/>
        <v>0</v>
      </c>
      <c r="AG23" s="13">
        <f>VLOOKUP(AH23,id!$A:$C,3,0)</f>
        <v>249</v>
      </c>
      <c r="AH23" s="13" t="str">
        <f t="shared" si="8"/>
        <v>LitwaSzymon1973</v>
      </c>
      <c r="AI23" s="9" t="str">
        <f t="shared" si="17"/>
        <v>Litwa</v>
      </c>
      <c r="AJ23" s="9" t="str">
        <f t="shared" si="17"/>
        <v>Szymon</v>
      </c>
      <c r="AK23" s="9">
        <f t="shared" si="18"/>
        <v>0</v>
      </c>
      <c r="AL23" s="9">
        <f t="shared" si="18"/>
        <v>1973</v>
      </c>
      <c r="AM23" s="9">
        <f t="shared" si="14"/>
        <v>59.948090688162274</v>
      </c>
      <c r="AN23" s="9"/>
      <c r="AO23" s="9">
        <f t="shared" si="15"/>
        <v>0.99396405378459218</v>
      </c>
      <c r="AP23" s="9">
        <v>1</v>
      </c>
      <c r="AQ23" s="9">
        <f t="shared" si="16"/>
        <v>0.99050847457627123</v>
      </c>
      <c r="AR23" s="9">
        <v>1</v>
      </c>
    </row>
    <row r="24" spans="1:44" ht="14.25">
      <c r="A24" s="226"/>
      <c r="B24" s="226"/>
      <c r="C24" s="227"/>
      <c r="D24" s="227">
        <v>23</v>
      </c>
      <c r="E24" s="227"/>
      <c r="F24" s="227">
        <v>25</v>
      </c>
      <c r="G24" s="230">
        <v>78</v>
      </c>
      <c r="H24" s="231" t="s">
        <v>946</v>
      </c>
      <c r="I24" s="231" t="s">
        <v>147</v>
      </c>
      <c r="J24" s="231" t="s">
        <v>32</v>
      </c>
      <c r="K24" s="231" t="s">
        <v>1221</v>
      </c>
      <c r="L24" s="231">
        <v>1979</v>
      </c>
      <c r="M24" s="232">
        <f t="shared" si="0"/>
        <v>0.40290509259259255</v>
      </c>
      <c r="N24" s="233">
        <f t="shared" si="1"/>
        <v>1430</v>
      </c>
      <c r="O24" s="234">
        <f t="shared" si="2"/>
        <v>0</v>
      </c>
      <c r="P24" s="235">
        <f t="shared" si="3"/>
        <v>1430</v>
      </c>
      <c r="Q24" s="236"/>
      <c r="R24" s="237"/>
      <c r="S24" s="237">
        <v>3</v>
      </c>
      <c r="T24" s="237">
        <v>5</v>
      </c>
      <c r="U24" s="237">
        <v>3</v>
      </c>
      <c r="V24" s="237">
        <v>3</v>
      </c>
      <c r="W24" s="237">
        <v>2</v>
      </c>
      <c r="X24" s="237">
        <v>5</v>
      </c>
      <c r="Y24" s="237">
        <v>3</v>
      </c>
      <c r="Z24" s="238">
        <v>0.73971064814814813</v>
      </c>
      <c r="AA24" s="239">
        <v>581</v>
      </c>
      <c r="AB24" s="240">
        <f t="shared" si="4"/>
        <v>-19</v>
      </c>
      <c r="AC24" s="240">
        <f t="shared" si="5"/>
        <v>0</v>
      </c>
      <c r="AD24" s="240">
        <f t="shared" si="6"/>
        <v>-19</v>
      </c>
      <c r="AE24" s="241">
        <f t="shared" si="7"/>
        <v>0</v>
      </c>
      <c r="AG24" s="13">
        <f>VLOOKUP(AH24,id!$A:$C,3,0)</f>
        <v>154</v>
      </c>
      <c r="AH24" s="13" t="str">
        <f t="shared" si="8"/>
        <v>KapustkaWojciech1979</v>
      </c>
      <c r="AI24" s="9" t="str">
        <f t="shared" si="17"/>
        <v>Kapustka</v>
      </c>
      <c r="AJ24" s="9" t="str">
        <f t="shared" si="17"/>
        <v>Wojciech</v>
      </c>
      <c r="AK24" s="9" t="str">
        <f t="shared" si="18"/>
        <v>ArsBona</v>
      </c>
      <c r="AL24" s="9">
        <f t="shared" si="18"/>
        <v>1979</v>
      </c>
      <c r="AM24" s="9">
        <f t="shared" si="14"/>
        <v>58.676091501760475</v>
      </c>
      <c r="AN24" s="9"/>
      <c r="AO24" s="9">
        <f t="shared" si="15"/>
        <v>1.0660710694895292</v>
      </c>
      <c r="AP24" s="9">
        <v>1</v>
      </c>
      <c r="AQ24" s="9">
        <f t="shared" si="16"/>
        <v>0.97878165639972625</v>
      </c>
      <c r="AR24" s="9">
        <v>1</v>
      </c>
    </row>
    <row r="25" spans="1:44" ht="14.25">
      <c r="A25" s="226"/>
      <c r="B25" s="226"/>
      <c r="C25" s="227"/>
      <c r="D25" s="227">
        <v>24</v>
      </c>
      <c r="E25" s="227"/>
      <c r="F25" s="227">
        <v>26</v>
      </c>
      <c r="G25" s="230">
        <v>110</v>
      </c>
      <c r="H25" s="231" t="s">
        <v>221</v>
      </c>
      <c r="I25" s="231" t="s">
        <v>135</v>
      </c>
      <c r="J25" s="231" t="s">
        <v>32</v>
      </c>
      <c r="K25" s="242"/>
      <c r="L25" s="231">
        <v>1973</v>
      </c>
      <c r="M25" s="232">
        <f t="shared" si="0"/>
        <v>0.43260416666666668</v>
      </c>
      <c r="N25" s="233">
        <f t="shared" si="1"/>
        <v>1410</v>
      </c>
      <c r="O25" s="234">
        <f t="shared" si="2"/>
        <v>23</v>
      </c>
      <c r="P25" s="235">
        <f t="shared" si="3"/>
        <v>1387</v>
      </c>
      <c r="Q25" s="236"/>
      <c r="R25" s="237"/>
      <c r="S25" s="237">
        <v>4</v>
      </c>
      <c r="T25" s="237">
        <v>5</v>
      </c>
      <c r="U25" s="237">
        <v>4</v>
      </c>
      <c r="V25" s="237">
        <v>1</v>
      </c>
      <c r="W25" s="237">
        <v>1</v>
      </c>
      <c r="X25" s="237">
        <v>5</v>
      </c>
      <c r="Y25" s="237">
        <v>4</v>
      </c>
      <c r="Z25" s="238">
        <v>0.76940972222222226</v>
      </c>
      <c r="AA25" s="239">
        <v>623</v>
      </c>
      <c r="AB25" s="240">
        <f t="shared" si="4"/>
        <v>23</v>
      </c>
      <c r="AC25" s="240">
        <f t="shared" si="5"/>
        <v>0</v>
      </c>
      <c r="AD25" s="240">
        <f t="shared" si="6"/>
        <v>23</v>
      </c>
      <c r="AE25" s="241">
        <f t="shared" si="7"/>
        <v>0</v>
      </c>
      <c r="AG25" s="13">
        <f>VLOOKUP(AH25,id!$A:$C,3,0)</f>
        <v>151</v>
      </c>
      <c r="AH25" s="13" t="str">
        <f t="shared" si="8"/>
        <v>StaszewskiDaniel1973</v>
      </c>
      <c r="AI25" s="9" t="str">
        <f t="shared" si="17"/>
        <v>Staszewski</v>
      </c>
      <c r="AJ25" s="9" t="str">
        <f t="shared" si="17"/>
        <v>Daniel</v>
      </c>
      <c r="AK25" s="9">
        <f t="shared" si="18"/>
        <v>0</v>
      </c>
      <c r="AL25" s="9">
        <f t="shared" si="18"/>
        <v>1973</v>
      </c>
      <c r="AM25" s="9">
        <f t="shared" si="14"/>
        <v>56.911705533525719</v>
      </c>
      <c r="AN25" s="9"/>
      <c r="AO25" s="9">
        <f t="shared" si="15"/>
        <v>0.93134815528266035</v>
      </c>
      <c r="AP25" s="9">
        <v>1</v>
      </c>
      <c r="AQ25" s="9">
        <f t="shared" si="16"/>
        <v>0.96993006993006992</v>
      </c>
      <c r="AR25" s="9">
        <v>1</v>
      </c>
    </row>
    <row r="26" spans="1:44" ht="14.25">
      <c r="A26" s="226"/>
      <c r="B26" s="226"/>
      <c r="C26" s="227"/>
      <c r="D26" s="227">
        <v>25</v>
      </c>
      <c r="E26" s="227"/>
      <c r="F26" s="227">
        <v>27</v>
      </c>
      <c r="G26" s="230">
        <v>89</v>
      </c>
      <c r="H26" s="231" t="s">
        <v>65</v>
      </c>
      <c r="I26" s="231" t="s">
        <v>44</v>
      </c>
      <c r="J26" s="231" t="s">
        <v>32</v>
      </c>
      <c r="K26" s="242" t="s">
        <v>219</v>
      </c>
      <c r="L26" s="231">
        <v>1963</v>
      </c>
      <c r="M26" s="232">
        <f t="shared" si="0"/>
        <v>0.40349537037037031</v>
      </c>
      <c r="N26" s="233">
        <f t="shared" si="1"/>
        <v>1330</v>
      </c>
      <c r="O26" s="234">
        <f t="shared" si="2"/>
        <v>0</v>
      </c>
      <c r="P26" s="235">
        <f t="shared" si="3"/>
        <v>1330</v>
      </c>
      <c r="Q26" s="236"/>
      <c r="R26" s="237"/>
      <c r="S26" s="237">
        <v>2</v>
      </c>
      <c r="T26" s="237">
        <v>5</v>
      </c>
      <c r="U26" s="237">
        <v>4</v>
      </c>
      <c r="V26" s="237">
        <v>2</v>
      </c>
      <c r="W26" s="237">
        <v>1</v>
      </c>
      <c r="X26" s="237">
        <v>4</v>
      </c>
      <c r="Y26" s="237">
        <v>4</v>
      </c>
      <c r="Z26" s="238">
        <v>0.74030092592592589</v>
      </c>
      <c r="AA26" s="239">
        <v>582</v>
      </c>
      <c r="AB26" s="240">
        <f t="shared" si="4"/>
        <v>-18</v>
      </c>
      <c r="AC26" s="240">
        <f t="shared" si="5"/>
        <v>0</v>
      </c>
      <c r="AD26" s="240">
        <f t="shared" si="6"/>
        <v>-18</v>
      </c>
      <c r="AE26" s="241">
        <f t="shared" si="7"/>
        <v>0</v>
      </c>
      <c r="AG26" s="13">
        <f>VLOOKUP(AH26,id!$A:$C,3,0)</f>
        <v>133</v>
      </c>
      <c r="AH26" s="13" t="str">
        <f t="shared" si="8"/>
        <v>SójkaTomasz1963</v>
      </c>
      <c r="AI26" s="9" t="str">
        <f t="shared" si="17"/>
        <v>Sójka</v>
      </c>
      <c r="AJ26" s="9" t="str">
        <f t="shared" si="17"/>
        <v>Tomasz</v>
      </c>
      <c r="AK26" s="9" t="str">
        <f t="shared" si="18"/>
        <v>RKS Fiedorek</v>
      </c>
      <c r="AL26" s="9">
        <f t="shared" si="18"/>
        <v>1963</v>
      </c>
      <c r="AM26" s="9">
        <f t="shared" si="14"/>
        <v>54.572868319819179</v>
      </c>
      <c r="AN26" s="9"/>
      <c r="AO26" s="9">
        <f t="shared" si="15"/>
        <v>1.072141586828065</v>
      </c>
      <c r="AP26" s="9">
        <v>1</v>
      </c>
      <c r="AQ26" s="9">
        <f t="shared" si="16"/>
        <v>0.95890410958904104</v>
      </c>
      <c r="AR26" s="9">
        <v>1</v>
      </c>
    </row>
    <row r="27" spans="1:44" ht="14.25">
      <c r="A27" s="226"/>
      <c r="B27" s="226"/>
      <c r="C27" s="227"/>
      <c r="D27" s="227">
        <v>26</v>
      </c>
      <c r="E27" s="227"/>
      <c r="F27" s="227">
        <v>29</v>
      </c>
      <c r="G27" s="230">
        <v>86</v>
      </c>
      <c r="H27" s="231" t="s">
        <v>832</v>
      </c>
      <c r="I27" s="231" t="s">
        <v>22</v>
      </c>
      <c r="J27" s="231" t="s">
        <v>32</v>
      </c>
      <c r="K27" s="231"/>
      <c r="L27" s="231">
        <v>1963</v>
      </c>
      <c r="M27" s="232">
        <f t="shared" si="0"/>
        <v>0.4098842592592592</v>
      </c>
      <c r="N27" s="233">
        <f t="shared" si="1"/>
        <v>1070</v>
      </c>
      <c r="O27" s="234">
        <f t="shared" si="2"/>
        <v>0</v>
      </c>
      <c r="P27" s="235">
        <f t="shared" si="3"/>
        <v>1070</v>
      </c>
      <c r="Q27" s="236"/>
      <c r="R27" s="237"/>
      <c r="S27" s="237">
        <v>1</v>
      </c>
      <c r="T27" s="237">
        <v>1</v>
      </c>
      <c r="U27" s="237">
        <v>1</v>
      </c>
      <c r="V27" s="237">
        <v>3</v>
      </c>
      <c r="W27" s="237">
        <v>5</v>
      </c>
      <c r="X27" s="237">
        <v>3</v>
      </c>
      <c r="Y27" s="237">
        <v>2</v>
      </c>
      <c r="Z27" s="238">
        <v>0.74668981481481478</v>
      </c>
      <c r="AA27" s="239">
        <v>591</v>
      </c>
      <c r="AB27" s="240">
        <f t="shared" si="4"/>
        <v>-9</v>
      </c>
      <c r="AC27" s="240">
        <f t="shared" si="5"/>
        <v>0</v>
      </c>
      <c r="AD27" s="240">
        <f t="shared" si="6"/>
        <v>-9</v>
      </c>
      <c r="AE27" s="241">
        <f t="shared" si="7"/>
        <v>0</v>
      </c>
      <c r="AG27" s="13">
        <f>VLOOKUP(AH27,id!$A:$C,3,0)</f>
        <v>137</v>
      </c>
      <c r="AH27" s="13" t="str">
        <f t="shared" si="8"/>
        <v>KowalskiKrzysztof1963</v>
      </c>
      <c r="AI27" s="9" t="str">
        <f t="shared" si="17"/>
        <v>Kowalski</v>
      </c>
      <c r="AJ27" s="9" t="str">
        <f t="shared" si="17"/>
        <v>Krzysztof</v>
      </c>
      <c r="AK27" s="9">
        <f t="shared" si="18"/>
        <v>0</v>
      </c>
      <c r="AL27" s="9">
        <f t="shared" si="18"/>
        <v>1963</v>
      </c>
      <c r="AM27" s="9">
        <f t="shared" si="14"/>
        <v>43.904488046771824</v>
      </c>
      <c r="AN27" s="9"/>
      <c r="AO27" s="9">
        <f t="shared" si="15"/>
        <v>0.98441294403343316</v>
      </c>
      <c r="AP27" s="9">
        <v>1</v>
      </c>
      <c r="AQ27" s="9">
        <f t="shared" si="16"/>
        <v>0.80451127819548873</v>
      </c>
      <c r="AR27" s="9">
        <v>1</v>
      </c>
    </row>
    <row r="28" spans="1:44" ht="14.25">
      <c r="A28" s="226"/>
      <c r="B28" s="226"/>
      <c r="C28" s="227"/>
      <c r="D28" s="227">
        <v>27</v>
      </c>
      <c r="E28" s="227"/>
      <c r="F28" s="227">
        <v>30</v>
      </c>
      <c r="G28" s="230">
        <v>149</v>
      </c>
      <c r="H28" s="231" t="s">
        <v>909</v>
      </c>
      <c r="I28" s="231" t="s">
        <v>147</v>
      </c>
      <c r="J28" s="231" t="s">
        <v>32</v>
      </c>
      <c r="K28" s="231" t="s">
        <v>3439</v>
      </c>
      <c r="L28" s="231">
        <v>1970</v>
      </c>
      <c r="M28" s="232">
        <f t="shared" si="0"/>
        <v>0.41304398148148147</v>
      </c>
      <c r="N28" s="233">
        <f t="shared" si="1"/>
        <v>1070</v>
      </c>
      <c r="O28" s="234">
        <f t="shared" si="2"/>
        <v>0</v>
      </c>
      <c r="P28" s="235">
        <f t="shared" si="3"/>
        <v>1070</v>
      </c>
      <c r="Q28" s="236"/>
      <c r="R28" s="237"/>
      <c r="S28" s="237"/>
      <c r="T28" s="237">
        <v>4</v>
      </c>
      <c r="U28" s="237">
        <v>4</v>
      </c>
      <c r="V28" s="237">
        <v>2</v>
      </c>
      <c r="W28" s="237"/>
      <c r="X28" s="237">
        <v>4</v>
      </c>
      <c r="Y28" s="237">
        <v>3</v>
      </c>
      <c r="Z28" s="238">
        <v>0.74984953703703705</v>
      </c>
      <c r="AA28" s="239">
        <v>595</v>
      </c>
      <c r="AB28" s="240">
        <f t="shared" si="4"/>
        <v>-5</v>
      </c>
      <c r="AC28" s="240">
        <f t="shared" si="5"/>
        <v>0</v>
      </c>
      <c r="AD28" s="240">
        <f t="shared" si="6"/>
        <v>-5</v>
      </c>
      <c r="AE28" s="241">
        <f t="shared" si="7"/>
        <v>0</v>
      </c>
      <c r="AG28" s="13">
        <f>VLOOKUP(AH28,id!$A:$C,3,0)</f>
        <v>250</v>
      </c>
      <c r="AH28" s="13" t="str">
        <f t="shared" si="8"/>
        <v>PasiecznikWojciech1970</v>
      </c>
      <c r="AI28" s="9" t="str">
        <f t="shared" si="17"/>
        <v>Pasiecznik</v>
      </c>
      <c r="AJ28" s="9" t="str">
        <f t="shared" si="17"/>
        <v>Wojciech</v>
      </c>
      <c r="AK28" s="9" t="str">
        <f t="shared" si="18"/>
        <v>Wounded Knee</v>
      </c>
      <c r="AL28" s="9">
        <f t="shared" si="18"/>
        <v>1970</v>
      </c>
      <c r="AM28" s="9">
        <f t="shared" si="14"/>
        <v>43.568625541188027</v>
      </c>
      <c r="AN28" s="9"/>
      <c r="AO28" s="9">
        <f t="shared" si="15"/>
        <v>0.99235015551881622</v>
      </c>
      <c r="AP28" s="9">
        <v>1</v>
      </c>
      <c r="AQ28" s="9">
        <f t="shared" si="16"/>
        <v>1</v>
      </c>
      <c r="AR28" s="9">
        <v>1</v>
      </c>
    </row>
    <row r="29" spans="1:44" ht="14.25">
      <c r="A29" s="226"/>
      <c r="B29" s="226"/>
      <c r="C29" s="227"/>
      <c r="D29" s="227">
        <v>28</v>
      </c>
      <c r="E29" s="227"/>
      <c r="F29" s="227">
        <v>31</v>
      </c>
      <c r="G29" s="230">
        <v>145</v>
      </c>
      <c r="H29" s="231" t="s">
        <v>5187</v>
      </c>
      <c r="I29" s="231" t="s">
        <v>1550</v>
      </c>
      <c r="J29" s="231" t="s">
        <v>32</v>
      </c>
      <c r="K29" s="242"/>
      <c r="L29" s="231">
        <v>1977</v>
      </c>
      <c r="M29" s="232">
        <f t="shared" si="0"/>
        <v>0.413136574074074</v>
      </c>
      <c r="N29" s="233">
        <f t="shared" si="1"/>
        <v>1070</v>
      </c>
      <c r="O29" s="234">
        <f t="shared" si="2"/>
        <v>0</v>
      </c>
      <c r="P29" s="235">
        <f t="shared" si="3"/>
        <v>1070</v>
      </c>
      <c r="Q29" s="236"/>
      <c r="R29" s="237"/>
      <c r="S29" s="237"/>
      <c r="T29" s="237">
        <v>4</v>
      </c>
      <c r="U29" s="237">
        <v>4</v>
      </c>
      <c r="V29" s="237">
        <v>2</v>
      </c>
      <c r="W29" s="237"/>
      <c r="X29" s="237">
        <v>4</v>
      </c>
      <c r="Y29" s="237">
        <v>3</v>
      </c>
      <c r="Z29" s="238">
        <v>0.74994212962962958</v>
      </c>
      <c r="AA29" s="239">
        <v>595</v>
      </c>
      <c r="AB29" s="240">
        <f t="shared" si="4"/>
        <v>-5</v>
      </c>
      <c r="AC29" s="240">
        <f t="shared" si="5"/>
        <v>0</v>
      </c>
      <c r="AD29" s="240">
        <f t="shared" si="6"/>
        <v>-5</v>
      </c>
      <c r="AE29" s="241">
        <f t="shared" si="7"/>
        <v>0</v>
      </c>
      <c r="AG29" s="13">
        <f>VLOOKUP(AH29,id!$A:$C,3,0)</f>
        <v>251</v>
      </c>
      <c r="AH29" s="13" t="str">
        <f t="shared" si="8"/>
        <v>StrzelczykIreneusz1977</v>
      </c>
      <c r="AI29" s="9" t="str">
        <f t="shared" si="17"/>
        <v>Strzelczyk</v>
      </c>
      <c r="AJ29" s="9" t="str">
        <f t="shared" si="17"/>
        <v>Ireneusz</v>
      </c>
      <c r="AK29" s="9">
        <f t="shared" si="18"/>
        <v>0</v>
      </c>
      <c r="AL29" s="9">
        <f t="shared" si="18"/>
        <v>1977</v>
      </c>
      <c r="AM29" s="9">
        <f t="shared" si="14"/>
        <v>43.558860896158492</v>
      </c>
      <c r="AN29" s="9"/>
      <c r="AO29" s="9">
        <f t="shared" si="15"/>
        <v>0.99977587897464648</v>
      </c>
      <c r="AP29" s="9">
        <v>1</v>
      </c>
      <c r="AQ29" s="9">
        <f t="shared" si="16"/>
        <v>1</v>
      </c>
      <c r="AR29" s="9">
        <v>1</v>
      </c>
    </row>
    <row r="30" spans="1:44" ht="14.25">
      <c r="A30" s="226"/>
      <c r="B30" s="226"/>
      <c r="C30" s="227"/>
      <c r="D30" s="227">
        <v>29</v>
      </c>
      <c r="E30" s="227"/>
      <c r="F30" s="227">
        <v>32</v>
      </c>
      <c r="G30" s="230">
        <v>197</v>
      </c>
      <c r="H30" s="231" t="s">
        <v>3813</v>
      </c>
      <c r="I30" s="231" t="s">
        <v>432</v>
      </c>
      <c r="J30" s="231" t="s">
        <v>32</v>
      </c>
      <c r="K30" s="231"/>
      <c r="L30" s="231">
        <v>1982</v>
      </c>
      <c r="M30" s="232">
        <f t="shared" si="0"/>
        <v>0.39835648148148151</v>
      </c>
      <c r="N30" s="233">
        <f t="shared" si="1"/>
        <v>1050</v>
      </c>
      <c r="O30" s="234">
        <f t="shared" si="2"/>
        <v>0</v>
      </c>
      <c r="P30" s="235">
        <f t="shared" si="3"/>
        <v>1050</v>
      </c>
      <c r="Q30" s="237"/>
      <c r="R30" s="237"/>
      <c r="S30" s="237"/>
      <c r="T30" s="237">
        <v>5</v>
      </c>
      <c r="U30" s="237">
        <v>4</v>
      </c>
      <c r="V30" s="237">
        <v>1</v>
      </c>
      <c r="W30" s="237"/>
      <c r="X30" s="237">
        <v>4</v>
      </c>
      <c r="Y30" s="237">
        <v>3</v>
      </c>
      <c r="Z30" s="238">
        <v>0.73516203703703709</v>
      </c>
      <c r="AA30" s="239">
        <v>574</v>
      </c>
      <c r="AB30" s="240">
        <f t="shared" si="4"/>
        <v>-26</v>
      </c>
      <c r="AC30" s="240">
        <f t="shared" si="5"/>
        <v>0</v>
      </c>
      <c r="AD30" s="240">
        <f t="shared" si="6"/>
        <v>-26</v>
      </c>
      <c r="AE30" s="241">
        <f t="shared" si="7"/>
        <v>0</v>
      </c>
      <c r="AG30" s="13">
        <f>VLOOKUP(AH30,id!$A:$C,3,0)</f>
        <v>252</v>
      </c>
      <c r="AH30" s="13" t="str">
        <f t="shared" si="8"/>
        <v>BardzikBogumił1982</v>
      </c>
      <c r="AI30" s="9" t="str">
        <f t="shared" si="17"/>
        <v>Bardzik</v>
      </c>
      <c r="AJ30" s="9" t="str">
        <f t="shared" si="17"/>
        <v>Bogumił</v>
      </c>
      <c r="AK30" s="9">
        <f t="shared" si="18"/>
        <v>0</v>
      </c>
      <c r="AL30" s="9">
        <f t="shared" si="18"/>
        <v>1982</v>
      </c>
      <c r="AM30" s="9">
        <f t="shared" si="14"/>
        <v>42.744676580342443</v>
      </c>
      <c r="AN30" s="9"/>
      <c r="AO30" s="9">
        <f t="shared" si="15"/>
        <v>1.0371026788308442</v>
      </c>
      <c r="AP30" s="9">
        <v>1</v>
      </c>
      <c r="AQ30" s="9">
        <f t="shared" si="16"/>
        <v>0.98130841121495327</v>
      </c>
      <c r="AR30" s="9">
        <v>1</v>
      </c>
    </row>
    <row r="31" spans="1:44" ht="14.25">
      <c r="A31" s="226"/>
      <c r="B31" s="226"/>
      <c r="C31" s="227"/>
      <c r="D31" s="227">
        <v>30</v>
      </c>
      <c r="E31" s="227"/>
      <c r="F31" s="227">
        <v>33</v>
      </c>
      <c r="G31" s="230">
        <v>140</v>
      </c>
      <c r="H31" s="231" t="s">
        <v>4259</v>
      </c>
      <c r="I31" s="231" t="s">
        <v>22</v>
      </c>
      <c r="J31" s="231" t="s">
        <v>32</v>
      </c>
      <c r="K31" s="242"/>
      <c r="L31" s="231">
        <v>1978</v>
      </c>
      <c r="M31" s="232">
        <f t="shared" si="0"/>
        <v>0.4380208333333333</v>
      </c>
      <c r="N31" s="233">
        <f t="shared" si="1"/>
        <v>1070</v>
      </c>
      <c r="O31" s="234">
        <f t="shared" si="2"/>
        <v>31</v>
      </c>
      <c r="P31" s="235">
        <f t="shared" si="3"/>
        <v>1039</v>
      </c>
      <c r="Q31" s="236"/>
      <c r="R31" s="237"/>
      <c r="S31" s="237">
        <v>3</v>
      </c>
      <c r="T31" s="237">
        <v>4</v>
      </c>
      <c r="U31" s="237">
        <v>4</v>
      </c>
      <c r="V31" s="237">
        <v>1</v>
      </c>
      <c r="W31" s="237">
        <v>2</v>
      </c>
      <c r="X31" s="237">
        <v>3</v>
      </c>
      <c r="Y31" s="237">
        <v>2</v>
      </c>
      <c r="Z31" s="238">
        <v>0.77482638888888888</v>
      </c>
      <c r="AA31" s="239">
        <v>631</v>
      </c>
      <c r="AB31" s="240">
        <f t="shared" si="4"/>
        <v>31</v>
      </c>
      <c r="AC31" s="240">
        <f t="shared" si="5"/>
        <v>0</v>
      </c>
      <c r="AD31" s="240">
        <f t="shared" si="6"/>
        <v>31</v>
      </c>
      <c r="AE31" s="241">
        <f t="shared" si="7"/>
        <v>0</v>
      </c>
      <c r="AG31" s="13">
        <f>VLOOKUP(AH31,id!$A:$C,3,0)</f>
        <v>230</v>
      </c>
      <c r="AH31" s="13" t="str">
        <f t="shared" si="8"/>
        <v>KletkiewiczKrzysztof1978</v>
      </c>
      <c r="AI31" s="9" t="str">
        <f t="shared" si="17"/>
        <v>Kletkiewicz</v>
      </c>
      <c r="AJ31" s="9" t="str">
        <f t="shared" si="17"/>
        <v>Krzysztof</v>
      </c>
      <c r="AK31" s="9">
        <f t="shared" si="18"/>
        <v>0</v>
      </c>
      <c r="AL31" s="9">
        <f t="shared" si="18"/>
        <v>1978</v>
      </c>
      <c r="AM31" s="9">
        <f t="shared" si="14"/>
        <v>42.296875206643612</v>
      </c>
      <c r="AN31" s="9"/>
      <c r="AO31" s="9">
        <f t="shared" si="15"/>
        <v>0.90944642621218141</v>
      </c>
      <c r="AP31" s="9">
        <v>1</v>
      </c>
      <c r="AQ31" s="9">
        <f t="shared" si="16"/>
        <v>0.98952380952380947</v>
      </c>
      <c r="AR31" s="9">
        <v>1</v>
      </c>
    </row>
    <row r="32" spans="1:44" ht="14.25">
      <c r="A32" s="226"/>
      <c r="B32" s="226"/>
      <c r="C32" s="227"/>
      <c r="D32" s="227">
        <v>31</v>
      </c>
      <c r="E32" s="227"/>
      <c r="F32" s="227">
        <v>34</v>
      </c>
      <c r="G32" s="230">
        <v>109</v>
      </c>
      <c r="H32" s="231" t="s">
        <v>29</v>
      </c>
      <c r="I32" s="231" t="s">
        <v>26</v>
      </c>
      <c r="J32" s="231" t="s">
        <v>32</v>
      </c>
      <c r="K32" s="242"/>
      <c r="L32" s="231">
        <v>1965</v>
      </c>
      <c r="M32" s="232">
        <f t="shared" si="0"/>
        <v>0.41180555555555554</v>
      </c>
      <c r="N32" s="233">
        <f t="shared" si="1"/>
        <v>1030</v>
      </c>
      <c r="O32" s="234">
        <f t="shared" si="2"/>
        <v>0</v>
      </c>
      <c r="P32" s="235">
        <f t="shared" si="3"/>
        <v>1030</v>
      </c>
      <c r="Q32" s="236"/>
      <c r="R32" s="237"/>
      <c r="S32" s="237">
        <v>2</v>
      </c>
      <c r="T32" s="237">
        <v>3</v>
      </c>
      <c r="U32" s="237">
        <v>4</v>
      </c>
      <c r="V32" s="237">
        <v>2</v>
      </c>
      <c r="W32" s="237">
        <v>4</v>
      </c>
      <c r="X32" s="237">
        <v>2</v>
      </c>
      <c r="Y32" s="237">
        <v>1</v>
      </c>
      <c r="Z32" s="238">
        <v>0.74861111111111112</v>
      </c>
      <c r="AA32" s="239">
        <v>593</v>
      </c>
      <c r="AB32" s="240">
        <f t="shared" si="4"/>
        <v>-7</v>
      </c>
      <c r="AC32" s="240">
        <f t="shared" si="5"/>
        <v>0</v>
      </c>
      <c r="AD32" s="240">
        <f t="shared" si="6"/>
        <v>-7</v>
      </c>
      <c r="AE32" s="241">
        <f t="shared" si="7"/>
        <v>0</v>
      </c>
      <c r="AG32" s="13">
        <f>VLOOKUP(AH32,id!$A:$C,3,0)</f>
        <v>85</v>
      </c>
      <c r="AH32" s="13" t="str">
        <f t="shared" si="8"/>
        <v>SmejdaAndrzej1965</v>
      </c>
      <c r="AI32" s="9" t="str">
        <f t="shared" si="17"/>
        <v>Smejda</v>
      </c>
      <c r="AJ32" s="9" t="str">
        <f t="shared" si="17"/>
        <v>Andrzej</v>
      </c>
      <c r="AK32" s="9">
        <f t="shared" si="18"/>
        <v>0</v>
      </c>
      <c r="AL32" s="9">
        <f t="shared" si="18"/>
        <v>1965</v>
      </c>
      <c r="AM32" s="9">
        <f t="shared" si="14"/>
        <v>41.930492264526393</v>
      </c>
      <c r="AN32" s="9"/>
      <c r="AO32" s="9">
        <f t="shared" si="15"/>
        <v>1.0636593591905565</v>
      </c>
      <c r="AP32" s="9">
        <v>1</v>
      </c>
      <c r="AQ32" s="9">
        <f t="shared" si="16"/>
        <v>0.99133782483156885</v>
      </c>
      <c r="AR32" s="9">
        <v>1</v>
      </c>
    </row>
    <row r="33" spans="1:44" ht="14.25">
      <c r="A33" s="226"/>
      <c r="B33" s="226"/>
      <c r="C33" s="227"/>
      <c r="D33" s="227">
        <v>32</v>
      </c>
      <c r="E33" s="227"/>
      <c r="F33" s="227">
        <v>35</v>
      </c>
      <c r="G33" s="230">
        <v>49</v>
      </c>
      <c r="H33" s="231" t="s">
        <v>743</v>
      </c>
      <c r="I33" s="231" t="s">
        <v>55</v>
      </c>
      <c r="J33" s="231" t="s">
        <v>32</v>
      </c>
      <c r="K33" s="231" t="s">
        <v>742</v>
      </c>
      <c r="L33" s="231">
        <v>1978</v>
      </c>
      <c r="M33" s="232">
        <f t="shared" si="0"/>
        <v>0.35346064814814815</v>
      </c>
      <c r="N33" s="233">
        <f t="shared" si="1"/>
        <v>920</v>
      </c>
      <c r="O33" s="234">
        <f t="shared" si="2"/>
        <v>0</v>
      </c>
      <c r="P33" s="235">
        <f t="shared" si="3"/>
        <v>920</v>
      </c>
      <c r="Q33" s="243"/>
      <c r="R33" s="243">
        <v>2</v>
      </c>
      <c r="S33" s="243">
        <v>3</v>
      </c>
      <c r="T33" s="243">
        <v>2</v>
      </c>
      <c r="U33" s="243">
        <v>1</v>
      </c>
      <c r="V33" s="243">
        <v>2</v>
      </c>
      <c r="W33" s="243">
        <v>3</v>
      </c>
      <c r="X33" s="243">
        <v>3</v>
      </c>
      <c r="Y33" s="243">
        <v>1</v>
      </c>
      <c r="Z33" s="238">
        <v>0.69026620370370373</v>
      </c>
      <c r="AA33" s="239">
        <v>509</v>
      </c>
      <c r="AB33" s="240">
        <f t="shared" si="4"/>
        <v>-91</v>
      </c>
      <c r="AC33" s="240">
        <f t="shared" si="5"/>
        <v>0</v>
      </c>
      <c r="AD33" s="240">
        <f t="shared" si="6"/>
        <v>-91</v>
      </c>
      <c r="AE33" s="241">
        <f t="shared" si="7"/>
        <v>0</v>
      </c>
      <c r="AG33" s="13">
        <f>VLOOKUP(AH33,id!$A:$C,3,0)</f>
        <v>124</v>
      </c>
      <c r="AH33" s="13" t="str">
        <f t="shared" si="8"/>
        <v>RychlikMichał1978</v>
      </c>
      <c r="AI33" s="9" t="str">
        <f t="shared" si="17"/>
        <v>Rychlik</v>
      </c>
      <c r="AJ33" s="9" t="str">
        <f t="shared" si="17"/>
        <v>Michał</v>
      </c>
      <c r="AK33" s="9" t="str">
        <f t="shared" si="18"/>
        <v>OrientAkcja</v>
      </c>
      <c r="AL33" s="9">
        <f t="shared" si="18"/>
        <v>1978</v>
      </c>
      <c r="AM33" s="9">
        <f t="shared" si="14"/>
        <v>37.45247852753814</v>
      </c>
      <c r="AN33" s="9"/>
      <c r="AO33" s="9">
        <f t="shared" si="15"/>
        <v>1.1650676184550901</v>
      </c>
      <c r="AP33" s="9">
        <v>1</v>
      </c>
      <c r="AQ33" s="9">
        <f t="shared" si="16"/>
        <v>0.89320388349514568</v>
      </c>
      <c r="AR33" s="9">
        <v>1</v>
      </c>
    </row>
    <row r="34" spans="1:44" ht="14.25">
      <c r="A34" s="226"/>
      <c r="B34" s="226"/>
      <c r="C34" s="227"/>
      <c r="D34" s="227">
        <v>33</v>
      </c>
      <c r="E34" s="227"/>
      <c r="F34" s="227">
        <v>37</v>
      </c>
      <c r="G34" s="230">
        <v>52</v>
      </c>
      <c r="H34" s="231" t="s">
        <v>212</v>
      </c>
      <c r="I34" s="231" t="s">
        <v>24</v>
      </c>
      <c r="J34" s="231" t="s">
        <v>32</v>
      </c>
      <c r="K34" s="231"/>
      <c r="L34" s="231">
        <v>1978</v>
      </c>
      <c r="M34" s="232">
        <f t="shared" si="0"/>
        <v>0.44740740740740736</v>
      </c>
      <c r="N34" s="233">
        <f t="shared" si="1"/>
        <v>900</v>
      </c>
      <c r="O34" s="234">
        <f t="shared" si="2"/>
        <v>45</v>
      </c>
      <c r="P34" s="235">
        <f t="shared" si="3"/>
        <v>855</v>
      </c>
      <c r="Q34" s="236"/>
      <c r="R34" s="237">
        <v>1</v>
      </c>
      <c r="S34" s="237"/>
      <c r="T34" s="237">
        <v>1</v>
      </c>
      <c r="U34" s="237">
        <v>2</v>
      </c>
      <c r="V34" s="237">
        <v>2</v>
      </c>
      <c r="W34" s="237">
        <v>4</v>
      </c>
      <c r="X34" s="237">
        <v>2</v>
      </c>
      <c r="Y34" s="237">
        <v>2</v>
      </c>
      <c r="Z34" s="238">
        <v>0.78421296296296295</v>
      </c>
      <c r="AA34" s="239">
        <v>645</v>
      </c>
      <c r="AB34" s="240">
        <f t="shared" si="4"/>
        <v>45</v>
      </c>
      <c r="AC34" s="240">
        <f t="shared" si="5"/>
        <v>0</v>
      </c>
      <c r="AD34" s="240">
        <f t="shared" si="6"/>
        <v>45</v>
      </c>
      <c r="AE34" s="241">
        <f t="shared" si="7"/>
        <v>0</v>
      </c>
      <c r="AG34" s="13">
        <f>VLOOKUP(AH34,id!$A:$C,3,0)</f>
        <v>200</v>
      </c>
      <c r="AH34" s="13" t="str">
        <f t="shared" si="8"/>
        <v>BasterPrzemysław1978</v>
      </c>
      <c r="AI34" s="9" t="str">
        <f t="shared" si="17"/>
        <v>Baster</v>
      </c>
      <c r="AJ34" s="9" t="str">
        <f t="shared" si="17"/>
        <v>Przemysław</v>
      </c>
      <c r="AK34" s="9">
        <f t="shared" si="18"/>
        <v>0</v>
      </c>
      <c r="AL34" s="9">
        <f t="shared" si="18"/>
        <v>1978</v>
      </c>
      <c r="AM34" s="9">
        <f t="shared" si="14"/>
        <v>34.806379501135993</v>
      </c>
      <c r="AN34" s="9"/>
      <c r="AO34" s="9">
        <f t="shared" si="15"/>
        <v>0.79001966059602657</v>
      </c>
      <c r="AP34" s="9">
        <v>1</v>
      </c>
      <c r="AQ34" s="9">
        <f t="shared" si="16"/>
        <v>0.92934782608695654</v>
      </c>
      <c r="AR34" s="9">
        <v>1</v>
      </c>
    </row>
    <row r="35" spans="1:44" ht="14.25">
      <c r="A35" s="226"/>
      <c r="B35" s="226"/>
      <c r="C35" s="227"/>
      <c r="D35" s="227">
        <v>34</v>
      </c>
      <c r="E35" s="227"/>
      <c r="F35" s="227">
        <v>38</v>
      </c>
      <c r="G35" s="230">
        <v>107</v>
      </c>
      <c r="H35" s="231" t="s">
        <v>134</v>
      </c>
      <c r="I35" s="231" t="s">
        <v>26</v>
      </c>
      <c r="J35" s="231" t="s">
        <v>32</v>
      </c>
      <c r="K35" s="242" t="s">
        <v>139</v>
      </c>
      <c r="L35" s="231">
        <v>1951</v>
      </c>
      <c r="M35" s="232">
        <f t="shared" si="0"/>
        <v>0.45489583333333328</v>
      </c>
      <c r="N35" s="233">
        <f t="shared" si="1"/>
        <v>900</v>
      </c>
      <c r="O35" s="234">
        <f t="shared" si="2"/>
        <v>56</v>
      </c>
      <c r="P35" s="235">
        <f t="shared" si="3"/>
        <v>844</v>
      </c>
      <c r="Q35" s="236"/>
      <c r="R35" s="237">
        <v>0</v>
      </c>
      <c r="S35" s="237">
        <v>0</v>
      </c>
      <c r="T35" s="237">
        <v>0</v>
      </c>
      <c r="U35" s="237">
        <v>1</v>
      </c>
      <c r="V35" s="237">
        <v>1</v>
      </c>
      <c r="W35" s="237">
        <v>4</v>
      </c>
      <c r="X35" s="237">
        <v>3</v>
      </c>
      <c r="Y35" s="237">
        <v>3</v>
      </c>
      <c r="Z35" s="238">
        <v>0.79170138888888886</v>
      </c>
      <c r="AA35" s="239">
        <v>656</v>
      </c>
      <c r="AB35" s="240">
        <f t="shared" si="4"/>
        <v>56</v>
      </c>
      <c r="AC35" s="240">
        <f t="shared" si="5"/>
        <v>0</v>
      </c>
      <c r="AD35" s="240">
        <f t="shared" si="6"/>
        <v>56</v>
      </c>
      <c r="AE35" s="241">
        <f t="shared" si="7"/>
        <v>0</v>
      </c>
      <c r="AG35" s="13">
        <f>VLOOKUP(AH35,id!$A:$C,3,0)</f>
        <v>34</v>
      </c>
      <c r="AH35" s="13" t="str">
        <f t="shared" si="8"/>
        <v>PiwakowskiAndrzej1951</v>
      </c>
      <c r="AI35" s="9" t="str">
        <f t="shared" si="17"/>
        <v>Piwakowski</v>
      </c>
      <c r="AJ35" s="9" t="str">
        <f t="shared" si="17"/>
        <v>Andrzej</v>
      </c>
      <c r="AK35" s="9" t="str">
        <f t="shared" si="18"/>
        <v>Harpagan</v>
      </c>
      <c r="AL35" s="9">
        <f t="shared" si="18"/>
        <v>1951</v>
      </c>
      <c r="AM35" s="9">
        <f t="shared" si="14"/>
        <v>34.35857812743717</v>
      </c>
      <c r="AN35" s="9"/>
      <c r="AO35" s="9">
        <f t="shared" si="15"/>
        <v>0.98353815230389541</v>
      </c>
      <c r="AP35" s="9">
        <v>1</v>
      </c>
      <c r="AQ35" s="9">
        <f t="shared" si="16"/>
        <v>0.98713450292397664</v>
      </c>
      <c r="AR35" s="9">
        <v>1</v>
      </c>
    </row>
    <row r="36" spans="1:44" ht="14.25">
      <c r="A36" s="226"/>
      <c r="B36" s="226"/>
      <c r="C36" s="227"/>
      <c r="D36" s="227">
        <v>35</v>
      </c>
      <c r="E36" s="227"/>
      <c r="F36" s="227">
        <v>39</v>
      </c>
      <c r="G36" s="230">
        <v>87</v>
      </c>
      <c r="H36" s="231" t="s">
        <v>914</v>
      </c>
      <c r="I36" s="231" t="s">
        <v>147</v>
      </c>
      <c r="J36" s="231" t="s">
        <v>32</v>
      </c>
      <c r="K36" s="231"/>
      <c r="L36" s="231">
        <v>1959</v>
      </c>
      <c r="M36" s="232">
        <f t="shared" si="0"/>
        <v>0.40329861111111109</v>
      </c>
      <c r="N36" s="233">
        <f t="shared" si="1"/>
        <v>820</v>
      </c>
      <c r="O36" s="234">
        <f t="shared" si="2"/>
        <v>0</v>
      </c>
      <c r="P36" s="235">
        <f t="shared" si="3"/>
        <v>820</v>
      </c>
      <c r="Q36" s="236"/>
      <c r="R36" s="237">
        <v>1</v>
      </c>
      <c r="S36" s="237">
        <v>3</v>
      </c>
      <c r="T36" s="237">
        <v>3</v>
      </c>
      <c r="U36" s="237">
        <v>3</v>
      </c>
      <c r="V36" s="237">
        <v>1</v>
      </c>
      <c r="W36" s="237">
        <v>3</v>
      </c>
      <c r="X36" s="237">
        <v>1</v>
      </c>
      <c r="Y36" s="237">
        <v>1</v>
      </c>
      <c r="Z36" s="238">
        <v>0.74010416666666667</v>
      </c>
      <c r="AA36" s="239">
        <v>581</v>
      </c>
      <c r="AB36" s="240">
        <f t="shared" si="4"/>
        <v>-19</v>
      </c>
      <c r="AC36" s="240">
        <f t="shared" si="5"/>
        <v>0</v>
      </c>
      <c r="AD36" s="240">
        <f t="shared" si="6"/>
        <v>-19</v>
      </c>
      <c r="AE36" s="241">
        <f t="shared" si="7"/>
        <v>0</v>
      </c>
      <c r="AG36" s="13">
        <f>VLOOKUP(AH36,id!$A:$C,3,0)</f>
        <v>170</v>
      </c>
      <c r="AH36" s="13" t="str">
        <f t="shared" si="8"/>
        <v>MałodobryWojciech1959</v>
      </c>
      <c r="AI36" s="9" t="str">
        <f t="shared" si="17"/>
        <v>Małodobry</v>
      </c>
      <c r="AJ36" s="9" t="str">
        <f t="shared" si="17"/>
        <v>Wojciech</v>
      </c>
      <c r="AK36" s="9">
        <f t="shared" si="18"/>
        <v>0</v>
      </c>
      <c r="AL36" s="9">
        <f t="shared" si="18"/>
        <v>1959</v>
      </c>
      <c r="AM36" s="9">
        <f t="shared" si="14"/>
        <v>33.381556948457913</v>
      </c>
      <c r="AN36" s="9"/>
      <c r="AO36" s="9">
        <f t="shared" si="15"/>
        <v>1.1279380111924235</v>
      </c>
      <c r="AP36" s="9">
        <v>1</v>
      </c>
      <c r="AQ36" s="9">
        <f t="shared" si="16"/>
        <v>0.97156398104265407</v>
      </c>
      <c r="AR36" s="9">
        <v>1</v>
      </c>
    </row>
    <row r="37" spans="1:44" ht="14.25">
      <c r="A37" s="226"/>
      <c r="B37" s="226"/>
      <c r="C37" s="227"/>
      <c r="D37" s="227">
        <v>36</v>
      </c>
      <c r="E37" s="227"/>
      <c r="F37" s="227">
        <v>40</v>
      </c>
      <c r="G37" s="230">
        <v>666</v>
      </c>
      <c r="H37" s="231" t="s">
        <v>75</v>
      </c>
      <c r="I37" s="231" t="s">
        <v>86</v>
      </c>
      <c r="J37" s="231" t="s">
        <v>32</v>
      </c>
      <c r="K37" s="231" t="s">
        <v>1523</v>
      </c>
      <c r="L37" s="231">
        <v>1984</v>
      </c>
      <c r="M37" s="232">
        <f t="shared" si="0"/>
        <v>0.2810879629629629</v>
      </c>
      <c r="N37" s="233">
        <f t="shared" si="1"/>
        <v>20</v>
      </c>
      <c r="O37" s="234">
        <f t="shared" si="2"/>
        <v>0</v>
      </c>
      <c r="P37" s="235">
        <f t="shared" si="3"/>
        <v>20</v>
      </c>
      <c r="Q37" s="236"/>
      <c r="R37" s="237">
        <v>1</v>
      </c>
      <c r="S37" s="237"/>
      <c r="T37" s="237"/>
      <c r="U37" s="237"/>
      <c r="V37" s="237"/>
      <c r="W37" s="237"/>
      <c r="X37" s="237"/>
      <c r="Y37" s="237"/>
      <c r="Z37" s="238">
        <v>0.61789351851851848</v>
      </c>
      <c r="AA37" s="239">
        <v>405</v>
      </c>
      <c r="AB37" s="240">
        <f t="shared" si="4"/>
        <v>-195</v>
      </c>
      <c r="AC37" s="240">
        <f t="shared" si="5"/>
        <v>0</v>
      </c>
      <c r="AD37" s="240">
        <f t="shared" si="6"/>
        <v>-195</v>
      </c>
      <c r="AE37" s="241">
        <f t="shared" si="7"/>
        <v>0</v>
      </c>
      <c r="AG37" s="13">
        <f>VLOOKUP(AH37,id!$A:$C,3,0)</f>
        <v>130</v>
      </c>
      <c r="AH37" s="13" t="str">
        <f t="shared" si="8"/>
        <v>WieczorekJarosław1984</v>
      </c>
      <c r="AI37" s="9" t="str">
        <f t="shared" si="17"/>
        <v>Wieczorek</v>
      </c>
      <c r="AJ37" s="9" t="str">
        <f t="shared" si="17"/>
        <v>Jarosław</v>
      </c>
      <c r="AK37" s="9" t="str">
        <f t="shared" si="18"/>
        <v>Rajd Liczyrzepy / Europa Ubezpieczenia</v>
      </c>
      <c r="AL37" s="9">
        <f t="shared" si="18"/>
        <v>1984</v>
      </c>
      <c r="AM37" s="9">
        <f t="shared" si="14"/>
        <v>0.81418431581604667</v>
      </c>
      <c r="AN37" s="9"/>
      <c r="AO37" s="9">
        <f t="shared" si="15"/>
        <v>1.4347772379148482</v>
      </c>
      <c r="AP37" s="9">
        <v>1</v>
      </c>
      <c r="AQ37" s="9">
        <f t="shared" si="16"/>
        <v>2.4390243902439025E-2</v>
      </c>
      <c r="AR37" s="9">
        <v>1</v>
      </c>
    </row>
  </sheetData>
  <hyperlinks>
    <hyperlink ref="K20" r:id="rId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3"/>
  <sheetViews>
    <sheetView workbookViewId="0">
      <selection activeCell="C3" sqref="C3"/>
    </sheetView>
  </sheetViews>
  <sheetFormatPr defaultColWidth="8.85546875" defaultRowHeight="14.25"/>
  <cols>
    <col min="1" max="1" width="4.7109375" style="75" bestFit="1" customWidth="1"/>
    <col min="2" max="2" width="14.28515625" style="75" bestFit="1" customWidth="1"/>
    <col min="3" max="3" width="11.85546875" style="75" bestFit="1" customWidth="1"/>
    <col min="4" max="4" width="11.28515625" style="75" bestFit="1" customWidth="1"/>
    <col min="5" max="5" width="9.7109375" style="75" bestFit="1" customWidth="1"/>
    <col min="6" max="6" width="7.42578125" style="75" bestFit="1" customWidth="1"/>
    <col min="7" max="16384" width="8.85546875" style="75"/>
  </cols>
  <sheetData>
    <row r="1" spans="1:250" ht="14.45" customHeight="1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</row>
    <row r="2" spans="1:250">
      <c r="A2" s="13" t="s">
        <v>0</v>
      </c>
      <c r="B2" s="13" t="s">
        <v>3776</v>
      </c>
      <c r="C2" s="13" t="s">
        <v>3775</v>
      </c>
      <c r="D2" s="13" t="s">
        <v>3774</v>
      </c>
      <c r="E2" s="13" t="s">
        <v>156</v>
      </c>
      <c r="F2" s="13" t="s">
        <v>3451</v>
      </c>
      <c r="G2" s="13"/>
      <c r="H2" s="13" t="s">
        <v>67</v>
      </c>
      <c r="I2" s="13" t="s">
        <v>68</v>
      </c>
      <c r="J2" s="9" t="s">
        <v>95</v>
      </c>
      <c r="K2" s="9" t="s">
        <v>96</v>
      </c>
      <c r="L2" s="9" t="s">
        <v>71</v>
      </c>
      <c r="M2" s="9" t="s">
        <v>69</v>
      </c>
      <c r="N2" s="9" t="s">
        <v>40</v>
      </c>
      <c r="O2" s="9"/>
      <c r="P2" s="9" t="s">
        <v>37</v>
      </c>
      <c r="Q2" s="9" t="s">
        <v>38</v>
      </c>
      <c r="R2" s="9" t="s">
        <v>31</v>
      </c>
      <c r="S2" s="9" t="s">
        <v>39</v>
      </c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  <c r="GS2" s="76"/>
      <c r="GT2" s="76"/>
      <c r="GU2" s="76"/>
      <c r="GV2" s="76"/>
      <c r="GW2" s="76"/>
      <c r="GX2" s="76"/>
      <c r="GY2" s="76"/>
      <c r="GZ2" s="76"/>
      <c r="HA2" s="76"/>
      <c r="HB2" s="76"/>
      <c r="HC2" s="76"/>
      <c r="HD2" s="76"/>
      <c r="HE2" s="76"/>
      <c r="HF2" s="76"/>
      <c r="HG2" s="76"/>
      <c r="HH2" s="76"/>
      <c r="HI2" s="76"/>
      <c r="HJ2" s="76"/>
      <c r="HK2" s="76"/>
      <c r="HL2" s="76"/>
      <c r="HM2" s="76"/>
      <c r="HN2" s="76"/>
      <c r="HO2" s="76"/>
      <c r="HP2" s="76"/>
      <c r="HQ2" s="76"/>
      <c r="HR2" s="76"/>
      <c r="HS2" s="76"/>
      <c r="HT2" s="76"/>
      <c r="HU2" s="76"/>
      <c r="HV2" s="76"/>
      <c r="HW2" s="76"/>
      <c r="HX2" s="76"/>
      <c r="HY2" s="76"/>
      <c r="HZ2" s="76"/>
      <c r="IA2" s="76"/>
      <c r="IB2" s="76"/>
      <c r="IC2" s="76"/>
      <c r="ID2" s="76"/>
      <c r="IE2" s="76"/>
      <c r="IF2" s="76"/>
      <c r="IG2" s="76"/>
      <c r="IH2" s="76"/>
      <c r="II2" s="76"/>
      <c r="IJ2" s="76"/>
      <c r="IK2" s="76"/>
      <c r="IL2" s="76"/>
      <c r="IM2" s="76"/>
      <c r="IN2" s="76"/>
      <c r="IO2" s="76"/>
      <c r="IP2" s="76"/>
    </row>
    <row r="3" spans="1:250" ht="14.45" customHeight="1">
      <c r="A3" s="79">
        <v>1</v>
      </c>
      <c r="B3" s="80">
        <v>0.53333333333333333</v>
      </c>
      <c r="C3" s="79">
        <v>22</v>
      </c>
      <c r="D3" s="78" t="s">
        <v>484</v>
      </c>
      <c r="E3" s="77" t="s">
        <v>33</v>
      </c>
      <c r="F3" s="76">
        <v>1982</v>
      </c>
      <c r="G3" s="76"/>
      <c r="H3" s="13">
        <f>VLOOKUP(I3,id!$A:$C,3,0)</f>
        <v>255</v>
      </c>
      <c r="I3" s="13" t="str">
        <f t="shared" ref="I3" si="0">J3&amp;K3&amp;M3</f>
        <v>MarekJoanna1982</v>
      </c>
      <c r="J3" s="9" t="str">
        <f t="shared" ref="J3" si="1">E3</f>
        <v>Marek</v>
      </c>
      <c r="K3" s="70" t="str">
        <f t="shared" ref="K3" si="2">D3</f>
        <v>Joanna</v>
      </c>
      <c r="L3" s="9"/>
      <c r="M3" s="9">
        <f t="shared" ref="M3" si="3">F3</f>
        <v>1982</v>
      </c>
      <c r="N3" s="9">
        <v>100</v>
      </c>
      <c r="O3" s="19"/>
      <c r="P3" s="9"/>
      <c r="Q3" s="9"/>
      <c r="R3" s="9"/>
      <c r="S3" s="9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</row>
  </sheetData>
  <pageMargins left="0" right="0" top="0.13888888888888901" bottom="0.13888888888888901" header="0" footer="0"/>
  <pageSetup paperSize="0" scale="0" orientation="portrait" usePrinterDefaults="0" useFirstPageNumber="1" horizontalDpi="0" verticalDpi="0" copies="0"/>
  <headerFooter>
    <oddHeader>&amp;C&amp;10&amp;A</oddHeader>
    <oddFooter>&amp;C&amp;10Page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"/>
  <sheetViews>
    <sheetView workbookViewId="0"/>
  </sheetViews>
  <sheetFormatPr defaultColWidth="8.85546875" defaultRowHeight="12.75"/>
  <cols>
    <col min="1" max="1" width="8.85546875" style="19"/>
    <col min="2" max="3" width="23" style="19" customWidth="1"/>
    <col min="4" max="4" width="22.5703125" style="19" customWidth="1"/>
    <col min="5" max="5" width="16.28515625" style="19" bestFit="1" customWidth="1"/>
    <col min="6" max="6" width="9" style="19" bestFit="1" customWidth="1"/>
    <col min="7" max="16384" width="8.85546875" style="19"/>
  </cols>
  <sheetData>
    <row r="1" spans="1:22" ht="25.5">
      <c r="A1" s="29" t="s">
        <v>133</v>
      </c>
      <c r="B1" s="37" t="s">
        <v>157</v>
      </c>
      <c r="C1" s="37" t="s">
        <v>156</v>
      </c>
      <c r="D1" s="37" t="s">
        <v>1223</v>
      </c>
      <c r="E1" s="37" t="s">
        <v>890</v>
      </c>
      <c r="F1" s="37" t="s">
        <v>889</v>
      </c>
      <c r="G1" s="35" t="s">
        <v>4885</v>
      </c>
      <c r="H1" s="36" t="s">
        <v>1222</v>
      </c>
      <c r="I1" s="35" t="s">
        <v>3752</v>
      </c>
      <c r="K1" s="13" t="s">
        <v>67</v>
      </c>
      <c r="L1" s="13" t="s">
        <v>68</v>
      </c>
      <c r="M1" s="9" t="s">
        <v>95</v>
      </c>
      <c r="N1" s="9" t="s">
        <v>96</v>
      </c>
      <c r="O1" s="9" t="s">
        <v>71</v>
      </c>
      <c r="P1" s="9" t="s">
        <v>69</v>
      </c>
      <c r="Q1" s="9" t="s">
        <v>40</v>
      </c>
      <c r="R1" s="9"/>
      <c r="S1" s="9" t="s">
        <v>37</v>
      </c>
      <c r="T1" s="9" t="s">
        <v>38</v>
      </c>
      <c r="U1" s="9" t="s">
        <v>31</v>
      </c>
      <c r="V1" s="9" t="s">
        <v>39</v>
      </c>
    </row>
    <row r="2" spans="1:22">
      <c r="A2" s="33">
        <v>1</v>
      </c>
      <c r="B2" s="32" t="s">
        <v>4888</v>
      </c>
      <c r="C2" s="32" t="s">
        <v>4887</v>
      </c>
      <c r="D2" s="30"/>
      <c r="E2" s="30" t="s">
        <v>3431</v>
      </c>
      <c r="F2" s="31">
        <v>1980</v>
      </c>
      <c r="G2" s="29">
        <v>40</v>
      </c>
      <c r="H2" s="28">
        <v>0.47916666666666635</v>
      </c>
      <c r="I2" s="29">
        <v>18</v>
      </c>
      <c r="K2" s="13">
        <f>VLOOKUP(L2,id!$A:$C,3,0)</f>
        <v>46</v>
      </c>
      <c r="L2" s="13" t="str">
        <f t="shared" ref="L2:L4" si="0">M2&amp;N2&amp;P2</f>
        <v>TruszkowskaKamila1980</v>
      </c>
      <c r="M2" s="9" t="str">
        <f>PROPER(C2)</f>
        <v>Truszkowska</v>
      </c>
      <c r="N2" s="9" t="str">
        <f>PROPER(B2)</f>
        <v>Kamila</v>
      </c>
      <c r="O2" s="9">
        <f t="shared" ref="O2:O8" si="1">D2</f>
        <v>0</v>
      </c>
      <c r="P2" s="9">
        <f t="shared" ref="P2:P8" si="2">F2</f>
        <v>1980</v>
      </c>
      <c r="Q2" s="9">
        <v>100</v>
      </c>
      <c r="S2" s="9"/>
      <c r="T2" s="9"/>
      <c r="U2" s="9"/>
      <c r="V2" s="9"/>
    </row>
    <row r="3" spans="1:22" ht="25.5">
      <c r="A3" s="29">
        <v>2</v>
      </c>
      <c r="B3" s="32" t="s">
        <v>4890</v>
      </c>
      <c r="C3" s="32" t="s">
        <v>4889</v>
      </c>
      <c r="D3" s="30" t="s">
        <v>4891</v>
      </c>
      <c r="E3" s="30" t="s">
        <v>4892</v>
      </c>
      <c r="F3" s="31">
        <v>1976</v>
      </c>
      <c r="G3" s="29">
        <v>36</v>
      </c>
      <c r="H3" s="28">
        <v>0.45347222222222189</v>
      </c>
      <c r="I3" s="29">
        <v>16</v>
      </c>
      <c r="K3" s="13">
        <f>VLOOKUP(L3,id!$A:$C,3,0)</f>
        <v>47</v>
      </c>
      <c r="L3" s="13" t="str">
        <f t="shared" si="0"/>
        <v>NowackaElżbieta1976</v>
      </c>
      <c r="M3" s="9" t="str">
        <f t="shared" ref="M3:M8" si="3">PROPER(C3)</f>
        <v>Nowacka</v>
      </c>
      <c r="N3" s="9" t="str">
        <f t="shared" ref="N3:N8" si="4">PROPER(B3)</f>
        <v>Elżbieta</v>
      </c>
      <c r="O3" s="9" t="str">
        <f t="shared" si="1"/>
        <v xml:space="preserve">Nietoperze Koszalin, KSR Roweria </v>
      </c>
      <c r="P3" s="9">
        <f t="shared" si="2"/>
        <v>1976</v>
      </c>
      <c r="Q3" s="9">
        <f>Q2*IF(U3&lt;1,U3,IF(V3&lt;1,V3,IF(T3&lt;1,T3,IF(S3&lt;1,S3,1))))</f>
        <v>90</v>
      </c>
      <c r="S3" s="9">
        <f>H2/H3</f>
        <v>1.0566615620214397</v>
      </c>
      <c r="T3" s="9">
        <f>I3/I2</f>
        <v>0.88888888888888884</v>
      </c>
      <c r="U3" s="9">
        <f>G3/G2</f>
        <v>0.9</v>
      </c>
      <c r="V3" s="9">
        <f>T3^0.2</f>
        <v>0.97671868386117389</v>
      </c>
    </row>
    <row r="4" spans="1:22">
      <c r="A4" s="29">
        <v>3</v>
      </c>
      <c r="B4" s="32" t="s">
        <v>4894</v>
      </c>
      <c r="C4" s="32" t="s">
        <v>4893</v>
      </c>
      <c r="D4" s="30" t="s">
        <v>4895</v>
      </c>
      <c r="E4" s="30" t="s">
        <v>242</v>
      </c>
      <c r="F4" s="31">
        <v>1986</v>
      </c>
      <c r="G4" s="29">
        <v>36</v>
      </c>
      <c r="H4" s="28">
        <v>0.45347222222222222</v>
      </c>
      <c r="I4" s="29">
        <v>16</v>
      </c>
      <c r="K4" s="13">
        <f>VLOOKUP(L4,id!$A:$C,3,0)</f>
        <v>48</v>
      </c>
      <c r="L4" s="13" t="str">
        <f t="shared" si="0"/>
        <v>JakusiewiczPaulina1986</v>
      </c>
      <c r="M4" s="9" t="str">
        <f t="shared" si="3"/>
        <v>Jakusiewicz</v>
      </c>
      <c r="N4" s="9" t="str">
        <f t="shared" si="4"/>
        <v>Paulina</v>
      </c>
      <c r="O4" s="9" t="str">
        <f t="shared" si="1"/>
        <v>DUDI</v>
      </c>
      <c r="P4" s="9">
        <f t="shared" si="2"/>
        <v>1986</v>
      </c>
      <c r="Q4" s="9">
        <f>Q3*IF(U4&lt;1,U4,IF(V4&lt;1,V4,IF(T4&lt;1,T4,IF(S4&lt;1,S4,1))))</f>
        <v>89.999999999999929</v>
      </c>
      <c r="S4" s="9">
        <f>H3/H4</f>
        <v>0.99999999999999922</v>
      </c>
      <c r="T4" s="9">
        <f t="shared" ref="T4:T8" si="5">I4/I3</f>
        <v>1</v>
      </c>
      <c r="U4" s="9">
        <f>G4/G3</f>
        <v>1</v>
      </c>
      <c r="V4" s="9">
        <f t="shared" ref="V4:V8" si="6">T4^0.2</f>
        <v>1</v>
      </c>
    </row>
    <row r="5" spans="1:22">
      <c r="A5" s="19">
        <v>4</v>
      </c>
      <c r="B5" s="19" t="s">
        <v>4897</v>
      </c>
      <c r="C5" s="19" t="s">
        <v>4896</v>
      </c>
      <c r="D5" s="19" t="s">
        <v>4384</v>
      </c>
      <c r="E5" s="19" t="s">
        <v>3493</v>
      </c>
      <c r="F5" s="19">
        <v>1975</v>
      </c>
      <c r="G5" s="19">
        <v>31</v>
      </c>
      <c r="H5" s="19">
        <v>0.37430555555555528</v>
      </c>
      <c r="I5" s="19">
        <v>15</v>
      </c>
      <c r="K5" s="13">
        <f>VLOOKUP(L5,id!$A:$C,3,0)</f>
        <v>49</v>
      </c>
      <c r="L5" s="13" t="str">
        <f t="shared" ref="L5:L7" si="7">M5&amp;N5&amp;P5</f>
        <v>Tomaszczyk-TiszbeinAlicja1975</v>
      </c>
      <c r="M5" s="9" t="str">
        <f t="shared" si="3"/>
        <v>Tomaszczyk-Tiszbein</v>
      </c>
      <c r="N5" s="9" t="str">
        <f t="shared" si="4"/>
        <v>Alicja</v>
      </c>
      <c r="O5" s="9" t="str">
        <f t="shared" si="1"/>
        <v>Ameba Lisiny</v>
      </c>
      <c r="P5" s="9">
        <f t="shared" si="2"/>
        <v>1975</v>
      </c>
      <c r="Q5" s="9">
        <f t="shared" ref="Q5:Q7" si="8">Q4*IF(U5&lt;1,U5,IF(V5&lt;1,V5,IF(T5&lt;1,T5,IF(S5&lt;1,S5,1))))</f>
        <v>77.499999999999943</v>
      </c>
      <c r="S5" s="9">
        <f t="shared" ref="S5:S7" si="9">H4/H5</f>
        <v>1.2115027829313552</v>
      </c>
      <c r="T5" s="9">
        <f t="shared" si="5"/>
        <v>0.9375</v>
      </c>
      <c r="U5" s="9">
        <f t="shared" ref="U5:U7" si="10">G5/G4</f>
        <v>0.86111111111111116</v>
      </c>
      <c r="V5" s="9">
        <f t="shared" si="6"/>
        <v>0.98717524291740988</v>
      </c>
    </row>
    <row r="6" spans="1:22">
      <c r="A6" s="19">
        <v>5</v>
      </c>
      <c r="B6" s="19" t="s">
        <v>4905</v>
      </c>
      <c r="C6" s="19" t="s">
        <v>4898</v>
      </c>
      <c r="D6" s="19" t="s">
        <v>4899</v>
      </c>
      <c r="E6" s="19" t="s">
        <v>4900</v>
      </c>
      <c r="F6" s="19">
        <v>1985</v>
      </c>
      <c r="G6" s="19">
        <v>22</v>
      </c>
      <c r="H6" s="19">
        <v>0.33333333333333331</v>
      </c>
      <c r="I6" s="19">
        <v>11</v>
      </c>
      <c r="K6" s="13">
        <f>VLOOKUP(L6,id!$A:$C,3,0)</f>
        <v>50</v>
      </c>
      <c r="L6" s="13" t="str">
        <f t="shared" si="7"/>
        <v>BarnikEdyta1985</v>
      </c>
      <c r="M6" s="9" t="str">
        <f t="shared" si="3"/>
        <v>Barnik</v>
      </c>
      <c r="N6" s="9" t="str">
        <f t="shared" si="4"/>
        <v>Edyta</v>
      </c>
      <c r="O6" s="9" t="str">
        <f t="shared" si="1"/>
        <v>No to kawusia</v>
      </c>
      <c r="P6" s="9">
        <f t="shared" si="2"/>
        <v>1985</v>
      </c>
      <c r="Q6" s="9">
        <f t="shared" si="8"/>
        <v>54.999999999999964</v>
      </c>
      <c r="S6" s="9">
        <f t="shared" si="9"/>
        <v>1.1229166666666659</v>
      </c>
      <c r="T6" s="9">
        <f t="shared" si="5"/>
        <v>0.73333333333333328</v>
      </c>
      <c r="U6" s="9">
        <f t="shared" si="10"/>
        <v>0.70967741935483875</v>
      </c>
      <c r="V6" s="9">
        <f t="shared" si="6"/>
        <v>0.93985376434998857</v>
      </c>
    </row>
    <row r="7" spans="1:22">
      <c r="A7" s="19">
        <v>6</v>
      </c>
      <c r="B7" s="19" t="s">
        <v>4901</v>
      </c>
      <c r="C7" s="19" t="s">
        <v>4876</v>
      </c>
      <c r="D7" s="19" t="s">
        <v>4706</v>
      </c>
      <c r="E7" s="19" t="s">
        <v>4095</v>
      </c>
      <c r="F7" s="19">
        <v>1985</v>
      </c>
      <c r="G7" s="19">
        <v>21</v>
      </c>
      <c r="H7" s="19">
        <v>0.19930555555555557</v>
      </c>
      <c r="I7" s="19">
        <v>11</v>
      </c>
      <c r="K7" s="13">
        <f>VLOOKUP(L7,id!$A:$C,3,0)</f>
        <v>51</v>
      </c>
      <c r="L7" s="13" t="str">
        <f t="shared" si="7"/>
        <v>FriedeAleksandra1985</v>
      </c>
      <c r="M7" s="9" t="str">
        <f t="shared" si="3"/>
        <v>Friede</v>
      </c>
      <c r="N7" s="9" t="str">
        <f t="shared" si="4"/>
        <v>Aleksandra</v>
      </c>
      <c r="O7" s="9" t="str">
        <f t="shared" si="1"/>
        <v>Frytka Dawaj</v>
      </c>
      <c r="P7" s="9">
        <f t="shared" si="2"/>
        <v>1985</v>
      </c>
      <c r="Q7" s="9">
        <f t="shared" si="8"/>
        <v>52.499999999999972</v>
      </c>
      <c r="S7" s="9">
        <f t="shared" si="9"/>
        <v>1.6724738675958186</v>
      </c>
      <c r="T7" s="9">
        <f t="shared" si="5"/>
        <v>1</v>
      </c>
      <c r="U7" s="9">
        <f t="shared" si="10"/>
        <v>0.95454545454545459</v>
      </c>
      <c r="V7" s="9">
        <f t="shared" si="6"/>
        <v>1</v>
      </c>
    </row>
    <row r="8" spans="1:22">
      <c r="A8" s="19">
        <v>7</v>
      </c>
      <c r="B8" s="19" t="s">
        <v>4903</v>
      </c>
      <c r="C8" s="19" t="s">
        <v>4902</v>
      </c>
      <c r="E8" s="19" t="s">
        <v>4904</v>
      </c>
      <c r="F8" s="19">
        <v>1989</v>
      </c>
      <c r="G8" s="19">
        <v>18</v>
      </c>
      <c r="H8" s="19">
        <v>0.35208333333333325</v>
      </c>
      <c r="I8" s="19">
        <v>9</v>
      </c>
      <c r="K8" s="13">
        <f>VLOOKUP(L8,id!$A:$C,3,0)</f>
        <v>52</v>
      </c>
      <c r="L8" s="13" t="str">
        <f t="shared" ref="L8" si="11">M8&amp;N8&amp;P8</f>
        <v>ChmaraMagdalena1989</v>
      </c>
      <c r="M8" s="9" t="str">
        <f t="shared" si="3"/>
        <v>Chmara</v>
      </c>
      <c r="N8" s="9" t="str">
        <f t="shared" si="4"/>
        <v>Magdalena</v>
      </c>
      <c r="O8" s="9">
        <f t="shared" si="1"/>
        <v>0</v>
      </c>
      <c r="P8" s="9">
        <f t="shared" si="2"/>
        <v>1989</v>
      </c>
      <c r="Q8" s="9">
        <f t="shared" ref="Q8" si="12">Q7*IF(U8&lt;1,U8,IF(V8&lt;1,V8,IF(T8&lt;1,T8,IF(S8&lt;1,S8,1))))</f>
        <v>44.999999999999972</v>
      </c>
      <c r="S8" s="9">
        <f t="shared" ref="S8" si="13">H7/H8</f>
        <v>0.56607495069033553</v>
      </c>
      <c r="T8" s="9">
        <f t="shared" si="5"/>
        <v>0.81818181818181823</v>
      </c>
      <c r="U8" s="9">
        <f t="shared" ref="U8" si="14">G8/G7</f>
        <v>0.8571428571428571</v>
      </c>
      <c r="V8" s="9">
        <f t="shared" si="6"/>
        <v>0.96066056837243674</v>
      </c>
    </row>
  </sheetData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40"/>
  <sheetViews>
    <sheetView workbookViewId="0">
      <selection activeCell="B3" sqref="B3:B23"/>
    </sheetView>
  </sheetViews>
  <sheetFormatPr defaultColWidth="8.85546875" defaultRowHeight="14.25"/>
  <cols>
    <col min="1" max="1" width="4.7109375" style="75" bestFit="1" customWidth="1"/>
    <col min="2" max="2" width="14.28515625" style="75" bestFit="1" customWidth="1"/>
    <col min="3" max="3" width="11.85546875" style="75" bestFit="1" customWidth="1"/>
    <col min="4" max="4" width="9.5703125" style="75" bestFit="1" customWidth="1"/>
    <col min="5" max="5" width="14.42578125" style="75" bestFit="1" customWidth="1"/>
    <col min="6" max="6" width="7.42578125" style="75" bestFit="1" customWidth="1"/>
    <col min="7" max="16384" width="8.85546875" style="75"/>
  </cols>
  <sheetData>
    <row r="1" spans="1:250" ht="14.45" customHeight="1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</row>
    <row r="2" spans="1:250">
      <c r="A2" s="13" t="s">
        <v>32</v>
      </c>
      <c r="B2" s="13" t="s">
        <v>3776</v>
      </c>
      <c r="C2" s="13" t="s">
        <v>3775</v>
      </c>
      <c r="D2" s="13" t="s">
        <v>3774</v>
      </c>
      <c r="E2" s="13" t="s">
        <v>156</v>
      </c>
      <c r="F2" s="13" t="s">
        <v>3451</v>
      </c>
      <c r="G2" s="13"/>
      <c r="H2" s="13" t="s">
        <v>67</v>
      </c>
      <c r="I2" s="13" t="s">
        <v>68</v>
      </c>
      <c r="J2" s="9" t="s">
        <v>95</v>
      </c>
      <c r="K2" s="9" t="s">
        <v>96</v>
      </c>
      <c r="L2" s="9" t="s">
        <v>71</v>
      </c>
      <c r="M2" s="9" t="s">
        <v>69</v>
      </c>
      <c r="N2" s="9" t="s">
        <v>40</v>
      </c>
      <c r="O2" s="9"/>
      <c r="P2" s="9" t="s">
        <v>37</v>
      </c>
      <c r="Q2" s="9" t="s">
        <v>38</v>
      </c>
      <c r="R2" s="9" t="s">
        <v>31</v>
      </c>
      <c r="S2" s="9" t="s">
        <v>39</v>
      </c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  <c r="GS2" s="76"/>
      <c r="GT2" s="76"/>
      <c r="GU2" s="76"/>
      <c r="GV2" s="76"/>
      <c r="GW2" s="76"/>
      <c r="GX2" s="76"/>
      <c r="GY2" s="76"/>
      <c r="GZ2" s="76"/>
      <c r="HA2" s="76"/>
      <c r="HB2" s="76"/>
      <c r="HC2" s="76"/>
      <c r="HD2" s="76"/>
      <c r="HE2" s="76"/>
      <c r="HF2" s="76"/>
      <c r="HG2" s="76"/>
      <c r="HH2" s="76"/>
      <c r="HI2" s="76"/>
      <c r="HJ2" s="76"/>
      <c r="HK2" s="76"/>
      <c r="HL2" s="76"/>
      <c r="HM2" s="76"/>
      <c r="HN2" s="76"/>
      <c r="HO2" s="76"/>
      <c r="HP2" s="76"/>
      <c r="HQ2" s="76"/>
      <c r="HR2" s="76"/>
      <c r="HS2" s="76"/>
      <c r="HT2" s="76"/>
      <c r="HU2" s="76"/>
      <c r="HV2" s="76"/>
      <c r="HW2" s="76"/>
      <c r="HX2" s="76"/>
      <c r="HY2" s="76"/>
      <c r="HZ2" s="76"/>
      <c r="IA2" s="76"/>
      <c r="IB2" s="76"/>
      <c r="IC2" s="76"/>
      <c r="ID2" s="76"/>
      <c r="IE2" s="76"/>
      <c r="IF2" s="76"/>
      <c r="IG2" s="76"/>
      <c r="IH2" s="76"/>
      <c r="II2" s="76"/>
      <c r="IJ2" s="76"/>
      <c r="IK2" s="76"/>
      <c r="IL2" s="76"/>
      <c r="IM2" s="76"/>
      <c r="IN2" s="76"/>
      <c r="IO2" s="76"/>
      <c r="IP2" s="76"/>
    </row>
    <row r="3" spans="1:250" ht="14.45" customHeight="1">
      <c r="A3" s="79">
        <v>1</v>
      </c>
      <c r="B3" s="80">
        <v>0.46319444444444446</v>
      </c>
      <c r="C3" s="79">
        <v>29</v>
      </c>
      <c r="D3" s="78" t="s">
        <v>264</v>
      </c>
      <c r="E3" s="77" t="s">
        <v>265</v>
      </c>
      <c r="F3" s="76">
        <v>1973</v>
      </c>
      <c r="G3" s="76"/>
      <c r="H3" s="13">
        <f>VLOOKUP(I3,id!$A:$C,3,0)</f>
        <v>183</v>
      </c>
      <c r="I3" s="13" t="str">
        <f t="shared" ref="I3:I19" si="0">J3&amp;K3&amp;M3</f>
        <v>MossoczyZbigniew1973</v>
      </c>
      <c r="J3" s="9" t="str">
        <f>E3</f>
        <v>Mossoczy</v>
      </c>
      <c r="K3" s="70" t="str">
        <f>D3</f>
        <v>Zbigniew</v>
      </c>
      <c r="L3" s="9"/>
      <c r="M3" s="9">
        <f>F3</f>
        <v>1973</v>
      </c>
      <c r="N3" s="9">
        <v>100</v>
      </c>
      <c r="O3" s="19"/>
      <c r="P3" s="9"/>
      <c r="Q3" s="9"/>
      <c r="R3" s="9"/>
      <c r="S3" s="9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</row>
    <row r="4" spans="1:250" ht="14.45" customHeight="1">
      <c r="A4" s="79">
        <v>2</v>
      </c>
      <c r="B4" s="80">
        <v>0.53402777777777777</v>
      </c>
      <c r="C4" s="79">
        <v>29</v>
      </c>
      <c r="D4" s="78" t="s">
        <v>73</v>
      </c>
      <c r="E4" s="77" t="s">
        <v>74</v>
      </c>
      <c r="F4" s="76">
        <v>1992</v>
      </c>
      <c r="G4" s="76"/>
      <c r="H4" s="13">
        <f>VLOOKUP(I4,id!$A:$C,3,0)</f>
        <v>4</v>
      </c>
      <c r="I4" s="13" t="str">
        <f t="shared" si="0"/>
        <v>JakubekKrystian1992</v>
      </c>
      <c r="J4" s="9" t="str">
        <f t="shared" ref="J4:J19" si="1">E4</f>
        <v>Jakubek</v>
      </c>
      <c r="K4" s="70" t="str">
        <f t="shared" ref="K4:K19" si="2">D4</f>
        <v>Krystian</v>
      </c>
      <c r="L4" s="9"/>
      <c r="M4" s="9">
        <f t="shared" ref="M4:M19" si="3">F4</f>
        <v>1992</v>
      </c>
      <c r="N4" s="9">
        <f t="shared" ref="N4:N12" si="4">N3*IF(R4&lt;1,R4,IF(S4&lt;1,S4,IF(Q4&lt;1,Q4,IF(P4&lt;1,P4,1))))</f>
        <v>86.736020806241882</v>
      </c>
      <c r="O4" s="19"/>
      <c r="P4" s="9">
        <f>B3/B4</f>
        <v>0.86736020806241876</v>
      </c>
      <c r="Q4" s="9">
        <f>C4/C3</f>
        <v>1</v>
      </c>
      <c r="R4" s="9">
        <v>1</v>
      </c>
      <c r="S4" s="9">
        <v>1</v>
      </c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</row>
    <row r="5" spans="1:250" ht="14.45" customHeight="1">
      <c r="A5" s="79">
        <v>3</v>
      </c>
      <c r="B5" s="80">
        <v>0.55347222222222225</v>
      </c>
      <c r="C5" s="79">
        <v>29</v>
      </c>
      <c r="D5" s="78" t="s">
        <v>16</v>
      </c>
      <c r="E5" s="77" t="s">
        <v>258</v>
      </c>
      <c r="F5" s="76">
        <v>1973</v>
      </c>
      <c r="G5" s="76"/>
      <c r="H5" s="13">
        <f>VLOOKUP(I5,id!$A:$C,3,0)</f>
        <v>243</v>
      </c>
      <c r="I5" s="13" t="str">
        <f t="shared" si="0"/>
        <v>GorczycaPaweł1973</v>
      </c>
      <c r="J5" s="9" t="str">
        <f t="shared" si="1"/>
        <v>Gorczyca</v>
      </c>
      <c r="K5" s="70" t="str">
        <f t="shared" si="2"/>
        <v>Paweł</v>
      </c>
      <c r="L5" s="9"/>
      <c r="M5" s="9">
        <f t="shared" si="3"/>
        <v>1973</v>
      </c>
      <c r="N5" s="9">
        <f t="shared" si="4"/>
        <v>83.688833124215819</v>
      </c>
      <c r="O5" s="19"/>
      <c r="P5" s="9">
        <f t="shared" ref="P5:P12" si="5">B4/B5</f>
        <v>0.96486825595984937</v>
      </c>
      <c r="Q5" s="9">
        <f t="shared" ref="Q5:Q12" si="6">C5/C4</f>
        <v>1</v>
      </c>
      <c r="R5" s="9">
        <v>1</v>
      </c>
      <c r="S5" s="9">
        <v>1</v>
      </c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</row>
    <row r="6" spans="1:250" ht="14.45" customHeight="1">
      <c r="A6" s="79">
        <v>4</v>
      </c>
      <c r="B6" s="80">
        <v>0.57361111111111118</v>
      </c>
      <c r="C6" s="79">
        <v>29</v>
      </c>
      <c r="D6" s="78" t="s">
        <v>374</v>
      </c>
      <c r="E6" s="77" t="s">
        <v>3729</v>
      </c>
      <c r="F6" s="76">
        <v>1990</v>
      </c>
      <c r="G6" s="76"/>
      <c r="H6" s="13">
        <f>VLOOKUP(I6,id!$A:$C,3,0)</f>
        <v>131</v>
      </c>
      <c r="I6" s="13" t="str">
        <f t="shared" si="0"/>
        <v>DoboszPatryk1990</v>
      </c>
      <c r="J6" s="9" t="str">
        <f t="shared" si="1"/>
        <v>Dobosz</v>
      </c>
      <c r="K6" s="70" t="str">
        <f t="shared" si="2"/>
        <v>Patryk</v>
      </c>
      <c r="L6" s="9"/>
      <c r="M6" s="9">
        <f t="shared" si="3"/>
        <v>1990</v>
      </c>
      <c r="N6" s="9">
        <f t="shared" si="4"/>
        <v>80.750605326876524</v>
      </c>
      <c r="O6" s="19"/>
      <c r="P6" s="9">
        <f t="shared" si="5"/>
        <v>0.96489104116222757</v>
      </c>
      <c r="Q6" s="9">
        <f t="shared" si="6"/>
        <v>1</v>
      </c>
      <c r="R6" s="9">
        <v>1</v>
      </c>
      <c r="S6" s="9">
        <v>1</v>
      </c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</row>
    <row r="7" spans="1:250" ht="14.45" customHeight="1">
      <c r="A7" s="79">
        <v>5</v>
      </c>
      <c r="B7" s="80">
        <v>0.53472222222222221</v>
      </c>
      <c r="C7" s="79">
        <v>26</v>
      </c>
      <c r="D7" s="78" t="s">
        <v>66</v>
      </c>
      <c r="E7" s="77" t="s">
        <v>963</v>
      </c>
      <c r="F7" s="76">
        <v>1970</v>
      </c>
      <c r="G7" s="76"/>
      <c r="H7" s="13">
        <f>VLOOKUP(I7,id!$A:$C,3,0)</f>
        <v>148</v>
      </c>
      <c r="I7" s="13" t="str">
        <f t="shared" si="0"/>
        <v>PońcMaciej1970</v>
      </c>
      <c r="J7" s="9" t="str">
        <f t="shared" si="1"/>
        <v>Pońc</v>
      </c>
      <c r="K7" s="70" t="str">
        <f t="shared" si="2"/>
        <v>Maciej</v>
      </c>
      <c r="L7" s="9"/>
      <c r="M7" s="9">
        <f t="shared" si="3"/>
        <v>1970</v>
      </c>
      <c r="N7" s="9">
        <f t="shared" si="4"/>
        <v>72.397094430992752</v>
      </c>
      <c r="O7" s="19"/>
      <c r="P7" s="9">
        <f t="shared" si="5"/>
        <v>1.072727272727273</v>
      </c>
      <c r="Q7" s="9">
        <f t="shared" si="6"/>
        <v>0.89655172413793105</v>
      </c>
      <c r="R7" s="9">
        <v>1</v>
      </c>
      <c r="S7" s="9">
        <v>1</v>
      </c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</row>
    <row r="8" spans="1:250" ht="14.45" customHeight="1">
      <c r="A8" s="79">
        <v>6</v>
      </c>
      <c r="B8" s="80">
        <v>0.58333333333333337</v>
      </c>
      <c r="C8" s="79">
        <v>24</v>
      </c>
      <c r="D8" s="78" t="s">
        <v>15</v>
      </c>
      <c r="E8" s="77" t="s">
        <v>257</v>
      </c>
      <c r="F8" s="76">
        <v>1985</v>
      </c>
      <c r="G8" s="76"/>
      <c r="H8" s="13">
        <f>VLOOKUP(I8,id!$A:$C,3,0)</f>
        <v>186</v>
      </c>
      <c r="I8" s="13" t="str">
        <f t="shared" si="0"/>
        <v>BanaszkiewiczPiotr1985</v>
      </c>
      <c r="J8" s="9" t="str">
        <f t="shared" si="1"/>
        <v>Banaszkiewicz</v>
      </c>
      <c r="K8" s="70" t="str">
        <f t="shared" si="2"/>
        <v>Piotr</v>
      </c>
      <c r="L8" s="9"/>
      <c r="M8" s="9">
        <f t="shared" si="3"/>
        <v>1985</v>
      </c>
      <c r="N8" s="9">
        <f t="shared" si="4"/>
        <v>66.828087167070237</v>
      </c>
      <c r="O8" s="19"/>
      <c r="P8" s="9">
        <f t="shared" si="5"/>
        <v>0.91666666666666663</v>
      </c>
      <c r="Q8" s="9">
        <f t="shared" si="6"/>
        <v>0.92307692307692313</v>
      </c>
      <c r="R8" s="9">
        <v>1</v>
      </c>
      <c r="S8" s="9">
        <v>1</v>
      </c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</row>
    <row r="9" spans="1:250" ht="14.45" customHeight="1">
      <c r="A9" s="79">
        <v>6</v>
      </c>
      <c r="B9" s="80">
        <v>0.58333333333333337</v>
      </c>
      <c r="C9" s="79">
        <v>24</v>
      </c>
      <c r="D9" s="78" t="s">
        <v>331</v>
      </c>
      <c r="E9" s="77" t="s">
        <v>226</v>
      </c>
      <c r="F9" s="76">
        <v>1967</v>
      </c>
      <c r="G9" s="76"/>
      <c r="H9" s="13">
        <f>VLOOKUP(I9,id!$A:$C,3,0)</f>
        <v>86</v>
      </c>
      <c r="I9" s="13" t="str">
        <f t="shared" si="0"/>
        <v>AdamczykJarek1967</v>
      </c>
      <c r="J9" s="9" t="str">
        <f t="shared" si="1"/>
        <v>Adamczyk</v>
      </c>
      <c r="K9" s="70" t="str">
        <f t="shared" si="2"/>
        <v>Jarek</v>
      </c>
      <c r="L9" s="9"/>
      <c r="M9" s="9">
        <f t="shared" si="3"/>
        <v>1967</v>
      </c>
      <c r="N9" s="9">
        <f t="shared" si="4"/>
        <v>66.828087167070237</v>
      </c>
      <c r="O9" s="19"/>
      <c r="P9" s="9">
        <f t="shared" si="5"/>
        <v>1</v>
      </c>
      <c r="Q9" s="9">
        <f t="shared" si="6"/>
        <v>1</v>
      </c>
      <c r="R9" s="9">
        <v>1</v>
      </c>
      <c r="S9" s="9">
        <v>1</v>
      </c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76"/>
      <c r="HV9" s="76"/>
      <c r="HW9" s="76"/>
      <c r="HX9" s="76"/>
      <c r="HY9" s="76"/>
      <c r="HZ9" s="76"/>
      <c r="IA9" s="76"/>
      <c r="IB9" s="76"/>
      <c r="IC9" s="76"/>
      <c r="ID9" s="76"/>
      <c r="IE9" s="76"/>
      <c r="IF9" s="76"/>
      <c r="IG9" s="76"/>
      <c r="IH9" s="76"/>
      <c r="II9" s="76"/>
      <c r="IJ9" s="76"/>
      <c r="IK9" s="76"/>
      <c r="IL9" s="76"/>
      <c r="IM9" s="76"/>
      <c r="IN9" s="76"/>
      <c r="IO9" s="76"/>
      <c r="IP9" s="76"/>
    </row>
    <row r="10" spans="1:250" ht="14.45" customHeight="1">
      <c r="A10" s="79">
        <v>6</v>
      </c>
      <c r="B10" s="80">
        <v>0.58333333333333337</v>
      </c>
      <c r="C10" s="79">
        <v>24</v>
      </c>
      <c r="D10" s="78" t="s">
        <v>19</v>
      </c>
      <c r="E10" s="77" t="s">
        <v>222</v>
      </c>
      <c r="F10" s="76">
        <v>1976</v>
      </c>
      <c r="G10" s="76"/>
      <c r="H10" s="13">
        <f>VLOOKUP(I10,id!$A:$C,3,0)</f>
        <v>149</v>
      </c>
      <c r="I10" s="13" t="str">
        <f t="shared" si="0"/>
        <v>MalickiGrzegorz1976</v>
      </c>
      <c r="J10" s="9" t="str">
        <f t="shared" si="1"/>
        <v>Malicki</v>
      </c>
      <c r="K10" s="70" t="str">
        <f t="shared" si="2"/>
        <v>Grzegorz</v>
      </c>
      <c r="L10" s="9"/>
      <c r="M10" s="9">
        <f t="shared" si="3"/>
        <v>1976</v>
      </c>
      <c r="N10" s="9">
        <f t="shared" si="4"/>
        <v>66.828087167070237</v>
      </c>
      <c r="O10" s="19"/>
      <c r="P10" s="9">
        <f t="shared" si="5"/>
        <v>1</v>
      </c>
      <c r="Q10" s="9">
        <f t="shared" si="6"/>
        <v>1</v>
      </c>
      <c r="R10" s="9">
        <v>1</v>
      </c>
      <c r="S10" s="9">
        <v>1</v>
      </c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  <c r="GS10" s="76"/>
      <c r="GT10" s="76"/>
      <c r="GU10" s="76"/>
      <c r="GV10" s="76"/>
      <c r="GW10" s="76"/>
      <c r="GX10" s="76"/>
      <c r="GY10" s="76"/>
      <c r="GZ10" s="76"/>
      <c r="HA10" s="76"/>
      <c r="HB10" s="76"/>
      <c r="HC10" s="76"/>
      <c r="HD10" s="76"/>
      <c r="HE10" s="76"/>
      <c r="HF10" s="76"/>
      <c r="HG10" s="76"/>
      <c r="HH10" s="76"/>
      <c r="HI10" s="76"/>
      <c r="HJ10" s="76"/>
      <c r="HK10" s="76"/>
      <c r="HL10" s="76"/>
      <c r="HM10" s="76"/>
      <c r="HN10" s="76"/>
      <c r="HO10" s="76"/>
      <c r="HP10" s="76"/>
      <c r="HQ10" s="76"/>
      <c r="HR10" s="76"/>
      <c r="HS10" s="76"/>
      <c r="HT10" s="76"/>
      <c r="HU10" s="76"/>
      <c r="HV10" s="76"/>
      <c r="HW10" s="76"/>
      <c r="HX10" s="76"/>
      <c r="HY10" s="76"/>
      <c r="HZ10" s="76"/>
      <c r="IA10" s="76"/>
      <c r="IB10" s="76"/>
      <c r="IC10" s="76"/>
      <c r="ID10" s="76"/>
      <c r="IE10" s="76"/>
      <c r="IF10" s="76"/>
      <c r="IG10" s="76"/>
      <c r="IH10" s="76"/>
      <c r="II10" s="76"/>
      <c r="IJ10" s="76"/>
      <c r="IK10" s="76"/>
      <c r="IL10" s="76"/>
      <c r="IM10" s="76"/>
      <c r="IN10" s="76"/>
      <c r="IO10" s="76"/>
      <c r="IP10" s="76"/>
    </row>
    <row r="11" spans="1:250" ht="14.45" customHeight="1">
      <c r="A11" s="79">
        <v>9</v>
      </c>
      <c r="B11" s="80">
        <v>0.56944444444444442</v>
      </c>
      <c r="C11" s="79">
        <v>23</v>
      </c>
      <c r="D11" s="78" t="s">
        <v>91</v>
      </c>
      <c r="E11" s="77" t="s">
        <v>957</v>
      </c>
      <c r="F11" s="76">
        <v>1980</v>
      </c>
      <c r="G11" s="76"/>
      <c r="H11" s="13">
        <f>VLOOKUP(I11,id!$A:$C,3,0)</f>
        <v>165</v>
      </c>
      <c r="I11" s="13" t="str">
        <f t="shared" si="0"/>
        <v>WalczakKarol1980</v>
      </c>
      <c r="J11" s="9" t="str">
        <f t="shared" si="1"/>
        <v>Walczak</v>
      </c>
      <c r="K11" s="70" t="str">
        <f t="shared" si="2"/>
        <v>Karol</v>
      </c>
      <c r="L11" s="9"/>
      <c r="M11" s="9">
        <f t="shared" si="3"/>
        <v>1980</v>
      </c>
      <c r="N11" s="9">
        <f t="shared" si="4"/>
        <v>64.043583535108979</v>
      </c>
      <c r="O11" s="19"/>
      <c r="P11" s="9">
        <f t="shared" si="5"/>
        <v>1.024390243902439</v>
      </c>
      <c r="Q11" s="9">
        <f t="shared" si="6"/>
        <v>0.95833333333333337</v>
      </c>
      <c r="R11" s="9">
        <v>1</v>
      </c>
      <c r="S11" s="9">
        <v>1</v>
      </c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  <c r="GS11" s="76"/>
      <c r="GT11" s="76"/>
      <c r="GU11" s="76"/>
      <c r="GV11" s="76"/>
      <c r="GW11" s="76"/>
      <c r="GX11" s="76"/>
      <c r="GY11" s="76"/>
      <c r="GZ11" s="76"/>
      <c r="HA11" s="76"/>
      <c r="HB11" s="76"/>
      <c r="HC11" s="76"/>
      <c r="HD11" s="76"/>
      <c r="HE11" s="76"/>
      <c r="HF11" s="76"/>
      <c r="HG11" s="76"/>
      <c r="HH11" s="76"/>
      <c r="HI11" s="76"/>
      <c r="HJ11" s="76"/>
      <c r="HK11" s="76"/>
      <c r="HL11" s="76"/>
      <c r="HM11" s="76"/>
      <c r="HN11" s="76"/>
      <c r="HO11" s="76"/>
      <c r="HP11" s="76"/>
      <c r="HQ11" s="76"/>
      <c r="HR11" s="76"/>
      <c r="HS11" s="76"/>
      <c r="HT11" s="76"/>
      <c r="HU11" s="76"/>
      <c r="HV11" s="76"/>
      <c r="HW11" s="76"/>
      <c r="HX11" s="76"/>
      <c r="HY11" s="76"/>
      <c r="HZ11" s="76"/>
      <c r="IA11" s="76"/>
      <c r="IB11" s="76"/>
      <c r="IC11" s="76"/>
      <c r="ID11" s="76"/>
      <c r="IE11" s="76"/>
      <c r="IF11" s="76"/>
      <c r="IG11" s="76"/>
      <c r="IH11" s="76"/>
      <c r="II11" s="76"/>
      <c r="IJ11" s="76"/>
      <c r="IK11" s="76"/>
      <c r="IL11" s="76"/>
      <c r="IM11" s="76"/>
      <c r="IN11" s="76"/>
      <c r="IO11" s="76"/>
      <c r="IP11" s="76"/>
    </row>
    <row r="12" spans="1:250" ht="14.45" customHeight="1">
      <c r="A12" s="79">
        <v>10</v>
      </c>
      <c r="B12" s="80">
        <v>0.53333333333333333</v>
      </c>
      <c r="C12" s="79">
        <v>22</v>
      </c>
      <c r="D12" s="78" t="s">
        <v>264</v>
      </c>
      <c r="E12" s="77" t="s">
        <v>33</v>
      </c>
      <c r="F12" s="76">
        <v>1976</v>
      </c>
      <c r="G12" s="76"/>
      <c r="H12" s="13">
        <f>VLOOKUP(I12,id!$A:$C,3,0)</f>
        <v>253</v>
      </c>
      <c r="I12" s="13" t="str">
        <f t="shared" si="0"/>
        <v>MarekZbigniew1976</v>
      </c>
      <c r="J12" s="9" t="str">
        <f t="shared" si="1"/>
        <v>Marek</v>
      </c>
      <c r="K12" s="70" t="str">
        <f t="shared" si="2"/>
        <v>Zbigniew</v>
      </c>
      <c r="L12" s="9"/>
      <c r="M12" s="9">
        <f t="shared" si="3"/>
        <v>1976</v>
      </c>
      <c r="N12" s="9">
        <f t="shared" si="4"/>
        <v>61.259079903147722</v>
      </c>
      <c r="O12" s="19"/>
      <c r="P12" s="9">
        <f t="shared" si="5"/>
        <v>1.0677083333333333</v>
      </c>
      <c r="Q12" s="9">
        <f t="shared" si="6"/>
        <v>0.95652173913043481</v>
      </c>
      <c r="R12" s="9">
        <v>1</v>
      </c>
      <c r="S12" s="9">
        <v>1</v>
      </c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  <c r="GS12" s="76"/>
      <c r="GT12" s="76"/>
      <c r="GU12" s="76"/>
      <c r="GV12" s="76"/>
      <c r="GW12" s="76"/>
      <c r="GX12" s="76"/>
      <c r="GY12" s="76"/>
      <c r="GZ12" s="76"/>
      <c r="HA12" s="76"/>
      <c r="HB12" s="76"/>
      <c r="HC12" s="76"/>
      <c r="HD12" s="76"/>
      <c r="HE12" s="76"/>
      <c r="HF12" s="76"/>
      <c r="HG12" s="76"/>
      <c r="HH12" s="76"/>
      <c r="HI12" s="76"/>
      <c r="HJ12" s="76"/>
      <c r="HK12" s="76"/>
      <c r="HL12" s="76"/>
      <c r="HM12" s="76"/>
      <c r="HN12" s="76"/>
      <c r="HO12" s="76"/>
      <c r="HP12" s="76"/>
      <c r="HQ12" s="76"/>
      <c r="HR12" s="76"/>
      <c r="HS12" s="76"/>
      <c r="HT12" s="76"/>
      <c r="HU12" s="76"/>
      <c r="HV12" s="76"/>
      <c r="HW12" s="76"/>
      <c r="HX12" s="76"/>
      <c r="HY12" s="76"/>
      <c r="HZ12" s="76"/>
      <c r="IA12" s="76"/>
      <c r="IB12" s="76"/>
      <c r="IC12" s="76"/>
      <c r="ID12" s="76"/>
      <c r="IE12" s="76"/>
      <c r="IF12" s="76"/>
      <c r="IG12" s="76"/>
      <c r="IH12" s="76"/>
      <c r="II12" s="76"/>
      <c r="IJ12" s="76"/>
      <c r="IK12" s="76"/>
      <c r="IL12" s="76"/>
      <c r="IM12" s="76"/>
      <c r="IN12" s="76"/>
      <c r="IO12" s="76"/>
      <c r="IP12" s="76"/>
    </row>
    <row r="13" spans="1:250" ht="14.45" customHeight="1">
      <c r="A13" s="79">
        <v>11</v>
      </c>
      <c r="B13" s="80">
        <v>0.53472222222222221</v>
      </c>
      <c r="C13" s="79">
        <v>21</v>
      </c>
      <c r="D13" s="78" t="s">
        <v>86</v>
      </c>
      <c r="E13" s="77" t="s">
        <v>4167</v>
      </c>
      <c r="F13" s="76">
        <v>1977</v>
      </c>
      <c r="G13" s="76"/>
      <c r="H13" s="13">
        <f>VLOOKUP(I13,id!$A:$C,3,0)</f>
        <v>136</v>
      </c>
      <c r="I13" s="13" t="str">
        <f t="shared" si="0"/>
        <v>KuczaJarosław1977</v>
      </c>
      <c r="J13" s="9" t="str">
        <f t="shared" si="1"/>
        <v>Kucza</v>
      </c>
      <c r="K13" s="70" t="str">
        <f t="shared" si="2"/>
        <v>Jarosław</v>
      </c>
      <c r="L13" s="9"/>
      <c r="M13" s="9">
        <f t="shared" si="3"/>
        <v>1977</v>
      </c>
      <c r="N13" s="9">
        <f t="shared" ref="N13:N23" si="7">N12*IF(R13&lt;1,R13,IF(S13&lt;1,S13,IF(Q13&lt;1,Q13,IF(P13&lt;1,P13,1))))</f>
        <v>58.474576271186464</v>
      </c>
      <c r="O13" s="19"/>
      <c r="P13" s="9">
        <f t="shared" ref="P13:P23" si="8">B12/B13</f>
        <v>0.9974025974025974</v>
      </c>
      <c r="Q13" s="9">
        <f t="shared" ref="Q13:Q23" si="9">C13/C12</f>
        <v>0.95454545454545459</v>
      </c>
      <c r="R13" s="9">
        <v>1</v>
      </c>
      <c r="S13" s="9">
        <v>1</v>
      </c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  <c r="GS13" s="76"/>
      <c r="GT13" s="76"/>
      <c r="GU13" s="76"/>
      <c r="GV13" s="76"/>
      <c r="GW13" s="76"/>
      <c r="GX13" s="76"/>
      <c r="GY13" s="76"/>
      <c r="GZ13" s="76"/>
      <c r="HA13" s="76"/>
      <c r="HB13" s="76"/>
      <c r="HC13" s="76"/>
      <c r="HD13" s="76"/>
      <c r="HE13" s="76"/>
      <c r="HF13" s="76"/>
      <c r="HG13" s="76"/>
      <c r="HH13" s="76"/>
      <c r="HI13" s="76"/>
      <c r="HJ13" s="76"/>
      <c r="HK13" s="76"/>
      <c r="HL13" s="76"/>
      <c r="HM13" s="76"/>
      <c r="HN13" s="76"/>
      <c r="HO13" s="76"/>
      <c r="HP13" s="76"/>
      <c r="HQ13" s="76"/>
      <c r="HR13" s="76"/>
      <c r="HS13" s="76"/>
      <c r="HT13" s="76"/>
      <c r="HU13" s="76"/>
      <c r="HV13" s="76"/>
      <c r="HW13" s="76"/>
      <c r="HX13" s="76"/>
      <c r="HY13" s="76"/>
      <c r="HZ13" s="76"/>
      <c r="IA13" s="76"/>
      <c r="IB13" s="76"/>
      <c r="IC13" s="76"/>
      <c r="ID13" s="76"/>
      <c r="IE13" s="76"/>
      <c r="IF13" s="76"/>
      <c r="IG13" s="76"/>
      <c r="IH13" s="76"/>
      <c r="II13" s="76"/>
      <c r="IJ13" s="76"/>
      <c r="IK13" s="76"/>
      <c r="IL13" s="76"/>
      <c r="IM13" s="76"/>
      <c r="IN13" s="76"/>
      <c r="IO13" s="76"/>
      <c r="IP13" s="76"/>
    </row>
    <row r="14" spans="1:250" ht="14.45" customHeight="1">
      <c r="A14" s="79">
        <v>12</v>
      </c>
      <c r="B14" s="80">
        <v>0.53749999999999998</v>
      </c>
      <c r="C14" s="79">
        <v>20</v>
      </c>
      <c r="D14" s="78" t="s">
        <v>17</v>
      </c>
      <c r="E14" s="77" t="s">
        <v>235</v>
      </c>
      <c r="F14" s="76">
        <v>1977</v>
      </c>
      <c r="G14" s="76"/>
      <c r="H14" s="13">
        <f>VLOOKUP(I14,id!$A:$C,3,0)</f>
        <v>160</v>
      </c>
      <c r="I14" s="13" t="str">
        <f t="shared" si="0"/>
        <v>GryszkalisMarcin1977</v>
      </c>
      <c r="J14" s="9" t="str">
        <f t="shared" si="1"/>
        <v>Gryszkalis</v>
      </c>
      <c r="K14" s="70" t="str">
        <f t="shared" si="2"/>
        <v>Marcin</v>
      </c>
      <c r="L14" s="9"/>
      <c r="M14" s="9">
        <f t="shared" si="3"/>
        <v>1977</v>
      </c>
      <c r="N14" s="9">
        <f t="shared" si="7"/>
        <v>55.6900726392252</v>
      </c>
      <c r="O14" s="19"/>
      <c r="P14" s="9">
        <f t="shared" si="8"/>
        <v>0.99483204134366932</v>
      </c>
      <c r="Q14" s="9">
        <f t="shared" si="9"/>
        <v>0.95238095238095233</v>
      </c>
      <c r="R14" s="9">
        <v>1</v>
      </c>
      <c r="S14" s="9">
        <v>1</v>
      </c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  <c r="GS14" s="76"/>
      <c r="GT14" s="76"/>
      <c r="GU14" s="76"/>
      <c r="GV14" s="76"/>
      <c r="GW14" s="76"/>
      <c r="GX14" s="76"/>
      <c r="GY14" s="76"/>
      <c r="GZ14" s="76"/>
      <c r="HA14" s="76"/>
      <c r="HB14" s="76"/>
      <c r="HC14" s="76"/>
      <c r="HD14" s="76"/>
      <c r="HE14" s="76"/>
      <c r="HF14" s="76"/>
      <c r="HG14" s="76"/>
      <c r="HH14" s="76"/>
      <c r="HI14" s="76"/>
      <c r="HJ14" s="76"/>
      <c r="HK14" s="76"/>
      <c r="HL14" s="76"/>
      <c r="HM14" s="76"/>
      <c r="HN14" s="76"/>
      <c r="HO14" s="76"/>
      <c r="HP14" s="76"/>
      <c r="HQ14" s="76"/>
      <c r="HR14" s="76"/>
      <c r="HS14" s="76"/>
      <c r="HT14" s="76"/>
      <c r="HU14" s="76"/>
      <c r="HV14" s="76"/>
      <c r="HW14" s="76"/>
      <c r="HX14" s="76"/>
      <c r="HY14" s="76"/>
      <c r="HZ14" s="76"/>
      <c r="IA14" s="76"/>
      <c r="IB14" s="76"/>
      <c r="IC14" s="76"/>
      <c r="ID14" s="76"/>
      <c r="IE14" s="76"/>
      <c r="IF14" s="76"/>
      <c r="IG14" s="76"/>
      <c r="IH14" s="76"/>
      <c r="II14" s="76"/>
      <c r="IJ14" s="76"/>
      <c r="IK14" s="76"/>
      <c r="IL14" s="76"/>
      <c r="IM14" s="76"/>
      <c r="IN14" s="76"/>
      <c r="IO14" s="76"/>
      <c r="IP14" s="76"/>
    </row>
    <row r="15" spans="1:250" ht="14.45" customHeight="1">
      <c r="A15" s="79">
        <v>13</v>
      </c>
      <c r="B15" s="80">
        <v>0.57430555555555551</v>
      </c>
      <c r="C15" s="79">
        <v>20</v>
      </c>
      <c r="D15" s="78" t="s">
        <v>135</v>
      </c>
      <c r="E15" s="77" t="s">
        <v>221</v>
      </c>
      <c r="F15" s="76">
        <v>1973</v>
      </c>
      <c r="G15" s="76"/>
      <c r="H15" s="13">
        <f>VLOOKUP(I15,id!$A:$C,3,0)</f>
        <v>151</v>
      </c>
      <c r="I15" s="13" t="str">
        <f t="shared" si="0"/>
        <v>StaszewskiDaniel1973</v>
      </c>
      <c r="J15" s="9" t="str">
        <f t="shared" si="1"/>
        <v>Staszewski</v>
      </c>
      <c r="K15" s="70" t="str">
        <f t="shared" si="2"/>
        <v>Daniel</v>
      </c>
      <c r="L15" s="9"/>
      <c r="M15" s="9">
        <f t="shared" si="3"/>
        <v>1973</v>
      </c>
      <c r="N15" s="9">
        <f t="shared" si="7"/>
        <v>52.121059519661799</v>
      </c>
      <c r="O15" s="19"/>
      <c r="P15" s="9">
        <f t="shared" si="8"/>
        <v>0.93591293833131806</v>
      </c>
      <c r="Q15" s="9">
        <f t="shared" si="9"/>
        <v>1</v>
      </c>
      <c r="R15" s="9">
        <v>1</v>
      </c>
      <c r="S15" s="9">
        <v>1</v>
      </c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  <c r="GS15" s="76"/>
      <c r="GT15" s="76"/>
      <c r="GU15" s="76"/>
      <c r="GV15" s="76"/>
      <c r="GW15" s="76"/>
      <c r="GX15" s="76"/>
      <c r="GY15" s="76"/>
      <c r="GZ15" s="76"/>
      <c r="HA15" s="76"/>
      <c r="HB15" s="76"/>
      <c r="HC15" s="76"/>
      <c r="HD15" s="76"/>
      <c r="HE15" s="76"/>
      <c r="HF15" s="76"/>
      <c r="HG15" s="76"/>
      <c r="HH15" s="76"/>
      <c r="HI15" s="76"/>
      <c r="HJ15" s="76"/>
      <c r="HK15" s="76"/>
      <c r="HL15" s="76"/>
      <c r="HM15" s="76"/>
      <c r="HN15" s="76"/>
      <c r="HO15" s="76"/>
      <c r="HP15" s="76"/>
      <c r="HQ15" s="76"/>
      <c r="HR15" s="76"/>
      <c r="HS15" s="76"/>
      <c r="HT15" s="76"/>
      <c r="HU15" s="76"/>
      <c r="HV15" s="76"/>
      <c r="HW15" s="76"/>
      <c r="HX15" s="76"/>
      <c r="HY15" s="76"/>
      <c r="HZ15" s="76"/>
      <c r="IA15" s="76"/>
      <c r="IB15" s="76"/>
      <c r="IC15" s="76"/>
      <c r="ID15" s="76"/>
      <c r="IE15" s="76"/>
      <c r="IF15" s="76"/>
      <c r="IG15" s="76"/>
      <c r="IH15" s="76"/>
      <c r="II15" s="76"/>
      <c r="IJ15" s="76"/>
      <c r="IK15" s="76"/>
      <c r="IL15" s="76"/>
      <c r="IM15" s="76"/>
      <c r="IN15" s="76"/>
      <c r="IO15" s="76"/>
      <c r="IP15" s="76"/>
    </row>
    <row r="16" spans="1:250" ht="14.45" customHeight="1">
      <c r="A16" s="79">
        <v>14</v>
      </c>
      <c r="B16" s="80">
        <v>0.49513888888888885</v>
      </c>
      <c r="C16" s="79">
        <v>19</v>
      </c>
      <c r="D16" s="78" t="s">
        <v>79</v>
      </c>
      <c r="E16" s="77" t="s">
        <v>5071</v>
      </c>
      <c r="F16" s="76">
        <v>1985</v>
      </c>
      <c r="G16" s="76"/>
      <c r="H16" s="13">
        <f>VLOOKUP(I16,id!$A:$C,3,0)</f>
        <v>188</v>
      </c>
      <c r="I16" s="13" t="str">
        <f t="shared" si="0"/>
        <v>SamborowskiAdam1985</v>
      </c>
      <c r="J16" s="9" t="str">
        <f t="shared" si="1"/>
        <v>Samborowski</v>
      </c>
      <c r="K16" s="70" t="str">
        <f t="shared" si="2"/>
        <v>Adam</v>
      </c>
      <c r="L16" s="9"/>
      <c r="M16" s="9">
        <f t="shared" si="3"/>
        <v>1985</v>
      </c>
      <c r="N16" s="9">
        <f t="shared" si="7"/>
        <v>49.515006543678709</v>
      </c>
      <c r="O16" s="19"/>
      <c r="P16" s="9">
        <f t="shared" si="8"/>
        <v>1.1598877980364657</v>
      </c>
      <c r="Q16" s="9">
        <f t="shared" si="9"/>
        <v>0.95</v>
      </c>
      <c r="R16" s="9">
        <v>1</v>
      </c>
      <c r="S16" s="9">
        <v>1</v>
      </c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</row>
    <row r="17" spans="1:250" ht="14.45" customHeight="1">
      <c r="A17" s="79">
        <v>15</v>
      </c>
      <c r="B17" s="80">
        <v>0.29583333333333334</v>
      </c>
      <c r="C17" s="79">
        <v>16</v>
      </c>
      <c r="D17" s="78" t="s">
        <v>59</v>
      </c>
      <c r="E17" s="77" t="s">
        <v>5069</v>
      </c>
      <c r="F17" s="76">
        <v>1972</v>
      </c>
      <c r="G17" s="76"/>
      <c r="H17" s="13">
        <f>VLOOKUP(I17,id!$A:$C,3,0)</f>
        <v>187</v>
      </c>
      <c r="I17" s="13" t="str">
        <f t="shared" si="0"/>
        <v>BułkaŁukasz1972</v>
      </c>
      <c r="J17" s="9" t="str">
        <f t="shared" si="1"/>
        <v>Bułka</v>
      </c>
      <c r="K17" s="70" t="str">
        <f t="shared" si="2"/>
        <v>Łukasz</v>
      </c>
      <c r="L17" s="9"/>
      <c r="M17" s="9">
        <f t="shared" si="3"/>
        <v>1972</v>
      </c>
      <c r="N17" s="9">
        <f t="shared" si="7"/>
        <v>41.696847615729439</v>
      </c>
      <c r="O17" s="19"/>
      <c r="P17" s="9">
        <f t="shared" si="8"/>
        <v>1.6737089201877933</v>
      </c>
      <c r="Q17" s="9">
        <f t="shared" si="9"/>
        <v>0.84210526315789469</v>
      </c>
      <c r="R17" s="9">
        <v>1</v>
      </c>
      <c r="S17" s="9">
        <v>1</v>
      </c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</row>
    <row r="18" spans="1:250" ht="14.45" customHeight="1">
      <c r="A18" s="79">
        <v>16</v>
      </c>
      <c r="B18" s="80">
        <v>0.44097222222222227</v>
      </c>
      <c r="C18" s="79">
        <v>14</v>
      </c>
      <c r="D18" s="78" t="s">
        <v>15</v>
      </c>
      <c r="E18" s="77" t="s">
        <v>4077</v>
      </c>
      <c r="F18" s="76">
        <v>1987</v>
      </c>
      <c r="G18" s="76"/>
      <c r="H18" s="13">
        <f>VLOOKUP(I18,id!$A:$C,3,0)</f>
        <v>254</v>
      </c>
      <c r="I18" s="13" t="str">
        <f t="shared" si="0"/>
        <v>KuźniarowiczPiotr1987</v>
      </c>
      <c r="J18" s="9" t="str">
        <f t="shared" si="1"/>
        <v>Kuźniarowicz</v>
      </c>
      <c r="K18" s="70" t="str">
        <f t="shared" si="2"/>
        <v>Piotr</v>
      </c>
      <c r="L18" s="9"/>
      <c r="M18" s="9">
        <f t="shared" si="3"/>
        <v>1987</v>
      </c>
      <c r="N18" s="9">
        <f t="shared" si="7"/>
        <v>36.484741663763259</v>
      </c>
      <c r="O18" s="19"/>
      <c r="P18" s="9">
        <f t="shared" si="8"/>
        <v>0.67086614173228343</v>
      </c>
      <c r="Q18" s="9">
        <f t="shared" si="9"/>
        <v>0.875</v>
      </c>
      <c r="R18" s="9">
        <v>1</v>
      </c>
      <c r="S18" s="9">
        <v>1</v>
      </c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</row>
    <row r="19" spans="1:250" ht="14.45" customHeight="1">
      <c r="A19" s="79">
        <v>17</v>
      </c>
      <c r="B19" s="80">
        <v>0.57847222222222217</v>
      </c>
      <c r="C19" s="79">
        <v>14</v>
      </c>
      <c r="D19" s="78" t="s">
        <v>19</v>
      </c>
      <c r="E19" s="77" t="s">
        <v>18</v>
      </c>
      <c r="F19" s="76">
        <v>1964</v>
      </c>
      <c r="G19" s="76"/>
      <c r="H19" s="13">
        <f>VLOOKUP(I19,id!$A:$C,3,0)</f>
        <v>24</v>
      </c>
      <c r="I19" s="13" t="str">
        <f t="shared" si="0"/>
        <v>LiszkaGrzegorz1964</v>
      </c>
      <c r="J19" s="9" t="str">
        <f t="shared" si="1"/>
        <v>Liszka</v>
      </c>
      <c r="K19" s="70" t="str">
        <f t="shared" si="2"/>
        <v>Grzegorz</v>
      </c>
      <c r="L19" s="9"/>
      <c r="M19" s="9">
        <f t="shared" si="3"/>
        <v>1964</v>
      </c>
      <c r="N19" s="9">
        <f t="shared" si="7"/>
        <v>27.812498147046426</v>
      </c>
      <c r="O19" s="19"/>
      <c r="P19" s="9">
        <f t="shared" si="8"/>
        <v>0.76230492196878763</v>
      </c>
      <c r="Q19" s="9">
        <f t="shared" si="9"/>
        <v>1</v>
      </c>
      <c r="R19" s="9">
        <v>1</v>
      </c>
      <c r="S19" s="9">
        <v>1</v>
      </c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</row>
    <row r="20" spans="1:250" ht="14.45" customHeight="1">
      <c r="A20" s="79">
        <v>18</v>
      </c>
      <c r="B20" s="80">
        <v>0.53611111111111109</v>
      </c>
      <c r="C20" s="79">
        <v>13</v>
      </c>
      <c r="D20" s="78" t="s">
        <v>16</v>
      </c>
      <c r="E20" s="77" t="s">
        <v>262</v>
      </c>
      <c r="F20" s="76">
        <v>1979</v>
      </c>
      <c r="G20" s="76"/>
      <c r="H20" s="13">
        <f>VLOOKUP(I20,id!$A:$C,3,0)</f>
        <v>58</v>
      </c>
      <c r="I20" s="13" t="str">
        <f t="shared" ref="I20:I23" si="10">J20&amp;K20&amp;M20</f>
        <v>BrudłoPaweł1979</v>
      </c>
      <c r="J20" s="9" t="str">
        <f t="shared" ref="J20:J23" si="11">E20</f>
        <v>Brudło</v>
      </c>
      <c r="K20" s="70" t="str">
        <f t="shared" ref="K20:K23" si="12">D20</f>
        <v>Paweł</v>
      </c>
      <c r="L20" s="9"/>
      <c r="M20" s="9">
        <f t="shared" ref="M20:M23" si="13">F20</f>
        <v>1979</v>
      </c>
      <c r="N20" s="9">
        <f t="shared" si="7"/>
        <v>25.82589113654311</v>
      </c>
      <c r="O20" s="19"/>
      <c r="P20" s="9">
        <f t="shared" si="8"/>
        <v>1.0790155440414506</v>
      </c>
      <c r="Q20" s="9">
        <f t="shared" si="9"/>
        <v>0.9285714285714286</v>
      </c>
      <c r="R20" s="9">
        <v>1</v>
      </c>
      <c r="S20" s="9">
        <v>1</v>
      </c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</row>
    <row r="21" spans="1:250" ht="14.45" customHeight="1">
      <c r="A21" s="79">
        <v>19</v>
      </c>
      <c r="B21" s="80">
        <v>0.49444444444444446</v>
      </c>
      <c r="C21" s="79">
        <v>11</v>
      </c>
      <c r="D21" s="78" t="s">
        <v>15</v>
      </c>
      <c r="E21" s="77" t="s">
        <v>5082</v>
      </c>
      <c r="F21" s="76">
        <v>1967</v>
      </c>
      <c r="G21" s="76"/>
      <c r="H21" s="13">
        <f>VLOOKUP(I21,id!$A:$C,3,0)</f>
        <v>198</v>
      </c>
      <c r="I21" s="13" t="str">
        <f t="shared" si="10"/>
        <v>ZwonekPiotr1967</v>
      </c>
      <c r="J21" s="9" t="str">
        <f t="shared" si="11"/>
        <v>Zwonek</v>
      </c>
      <c r="K21" s="70" t="str">
        <f t="shared" si="12"/>
        <v>Piotr</v>
      </c>
      <c r="L21" s="9"/>
      <c r="M21" s="9">
        <f t="shared" si="13"/>
        <v>1967</v>
      </c>
      <c r="N21" s="9">
        <f t="shared" si="7"/>
        <v>21.852677115536476</v>
      </c>
      <c r="O21" s="19"/>
      <c r="P21" s="9">
        <f t="shared" si="8"/>
        <v>1.0842696629213482</v>
      </c>
      <c r="Q21" s="9">
        <f t="shared" si="9"/>
        <v>0.84615384615384615</v>
      </c>
      <c r="R21" s="9">
        <v>1</v>
      </c>
      <c r="S21" s="9">
        <v>1</v>
      </c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</row>
    <row r="22" spans="1:250" ht="14.45" customHeight="1">
      <c r="A22" s="79">
        <v>20</v>
      </c>
      <c r="B22" s="80">
        <v>0.31319444444444444</v>
      </c>
      <c r="C22" s="79">
        <v>9</v>
      </c>
      <c r="D22" s="78" t="s">
        <v>223</v>
      </c>
      <c r="E22" s="77" t="s">
        <v>224</v>
      </c>
      <c r="F22" s="76">
        <v>1978</v>
      </c>
      <c r="G22" s="76"/>
      <c r="H22" s="13">
        <f>VLOOKUP(I22,id!$A:$C,3,0)</f>
        <v>191</v>
      </c>
      <c r="I22" s="13" t="str">
        <f t="shared" si="10"/>
        <v>KorzecStaszek1978</v>
      </c>
      <c r="J22" s="9" t="str">
        <f t="shared" si="11"/>
        <v>Korzec</v>
      </c>
      <c r="K22" s="70" t="str">
        <f t="shared" si="12"/>
        <v>Staszek</v>
      </c>
      <c r="L22" s="9"/>
      <c r="M22" s="9">
        <f t="shared" si="13"/>
        <v>1978</v>
      </c>
      <c r="N22" s="9">
        <f t="shared" si="7"/>
        <v>17.879463094529847</v>
      </c>
      <c r="O22" s="19"/>
      <c r="P22" s="9">
        <f t="shared" si="8"/>
        <v>1.5787139689578715</v>
      </c>
      <c r="Q22" s="9">
        <f t="shared" si="9"/>
        <v>0.81818181818181823</v>
      </c>
      <c r="R22" s="9">
        <v>1</v>
      </c>
      <c r="S22" s="9">
        <v>1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</row>
    <row r="23" spans="1:250" ht="14.45" customHeight="1">
      <c r="A23" s="79">
        <v>21</v>
      </c>
      <c r="B23" s="80">
        <v>0.54027777777777775</v>
      </c>
      <c r="C23" s="79">
        <v>8</v>
      </c>
      <c r="D23" s="78" t="s">
        <v>147</v>
      </c>
      <c r="E23" s="77" t="s">
        <v>914</v>
      </c>
      <c r="F23" s="76">
        <v>1959</v>
      </c>
      <c r="G23" s="76"/>
      <c r="H23" s="13">
        <f>VLOOKUP(I23,id!$A:$C,3,0)</f>
        <v>170</v>
      </c>
      <c r="I23" s="13" t="str">
        <f t="shared" si="10"/>
        <v>MałodobryWojciech1959</v>
      </c>
      <c r="J23" s="9" t="str">
        <f t="shared" si="11"/>
        <v>Małodobry</v>
      </c>
      <c r="K23" s="70" t="str">
        <f t="shared" si="12"/>
        <v>Wojciech</v>
      </c>
      <c r="L23" s="9"/>
      <c r="M23" s="9">
        <f t="shared" si="13"/>
        <v>1959</v>
      </c>
      <c r="N23" s="9">
        <f t="shared" si="7"/>
        <v>15.89285608402653</v>
      </c>
      <c r="O23" s="19"/>
      <c r="P23" s="9">
        <f t="shared" si="8"/>
        <v>0.57969151670951158</v>
      </c>
      <c r="Q23" s="9">
        <f t="shared" si="9"/>
        <v>0.88888888888888884</v>
      </c>
      <c r="R23" s="9">
        <v>1</v>
      </c>
      <c r="S23" s="9">
        <v>1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</row>
    <row r="24" spans="1:250">
      <c r="A24" s="113"/>
      <c r="B24" s="112"/>
      <c r="C24" s="113"/>
      <c r="D24" s="113"/>
      <c r="E24" s="114"/>
    </row>
    <row r="25" spans="1:250">
      <c r="A25" s="113"/>
      <c r="B25" s="112"/>
      <c r="C25" s="113"/>
      <c r="D25" s="113"/>
      <c r="E25" s="114"/>
    </row>
    <row r="26" spans="1:250">
      <c r="A26" s="113"/>
      <c r="B26" s="112"/>
      <c r="C26" s="113"/>
      <c r="D26" s="113"/>
      <c r="E26" s="114"/>
    </row>
    <row r="27" spans="1:250">
      <c r="A27" s="113"/>
      <c r="B27" s="112"/>
      <c r="C27" s="113"/>
      <c r="D27" s="113"/>
      <c r="E27" s="114"/>
    </row>
    <row r="28" spans="1:250">
      <c r="A28" s="113"/>
      <c r="B28" s="112"/>
      <c r="C28" s="113"/>
      <c r="D28" s="113"/>
      <c r="E28" s="114"/>
    </row>
    <row r="29" spans="1:250">
      <c r="A29" s="113"/>
      <c r="B29" s="112"/>
      <c r="C29" s="113"/>
      <c r="D29" s="113"/>
      <c r="E29" s="114"/>
    </row>
    <row r="30" spans="1:250">
      <c r="A30" s="113"/>
      <c r="B30" s="112"/>
      <c r="C30" s="113"/>
      <c r="D30" s="113"/>
      <c r="E30" s="114"/>
    </row>
    <row r="31" spans="1:250">
      <c r="A31" s="113"/>
      <c r="B31" s="112"/>
      <c r="C31" s="113"/>
      <c r="D31" s="113"/>
      <c r="E31" s="114"/>
    </row>
    <row r="32" spans="1:250">
      <c r="A32" s="113"/>
      <c r="B32" s="112"/>
      <c r="C32" s="113"/>
      <c r="D32" s="113"/>
      <c r="E32" s="114"/>
    </row>
    <row r="33" spans="1:5">
      <c r="A33" s="113"/>
      <c r="B33" s="112"/>
      <c r="C33" s="113"/>
      <c r="D33" s="113"/>
      <c r="E33" s="114"/>
    </row>
    <row r="34" spans="1:5">
      <c r="A34" s="113"/>
      <c r="B34" s="112"/>
      <c r="C34" s="113"/>
      <c r="D34" s="113"/>
      <c r="E34" s="114"/>
    </row>
    <row r="35" spans="1:5">
      <c r="A35" s="113"/>
      <c r="B35" s="112"/>
      <c r="C35" s="113"/>
      <c r="D35" s="113"/>
      <c r="E35" s="114"/>
    </row>
    <row r="36" spans="1:5">
      <c r="A36" s="113"/>
      <c r="B36" s="112"/>
      <c r="C36" s="113"/>
      <c r="D36" s="113"/>
      <c r="E36" s="114"/>
    </row>
    <row r="37" spans="1:5">
      <c r="A37" s="113"/>
      <c r="B37" s="112"/>
      <c r="C37" s="113"/>
      <c r="D37" s="113"/>
      <c r="E37" s="114"/>
    </row>
    <row r="38" spans="1:5">
      <c r="A38" s="113"/>
      <c r="B38" s="112"/>
      <c r="C38" s="113"/>
      <c r="D38" s="113"/>
      <c r="E38" s="114"/>
    </row>
    <row r="39" spans="1:5">
      <c r="A39" s="113"/>
      <c r="B39" s="112"/>
      <c r="C39" s="113"/>
      <c r="D39" s="113"/>
      <c r="E39" s="114"/>
    </row>
    <row r="40" spans="1:5">
      <c r="A40" s="113"/>
      <c r="B40" s="112"/>
      <c r="C40" s="113"/>
      <c r="D40" s="113"/>
      <c r="E40" s="114"/>
    </row>
  </sheetData>
  <pageMargins left="0" right="0" top="0.13888888888888901" bottom="0.13888888888888901" header="0" footer="0"/>
  <pageSetup paperSize="0" scale="0" orientation="portrait" usePrinterDefaults="0" useFirstPageNumber="1" horizontalDpi="0" verticalDpi="0" copies="0"/>
  <headerFooter>
    <oddHeader>&amp;C&amp;10&amp;A</oddHeader>
    <oddFooter>&amp;C&amp;10Page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8"/>
  <sheetViews>
    <sheetView workbookViewId="0">
      <selection activeCell="J3" sqref="J3:J6"/>
    </sheetView>
  </sheetViews>
  <sheetFormatPr defaultColWidth="14.42578125" defaultRowHeight="15.75" customHeight="1"/>
  <cols>
    <col min="1" max="1" width="8.7109375" style="106" customWidth="1"/>
    <col min="2" max="2" width="8.28515625" style="106" customWidth="1"/>
    <col min="3" max="3" width="4" style="106" customWidth="1"/>
    <col min="4" max="4" width="10.5703125" style="106" bestFit="1" customWidth="1"/>
    <col min="5" max="5" width="13.42578125" style="106" bestFit="1" customWidth="1"/>
    <col min="6" max="6" width="33.42578125" style="106" customWidth="1"/>
    <col min="7" max="7" width="20.28515625" style="106" customWidth="1"/>
    <col min="8" max="8" width="4.42578125" style="106" customWidth="1"/>
    <col min="9" max="9" width="8.7109375" style="106" customWidth="1"/>
    <col min="10" max="10" width="8.140625" style="106" customWidth="1"/>
    <col min="11" max="11" width="6.85546875" style="106" bestFit="1" customWidth="1"/>
    <col min="12" max="12" width="4.42578125" style="106" customWidth="1"/>
    <col min="13" max="13" width="5" style="106" bestFit="1" customWidth="1"/>
    <col min="14" max="18" width="14.42578125" style="106"/>
    <col min="19" max="19" width="12" style="106" bestFit="1" customWidth="1"/>
    <col min="20" max="20" width="3.7109375" style="106" customWidth="1"/>
    <col min="21" max="21" width="9.28515625" style="106" customWidth="1"/>
    <col min="22" max="22" width="7.7109375" style="106" customWidth="1"/>
    <col min="23" max="23" width="8.140625" style="106" customWidth="1"/>
    <col min="24" max="24" width="8.5703125" style="106" customWidth="1"/>
    <col min="25" max="16384" width="14.42578125" style="106"/>
  </cols>
  <sheetData>
    <row r="1" spans="1:24" ht="18.75" customHeight="1"/>
    <row r="2" spans="1:24" ht="34.5" customHeight="1">
      <c r="A2" t="s">
        <v>3448</v>
      </c>
      <c r="B2" t="s">
        <v>4154</v>
      </c>
      <c r="C2" t="s">
        <v>3487</v>
      </c>
      <c r="D2" t="s">
        <v>157</v>
      </c>
      <c r="E2" t="s">
        <v>95</v>
      </c>
      <c r="F2" t="s">
        <v>3446</v>
      </c>
      <c r="G2" t="s">
        <v>3489</v>
      </c>
      <c r="H2" t="s">
        <v>808</v>
      </c>
      <c r="I2" t="s">
        <v>3453</v>
      </c>
      <c r="J2" t="s">
        <v>3452</v>
      </c>
      <c r="K2" t="s">
        <v>889</v>
      </c>
      <c r="M2" s="13" t="s">
        <v>67</v>
      </c>
      <c r="N2" s="13" t="s">
        <v>68</v>
      </c>
      <c r="O2" s="9" t="s">
        <v>95</v>
      </c>
      <c r="P2" s="9" t="s">
        <v>96</v>
      </c>
      <c r="Q2" s="9" t="s">
        <v>71</v>
      </c>
      <c r="R2" s="9" t="s">
        <v>69</v>
      </c>
      <c r="S2" s="9" t="s">
        <v>40</v>
      </c>
      <c r="T2" s="9"/>
      <c r="U2" s="9" t="s">
        <v>37</v>
      </c>
      <c r="V2" s="9" t="s">
        <v>38</v>
      </c>
      <c r="W2" s="9" t="s">
        <v>31</v>
      </c>
      <c r="X2" s="9" t="s">
        <v>39</v>
      </c>
    </row>
    <row r="3" spans="1:24" ht="12.75">
      <c r="A3">
        <v>20</v>
      </c>
      <c r="B3">
        <v>1</v>
      </c>
      <c r="C3">
        <v>13</v>
      </c>
      <c r="D3" t="s">
        <v>57</v>
      </c>
      <c r="E3" t="s">
        <v>56</v>
      </c>
      <c r="F3" t="s">
        <v>132</v>
      </c>
      <c r="G3" t="s">
        <v>4739</v>
      </c>
      <c r="H3" t="s">
        <v>0</v>
      </c>
      <c r="I3">
        <v>22</v>
      </c>
      <c r="J3" s="82">
        <v>0.346712962962963</v>
      </c>
      <c r="K3">
        <v>1981</v>
      </c>
      <c r="M3" s="13">
        <f>VLOOKUP(N3,id!$A:$C,3,0)</f>
        <v>97</v>
      </c>
      <c r="N3" s="13" t="str">
        <f t="shared" ref="N3:N6" si="0">O3&amp;P3&amp;R3</f>
        <v>BlankDanuta1981</v>
      </c>
      <c r="O3" s="9" t="str">
        <f t="shared" ref="O3:O6" si="1">E3</f>
        <v>Blank</v>
      </c>
      <c r="P3" s="9" t="str">
        <f t="shared" ref="P3:P6" si="2">D3</f>
        <v>Danuta</v>
      </c>
      <c r="Q3" s="9" t="str">
        <f t="shared" ref="Q3:Q6" si="3">F3</f>
        <v>Towanda</v>
      </c>
      <c r="R3" s="9">
        <f t="shared" ref="R3:R6" si="4">K3</f>
        <v>1981</v>
      </c>
      <c r="S3" s="9">
        <v>100</v>
      </c>
      <c r="T3" s="9"/>
      <c r="U3" s="9"/>
      <c r="V3" s="9"/>
      <c r="W3" s="9"/>
      <c r="X3" s="9"/>
    </row>
    <row r="4" spans="1:24" ht="12.75">
      <c r="A4">
        <v>23</v>
      </c>
      <c r="B4">
        <v>2</v>
      </c>
      <c r="C4">
        <v>20</v>
      </c>
      <c r="D4" t="s">
        <v>329</v>
      </c>
      <c r="E4" t="s">
        <v>226</v>
      </c>
      <c r="F4" t="s">
        <v>330</v>
      </c>
      <c r="G4" t="s">
        <v>1307</v>
      </c>
      <c r="H4" t="s">
        <v>0</v>
      </c>
      <c r="I4">
        <v>22</v>
      </c>
      <c r="J4" s="82">
        <v>0.35005787037037034</v>
      </c>
      <c r="K4">
        <v>1975</v>
      </c>
      <c r="M4" s="13">
        <f>VLOOKUP(N4,id!$A:$C,3,0)</f>
        <v>96</v>
      </c>
      <c r="N4" s="13" t="str">
        <f t="shared" si="0"/>
        <v>AdamczykEwa1975</v>
      </c>
      <c r="O4" s="9" t="str">
        <f t="shared" si="1"/>
        <v>Adamczyk</v>
      </c>
      <c r="P4" s="9" t="str">
        <f t="shared" si="2"/>
        <v>Ewa</v>
      </c>
      <c r="Q4" s="9" t="str">
        <f t="shared" si="3"/>
        <v>Zbieranina z Niesięcina</v>
      </c>
      <c r="R4" s="9">
        <f t="shared" si="4"/>
        <v>1975</v>
      </c>
      <c r="S4" s="9">
        <f t="shared" ref="S4:S6" si="5">S3*IF(W4&lt;1,W4,IF(X4&lt;1,X4,IF(V4&lt;1,V4,IF(U4&lt;1,U4,1))))</f>
        <v>99.044470160357108</v>
      </c>
      <c r="T4" s="9"/>
      <c r="U4" s="9">
        <f t="shared" ref="U4:U6" si="6">J3/J4</f>
        <v>0.99044470160357101</v>
      </c>
      <c r="V4" s="9">
        <f t="shared" ref="V4:V6" si="7">I4/I3</f>
        <v>1</v>
      </c>
      <c r="W4" s="9">
        <v>1</v>
      </c>
      <c r="X4" s="9">
        <v>1</v>
      </c>
    </row>
    <row r="5" spans="1:24" ht="12.75">
      <c r="A5">
        <v>39</v>
      </c>
      <c r="B5">
        <v>3</v>
      </c>
      <c r="C5">
        <v>40</v>
      </c>
      <c r="D5" t="s">
        <v>271</v>
      </c>
      <c r="E5" t="s">
        <v>743</v>
      </c>
      <c r="F5" t="s">
        <v>5196</v>
      </c>
      <c r="G5" t="s">
        <v>234</v>
      </c>
      <c r="H5" t="s">
        <v>0</v>
      </c>
      <c r="I5">
        <v>16</v>
      </c>
      <c r="J5" s="82">
        <v>0.34325231481481483</v>
      </c>
      <c r="K5">
        <v>1983</v>
      </c>
      <c r="M5" s="13">
        <f>VLOOKUP(N5,id!$A:$C,3,0)</f>
        <v>105</v>
      </c>
      <c r="N5" s="13" t="str">
        <f t="shared" si="0"/>
        <v>RychlikAnna1983</v>
      </c>
      <c r="O5" s="9" t="str">
        <f t="shared" si="1"/>
        <v>Rychlik</v>
      </c>
      <c r="P5" s="9" t="str">
        <f t="shared" si="2"/>
        <v>Anna</v>
      </c>
      <c r="Q5" s="9" t="str">
        <f t="shared" si="3"/>
        <v>ORIENTakcja</v>
      </c>
      <c r="R5" s="9">
        <f t="shared" si="4"/>
        <v>1983</v>
      </c>
      <c r="S5" s="9">
        <f t="shared" si="5"/>
        <v>72.032341934805174</v>
      </c>
      <c r="T5" s="9"/>
      <c r="U5" s="9">
        <f t="shared" si="6"/>
        <v>1.0198266850996391</v>
      </c>
      <c r="V5" s="9">
        <f t="shared" si="7"/>
        <v>0.72727272727272729</v>
      </c>
      <c r="W5" s="9">
        <v>1</v>
      </c>
      <c r="X5" s="9">
        <v>1</v>
      </c>
    </row>
    <row r="6" spans="1:24" ht="12.75">
      <c r="A6">
        <v>45</v>
      </c>
      <c r="B6">
        <v>4</v>
      </c>
      <c r="C6">
        <v>26</v>
      </c>
      <c r="D6" t="s">
        <v>329</v>
      </c>
      <c r="E6" t="s">
        <v>1536</v>
      </c>
      <c r="F6"/>
      <c r="G6" t="s">
        <v>3411</v>
      </c>
      <c r="H6" t="s">
        <v>0</v>
      </c>
      <c r="I6">
        <v>14</v>
      </c>
      <c r="J6" s="82">
        <v>0.3435185185185185</v>
      </c>
      <c r="K6">
        <v>1974</v>
      </c>
      <c r="M6" s="13">
        <f>VLOOKUP(N6,id!$A:$C,3,0)</f>
        <v>142</v>
      </c>
      <c r="N6" s="13" t="str">
        <f t="shared" si="0"/>
        <v>Urbanik-RedoEwa1974</v>
      </c>
      <c r="O6" s="9" t="str">
        <f t="shared" si="1"/>
        <v>Urbanik-Redo</v>
      </c>
      <c r="P6" s="9" t="str">
        <f t="shared" si="2"/>
        <v>Ewa</v>
      </c>
      <c r="Q6" s="9">
        <f t="shared" si="3"/>
        <v>0</v>
      </c>
      <c r="R6" s="9">
        <f t="shared" si="4"/>
        <v>1974</v>
      </c>
      <c r="S6" s="9">
        <f t="shared" si="5"/>
        <v>63.028299192954528</v>
      </c>
      <c r="T6" s="9"/>
      <c r="U6" s="9">
        <f t="shared" si="6"/>
        <v>0.99922506738544481</v>
      </c>
      <c r="V6" s="9">
        <f t="shared" si="7"/>
        <v>0.875</v>
      </c>
      <c r="W6" s="9">
        <v>1</v>
      </c>
      <c r="X6" s="9">
        <v>1</v>
      </c>
    </row>
    <row r="7" spans="1:24" ht="12.75">
      <c r="A7"/>
      <c r="B7"/>
      <c r="C7"/>
      <c r="D7"/>
      <c r="E7"/>
      <c r="F7"/>
      <c r="G7"/>
      <c r="H7"/>
      <c r="I7"/>
      <c r="J7" s="82"/>
      <c r="K7"/>
      <c r="M7" s="13"/>
      <c r="N7" s="13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12.75">
      <c r="A8"/>
      <c r="B8"/>
      <c r="C8"/>
      <c r="D8"/>
      <c r="E8"/>
      <c r="F8"/>
      <c r="G8"/>
      <c r="H8"/>
      <c r="I8"/>
      <c r="J8" s="82"/>
      <c r="K8"/>
      <c r="M8" s="13"/>
      <c r="N8" s="13"/>
      <c r="O8" s="9"/>
      <c r="P8" s="9"/>
      <c r="Q8" s="9"/>
      <c r="R8" s="9"/>
      <c r="S8" s="9"/>
      <c r="T8" s="9"/>
      <c r="U8" s="9"/>
      <c r="V8" s="9"/>
      <c r="W8" s="9"/>
      <c r="X8" s="9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57"/>
  <sheetViews>
    <sheetView topLeftCell="A32" workbookViewId="0">
      <selection activeCell="J3" sqref="J3:J47"/>
    </sheetView>
  </sheetViews>
  <sheetFormatPr defaultColWidth="14.42578125" defaultRowHeight="15.75" customHeight="1"/>
  <cols>
    <col min="1" max="1" width="8.7109375" style="106" customWidth="1"/>
    <col min="2" max="2" width="8.28515625" style="106" customWidth="1"/>
    <col min="3" max="3" width="4" style="106" customWidth="1"/>
    <col min="4" max="4" width="10.5703125" style="106" bestFit="1" customWidth="1"/>
    <col min="5" max="5" width="13.42578125" style="106" bestFit="1" customWidth="1"/>
    <col min="6" max="6" width="33.42578125" style="106" customWidth="1"/>
    <col min="7" max="7" width="20.28515625" style="106" customWidth="1"/>
    <col min="8" max="8" width="4.42578125" style="106" customWidth="1"/>
    <col min="9" max="9" width="8.7109375" style="106" customWidth="1"/>
    <col min="10" max="10" width="8.140625" style="106" customWidth="1"/>
    <col min="11" max="11" width="6.85546875" style="106" bestFit="1" customWidth="1"/>
    <col min="12" max="12" width="4.42578125" style="106" customWidth="1"/>
    <col min="13" max="13" width="5" style="106" bestFit="1" customWidth="1"/>
    <col min="14" max="18" width="14.42578125" style="106"/>
    <col min="19" max="19" width="12" style="106" bestFit="1" customWidth="1"/>
    <col min="20" max="20" width="3.7109375" style="106" customWidth="1"/>
    <col min="21" max="21" width="9.28515625" style="106" customWidth="1"/>
    <col min="22" max="22" width="7.7109375" style="106" customWidth="1"/>
    <col min="23" max="23" width="8.140625" style="106" customWidth="1"/>
    <col min="24" max="24" width="8.5703125" style="106" customWidth="1"/>
    <col min="25" max="16384" width="14.42578125" style="106"/>
  </cols>
  <sheetData>
    <row r="1" spans="1:24" ht="18.75" customHeight="1"/>
    <row r="2" spans="1:24" ht="34.5" customHeight="1">
      <c r="A2" t="s">
        <v>3448</v>
      </c>
      <c r="B2" t="s">
        <v>4154</v>
      </c>
      <c r="C2" t="s">
        <v>3487</v>
      </c>
      <c r="D2" t="s">
        <v>157</v>
      </c>
      <c r="E2" t="s">
        <v>95</v>
      </c>
      <c r="F2" t="s">
        <v>3446</v>
      </c>
      <c r="G2" t="s">
        <v>3489</v>
      </c>
      <c r="H2" t="s">
        <v>808</v>
      </c>
      <c r="I2" t="s">
        <v>3453</v>
      </c>
      <c r="J2" t="s">
        <v>3452</v>
      </c>
      <c r="K2" t="s">
        <v>889</v>
      </c>
      <c r="M2" s="13" t="s">
        <v>67</v>
      </c>
      <c r="N2" s="13" t="s">
        <v>68</v>
      </c>
      <c r="O2" s="9" t="s">
        <v>95</v>
      </c>
      <c r="P2" s="9" t="s">
        <v>96</v>
      </c>
      <c r="Q2" s="9" t="s">
        <v>71</v>
      </c>
      <c r="R2" s="9" t="s">
        <v>69</v>
      </c>
      <c r="S2" s="9" t="s">
        <v>40</v>
      </c>
      <c r="T2" s="9"/>
      <c r="U2" s="9" t="s">
        <v>37</v>
      </c>
      <c r="V2" s="9" t="s">
        <v>38</v>
      </c>
      <c r="W2" s="9" t="s">
        <v>31</v>
      </c>
      <c r="X2" s="9" t="s">
        <v>39</v>
      </c>
    </row>
    <row r="3" spans="1:24" ht="12.75">
      <c r="A3">
        <v>1</v>
      </c>
      <c r="B3">
        <v>1</v>
      </c>
      <c r="C3">
        <v>38</v>
      </c>
      <c r="D3" t="s">
        <v>73</v>
      </c>
      <c r="E3" t="s">
        <v>74</v>
      </c>
      <c r="F3" t="s">
        <v>4843</v>
      </c>
      <c r="G3" t="s">
        <v>242</v>
      </c>
      <c r="H3" t="s">
        <v>32</v>
      </c>
      <c r="I3">
        <v>24</v>
      </c>
      <c r="J3" s="82">
        <v>0.27766203703703701</v>
      </c>
      <c r="K3">
        <v>1992</v>
      </c>
      <c r="M3" s="13">
        <f>VLOOKUP(N3,id!$A:$C,3,0)</f>
        <v>4</v>
      </c>
      <c r="N3" s="13" t="str">
        <f t="shared" ref="N3:N43" si="0">O3&amp;P3&amp;R3</f>
        <v>JakubekKrystian1992</v>
      </c>
      <c r="O3" s="9" t="str">
        <f>E3</f>
        <v>Jakubek</v>
      </c>
      <c r="P3" s="9" t="str">
        <f>D3</f>
        <v>Krystian</v>
      </c>
      <c r="Q3" s="9" t="str">
        <f>F3</f>
        <v>ULTRAdventure</v>
      </c>
      <c r="R3" s="9">
        <f>K3</f>
        <v>1992</v>
      </c>
      <c r="S3" s="9">
        <v>100</v>
      </c>
      <c r="T3" s="9"/>
      <c r="U3" s="9"/>
      <c r="V3" s="9"/>
      <c r="W3" s="9"/>
      <c r="X3" s="9"/>
    </row>
    <row r="4" spans="1:24" ht="12.75">
      <c r="A4">
        <v>2</v>
      </c>
      <c r="B4">
        <v>2</v>
      </c>
      <c r="C4">
        <v>17</v>
      </c>
      <c r="D4" t="s">
        <v>378</v>
      </c>
      <c r="E4" t="s">
        <v>1284</v>
      </c>
      <c r="F4" t="s">
        <v>822</v>
      </c>
      <c r="G4" t="s">
        <v>3496</v>
      </c>
      <c r="H4" t="s">
        <v>32</v>
      </c>
      <c r="I4">
        <v>24</v>
      </c>
      <c r="J4" s="82">
        <v>0.28005787037037039</v>
      </c>
      <c r="K4">
        <v>1980</v>
      </c>
      <c r="M4" s="13">
        <f>VLOOKUP(N4,id!$A:$C,3,0)</f>
        <v>3</v>
      </c>
      <c r="N4" s="13" t="str">
        <f t="shared" si="0"/>
        <v>ŁosiewiczMariusz1980</v>
      </c>
      <c r="O4" s="9" t="str">
        <f t="shared" ref="O4:O43" si="1">E4</f>
        <v>Łosiewicz</v>
      </c>
      <c r="P4" s="9" t="str">
        <f t="shared" ref="P4:P43" si="2">D4</f>
        <v>Mariusz</v>
      </c>
      <c r="Q4" s="9" t="str">
        <f t="shared" ref="Q4:Q43" si="3">F4</f>
        <v>Morenka Team</v>
      </c>
      <c r="R4" s="9">
        <f t="shared" ref="R4:R43" si="4">K4</f>
        <v>1980</v>
      </c>
      <c r="S4" s="9">
        <f t="shared" ref="S4:S43" si="5">S3*IF(W4&lt;1,W4,IF(X4&lt;1,X4,IF(V4&lt;1,V4,IF(U4&lt;1,U4,1))))</f>
        <v>99.144522048187781</v>
      </c>
      <c r="T4" s="9"/>
      <c r="U4" s="9">
        <f>J3/J4</f>
        <v>0.99144522048187778</v>
      </c>
      <c r="V4" s="9">
        <f>I4/I3</f>
        <v>1</v>
      </c>
      <c r="W4" s="9">
        <v>1</v>
      </c>
      <c r="X4" s="9">
        <v>1</v>
      </c>
    </row>
    <row r="5" spans="1:24" ht="12.75">
      <c r="A5">
        <v>3</v>
      </c>
      <c r="B5">
        <v>3</v>
      </c>
      <c r="C5">
        <v>18</v>
      </c>
      <c r="D5" t="s">
        <v>1362</v>
      </c>
      <c r="E5" t="s">
        <v>1517</v>
      </c>
      <c r="F5" t="s">
        <v>4570</v>
      </c>
      <c r="G5" t="s">
        <v>3707</v>
      </c>
      <c r="H5" t="s">
        <v>32</v>
      </c>
      <c r="I5">
        <v>24</v>
      </c>
      <c r="J5" s="82">
        <v>0.29311342592592593</v>
      </c>
      <c r="K5">
        <v>1989</v>
      </c>
      <c r="M5" s="13">
        <f>VLOOKUP(N5,id!$A:$C,3,0)</f>
        <v>1</v>
      </c>
      <c r="N5" s="13" t="str">
        <f t="shared" si="0"/>
        <v>WesołowskiStefan1989</v>
      </c>
      <c r="O5" s="9" t="str">
        <f t="shared" si="1"/>
        <v>Wesołowski</v>
      </c>
      <c r="P5" s="9" t="str">
        <f t="shared" si="2"/>
        <v>Stefan</v>
      </c>
      <c r="Q5" s="9" t="str">
        <f t="shared" si="3"/>
        <v>Cobra Rajd Team</v>
      </c>
      <c r="R5" s="9">
        <f t="shared" si="4"/>
        <v>1989</v>
      </c>
      <c r="S5" s="9">
        <f t="shared" si="5"/>
        <v>94.728529121421516</v>
      </c>
      <c r="T5" s="9"/>
      <c r="U5" s="9">
        <f t="shared" ref="U5:U43" si="6">J4/J5</f>
        <v>0.95545903257650544</v>
      </c>
      <c r="V5" s="9">
        <f t="shared" ref="V5:V43" si="7">I5/I4</f>
        <v>1</v>
      </c>
      <c r="W5" s="9">
        <v>1</v>
      </c>
      <c r="X5" s="9">
        <v>1</v>
      </c>
    </row>
    <row r="6" spans="1:24" ht="12.75">
      <c r="A6">
        <v>4</v>
      </c>
      <c r="B6">
        <v>4</v>
      </c>
      <c r="C6">
        <v>30</v>
      </c>
      <c r="D6" t="s">
        <v>374</v>
      </c>
      <c r="E6" t="s">
        <v>3729</v>
      </c>
      <c r="F6"/>
      <c r="G6" t="s">
        <v>3718</v>
      </c>
      <c r="H6" t="s">
        <v>32</v>
      </c>
      <c r="I6">
        <v>24</v>
      </c>
      <c r="J6" s="82">
        <v>0.29873842592592592</v>
      </c>
      <c r="K6">
        <v>1990</v>
      </c>
      <c r="M6" s="13">
        <f>VLOOKUP(N6,id!$A:$C,3,0)</f>
        <v>131</v>
      </c>
      <c r="N6" s="13" t="str">
        <f t="shared" si="0"/>
        <v>DoboszPatryk1990</v>
      </c>
      <c r="O6" s="9" t="str">
        <f t="shared" si="1"/>
        <v>Dobosz</v>
      </c>
      <c r="P6" s="9" t="str">
        <f t="shared" si="2"/>
        <v>Patryk</v>
      </c>
      <c r="Q6" s="9">
        <f t="shared" si="3"/>
        <v>0</v>
      </c>
      <c r="R6" s="9">
        <f t="shared" si="4"/>
        <v>1990</v>
      </c>
      <c r="S6" s="9">
        <f t="shared" si="5"/>
        <v>92.944868466932704</v>
      </c>
      <c r="T6" s="9"/>
      <c r="U6" s="9">
        <f t="shared" si="6"/>
        <v>0.9811708186432142</v>
      </c>
      <c r="V6" s="9">
        <f t="shared" si="7"/>
        <v>1</v>
      </c>
      <c r="W6" s="9">
        <v>1</v>
      </c>
      <c r="X6" s="9">
        <v>1</v>
      </c>
    </row>
    <row r="7" spans="1:24" ht="12.75">
      <c r="A7">
        <v>5</v>
      </c>
      <c r="B7">
        <v>5</v>
      </c>
      <c r="C7">
        <v>16</v>
      </c>
      <c r="D7" t="s">
        <v>55</v>
      </c>
      <c r="E7" t="s">
        <v>1517</v>
      </c>
      <c r="F7" t="s">
        <v>3652</v>
      </c>
      <c r="G7" t="s">
        <v>4982</v>
      </c>
      <c r="H7" t="s">
        <v>32</v>
      </c>
      <c r="I7">
        <v>24</v>
      </c>
      <c r="J7" s="82">
        <v>0.30107638888888888</v>
      </c>
      <c r="K7">
        <v>1982</v>
      </c>
      <c r="M7" s="13">
        <f>VLOOKUP(N7,id!$A:$C,3,0)</f>
        <v>145</v>
      </c>
      <c r="N7" s="13" t="str">
        <f t="shared" si="0"/>
        <v>WesołowskiMichał1982</v>
      </c>
      <c r="O7" s="9" t="str">
        <f t="shared" si="1"/>
        <v>Wesołowski</v>
      </c>
      <c r="P7" s="9" t="str">
        <f t="shared" si="2"/>
        <v>Michał</v>
      </c>
      <c r="Q7" s="9" t="str">
        <f t="shared" si="3"/>
        <v>www.dimen.pl</v>
      </c>
      <c r="R7" s="9">
        <f t="shared" si="4"/>
        <v>1982</v>
      </c>
      <c r="S7" s="9">
        <f t="shared" si="5"/>
        <v>92.223119209625963</v>
      </c>
      <c r="T7" s="9"/>
      <c r="U7" s="9">
        <f t="shared" si="6"/>
        <v>0.99223465190481686</v>
      </c>
      <c r="V7" s="9">
        <f t="shared" si="7"/>
        <v>1</v>
      </c>
      <c r="W7" s="9">
        <v>1</v>
      </c>
      <c r="X7" s="9">
        <v>1</v>
      </c>
    </row>
    <row r="8" spans="1:24" ht="12.75">
      <c r="A8">
        <v>6</v>
      </c>
      <c r="B8">
        <v>6</v>
      </c>
      <c r="C8">
        <v>15</v>
      </c>
      <c r="D8" t="s">
        <v>267</v>
      </c>
      <c r="E8" t="s">
        <v>293</v>
      </c>
      <c r="F8" t="s">
        <v>139</v>
      </c>
      <c r="G8" t="s">
        <v>3492</v>
      </c>
      <c r="H8" t="s">
        <v>32</v>
      </c>
      <c r="I8">
        <v>24</v>
      </c>
      <c r="J8" s="82">
        <v>0.30451388888888892</v>
      </c>
      <c r="K8">
        <v>1972</v>
      </c>
      <c r="M8" s="13">
        <f>VLOOKUP(N8,id!$A:$C,3,0)</f>
        <v>6</v>
      </c>
      <c r="N8" s="13" t="str">
        <f t="shared" si="0"/>
        <v>BoberBartłomiej1972</v>
      </c>
      <c r="O8" s="9" t="str">
        <f t="shared" si="1"/>
        <v>Bober</v>
      </c>
      <c r="P8" s="9" t="str">
        <f t="shared" si="2"/>
        <v>Bartłomiej</v>
      </c>
      <c r="Q8" s="9" t="str">
        <f t="shared" si="3"/>
        <v>Harpagan</v>
      </c>
      <c r="R8" s="9">
        <f t="shared" si="4"/>
        <v>1972</v>
      </c>
      <c r="S8" s="9">
        <f t="shared" si="5"/>
        <v>91.1820600532117</v>
      </c>
      <c r="T8" s="9"/>
      <c r="U8" s="9">
        <f t="shared" si="6"/>
        <v>0.98871151653363731</v>
      </c>
      <c r="V8" s="9">
        <f t="shared" si="7"/>
        <v>1</v>
      </c>
      <c r="W8" s="9">
        <v>1</v>
      </c>
      <c r="X8" s="9">
        <v>1</v>
      </c>
    </row>
    <row r="9" spans="1:24" ht="12.75">
      <c r="A9">
        <v>7</v>
      </c>
      <c r="B9">
        <v>7</v>
      </c>
      <c r="C9">
        <v>1</v>
      </c>
      <c r="D9" t="s">
        <v>674</v>
      </c>
      <c r="E9" t="s">
        <v>3835</v>
      </c>
      <c r="F9" t="s">
        <v>3834</v>
      </c>
      <c r="G9" t="s">
        <v>3507</v>
      </c>
      <c r="H9" t="s">
        <v>32</v>
      </c>
      <c r="I9">
        <v>24</v>
      </c>
      <c r="J9" s="82">
        <v>0.30474537037037036</v>
      </c>
      <c r="K9">
        <v>1973</v>
      </c>
      <c r="M9" s="13">
        <f>VLOOKUP(N9,id!$A:$C,3,0)</f>
        <v>108</v>
      </c>
      <c r="N9" s="13" t="str">
        <f t="shared" si="0"/>
        <v>GębarowskiPiotr1973</v>
      </c>
      <c r="O9" s="9" t="str">
        <f>PROPER(E9)</f>
        <v>Gębarowski</v>
      </c>
      <c r="P9" s="9" t="str">
        <f>PROPER(D9)</f>
        <v>Piotr</v>
      </c>
      <c r="Q9" s="9" t="str">
        <f t="shared" si="3"/>
        <v>MOPI.TEAM</v>
      </c>
      <c r="R9" s="9">
        <f t="shared" si="4"/>
        <v>1973</v>
      </c>
      <c r="S9" s="9">
        <f t="shared" si="5"/>
        <v>91.112799088492224</v>
      </c>
      <c r="T9" s="9"/>
      <c r="U9" s="9">
        <f t="shared" si="6"/>
        <v>0.99924041017850374</v>
      </c>
      <c r="V9" s="9">
        <f t="shared" si="7"/>
        <v>1</v>
      </c>
      <c r="W9" s="9">
        <v>1</v>
      </c>
      <c r="X9" s="9">
        <v>1</v>
      </c>
    </row>
    <row r="10" spans="1:24" ht="12.75">
      <c r="A10">
        <v>7</v>
      </c>
      <c r="B10">
        <v>7</v>
      </c>
      <c r="C10">
        <v>2</v>
      </c>
      <c r="D10" t="s">
        <v>47</v>
      </c>
      <c r="E10" t="s">
        <v>179</v>
      </c>
      <c r="F10"/>
      <c r="G10" t="s">
        <v>3649</v>
      </c>
      <c r="H10" t="s">
        <v>32</v>
      </c>
      <c r="I10">
        <v>24</v>
      </c>
      <c r="J10" s="82">
        <v>0.30474537037037036</v>
      </c>
      <c r="K10">
        <v>1970</v>
      </c>
      <c r="M10" s="13">
        <f>VLOOKUP(N10,id!$A:$C,3,0)</f>
        <v>112</v>
      </c>
      <c r="N10" s="13" t="str">
        <f t="shared" si="0"/>
        <v>ZawadzkiArtur1970</v>
      </c>
      <c r="O10" s="9" t="str">
        <f t="shared" si="1"/>
        <v>Zawadzki</v>
      </c>
      <c r="P10" s="9" t="str">
        <f t="shared" si="2"/>
        <v>Artur</v>
      </c>
      <c r="Q10" s="9">
        <f t="shared" si="3"/>
        <v>0</v>
      </c>
      <c r="R10" s="9">
        <f t="shared" si="4"/>
        <v>1970</v>
      </c>
      <c r="S10" s="9">
        <f t="shared" si="5"/>
        <v>91.112799088492224</v>
      </c>
      <c r="T10" s="9"/>
      <c r="U10" s="9">
        <f t="shared" si="6"/>
        <v>1</v>
      </c>
      <c r="V10" s="9">
        <f t="shared" si="7"/>
        <v>1</v>
      </c>
      <c r="W10" s="9">
        <v>1</v>
      </c>
      <c r="X10" s="9">
        <v>1</v>
      </c>
    </row>
    <row r="11" spans="1:24" ht="12.75">
      <c r="A11">
        <v>9</v>
      </c>
      <c r="B11">
        <v>9</v>
      </c>
      <c r="C11">
        <v>49</v>
      </c>
      <c r="D11" t="s">
        <v>237</v>
      </c>
      <c r="E11" t="s">
        <v>241</v>
      </c>
      <c r="F11" t="s">
        <v>232</v>
      </c>
      <c r="G11" t="s">
        <v>1312</v>
      </c>
      <c r="H11" t="s">
        <v>32</v>
      </c>
      <c r="I11">
        <v>24</v>
      </c>
      <c r="J11" s="82">
        <v>0.30482638888888886</v>
      </c>
      <c r="K11">
        <v>1979</v>
      </c>
      <c r="M11" s="13">
        <f>VLOOKUP(N11,id!$A:$C,3,0)</f>
        <v>5</v>
      </c>
      <c r="N11" s="13" t="str">
        <f t="shared" si="0"/>
        <v>WalentowskiRadosław1979</v>
      </c>
      <c r="O11" s="9" t="str">
        <f t="shared" si="1"/>
        <v>Walentowski</v>
      </c>
      <c r="P11" s="9" t="str">
        <f t="shared" si="2"/>
        <v>Radosław</v>
      </c>
      <c r="Q11" s="9" t="str">
        <f t="shared" si="3"/>
        <v>LosMaruderos</v>
      </c>
      <c r="R11" s="9">
        <f t="shared" si="4"/>
        <v>1979</v>
      </c>
      <c r="S11" s="9">
        <f t="shared" si="5"/>
        <v>91.088582602422463</v>
      </c>
      <c r="T11" s="9"/>
      <c r="U11" s="9">
        <f t="shared" si="6"/>
        <v>0.99973421422333608</v>
      </c>
      <c r="V11" s="9">
        <f t="shared" si="7"/>
        <v>1</v>
      </c>
      <c r="W11" s="9">
        <v>1</v>
      </c>
      <c r="X11" s="9">
        <v>1</v>
      </c>
    </row>
    <row r="12" spans="1:24" ht="12.75">
      <c r="A12">
        <v>10</v>
      </c>
      <c r="B12">
        <v>10</v>
      </c>
      <c r="C12">
        <v>42</v>
      </c>
      <c r="D12" t="s">
        <v>45</v>
      </c>
      <c r="E12" t="s">
        <v>984</v>
      </c>
      <c r="F12"/>
      <c r="G12" t="s">
        <v>249</v>
      </c>
      <c r="H12" t="s">
        <v>32</v>
      </c>
      <c r="I12">
        <v>24</v>
      </c>
      <c r="J12" s="82">
        <v>0.31031249999999999</v>
      </c>
      <c r="K12">
        <v>1979</v>
      </c>
      <c r="M12" s="13">
        <f>VLOOKUP(N12,id!$A:$C,3,0)</f>
        <v>235</v>
      </c>
      <c r="N12" s="13" t="str">
        <f t="shared" si="0"/>
        <v>BelicaRobert1979</v>
      </c>
      <c r="O12" s="9" t="str">
        <f t="shared" si="1"/>
        <v>Belica</v>
      </c>
      <c r="P12" s="9" t="str">
        <f t="shared" si="2"/>
        <v>Robert</v>
      </c>
      <c r="Q12" s="9">
        <f t="shared" si="3"/>
        <v>0</v>
      </c>
      <c r="R12" s="9">
        <f t="shared" si="4"/>
        <v>1979</v>
      </c>
      <c r="S12" s="9">
        <f t="shared" si="5"/>
        <v>89.478199246577901</v>
      </c>
      <c r="T12" s="9"/>
      <c r="U12" s="9">
        <f t="shared" si="6"/>
        <v>0.98232068926932969</v>
      </c>
      <c r="V12" s="9">
        <f t="shared" si="7"/>
        <v>1</v>
      </c>
      <c r="W12" s="9">
        <v>1</v>
      </c>
      <c r="X12" s="9">
        <v>1</v>
      </c>
    </row>
    <row r="13" spans="1:24" ht="12.75">
      <c r="A13">
        <v>11</v>
      </c>
      <c r="B13">
        <v>11</v>
      </c>
      <c r="C13">
        <v>29</v>
      </c>
      <c r="D13" t="s">
        <v>705</v>
      </c>
      <c r="E13" t="s">
        <v>1475</v>
      </c>
      <c r="F13" t="s">
        <v>5188</v>
      </c>
      <c r="G13" t="s">
        <v>3788</v>
      </c>
      <c r="H13" t="s">
        <v>32</v>
      </c>
      <c r="I13">
        <v>24</v>
      </c>
      <c r="J13" s="82">
        <v>0.31556712962962963</v>
      </c>
      <c r="K13">
        <v>1996</v>
      </c>
      <c r="M13" s="13">
        <f>VLOOKUP(N13,id!$A:$C,3,0)</f>
        <v>256</v>
      </c>
      <c r="N13" s="13" t="str">
        <f t="shared" si="0"/>
        <v>KielakHubert1996</v>
      </c>
      <c r="O13" s="9" t="str">
        <f t="shared" si="1"/>
        <v>Kielak</v>
      </c>
      <c r="P13" s="9" t="str">
        <f t="shared" si="2"/>
        <v>Hubert</v>
      </c>
      <c r="Q13" s="9" t="str">
        <f t="shared" si="3"/>
        <v>Błażej Kielak 1procent</v>
      </c>
      <c r="R13" s="9">
        <f t="shared" si="4"/>
        <v>1996</v>
      </c>
      <c r="S13" s="9">
        <f t="shared" si="5"/>
        <v>87.988263341280032</v>
      </c>
      <c r="T13" s="9"/>
      <c r="U13" s="9">
        <f t="shared" si="6"/>
        <v>0.98334861544104157</v>
      </c>
      <c r="V13" s="9">
        <f t="shared" si="7"/>
        <v>1</v>
      </c>
      <c r="W13" s="9">
        <v>1</v>
      </c>
      <c r="X13" s="9">
        <v>1</v>
      </c>
    </row>
    <row r="14" spans="1:24" ht="12.75">
      <c r="A14">
        <v>12</v>
      </c>
      <c r="B14">
        <v>12</v>
      </c>
      <c r="C14">
        <v>7</v>
      </c>
      <c r="D14" t="s">
        <v>22</v>
      </c>
      <c r="E14" t="s">
        <v>51</v>
      </c>
      <c r="F14"/>
      <c r="G14" t="s">
        <v>242</v>
      </c>
      <c r="H14" t="s">
        <v>32</v>
      </c>
      <c r="I14">
        <v>24</v>
      </c>
      <c r="J14" s="82">
        <v>0.3190972222222222</v>
      </c>
      <c r="K14">
        <v>1969</v>
      </c>
      <c r="M14" s="13">
        <f>VLOOKUP(N14,id!$A:$C,3,0)</f>
        <v>242</v>
      </c>
      <c r="N14" s="13" t="str">
        <f t="shared" si="0"/>
        <v>SzawdzinKrzysztof1969</v>
      </c>
      <c r="O14" s="9" t="str">
        <f t="shared" si="1"/>
        <v>Szawdzin</v>
      </c>
      <c r="P14" s="9" t="str">
        <f t="shared" si="2"/>
        <v>Krzysztof</v>
      </c>
      <c r="Q14" s="9">
        <f t="shared" si="3"/>
        <v>0</v>
      </c>
      <c r="R14" s="9">
        <f t="shared" si="4"/>
        <v>1969</v>
      </c>
      <c r="S14" s="9">
        <f t="shared" si="5"/>
        <v>87.014871236851661</v>
      </c>
      <c r="T14" s="9"/>
      <c r="U14" s="9">
        <f t="shared" si="6"/>
        <v>0.98893725063474802</v>
      </c>
      <c r="V14" s="9">
        <f t="shared" si="7"/>
        <v>1</v>
      </c>
      <c r="W14" s="9">
        <v>1</v>
      </c>
      <c r="X14" s="9">
        <v>1</v>
      </c>
    </row>
    <row r="15" spans="1:24" ht="13.15" customHeight="1">
      <c r="A15">
        <v>12</v>
      </c>
      <c r="B15">
        <v>12</v>
      </c>
      <c r="C15">
        <v>9</v>
      </c>
      <c r="D15" t="s">
        <v>86</v>
      </c>
      <c r="E15" t="s">
        <v>75</v>
      </c>
      <c r="F15" t="s">
        <v>1523</v>
      </c>
      <c r="G15" t="s">
        <v>242</v>
      </c>
      <c r="H15" t="s">
        <v>32</v>
      </c>
      <c r="I15">
        <v>24</v>
      </c>
      <c r="J15" s="82">
        <v>0.3190972222222222</v>
      </c>
      <c r="K15">
        <v>1984</v>
      </c>
      <c r="M15" s="13">
        <f>VLOOKUP(N15,id!$A:$C,3,0)</f>
        <v>130</v>
      </c>
      <c r="N15" s="13" t="str">
        <f t="shared" si="0"/>
        <v>WieczorekJarosław1984</v>
      </c>
      <c r="O15" s="9" t="str">
        <f t="shared" si="1"/>
        <v>Wieczorek</v>
      </c>
      <c r="P15" s="9" t="str">
        <f t="shared" si="2"/>
        <v>Jarosław</v>
      </c>
      <c r="Q15" s="9" t="str">
        <f t="shared" si="3"/>
        <v>Rajd Liczyrzepy / Europa Ubezpieczenia</v>
      </c>
      <c r="R15" s="9">
        <f t="shared" si="4"/>
        <v>1984</v>
      </c>
      <c r="S15" s="9">
        <f t="shared" si="5"/>
        <v>87.014871236851661</v>
      </c>
      <c r="T15" s="9"/>
      <c r="U15" s="9">
        <f t="shared" si="6"/>
        <v>1</v>
      </c>
      <c r="V15" s="9">
        <f t="shared" si="7"/>
        <v>1</v>
      </c>
      <c r="W15" s="9">
        <v>1</v>
      </c>
      <c r="X15" s="9">
        <v>1</v>
      </c>
    </row>
    <row r="16" spans="1:24" ht="12.75">
      <c r="A16">
        <v>14</v>
      </c>
      <c r="B16">
        <v>14</v>
      </c>
      <c r="C16">
        <v>44</v>
      </c>
      <c r="D16" t="s">
        <v>17</v>
      </c>
      <c r="E16" t="s">
        <v>744</v>
      </c>
      <c r="F16"/>
      <c r="G16" t="s">
        <v>249</v>
      </c>
      <c r="H16" t="s">
        <v>32</v>
      </c>
      <c r="I16">
        <v>24</v>
      </c>
      <c r="J16" s="82">
        <v>0.32574074074074072</v>
      </c>
      <c r="K16">
        <v>1972</v>
      </c>
      <c r="M16" s="13">
        <f>VLOOKUP(N16,id!$A:$C,3,0)</f>
        <v>150</v>
      </c>
      <c r="N16" s="13" t="str">
        <f t="shared" si="0"/>
        <v>KrasuskiMarcin1972</v>
      </c>
      <c r="O16" s="9" t="str">
        <f t="shared" si="1"/>
        <v>Krasuski</v>
      </c>
      <c r="P16" s="9" t="str">
        <f t="shared" si="2"/>
        <v>Marcin</v>
      </c>
      <c r="Q16" s="9">
        <f t="shared" si="3"/>
        <v>0</v>
      </c>
      <c r="R16" s="9">
        <f t="shared" si="4"/>
        <v>1972</v>
      </c>
      <c r="S16" s="9">
        <f t="shared" si="5"/>
        <v>85.240193291642996</v>
      </c>
      <c r="T16" s="9"/>
      <c r="U16" s="9">
        <f t="shared" si="6"/>
        <v>0.97960488914155774</v>
      </c>
      <c r="V16" s="9">
        <f t="shared" si="7"/>
        <v>1</v>
      </c>
      <c r="W16" s="9">
        <v>1</v>
      </c>
      <c r="X16" s="9">
        <v>1</v>
      </c>
    </row>
    <row r="17" spans="1:24" ht="12.75">
      <c r="A17">
        <v>15</v>
      </c>
      <c r="B17">
        <v>15</v>
      </c>
      <c r="C17">
        <v>28</v>
      </c>
      <c r="D17" t="s">
        <v>88</v>
      </c>
      <c r="E17" t="s">
        <v>1475</v>
      </c>
      <c r="F17" t="s">
        <v>5188</v>
      </c>
      <c r="G17" t="s">
        <v>3788</v>
      </c>
      <c r="H17" t="s">
        <v>32</v>
      </c>
      <c r="I17">
        <v>24</v>
      </c>
      <c r="J17" s="82">
        <v>0.346712962962963</v>
      </c>
      <c r="K17">
        <v>1972</v>
      </c>
      <c r="M17" s="13">
        <f>VLOOKUP(N17,id!$A:$C,3,0)</f>
        <v>226</v>
      </c>
      <c r="N17" s="13" t="str">
        <f t="shared" si="0"/>
        <v>KielakSławomir1972</v>
      </c>
      <c r="O17" s="9" t="str">
        <f t="shared" si="1"/>
        <v>Kielak</v>
      </c>
      <c r="P17" s="9" t="str">
        <f t="shared" si="2"/>
        <v>Sławomir</v>
      </c>
      <c r="Q17" s="9" t="str">
        <f t="shared" si="3"/>
        <v>Błażej Kielak 1procent</v>
      </c>
      <c r="R17" s="9">
        <f t="shared" si="4"/>
        <v>1972</v>
      </c>
      <c r="S17" s="9">
        <f t="shared" si="5"/>
        <v>80.084123380958744</v>
      </c>
      <c r="T17" s="9"/>
      <c r="U17" s="9">
        <f t="shared" si="6"/>
        <v>0.93951128321538235</v>
      </c>
      <c r="V17" s="9">
        <f t="shared" si="7"/>
        <v>1</v>
      </c>
      <c r="W17" s="9">
        <v>1</v>
      </c>
      <c r="X17" s="9">
        <v>1</v>
      </c>
    </row>
    <row r="18" spans="1:24" ht="12.75">
      <c r="A18">
        <v>15</v>
      </c>
      <c r="B18">
        <v>15</v>
      </c>
      <c r="C18">
        <v>6</v>
      </c>
      <c r="D18" t="s">
        <v>59</v>
      </c>
      <c r="E18" t="s">
        <v>290</v>
      </c>
      <c r="F18"/>
      <c r="G18" t="s">
        <v>249</v>
      </c>
      <c r="H18" t="s">
        <v>32</v>
      </c>
      <c r="I18">
        <v>24</v>
      </c>
      <c r="J18" s="82">
        <v>0.346712962962963</v>
      </c>
      <c r="K18">
        <v>1977</v>
      </c>
      <c r="M18" s="13">
        <f>VLOOKUP(N18,id!$A:$C,3,0)</f>
        <v>257</v>
      </c>
      <c r="N18" s="13" t="str">
        <f t="shared" si="0"/>
        <v>SenderekŁukasz1977</v>
      </c>
      <c r="O18" s="9" t="str">
        <f t="shared" si="1"/>
        <v>Senderek</v>
      </c>
      <c r="P18" s="9" t="str">
        <f t="shared" si="2"/>
        <v>Łukasz</v>
      </c>
      <c r="Q18" s="9">
        <f t="shared" si="3"/>
        <v>0</v>
      </c>
      <c r="R18" s="9">
        <f t="shared" si="4"/>
        <v>1977</v>
      </c>
      <c r="S18" s="9">
        <f t="shared" si="5"/>
        <v>80.084123380958744</v>
      </c>
      <c r="T18" s="9"/>
      <c r="U18" s="9">
        <f t="shared" si="6"/>
        <v>1</v>
      </c>
      <c r="V18" s="9">
        <f t="shared" si="7"/>
        <v>1</v>
      </c>
      <c r="W18" s="9">
        <v>1</v>
      </c>
      <c r="X18" s="9">
        <v>1</v>
      </c>
    </row>
    <row r="19" spans="1:24" ht="12.75">
      <c r="A19">
        <v>17</v>
      </c>
      <c r="B19">
        <v>17</v>
      </c>
      <c r="C19">
        <v>3</v>
      </c>
      <c r="D19" t="s">
        <v>358</v>
      </c>
      <c r="E19" t="s">
        <v>4621</v>
      </c>
      <c r="F19" t="s">
        <v>5093</v>
      </c>
      <c r="G19" t="s">
        <v>4412</v>
      </c>
      <c r="H19" t="s">
        <v>32</v>
      </c>
      <c r="I19">
        <v>23</v>
      </c>
      <c r="J19" s="82">
        <v>0.34658564814814818</v>
      </c>
      <c r="K19">
        <v>1985</v>
      </c>
      <c r="M19" s="13">
        <f>VLOOKUP(N19,id!$A:$C,3,0)</f>
        <v>213</v>
      </c>
      <c r="N19" s="13" t="str">
        <f t="shared" si="0"/>
        <v>ŚpionekArkadiusz1985</v>
      </c>
      <c r="O19" s="9" t="str">
        <f t="shared" si="1"/>
        <v>Śpionek</v>
      </c>
      <c r="P19" s="9" t="str">
        <f t="shared" si="2"/>
        <v>Arkadiusz</v>
      </c>
      <c r="Q19" s="9" t="str">
        <f t="shared" si="3"/>
        <v>Rowerowe Pabianice</v>
      </c>
      <c r="R19" s="9">
        <f t="shared" si="4"/>
        <v>1985</v>
      </c>
      <c r="S19" s="9">
        <f t="shared" si="5"/>
        <v>76.747284906752128</v>
      </c>
      <c r="T19" s="9"/>
      <c r="U19" s="9">
        <f t="shared" si="6"/>
        <v>1.0003673401235598</v>
      </c>
      <c r="V19" s="9">
        <f t="shared" si="7"/>
        <v>0.95833333333333337</v>
      </c>
      <c r="W19" s="9">
        <v>1</v>
      </c>
      <c r="X19" s="9">
        <v>1</v>
      </c>
    </row>
    <row r="20" spans="1:24" ht="12.75">
      <c r="A20">
        <v>18</v>
      </c>
      <c r="B20">
        <v>18</v>
      </c>
      <c r="C20">
        <v>23</v>
      </c>
      <c r="D20" t="s">
        <v>17</v>
      </c>
      <c r="E20" t="s">
        <v>23</v>
      </c>
      <c r="F20" t="s">
        <v>1366</v>
      </c>
      <c r="G20" t="s">
        <v>249</v>
      </c>
      <c r="H20" t="s">
        <v>32</v>
      </c>
      <c r="I20">
        <v>23</v>
      </c>
      <c r="J20" s="82">
        <v>0.34841435185185188</v>
      </c>
      <c r="K20">
        <v>1969</v>
      </c>
      <c r="M20" s="13">
        <f>VLOOKUP(N20,id!$A:$C,3,0)</f>
        <v>18</v>
      </c>
      <c r="N20" s="13" t="str">
        <f t="shared" si="0"/>
        <v>WitkowskiMarcin1969</v>
      </c>
      <c r="O20" s="9" t="str">
        <f t="shared" si="1"/>
        <v>Witkowski</v>
      </c>
      <c r="P20" s="9" t="str">
        <f t="shared" si="2"/>
        <v>Marcin</v>
      </c>
      <c r="Q20" s="9" t="str">
        <f t="shared" si="3"/>
        <v>Zaszyci</v>
      </c>
      <c r="R20" s="9">
        <f t="shared" si="4"/>
        <v>1969</v>
      </c>
      <c r="S20" s="9">
        <f t="shared" si="5"/>
        <v>76.344465552692185</v>
      </c>
      <c r="T20" s="9"/>
      <c r="U20" s="9">
        <f t="shared" si="6"/>
        <v>0.99475135368567924</v>
      </c>
      <c r="V20" s="9">
        <f t="shared" si="7"/>
        <v>1</v>
      </c>
      <c r="W20" s="9">
        <v>1</v>
      </c>
      <c r="X20" s="9">
        <v>1</v>
      </c>
    </row>
    <row r="21" spans="1:24" ht="12.75">
      <c r="A21">
        <v>19</v>
      </c>
      <c r="B21">
        <v>19</v>
      </c>
      <c r="C21">
        <v>10</v>
      </c>
      <c r="D21" t="s">
        <v>55</v>
      </c>
      <c r="E21" t="s">
        <v>1551</v>
      </c>
      <c r="F21" t="s">
        <v>289</v>
      </c>
      <c r="G21" t="s">
        <v>249</v>
      </c>
      <c r="H21" t="s">
        <v>32</v>
      </c>
      <c r="I21">
        <v>22</v>
      </c>
      <c r="J21" s="82">
        <v>0.33383101851851849</v>
      </c>
      <c r="K21">
        <v>1982</v>
      </c>
      <c r="M21" s="13">
        <f>VLOOKUP(N21,id!$A:$C,3,0)</f>
        <v>258</v>
      </c>
      <c r="N21" s="13" t="str">
        <f t="shared" si="0"/>
        <v>SzyplińskiMichał1982</v>
      </c>
      <c r="O21" s="9" t="str">
        <f t="shared" si="1"/>
        <v>Szypliński</v>
      </c>
      <c r="P21" s="9" t="str">
        <f t="shared" si="2"/>
        <v>Michał</v>
      </c>
      <c r="Q21" s="9" t="str">
        <f t="shared" si="3"/>
        <v>Team 360°</v>
      </c>
      <c r="R21" s="9">
        <f t="shared" si="4"/>
        <v>1982</v>
      </c>
      <c r="S21" s="9">
        <f t="shared" si="5"/>
        <v>73.025140963444699</v>
      </c>
      <c r="T21" s="9"/>
      <c r="U21" s="9">
        <f t="shared" si="6"/>
        <v>1.0436847762021983</v>
      </c>
      <c r="V21" s="9">
        <f t="shared" si="7"/>
        <v>0.95652173913043481</v>
      </c>
      <c r="W21" s="9">
        <v>1</v>
      </c>
      <c r="X21" s="9">
        <v>1</v>
      </c>
    </row>
    <row r="22" spans="1:24" ht="12.75">
      <c r="A22">
        <v>20</v>
      </c>
      <c r="B22">
        <v>20</v>
      </c>
      <c r="C22">
        <v>14</v>
      </c>
      <c r="D22" t="s">
        <v>59</v>
      </c>
      <c r="E22" t="s">
        <v>58</v>
      </c>
      <c r="F22" t="s">
        <v>132</v>
      </c>
      <c r="G22" t="s">
        <v>1360</v>
      </c>
      <c r="H22" t="s">
        <v>32</v>
      </c>
      <c r="I22">
        <v>22</v>
      </c>
      <c r="J22" s="82">
        <v>0.346712962962963</v>
      </c>
      <c r="K22">
        <v>1981</v>
      </c>
      <c r="M22" s="13">
        <f>VLOOKUP(N22,id!$A:$C,3,0)</f>
        <v>110</v>
      </c>
      <c r="N22" s="13" t="str">
        <f t="shared" si="0"/>
        <v>WronaŁukasz1981</v>
      </c>
      <c r="O22" s="9" t="str">
        <f t="shared" si="1"/>
        <v>Wrona</v>
      </c>
      <c r="P22" s="9" t="str">
        <f t="shared" si="2"/>
        <v>Łukasz</v>
      </c>
      <c r="Q22" s="9" t="str">
        <f t="shared" si="3"/>
        <v>Towanda</v>
      </c>
      <c r="R22" s="9">
        <f t="shared" si="4"/>
        <v>1981</v>
      </c>
      <c r="S22" s="9">
        <f t="shared" si="5"/>
        <v>70.311928855943222</v>
      </c>
      <c r="T22" s="9"/>
      <c r="U22" s="9">
        <f t="shared" si="6"/>
        <v>0.96284550674322322</v>
      </c>
      <c r="V22" s="9">
        <f t="shared" si="7"/>
        <v>1</v>
      </c>
      <c r="W22" s="9">
        <v>1</v>
      </c>
      <c r="X22" s="9">
        <v>1</v>
      </c>
    </row>
    <row r="23" spans="1:24" ht="12.75">
      <c r="A23">
        <v>22</v>
      </c>
      <c r="B23">
        <v>21</v>
      </c>
      <c r="C23">
        <v>36</v>
      </c>
      <c r="D23" t="s">
        <v>22</v>
      </c>
      <c r="E23" t="s">
        <v>72</v>
      </c>
      <c r="F23"/>
      <c r="G23" t="s">
        <v>234</v>
      </c>
      <c r="H23" t="s">
        <v>32</v>
      </c>
      <c r="I23">
        <v>22</v>
      </c>
      <c r="J23" s="82">
        <v>0.34858796296296296</v>
      </c>
      <c r="K23">
        <v>1954</v>
      </c>
      <c r="M23" s="13">
        <f>VLOOKUP(N23,id!$A:$C,3,0)</f>
        <v>192</v>
      </c>
      <c r="N23" s="13" t="str">
        <f t="shared" si="0"/>
        <v>WiktorowskiKrzysztof1954</v>
      </c>
      <c r="O23" s="9" t="str">
        <f t="shared" si="1"/>
        <v>Wiktorowski</v>
      </c>
      <c r="P23" s="9" t="str">
        <f t="shared" si="2"/>
        <v>Krzysztof</v>
      </c>
      <c r="Q23" s="9">
        <f t="shared" si="3"/>
        <v>0</v>
      </c>
      <c r="R23" s="9">
        <f t="shared" si="4"/>
        <v>1954</v>
      </c>
      <c r="S23" s="9">
        <f t="shared" si="5"/>
        <v>69.933732014364679</v>
      </c>
      <c r="T23" s="9"/>
      <c r="U23" s="9">
        <f t="shared" si="6"/>
        <v>0.99462115678331908</v>
      </c>
      <c r="V23" s="9">
        <f t="shared" si="7"/>
        <v>1</v>
      </c>
      <c r="W23" s="9">
        <v>1</v>
      </c>
      <c r="X23" s="9">
        <v>1</v>
      </c>
    </row>
    <row r="24" spans="1:24" ht="12.75">
      <c r="A24">
        <v>23</v>
      </c>
      <c r="B24">
        <v>22</v>
      </c>
      <c r="C24">
        <v>19</v>
      </c>
      <c r="D24" t="s">
        <v>331</v>
      </c>
      <c r="E24" t="s">
        <v>226</v>
      </c>
      <c r="F24" t="s">
        <v>330</v>
      </c>
      <c r="G24" t="s">
        <v>1307</v>
      </c>
      <c r="H24" t="s">
        <v>32</v>
      </c>
      <c r="I24">
        <v>22</v>
      </c>
      <c r="J24" s="82">
        <v>0.35005787037037034</v>
      </c>
      <c r="K24">
        <v>1967</v>
      </c>
      <c r="M24" s="13">
        <f>VLOOKUP(N24,id!$A:$C,3,0)</f>
        <v>86</v>
      </c>
      <c r="N24" s="13" t="str">
        <f t="shared" si="0"/>
        <v>AdamczykJarek1967</v>
      </c>
      <c r="O24" s="9" t="str">
        <f t="shared" si="1"/>
        <v>Adamczyk</v>
      </c>
      <c r="P24" s="9" t="str">
        <f t="shared" si="2"/>
        <v>Jarek</v>
      </c>
      <c r="Q24" s="9" t="str">
        <f t="shared" si="3"/>
        <v>Zbieranina z Niesięcina</v>
      </c>
      <c r="R24" s="9">
        <f t="shared" si="4"/>
        <v>1967</v>
      </c>
      <c r="S24" s="9">
        <f t="shared" si="5"/>
        <v>69.640077394896196</v>
      </c>
      <c r="T24" s="9"/>
      <c r="U24" s="9">
        <f t="shared" si="6"/>
        <v>0.99580095883617137</v>
      </c>
      <c r="V24" s="9">
        <f t="shared" si="7"/>
        <v>1</v>
      </c>
      <c r="W24" s="9">
        <v>1</v>
      </c>
      <c r="X24" s="9">
        <v>1</v>
      </c>
    </row>
    <row r="25" spans="1:24" ht="12.75">
      <c r="A25">
        <v>25</v>
      </c>
      <c r="B25">
        <v>23</v>
      </c>
      <c r="C25">
        <v>37</v>
      </c>
      <c r="D25" t="s">
        <v>15</v>
      </c>
      <c r="E25" t="s">
        <v>1237</v>
      </c>
      <c r="F25"/>
      <c r="G25" t="s">
        <v>1346</v>
      </c>
      <c r="H25" t="s">
        <v>32</v>
      </c>
      <c r="I25">
        <v>21</v>
      </c>
      <c r="J25" s="82">
        <v>0.34635416666666669</v>
      </c>
      <c r="K25">
        <v>1976</v>
      </c>
      <c r="M25" s="13">
        <f>VLOOKUP(N25,id!$A:$C,3,0)</f>
        <v>111</v>
      </c>
      <c r="N25" s="13" t="str">
        <f t="shared" si="0"/>
        <v>NiewęgłowskiPiotr1976</v>
      </c>
      <c r="O25" s="9" t="str">
        <f t="shared" si="1"/>
        <v>Niewęgłowski</v>
      </c>
      <c r="P25" s="9" t="str">
        <f t="shared" si="2"/>
        <v>Piotr</v>
      </c>
      <c r="Q25" s="9">
        <f t="shared" si="3"/>
        <v>0</v>
      </c>
      <c r="R25" s="9">
        <f t="shared" si="4"/>
        <v>1976</v>
      </c>
      <c r="S25" s="9">
        <f t="shared" si="5"/>
        <v>66.474619331491823</v>
      </c>
      <c r="T25" s="9"/>
      <c r="U25" s="9">
        <f t="shared" si="6"/>
        <v>1.0106934001670842</v>
      </c>
      <c r="V25" s="9">
        <f t="shared" si="7"/>
        <v>0.95454545454545459</v>
      </c>
      <c r="W25" s="9">
        <v>1</v>
      </c>
      <c r="X25" s="9">
        <v>1</v>
      </c>
    </row>
    <row r="26" spans="1:24" ht="12.75">
      <c r="A26">
        <v>26</v>
      </c>
      <c r="B26">
        <v>24</v>
      </c>
      <c r="C26">
        <v>34</v>
      </c>
      <c r="D26" t="s">
        <v>17</v>
      </c>
      <c r="E26" t="s">
        <v>971</v>
      </c>
      <c r="F26"/>
      <c r="G26" t="s">
        <v>249</v>
      </c>
      <c r="H26" t="s">
        <v>32</v>
      </c>
      <c r="I26">
        <v>20</v>
      </c>
      <c r="J26" s="82">
        <v>0.3362384259259259</v>
      </c>
      <c r="K26">
        <v>1987</v>
      </c>
      <c r="M26" s="13">
        <f>VLOOKUP(N26,id!$A:$C,3,0)</f>
        <v>259</v>
      </c>
      <c r="N26" s="13" t="str">
        <f t="shared" si="0"/>
        <v>BielińskiMarcin1987</v>
      </c>
      <c r="O26" s="9" t="str">
        <f t="shared" si="1"/>
        <v>Bieliński</v>
      </c>
      <c r="P26" s="9" t="str">
        <f t="shared" si="2"/>
        <v>Marcin</v>
      </c>
      <c r="Q26" s="9">
        <f t="shared" si="3"/>
        <v>0</v>
      </c>
      <c r="R26" s="9">
        <f t="shared" si="4"/>
        <v>1987</v>
      </c>
      <c r="S26" s="9">
        <f t="shared" si="5"/>
        <v>63.30916126808745</v>
      </c>
      <c r="T26" s="9"/>
      <c r="U26" s="9">
        <f t="shared" si="6"/>
        <v>1.0300850228907785</v>
      </c>
      <c r="V26" s="9">
        <f t="shared" si="7"/>
        <v>0.95238095238095233</v>
      </c>
      <c r="W26" s="9">
        <v>1</v>
      </c>
      <c r="X26" s="9">
        <v>1</v>
      </c>
    </row>
    <row r="27" spans="1:24" ht="12.75">
      <c r="A27">
        <v>27</v>
      </c>
      <c r="B27">
        <v>25</v>
      </c>
      <c r="C27">
        <v>32</v>
      </c>
      <c r="D27" t="s">
        <v>16</v>
      </c>
      <c r="E27" t="s">
        <v>5189</v>
      </c>
      <c r="F27"/>
      <c r="G27" t="s">
        <v>268</v>
      </c>
      <c r="H27" t="s">
        <v>32</v>
      </c>
      <c r="I27">
        <v>20</v>
      </c>
      <c r="J27" s="82">
        <v>0.33640046296296294</v>
      </c>
      <c r="K27">
        <v>1987</v>
      </c>
      <c r="M27" s="13">
        <f>VLOOKUP(N27,id!$A:$C,3,0)</f>
        <v>260</v>
      </c>
      <c r="N27" s="13" t="str">
        <f t="shared" si="0"/>
        <v>HołowniaPaweł1987</v>
      </c>
      <c r="O27" s="9" t="str">
        <f t="shared" si="1"/>
        <v>Hołownia</v>
      </c>
      <c r="P27" s="9" t="str">
        <f t="shared" si="2"/>
        <v>Paweł</v>
      </c>
      <c r="Q27" s="9">
        <f t="shared" si="3"/>
        <v>0</v>
      </c>
      <c r="R27" s="9">
        <f t="shared" si="4"/>
        <v>1987</v>
      </c>
      <c r="S27" s="9">
        <f t="shared" si="5"/>
        <v>63.278666574891055</v>
      </c>
      <c r="T27" s="9"/>
      <c r="U27" s="9">
        <f t="shared" si="6"/>
        <v>0.99951832100464477</v>
      </c>
      <c r="V27" s="9">
        <f t="shared" si="7"/>
        <v>1</v>
      </c>
      <c r="W27" s="9">
        <v>1</v>
      </c>
      <c r="X27" s="9">
        <v>1</v>
      </c>
    </row>
    <row r="28" spans="1:24" ht="13.15" customHeight="1">
      <c r="A28">
        <v>28</v>
      </c>
      <c r="B28">
        <v>26</v>
      </c>
      <c r="C28">
        <v>48</v>
      </c>
      <c r="D28" t="s">
        <v>358</v>
      </c>
      <c r="E28" t="s">
        <v>1291</v>
      </c>
      <c r="F28" t="s">
        <v>1258</v>
      </c>
      <c r="G28" t="s">
        <v>5095</v>
      </c>
      <c r="H28" t="s">
        <v>32</v>
      </c>
      <c r="I28">
        <v>20</v>
      </c>
      <c r="J28" s="82">
        <v>0.33726851851851852</v>
      </c>
      <c r="K28">
        <v>1974</v>
      </c>
      <c r="M28" s="13">
        <f>VLOOKUP(N28,id!$A:$C,3,0)</f>
        <v>217</v>
      </c>
      <c r="N28" s="13" t="str">
        <f t="shared" si="0"/>
        <v>DuszakArkadiusz1974</v>
      </c>
      <c r="O28" s="9" t="str">
        <f t="shared" si="1"/>
        <v>Duszak</v>
      </c>
      <c r="P28" s="9" t="str">
        <f t="shared" si="2"/>
        <v>Arkadiusz</v>
      </c>
      <c r="Q28" s="9" t="str">
        <f t="shared" si="3"/>
        <v>2PU</v>
      </c>
      <c r="R28" s="9">
        <f t="shared" si="4"/>
        <v>1974</v>
      </c>
      <c r="S28" s="9">
        <f t="shared" si="5"/>
        <v>63.115801098119711</v>
      </c>
      <c r="T28" s="9"/>
      <c r="U28" s="9">
        <f t="shared" si="6"/>
        <v>0.99742621825669175</v>
      </c>
      <c r="V28" s="9">
        <f t="shared" si="7"/>
        <v>1</v>
      </c>
      <c r="W28" s="9">
        <v>1</v>
      </c>
      <c r="X28" s="9">
        <v>1</v>
      </c>
    </row>
    <row r="29" spans="1:24" ht="12.75">
      <c r="A29">
        <v>29</v>
      </c>
      <c r="B29">
        <v>27</v>
      </c>
      <c r="C29">
        <v>5</v>
      </c>
      <c r="D29" t="s">
        <v>358</v>
      </c>
      <c r="E29" t="s">
        <v>926</v>
      </c>
      <c r="F29" t="s">
        <v>3717</v>
      </c>
      <c r="G29" t="s">
        <v>249</v>
      </c>
      <c r="H29" t="s">
        <v>32</v>
      </c>
      <c r="I29">
        <v>20</v>
      </c>
      <c r="J29" s="82">
        <v>0.34994212962962962</v>
      </c>
      <c r="K29">
        <v>1981</v>
      </c>
      <c r="M29" s="13">
        <f>VLOOKUP(N29,id!$A:$C,3,0)</f>
        <v>120</v>
      </c>
      <c r="N29" s="13" t="str">
        <f t="shared" si="0"/>
        <v>NiegowskiArkadiusz1981</v>
      </c>
      <c r="O29" s="9" t="str">
        <f t="shared" si="1"/>
        <v>Niegowski</v>
      </c>
      <c r="P29" s="9" t="str">
        <f t="shared" si="2"/>
        <v>Arkadiusz</v>
      </c>
      <c r="Q29" s="9" t="str">
        <f t="shared" si="3"/>
        <v>SPeCe</v>
      </c>
      <c r="R29" s="9">
        <f t="shared" si="4"/>
        <v>1981</v>
      </c>
      <c r="S29" s="9">
        <f t="shared" si="5"/>
        <v>60.829979956977297</v>
      </c>
      <c r="T29" s="9"/>
      <c r="U29" s="9">
        <f t="shared" si="6"/>
        <v>0.96378369439391443</v>
      </c>
      <c r="V29" s="9">
        <f t="shared" si="7"/>
        <v>1</v>
      </c>
      <c r="W29" s="9">
        <v>1</v>
      </c>
      <c r="X29" s="9">
        <v>1</v>
      </c>
    </row>
    <row r="30" spans="1:24" ht="12.75">
      <c r="A30">
        <v>29</v>
      </c>
      <c r="B30">
        <v>27</v>
      </c>
      <c r="C30">
        <v>4</v>
      </c>
      <c r="D30" t="s">
        <v>55</v>
      </c>
      <c r="E30" t="s">
        <v>1620</v>
      </c>
      <c r="F30" t="s">
        <v>3717</v>
      </c>
      <c r="G30" t="s">
        <v>249</v>
      </c>
      <c r="H30" t="s">
        <v>32</v>
      </c>
      <c r="I30">
        <v>20</v>
      </c>
      <c r="J30" s="82">
        <v>0.34994212962962962</v>
      </c>
      <c r="K30">
        <v>1980</v>
      </c>
      <c r="M30" s="13">
        <f>VLOOKUP(N30,id!$A:$C,3,0)</f>
        <v>121</v>
      </c>
      <c r="N30" s="13" t="str">
        <f t="shared" si="0"/>
        <v>Ścibor-RylskiMichał1980</v>
      </c>
      <c r="O30" s="9" t="str">
        <f t="shared" si="1"/>
        <v>Ścibor-Rylski</v>
      </c>
      <c r="P30" s="9" t="str">
        <f t="shared" si="2"/>
        <v>Michał</v>
      </c>
      <c r="Q30" s="9" t="str">
        <f t="shared" si="3"/>
        <v>SPeCe</v>
      </c>
      <c r="R30" s="9">
        <f t="shared" si="4"/>
        <v>1980</v>
      </c>
      <c r="S30" s="9">
        <f t="shared" si="5"/>
        <v>60.829979956977297</v>
      </c>
      <c r="T30" s="9"/>
      <c r="U30" s="9">
        <f t="shared" si="6"/>
        <v>1</v>
      </c>
      <c r="V30" s="9">
        <f t="shared" si="7"/>
        <v>1</v>
      </c>
      <c r="W30" s="9">
        <v>1</v>
      </c>
      <c r="X30" s="9">
        <v>1</v>
      </c>
    </row>
    <row r="31" spans="1:24" ht="12.75">
      <c r="A31">
        <v>31</v>
      </c>
      <c r="B31">
        <v>29</v>
      </c>
      <c r="C31">
        <v>8</v>
      </c>
      <c r="D31" t="s">
        <v>24</v>
      </c>
      <c r="E31" t="s">
        <v>186</v>
      </c>
      <c r="F31" t="s">
        <v>5190</v>
      </c>
      <c r="G31" t="s">
        <v>5191</v>
      </c>
      <c r="H31" t="s">
        <v>32</v>
      </c>
      <c r="I31">
        <v>19</v>
      </c>
      <c r="J31" s="82">
        <v>0.33854166666666669</v>
      </c>
      <c r="K31">
        <v>1976</v>
      </c>
      <c r="M31" s="13">
        <f>VLOOKUP(N31,id!$A:$C,3,0)</f>
        <v>261</v>
      </c>
      <c r="N31" s="13" t="str">
        <f t="shared" si="0"/>
        <v>WysockiPrzemysław1976</v>
      </c>
      <c r="O31" s="9" t="str">
        <f t="shared" si="1"/>
        <v>Wysocki</v>
      </c>
      <c r="P31" s="9" t="str">
        <f t="shared" si="2"/>
        <v>Przemysław</v>
      </c>
      <c r="Q31" s="9" t="str">
        <f t="shared" si="3"/>
        <v>Catapult</v>
      </c>
      <c r="R31" s="9">
        <f t="shared" si="4"/>
        <v>1976</v>
      </c>
      <c r="S31" s="9">
        <f t="shared" si="5"/>
        <v>57.788480959128428</v>
      </c>
      <c r="T31" s="9"/>
      <c r="U31" s="9">
        <f t="shared" si="6"/>
        <v>1.0336752136752136</v>
      </c>
      <c r="V31" s="9">
        <f t="shared" si="7"/>
        <v>0.95</v>
      </c>
      <c r="W31" s="9">
        <v>1</v>
      </c>
      <c r="X31" s="9">
        <v>1</v>
      </c>
    </row>
    <row r="32" spans="1:24" ht="12.75">
      <c r="A32">
        <v>32</v>
      </c>
      <c r="B32">
        <v>30</v>
      </c>
      <c r="C32">
        <v>88</v>
      </c>
      <c r="D32" t="s">
        <v>19</v>
      </c>
      <c r="E32" t="s">
        <v>18</v>
      </c>
      <c r="F32"/>
      <c r="G32" t="s">
        <v>229</v>
      </c>
      <c r="H32" t="s">
        <v>32</v>
      </c>
      <c r="I32">
        <v>19</v>
      </c>
      <c r="J32" s="82">
        <v>0.34961805555555553</v>
      </c>
      <c r="K32">
        <v>1964</v>
      </c>
      <c r="M32" s="13">
        <f>VLOOKUP(N32,id!$A:$C,3,0)</f>
        <v>24</v>
      </c>
      <c r="N32" s="13" t="str">
        <f t="shared" si="0"/>
        <v>LiszkaGrzegorz1964</v>
      </c>
      <c r="O32" s="9" t="str">
        <f t="shared" si="1"/>
        <v>Liszka</v>
      </c>
      <c r="P32" s="9" t="str">
        <f t="shared" si="2"/>
        <v>Grzegorz</v>
      </c>
      <c r="Q32" s="9">
        <f t="shared" si="3"/>
        <v>0</v>
      </c>
      <c r="R32" s="9">
        <f t="shared" si="4"/>
        <v>1964</v>
      </c>
      <c r="S32" s="9">
        <f t="shared" si="5"/>
        <v>55.957661073741406</v>
      </c>
      <c r="T32" s="9"/>
      <c r="U32" s="9">
        <f t="shared" si="6"/>
        <v>0.9683186016486246</v>
      </c>
      <c r="V32" s="9">
        <f t="shared" si="7"/>
        <v>1</v>
      </c>
      <c r="W32" s="9">
        <v>1</v>
      </c>
      <c r="X32" s="9">
        <v>1</v>
      </c>
    </row>
    <row r="33" spans="1:24" ht="12.75">
      <c r="A33">
        <v>33</v>
      </c>
      <c r="B33">
        <v>31</v>
      </c>
      <c r="C33">
        <v>47</v>
      </c>
      <c r="D33" t="s">
        <v>26</v>
      </c>
      <c r="E33" t="s">
        <v>799</v>
      </c>
      <c r="F33" t="s">
        <v>1311</v>
      </c>
      <c r="G33" t="s">
        <v>234</v>
      </c>
      <c r="H33" t="s">
        <v>32</v>
      </c>
      <c r="I33">
        <v>19</v>
      </c>
      <c r="J33" s="82">
        <v>0.35435185185185186</v>
      </c>
      <c r="K33">
        <v>1986</v>
      </c>
      <c r="M33" s="13">
        <f>VLOOKUP(N33,id!$A:$C,3,0)</f>
        <v>30</v>
      </c>
      <c r="N33" s="13" t="str">
        <f t="shared" si="0"/>
        <v>JacakAndrzej1986</v>
      </c>
      <c r="O33" s="9" t="str">
        <f t="shared" si="1"/>
        <v>Jacak</v>
      </c>
      <c r="P33" s="9" t="str">
        <f t="shared" si="2"/>
        <v>Andrzej</v>
      </c>
      <c r="Q33" s="9" t="str">
        <f t="shared" si="3"/>
        <v>IT Orient</v>
      </c>
      <c r="R33" s="9">
        <f t="shared" si="4"/>
        <v>1986</v>
      </c>
      <c r="S33" s="9">
        <f t="shared" si="5"/>
        <v>55.21012111492378</v>
      </c>
      <c r="T33" s="9"/>
      <c r="U33" s="9">
        <f t="shared" si="6"/>
        <v>0.98664097204076284</v>
      </c>
      <c r="V33" s="9">
        <f t="shared" si="7"/>
        <v>1</v>
      </c>
      <c r="W33" s="9">
        <v>1</v>
      </c>
      <c r="X33" s="9">
        <v>1</v>
      </c>
    </row>
    <row r="34" spans="1:24" ht="12.75">
      <c r="A34">
        <v>34</v>
      </c>
      <c r="B34">
        <v>32</v>
      </c>
      <c r="C34">
        <v>22</v>
      </c>
      <c r="D34" t="s">
        <v>22</v>
      </c>
      <c r="E34" t="s">
        <v>4259</v>
      </c>
      <c r="F34"/>
      <c r="G34" t="s">
        <v>4257</v>
      </c>
      <c r="H34" t="s">
        <v>32</v>
      </c>
      <c r="I34">
        <v>18</v>
      </c>
      <c r="J34" s="82">
        <v>0.34934027777777782</v>
      </c>
      <c r="K34">
        <v>1978</v>
      </c>
      <c r="M34" s="13">
        <f>VLOOKUP(N34,id!$A:$C,3,0)</f>
        <v>230</v>
      </c>
      <c r="N34" s="13" t="str">
        <f t="shared" si="0"/>
        <v>KletkiewiczKrzysztof1978</v>
      </c>
      <c r="O34" s="9" t="str">
        <f t="shared" si="1"/>
        <v>Kletkiewicz</v>
      </c>
      <c r="P34" s="9" t="str">
        <f t="shared" si="2"/>
        <v>Krzysztof</v>
      </c>
      <c r="Q34" s="9">
        <f t="shared" si="3"/>
        <v>0</v>
      </c>
      <c r="R34" s="9">
        <f t="shared" si="4"/>
        <v>1978</v>
      </c>
      <c r="S34" s="9">
        <f t="shared" si="5"/>
        <v>52.304325266769894</v>
      </c>
      <c r="T34" s="9"/>
      <c r="U34" s="9">
        <f t="shared" si="6"/>
        <v>1.0143458238081038</v>
      </c>
      <c r="V34" s="9">
        <f t="shared" si="7"/>
        <v>0.94736842105263153</v>
      </c>
      <c r="W34" s="9">
        <v>1</v>
      </c>
      <c r="X34" s="9">
        <v>1</v>
      </c>
    </row>
    <row r="35" spans="1:24" ht="12.75">
      <c r="A35">
        <v>35</v>
      </c>
      <c r="B35">
        <v>33</v>
      </c>
      <c r="C35">
        <v>11</v>
      </c>
      <c r="D35" t="s">
        <v>26</v>
      </c>
      <c r="E35" t="s">
        <v>29</v>
      </c>
      <c r="F35" t="s">
        <v>5098</v>
      </c>
      <c r="G35" t="s">
        <v>249</v>
      </c>
      <c r="H35" t="s">
        <v>32</v>
      </c>
      <c r="I35">
        <v>17</v>
      </c>
      <c r="J35" s="82">
        <v>0.32748842592592592</v>
      </c>
      <c r="K35">
        <v>1965</v>
      </c>
      <c r="M35" s="13">
        <f>VLOOKUP(N35,id!$A:$C,3,0)</f>
        <v>85</v>
      </c>
      <c r="N35" s="13" t="str">
        <f t="shared" si="0"/>
        <v>SmejdaAndrzej1965</v>
      </c>
      <c r="O35" s="9" t="str">
        <f t="shared" si="1"/>
        <v>Smejda</v>
      </c>
      <c r="P35" s="9" t="str">
        <f t="shared" si="2"/>
        <v>Andrzej</v>
      </c>
      <c r="Q35" s="9" t="str">
        <f t="shared" si="3"/>
        <v>SAnFi</v>
      </c>
      <c r="R35" s="9">
        <f t="shared" si="4"/>
        <v>1965</v>
      </c>
      <c r="S35" s="9">
        <f t="shared" si="5"/>
        <v>49.398529418616008</v>
      </c>
      <c r="T35" s="9"/>
      <c r="U35" s="9">
        <f t="shared" si="6"/>
        <v>1.0667255698886731</v>
      </c>
      <c r="V35" s="9">
        <f t="shared" si="7"/>
        <v>0.94444444444444442</v>
      </c>
      <c r="W35" s="9">
        <v>1</v>
      </c>
      <c r="X35" s="9">
        <v>1</v>
      </c>
    </row>
    <row r="36" spans="1:24" ht="12.75">
      <c r="A36">
        <v>36</v>
      </c>
      <c r="B36">
        <v>34</v>
      </c>
      <c r="C36">
        <v>31</v>
      </c>
      <c r="D36" t="s">
        <v>264</v>
      </c>
      <c r="E36" t="s">
        <v>5192</v>
      </c>
      <c r="F36"/>
      <c r="G36" t="s">
        <v>5193</v>
      </c>
      <c r="H36" t="s">
        <v>32</v>
      </c>
      <c r="I36">
        <v>17</v>
      </c>
      <c r="J36" s="82">
        <v>0.32813657407407409</v>
      </c>
      <c r="K36">
        <v>1977</v>
      </c>
      <c r="M36" s="13">
        <f>VLOOKUP(N36,id!$A:$C,3,0)</f>
        <v>262</v>
      </c>
      <c r="N36" s="13" t="str">
        <f t="shared" si="0"/>
        <v>PrzerwaZbigniew1977</v>
      </c>
      <c r="O36" s="9" t="str">
        <f t="shared" si="1"/>
        <v>Przerwa</v>
      </c>
      <c r="P36" s="9" t="str">
        <f t="shared" si="2"/>
        <v>Zbigniew</v>
      </c>
      <c r="Q36" s="9">
        <f t="shared" si="3"/>
        <v>0</v>
      </c>
      <c r="R36" s="9">
        <f t="shared" si="4"/>
        <v>1977</v>
      </c>
      <c r="S36" s="9">
        <f t="shared" si="5"/>
        <v>49.300955518314694</v>
      </c>
      <c r="T36" s="9"/>
      <c r="U36" s="9">
        <f t="shared" si="6"/>
        <v>0.99802476103135684</v>
      </c>
      <c r="V36" s="9">
        <f t="shared" si="7"/>
        <v>1</v>
      </c>
      <c r="W36" s="9">
        <v>1</v>
      </c>
      <c r="X36" s="9">
        <v>1</v>
      </c>
    </row>
    <row r="37" spans="1:24" ht="12.75">
      <c r="A37">
        <v>37</v>
      </c>
      <c r="B37">
        <v>35</v>
      </c>
      <c r="C37">
        <v>35</v>
      </c>
      <c r="D37" t="s">
        <v>33</v>
      </c>
      <c r="E37" t="s">
        <v>226</v>
      </c>
      <c r="F37"/>
      <c r="G37" t="s">
        <v>5193</v>
      </c>
      <c r="H37" t="s">
        <v>32</v>
      </c>
      <c r="I37">
        <v>17</v>
      </c>
      <c r="J37" s="82">
        <v>0.33562500000000001</v>
      </c>
      <c r="K37">
        <v>1976</v>
      </c>
      <c r="M37" s="13">
        <f>VLOOKUP(N37,id!$A:$C,3,0)</f>
        <v>263</v>
      </c>
      <c r="N37" s="13" t="str">
        <f t="shared" si="0"/>
        <v>AdamczykMarek1976</v>
      </c>
      <c r="O37" s="9" t="str">
        <f t="shared" si="1"/>
        <v>Adamczyk</v>
      </c>
      <c r="P37" s="9" t="str">
        <f t="shared" si="2"/>
        <v>Marek</v>
      </c>
      <c r="Q37" s="9">
        <f t="shared" si="3"/>
        <v>0</v>
      </c>
      <c r="R37" s="9">
        <f t="shared" si="4"/>
        <v>1976</v>
      </c>
      <c r="S37" s="9">
        <f t="shared" si="5"/>
        <v>48.200958338497131</v>
      </c>
      <c r="T37" s="9"/>
      <c r="U37" s="9">
        <f t="shared" si="6"/>
        <v>0.97768811642182218</v>
      </c>
      <c r="V37" s="9">
        <f t="shared" si="7"/>
        <v>1</v>
      </c>
      <c r="W37" s="9">
        <v>1</v>
      </c>
      <c r="X37" s="9">
        <v>1</v>
      </c>
    </row>
    <row r="38" spans="1:24" ht="12.75">
      <c r="A38">
        <v>38</v>
      </c>
      <c r="B38">
        <v>36</v>
      </c>
      <c r="C38">
        <v>43</v>
      </c>
      <c r="D38" t="s">
        <v>55</v>
      </c>
      <c r="E38" t="s">
        <v>5194</v>
      </c>
      <c r="F38"/>
      <c r="G38" t="s">
        <v>5193</v>
      </c>
      <c r="H38" t="s">
        <v>32</v>
      </c>
      <c r="I38">
        <v>17</v>
      </c>
      <c r="J38" s="82">
        <v>0.34401620370370373</v>
      </c>
      <c r="K38">
        <v>1978</v>
      </c>
      <c r="M38" s="13">
        <f>VLOOKUP(N38,id!$A:$C,3,0)</f>
        <v>264</v>
      </c>
      <c r="N38" s="13" t="str">
        <f t="shared" si="0"/>
        <v>BorsMichał1978</v>
      </c>
      <c r="O38" s="9" t="str">
        <f t="shared" si="1"/>
        <v>Bors</v>
      </c>
      <c r="P38" s="9" t="str">
        <f t="shared" si="2"/>
        <v>Michał</v>
      </c>
      <c r="Q38" s="9">
        <f t="shared" si="3"/>
        <v>0</v>
      </c>
      <c r="R38" s="9">
        <f t="shared" si="4"/>
        <v>1978</v>
      </c>
      <c r="S38" s="9">
        <f t="shared" si="5"/>
        <v>47.025246102336226</v>
      </c>
      <c r="T38" s="9"/>
      <c r="U38" s="9">
        <f t="shared" si="6"/>
        <v>0.97560811492783361</v>
      </c>
      <c r="V38" s="9">
        <f t="shared" si="7"/>
        <v>1</v>
      </c>
      <c r="W38" s="9">
        <v>1</v>
      </c>
      <c r="X38" s="9">
        <v>1</v>
      </c>
    </row>
    <row r="39" spans="1:24" ht="12.75">
      <c r="A39">
        <v>39</v>
      </c>
      <c r="B39">
        <v>37</v>
      </c>
      <c r="C39">
        <v>41</v>
      </c>
      <c r="D39" t="s">
        <v>55</v>
      </c>
      <c r="E39" t="s">
        <v>5096</v>
      </c>
      <c r="F39" t="s">
        <v>5097</v>
      </c>
      <c r="G39" t="s">
        <v>234</v>
      </c>
      <c r="H39" t="s">
        <v>32</v>
      </c>
      <c r="I39">
        <v>16</v>
      </c>
      <c r="J39" s="82">
        <v>0.34325231481481483</v>
      </c>
      <c r="K39">
        <v>1983</v>
      </c>
      <c r="M39" s="13">
        <f>VLOOKUP(N39,id!$A:$C,3,0)</f>
        <v>219</v>
      </c>
      <c r="N39" s="13" t="str">
        <f t="shared" si="0"/>
        <v>TrzcinkaMichał1983</v>
      </c>
      <c r="O39" s="9" t="str">
        <f t="shared" si="1"/>
        <v>Trzcinka</v>
      </c>
      <c r="P39" s="9" t="str">
        <f t="shared" si="2"/>
        <v>Michał</v>
      </c>
      <c r="Q39" s="9" t="str">
        <f t="shared" si="3"/>
        <v>KS Ultra Team Łódź</v>
      </c>
      <c r="R39" s="9">
        <f t="shared" si="4"/>
        <v>1983</v>
      </c>
      <c r="S39" s="9">
        <f t="shared" si="5"/>
        <v>44.259055155139976</v>
      </c>
      <c r="T39" s="9"/>
      <c r="U39" s="9">
        <f t="shared" si="6"/>
        <v>1.002225444245878</v>
      </c>
      <c r="V39" s="9">
        <f t="shared" si="7"/>
        <v>0.94117647058823528</v>
      </c>
      <c r="W39" s="9">
        <v>1</v>
      </c>
      <c r="X39" s="9">
        <v>1</v>
      </c>
    </row>
    <row r="40" spans="1:24" ht="12.75">
      <c r="A40">
        <v>41</v>
      </c>
      <c r="B40">
        <v>38</v>
      </c>
      <c r="C40">
        <v>12</v>
      </c>
      <c r="D40" t="s">
        <v>3681</v>
      </c>
      <c r="E40" t="s">
        <v>488</v>
      </c>
      <c r="F40" t="s">
        <v>3672</v>
      </c>
      <c r="G40" t="s">
        <v>3524</v>
      </c>
      <c r="H40" t="s">
        <v>32</v>
      </c>
      <c r="I40">
        <v>15</v>
      </c>
      <c r="J40" s="82">
        <v>0.31623842592592594</v>
      </c>
      <c r="K40">
        <v>1984</v>
      </c>
      <c r="M40" s="13">
        <f>VLOOKUP(N40,id!$A:$C,3,0)</f>
        <v>231</v>
      </c>
      <c r="N40" s="13" t="str">
        <f t="shared" si="0"/>
        <v>KotowskiJózef1984</v>
      </c>
      <c r="O40" s="9" t="str">
        <f t="shared" si="1"/>
        <v>Kotowski</v>
      </c>
      <c r="P40" s="9" t="str">
        <f t="shared" si="2"/>
        <v>Józef</v>
      </c>
      <c r="Q40" s="9" t="str">
        <f t="shared" si="3"/>
        <v>Szalone naleśniki</v>
      </c>
      <c r="R40" s="9">
        <f t="shared" si="4"/>
        <v>1984</v>
      </c>
      <c r="S40" s="9">
        <f t="shared" si="5"/>
        <v>41.492864207943725</v>
      </c>
      <c r="T40" s="9"/>
      <c r="U40" s="9">
        <f t="shared" si="6"/>
        <v>1.0854225377886761</v>
      </c>
      <c r="V40" s="9">
        <f t="shared" si="7"/>
        <v>0.9375</v>
      </c>
      <c r="W40" s="9">
        <v>1</v>
      </c>
      <c r="X40" s="9">
        <v>1</v>
      </c>
    </row>
    <row r="41" spans="1:24" ht="12.75">
      <c r="A41">
        <v>41</v>
      </c>
      <c r="B41">
        <v>38</v>
      </c>
      <c r="C41">
        <v>21</v>
      </c>
      <c r="D41" t="s">
        <v>19</v>
      </c>
      <c r="E41" t="s">
        <v>4322</v>
      </c>
      <c r="F41" t="s">
        <v>3672</v>
      </c>
      <c r="G41" t="s">
        <v>3524</v>
      </c>
      <c r="H41" t="s">
        <v>32</v>
      </c>
      <c r="I41">
        <v>15</v>
      </c>
      <c r="J41" s="82">
        <v>0.31623842592592594</v>
      </c>
      <c r="K41">
        <v>1982</v>
      </c>
      <c r="M41" s="13">
        <f>VLOOKUP(N41,id!$A:$C,3,0)</f>
        <v>179</v>
      </c>
      <c r="N41" s="13" t="str">
        <f t="shared" si="0"/>
        <v>MaruszakGrzegorz1982</v>
      </c>
      <c r="O41" s="9" t="str">
        <f t="shared" si="1"/>
        <v>Maruszak</v>
      </c>
      <c r="P41" s="9" t="str">
        <f t="shared" si="2"/>
        <v>Grzegorz</v>
      </c>
      <c r="Q41" s="9" t="str">
        <f t="shared" si="3"/>
        <v>Szalone naleśniki</v>
      </c>
      <c r="R41" s="9">
        <f t="shared" si="4"/>
        <v>1982</v>
      </c>
      <c r="S41" s="9">
        <f t="shared" si="5"/>
        <v>41.492864207943725</v>
      </c>
      <c r="T41" s="9"/>
      <c r="U41" s="9">
        <f t="shared" si="6"/>
        <v>1</v>
      </c>
      <c r="V41" s="9">
        <f t="shared" si="7"/>
        <v>1</v>
      </c>
      <c r="W41" s="9">
        <v>1</v>
      </c>
      <c r="X41" s="9">
        <v>1</v>
      </c>
    </row>
    <row r="42" spans="1:24" ht="12.75">
      <c r="A42">
        <v>43</v>
      </c>
      <c r="B42">
        <v>40</v>
      </c>
      <c r="C42">
        <v>25</v>
      </c>
      <c r="D42" t="s">
        <v>368</v>
      </c>
      <c r="E42" t="s">
        <v>4464</v>
      </c>
      <c r="F42"/>
      <c r="G42" t="s">
        <v>5193</v>
      </c>
      <c r="H42" t="s">
        <v>32</v>
      </c>
      <c r="I42">
        <v>15</v>
      </c>
      <c r="J42" s="82">
        <v>0.33537037037037037</v>
      </c>
      <c r="K42">
        <v>1977</v>
      </c>
      <c r="M42" s="13">
        <f>VLOOKUP(N42,id!$A:$C,3,0)</f>
        <v>265</v>
      </c>
      <c r="N42" s="13" t="str">
        <f t="shared" si="0"/>
        <v>CzarnowskiDominik1977</v>
      </c>
      <c r="O42" s="9" t="str">
        <f t="shared" si="1"/>
        <v>Czarnowski</v>
      </c>
      <c r="P42" s="9" t="str">
        <f t="shared" si="2"/>
        <v>Dominik</v>
      </c>
      <c r="Q42" s="9">
        <f t="shared" si="3"/>
        <v>0</v>
      </c>
      <c r="R42" s="9">
        <f t="shared" si="4"/>
        <v>1977</v>
      </c>
      <c r="S42" s="9">
        <f t="shared" si="5"/>
        <v>39.125812008339537</v>
      </c>
      <c r="T42" s="9"/>
      <c r="U42" s="9">
        <f t="shared" si="6"/>
        <v>0.94295278851463282</v>
      </c>
      <c r="V42" s="9">
        <f t="shared" si="7"/>
        <v>1</v>
      </c>
      <c r="W42" s="9">
        <v>1</v>
      </c>
      <c r="X42" s="9">
        <v>1</v>
      </c>
    </row>
    <row r="43" spans="1:24" ht="12.75">
      <c r="A43">
        <v>44</v>
      </c>
      <c r="B43">
        <v>41</v>
      </c>
      <c r="C43">
        <v>24</v>
      </c>
      <c r="D43" t="s">
        <v>17</v>
      </c>
      <c r="E43" t="s">
        <v>3732</v>
      </c>
      <c r="F43"/>
      <c r="G43" t="s">
        <v>3715</v>
      </c>
      <c r="H43" t="s">
        <v>32</v>
      </c>
      <c r="I43">
        <v>15</v>
      </c>
      <c r="J43" s="82">
        <v>0.34062500000000001</v>
      </c>
      <c r="K43">
        <v>1975</v>
      </c>
      <c r="M43" s="13">
        <f>VLOOKUP(N43,id!$A:$C,3,0)</f>
        <v>172</v>
      </c>
      <c r="N43" s="13" t="str">
        <f t="shared" si="0"/>
        <v>ProkopMarcin1975</v>
      </c>
      <c r="O43" s="9" t="str">
        <f t="shared" si="1"/>
        <v>Prokop</v>
      </c>
      <c r="P43" s="9" t="str">
        <f t="shared" si="2"/>
        <v>Marcin</v>
      </c>
      <c r="Q43" s="9">
        <f t="shared" si="3"/>
        <v>0</v>
      </c>
      <c r="R43" s="9">
        <f t="shared" si="4"/>
        <v>1975</v>
      </c>
      <c r="S43" s="9">
        <f t="shared" si="5"/>
        <v>38.522240188706981</v>
      </c>
      <c r="T43" s="9"/>
      <c r="U43" s="9">
        <f t="shared" si="6"/>
        <v>0.98457356439007815</v>
      </c>
      <c r="V43" s="9">
        <f t="shared" si="7"/>
        <v>1</v>
      </c>
      <c r="W43" s="9">
        <v>1</v>
      </c>
      <c r="X43" s="9">
        <v>1</v>
      </c>
    </row>
    <row r="44" spans="1:24" ht="12.75">
      <c r="A44">
        <v>45</v>
      </c>
      <c r="B44">
        <v>42</v>
      </c>
      <c r="C44">
        <v>27</v>
      </c>
      <c r="D44" t="s">
        <v>19</v>
      </c>
      <c r="E44" t="s">
        <v>1547</v>
      </c>
      <c r="F44"/>
      <c r="G44" t="s">
        <v>3411</v>
      </c>
      <c r="H44" t="s">
        <v>32</v>
      </c>
      <c r="I44">
        <v>14</v>
      </c>
      <c r="J44" s="82">
        <v>0.3435185185185185</v>
      </c>
      <c r="K44">
        <v>1971</v>
      </c>
      <c r="M44" s="13">
        <f>VLOOKUP(N44,id!$A:$C,3,0)</f>
        <v>176</v>
      </c>
      <c r="N44" s="13" t="str">
        <f t="shared" ref="N44:N47" si="8">O44&amp;P44&amp;R44</f>
        <v>RedoGrzegorz1971</v>
      </c>
      <c r="O44" s="9" t="str">
        <f t="shared" ref="O44:O47" si="9">E44</f>
        <v>Redo</v>
      </c>
      <c r="P44" s="9" t="str">
        <f t="shared" ref="P44:P47" si="10">D44</f>
        <v>Grzegorz</v>
      </c>
      <c r="Q44" s="9">
        <f t="shared" ref="Q44:Q47" si="11">F44</f>
        <v>0</v>
      </c>
      <c r="R44" s="9">
        <f t="shared" ref="R44:R47" si="12">K44</f>
        <v>1971</v>
      </c>
      <c r="S44" s="9">
        <f t="shared" ref="S44:S47" si="13">S43*IF(W44&lt;1,W44,IF(X44&lt;1,X44,IF(V44&lt;1,V44,IF(U44&lt;1,U44,1))))</f>
        <v>35.954090842793185</v>
      </c>
      <c r="T44" s="9"/>
      <c r="U44" s="9">
        <f t="shared" ref="U44:U47" si="14">J43/J44</f>
        <v>0.99157681940700815</v>
      </c>
      <c r="V44" s="9">
        <f t="shared" ref="V44:V47" si="15">I44/I43</f>
        <v>0.93333333333333335</v>
      </c>
      <c r="W44" s="9">
        <v>1</v>
      </c>
      <c r="X44" s="9">
        <v>1</v>
      </c>
    </row>
    <row r="45" spans="1:24" ht="12.75">
      <c r="A45">
        <v>47</v>
      </c>
      <c r="B45">
        <v>43</v>
      </c>
      <c r="C45">
        <v>33</v>
      </c>
      <c r="D45" t="s">
        <v>534</v>
      </c>
      <c r="E45" t="s">
        <v>4766</v>
      </c>
      <c r="F45"/>
      <c r="G45" t="s">
        <v>5193</v>
      </c>
      <c r="H45" t="s">
        <v>32</v>
      </c>
      <c r="I45">
        <v>10</v>
      </c>
      <c r="J45" s="82">
        <v>0.22574074074074071</v>
      </c>
      <c r="K45">
        <v>1998</v>
      </c>
      <c r="M45" s="13">
        <f>VLOOKUP(N45,id!$A:$C,3,0)</f>
        <v>266</v>
      </c>
      <c r="N45" s="13" t="str">
        <f t="shared" si="8"/>
        <v>PawłowskiKacper1998</v>
      </c>
      <c r="O45" s="9" t="str">
        <f t="shared" si="9"/>
        <v>Pawłowski</v>
      </c>
      <c r="P45" s="9" t="str">
        <f t="shared" si="10"/>
        <v>Kacper</v>
      </c>
      <c r="Q45" s="9">
        <f t="shared" si="11"/>
        <v>0</v>
      </c>
      <c r="R45" s="9">
        <f t="shared" si="12"/>
        <v>1998</v>
      </c>
      <c r="S45" s="9">
        <f t="shared" si="13"/>
        <v>25.68149345913799</v>
      </c>
      <c r="T45" s="9"/>
      <c r="U45" s="9">
        <f t="shared" si="14"/>
        <v>1.5217391304347827</v>
      </c>
      <c r="V45" s="9">
        <f t="shared" si="15"/>
        <v>0.7142857142857143</v>
      </c>
      <c r="W45" s="9">
        <v>1</v>
      </c>
      <c r="X45" s="9">
        <v>1</v>
      </c>
    </row>
    <row r="46" spans="1:24" ht="13.15" customHeight="1">
      <c r="A46">
        <v>48</v>
      </c>
      <c r="B46">
        <v>44</v>
      </c>
      <c r="C46">
        <v>39</v>
      </c>
      <c r="D46" t="s">
        <v>26</v>
      </c>
      <c r="E46" t="s">
        <v>134</v>
      </c>
      <c r="F46" t="s">
        <v>328</v>
      </c>
      <c r="G46" t="s">
        <v>3431</v>
      </c>
      <c r="H46" t="s">
        <v>32</v>
      </c>
      <c r="I46">
        <v>10</v>
      </c>
      <c r="J46" s="82">
        <v>0.35493055555555553</v>
      </c>
      <c r="K46">
        <v>1951</v>
      </c>
      <c r="M46" s="13">
        <f>VLOOKUP(N46,id!$A:$C,3,0)</f>
        <v>34</v>
      </c>
      <c r="N46" s="13" t="str">
        <f t="shared" si="8"/>
        <v>PiwakowskiAndrzej1951</v>
      </c>
      <c r="O46" s="9" t="str">
        <f t="shared" si="9"/>
        <v>Piwakowski</v>
      </c>
      <c r="P46" s="9" t="str">
        <f t="shared" si="10"/>
        <v>Andrzej</v>
      </c>
      <c r="Q46" s="9" t="str">
        <f t="shared" si="11"/>
        <v>anpi</v>
      </c>
      <c r="R46" s="9">
        <f t="shared" si="12"/>
        <v>1951</v>
      </c>
      <c r="S46" s="9">
        <f t="shared" si="13"/>
        <v>16.333784922292679</v>
      </c>
      <c r="T46" s="9"/>
      <c r="U46" s="9">
        <f t="shared" si="14"/>
        <v>0.63601382638753012</v>
      </c>
      <c r="V46" s="9">
        <f t="shared" si="15"/>
        <v>1</v>
      </c>
      <c r="W46" s="9">
        <v>1</v>
      </c>
      <c r="X46" s="9">
        <v>1</v>
      </c>
    </row>
    <row r="47" spans="1:24" ht="12.75">
      <c r="A47">
        <v>49</v>
      </c>
      <c r="B47">
        <v>45</v>
      </c>
      <c r="C47">
        <v>46</v>
      </c>
      <c r="D47" t="s">
        <v>22</v>
      </c>
      <c r="E47" t="s">
        <v>5195</v>
      </c>
      <c r="F47" t="s">
        <v>5097</v>
      </c>
      <c r="G47" t="s">
        <v>234</v>
      </c>
      <c r="H47" t="s">
        <v>32</v>
      </c>
      <c r="I47">
        <v>10</v>
      </c>
      <c r="J47" s="82">
        <v>0.37361111111111112</v>
      </c>
      <c r="K47">
        <v>1976</v>
      </c>
      <c r="M47" s="13">
        <f>VLOOKUP(N47,id!$A:$C,3,0)</f>
        <v>267</v>
      </c>
      <c r="N47" s="13" t="str">
        <f t="shared" si="8"/>
        <v>HarężlakKrzysztof1976</v>
      </c>
      <c r="O47" s="9" t="str">
        <f t="shared" si="9"/>
        <v>Harężlak</v>
      </c>
      <c r="P47" s="9" t="str">
        <f t="shared" si="10"/>
        <v>Krzysztof</v>
      </c>
      <c r="Q47" s="9" t="str">
        <f t="shared" si="11"/>
        <v>KS Ultra Team Łódź</v>
      </c>
      <c r="R47" s="9">
        <f t="shared" si="12"/>
        <v>1976</v>
      </c>
      <c r="S47" s="9">
        <f t="shared" si="13"/>
        <v>15.517095676178045</v>
      </c>
      <c r="T47" s="9"/>
      <c r="U47" s="9">
        <f t="shared" si="14"/>
        <v>0.95</v>
      </c>
      <c r="V47" s="9">
        <f t="shared" si="15"/>
        <v>1</v>
      </c>
      <c r="W47" s="9">
        <v>1</v>
      </c>
      <c r="X47" s="9">
        <v>1</v>
      </c>
    </row>
    <row r="48" spans="1:24" ht="12.75">
      <c r="A48"/>
      <c r="B48"/>
      <c r="C48"/>
      <c r="D48"/>
      <c r="E48"/>
      <c r="F48"/>
      <c r="G48"/>
      <c r="H48"/>
      <c r="I48"/>
      <c r="J48" s="82"/>
      <c r="K48"/>
      <c r="M48" s="13"/>
      <c r="N48" s="13"/>
      <c r="O48" s="9"/>
      <c r="P48" s="9"/>
      <c r="Q48" s="9"/>
      <c r="R48" s="9"/>
      <c r="S48" s="9"/>
      <c r="T48" s="9"/>
      <c r="U48" s="9"/>
      <c r="V48" s="9"/>
      <c r="W48" s="9"/>
      <c r="X48" s="9"/>
    </row>
    <row r="49" spans="1:24" ht="12.75">
      <c r="A49"/>
      <c r="B49"/>
      <c r="C49"/>
      <c r="D49"/>
      <c r="E49"/>
      <c r="F49"/>
      <c r="G49"/>
      <c r="H49"/>
      <c r="I49"/>
      <c r="J49" s="82"/>
      <c r="K49"/>
      <c r="M49" s="13"/>
      <c r="N49" s="13"/>
      <c r="O49" s="9"/>
      <c r="P49" s="9"/>
      <c r="Q49" s="9"/>
      <c r="R49" s="9"/>
      <c r="S49" s="9"/>
      <c r="T49" s="9"/>
      <c r="U49" s="9"/>
      <c r="V49" s="9"/>
      <c r="W49" s="9"/>
      <c r="X49" s="9"/>
    </row>
    <row r="50" spans="1:24" ht="12.75">
      <c r="A50"/>
      <c r="B50"/>
      <c r="C50"/>
      <c r="D50"/>
      <c r="E50"/>
      <c r="F50"/>
      <c r="G50"/>
      <c r="H50"/>
      <c r="I50"/>
      <c r="J50" s="82"/>
      <c r="K50"/>
      <c r="M50" s="13"/>
      <c r="N50" s="13"/>
      <c r="O50" s="9"/>
      <c r="P50" s="9"/>
      <c r="Q50" s="9"/>
      <c r="R50" s="9"/>
      <c r="S50" s="9"/>
      <c r="T50" s="9"/>
      <c r="U50" s="9"/>
      <c r="V50" s="9"/>
      <c r="W50" s="9"/>
      <c r="X50" s="9"/>
    </row>
    <row r="51" spans="1:24" ht="13.15" customHeight="1">
      <c r="A51"/>
      <c r="B51"/>
      <c r="C51"/>
      <c r="D51"/>
      <c r="E51"/>
      <c r="F51"/>
      <c r="G51"/>
      <c r="H51"/>
      <c r="I51"/>
      <c r="J51" s="82"/>
      <c r="K51"/>
      <c r="M51" s="13"/>
      <c r="N51" s="13"/>
      <c r="O51" s="9"/>
      <c r="P51" s="9"/>
      <c r="Q51" s="9"/>
      <c r="R51" s="9"/>
      <c r="S51" s="9"/>
      <c r="T51" s="9"/>
      <c r="U51" s="9"/>
      <c r="V51" s="9"/>
      <c r="W51" s="9"/>
      <c r="X51" s="9"/>
    </row>
    <row r="52" spans="1:24" ht="13.15" customHeight="1">
      <c r="A52"/>
      <c r="B52"/>
      <c r="C52"/>
      <c r="D52"/>
      <c r="E52"/>
      <c r="F52"/>
      <c r="G52"/>
      <c r="H52"/>
      <c r="I52"/>
      <c r="J52" s="82"/>
      <c r="K52"/>
      <c r="M52" s="13"/>
      <c r="N52" s="13"/>
      <c r="O52" s="9"/>
      <c r="P52" s="9"/>
      <c r="Q52" s="9"/>
      <c r="R52" s="9"/>
      <c r="S52" s="9"/>
      <c r="T52" s="9"/>
      <c r="U52" s="9"/>
      <c r="V52" s="9"/>
      <c r="W52" s="9"/>
      <c r="X52" s="9"/>
    </row>
    <row r="53" spans="1:24" ht="12.75">
      <c r="A53"/>
      <c r="B53"/>
      <c r="C53"/>
      <c r="D53"/>
      <c r="E53"/>
      <c r="F53"/>
      <c r="G53"/>
      <c r="H53"/>
      <c r="I53"/>
      <c r="J53" s="82"/>
      <c r="K53"/>
      <c r="M53" s="13"/>
      <c r="N53" s="13"/>
      <c r="O53" s="9"/>
      <c r="P53" s="9"/>
      <c r="Q53" s="9"/>
      <c r="R53" s="9"/>
      <c r="S53" s="9"/>
      <c r="T53" s="9"/>
      <c r="U53" s="9"/>
      <c r="V53" s="9"/>
      <c r="W53" s="9"/>
      <c r="X53" s="9"/>
    </row>
    <row r="54" spans="1:24" ht="15.75" customHeight="1">
      <c r="A54"/>
      <c r="B54"/>
      <c r="C54"/>
      <c r="D54"/>
      <c r="E54"/>
      <c r="F54"/>
      <c r="G54"/>
      <c r="H54"/>
      <c r="I54"/>
      <c r="J54" s="82"/>
      <c r="K54"/>
      <c r="M54" s="13"/>
      <c r="N54" s="13"/>
      <c r="O54" s="9"/>
      <c r="P54" s="9"/>
      <c r="Q54" s="9"/>
      <c r="R54" s="9"/>
      <c r="S54" s="9"/>
      <c r="T54" s="9"/>
      <c r="U54" s="9"/>
      <c r="V54" s="9"/>
      <c r="W54" s="9"/>
      <c r="X54" s="9"/>
    </row>
    <row r="55" spans="1:24" ht="15.75" customHeight="1">
      <c r="A55"/>
      <c r="B55"/>
      <c r="C55"/>
      <c r="D55"/>
      <c r="E55"/>
      <c r="F55"/>
      <c r="G55"/>
      <c r="H55"/>
      <c r="I55"/>
      <c r="J55" s="82"/>
      <c r="K55"/>
      <c r="M55" s="13"/>
      <c r="N55" s="13"/>
      <c r="O55" s="9"/>
      <c r="P55" s="9"/>
      <c r="Q55" s="9"/>
      <c r="R55" s="9"/>
      <c r="S55" s="9"/>
      <c r="T55" s="9"/>
      <c r="U55" s="9"/>
      <c r="V55" s="9"/>
      <c r="W55" s="9"/>
      <c r="X55" s="9"/>
    </row>
    <row r="56" spans="1:24" ht="15.75" customHeight="1">
      <c r="A56"/>
      <c r="B56"/>
      <c r="C56"/>
      <c r="D56"/>
      <c r="E56"/>
      <c r="F56"/>
      <c r="G56"/>
      <c r="H56"/>
      <c r="I56"/>
      <c r="J56" s="82"/>
      <c r="K56"/>
      <c r="M56" s="13"/>
      <c r="N56" s="13"/>
      <c r="O56" s="9"/>
      <c r="P56" s="9"/>
      <c r="Q56" s="9"/>
      <c r="R56" s="9"/>
      <c r="S56" s="9"/>
      <c r="T56" s="9"/>
      <c r="U56" s="9"/>
      <c r="V56" s="9"/>
      <c r="W56" s="9"/>
      <c r="X56" s="9"/>
    </row>
    <row r="57" spans="1:24" ht="15.75" customHeight="1">
      <c r="A57"/>
      <c r="B57"/>
      <c r="C57"/>
      <c r="D57"/>
      <c r="E57"/>
      <c r="F57"/>
      <c r="G57"/>
      <c r="H57"/>
      <c r="I57"/>
      <c r="J57" s="82"/>
      <c r="K57"/>
      <c r="M57" s="13"/>
      <c r="N57" s="13"/>
      <c r="O57" s="9"/>
      <c r="P57" s="9"/>
      <c r="Q57" s="9"/>
      <c r="R57" s="9"/>
      <c r="S57" s="9"/>
      <c r="T57" s="9"/>
      <c r="U57" s="9"/>
      <c r="V57" s="9"/>
      <c r="W57" s="9"/>
      <c r="X57" s="9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"/>
  <sheetViews>
    <sheetView workbookViewId="0">
      <selection activeCell="E3" sqref="E3:E6"/>
    </sheetView>
  </sheetViews>
  <sheetFormatPr defaultColWidth="8.85546875" defaultRowHeight="15"/>
  <cols>
    <col min="1" max="1" width="9.140625" style="83" customWidth="1"/>
    <col min="2" max="2" width="13.42578125" style="83" bestFit="1" customWidth="1"/>
    <col min="3" max="3" width="8.5703125" style="83" bestFit="1" customWidth="1"/>
    <col min="4" max="16384" width="8.85546875" style="83"/>
  </cols>
  <sheetData>
    <row r="1" spans="1:19">
      <c r="A1" s="353"/>
      <c r="B1" s="353"/>
      <c r="C1" s="353"/>
      <c r="D1" s="353"/>
      <c r="E1" s="353"/>
    </row>
    <row r="2" spans="1:19">
      <c r="A2" s="85" t="s">
        <v>133</v>
      </c>
      <c r="B2" s="84" t="s">
        <v>156</v>
      </c>
      <c r="C2" s="84" t="s">
        <v>157</v>
      </c>
      <c r="D2" s="115" t="s">
        <v>3416</v>
      </c>
      <c r="E2" s="85" t="s">
        <v>3452</v>
      </c>
      <c r="F2" s="83" t="s">
        <v>4403</v>
      </c>
      <c r="H2" s="13" t="s">
        <v>67</v>
      </c>
      <c r="I2" s="13" t="s">
        <v>68</v>
      </c>
      <c r="J2" s="9" t="s">
        <v>95</v>
      </c>
      <c r="K2" s="9" t="s">
        <v>96</v>
      </c>
      <c r="L2" s="9" t="s">
        <v>71</v>
      </c>
      <c r="M2" s="9" t="s">
        <v>69</v>
      </c>
      <c r="N2" s="9" t="s">
        <v>40</v>
      </c>
      <c r="O2" s="9"/>
      <c r="P2" s="9" t="s">
        <v>37</v>
      </c>
      <c r="Q2" s="9" t="s">
        <v>38</v>
      </c>
      <c r="R2" s="9" t="s">
        <v>31</v>
      </c>
      <c r="S2" s="9" t="s">
        <v>39</v>
      </c>
    </row>
    <row r="3" spans="1:19">
      <c r="A3" s="247">
        <v>1</v>
      </c>
      <c r="B3" s="247" t="s">
        <v>262</v>
      </c>
      <c r="C3" s="247" t="s">
        <v>801</v>
      </c>
      <c r="D3" s="116">
        <v>36</v>
      </c>
      <c r="E3" s="117">
        <v>0.32210648148148147</v>
      </c>
      <c r="F3">
        <v>2007</v>
      </c>
      <c r="H3" s="13">
        <f>VLOOKUP(I3,id!$A:$C,3,0)</f>
        <v>53</v>
      </c>
      <c r="I3" s="13" t="str">
        <f t="shared" ref="I3:I6" si="0">J3&amp;K3&amp;M3</f>
        <v>BrudłoBasia2007</v>
      </c>
      <c r="J3" s="9" t="str">
        <f t="shared" ref="J3:K6" si="1">B3</f>
        <v>Brudło</v>
      </c>
      <c r="K3" s="70" t="str">
        <f t="shared" si="1"/>
        <v>Basia</v>
      </c>
      <c r="L3" s="9"/>
      <c r="M3" s="9">
        <f>F3</f>
        <v>2007</v>
      </c>
      <c r="N3" s="9">
        <v>100</v>
      </c>
      <c r="O3" s="19"/>
      <c r="P3" s="9"/>
      <c r="Q3" s="9"/>
      <c r="R3" s="9"/>
      <c r="S3" s="9"/>
    </row>
    <row r="4" spans="1:19" ht="29.25">
      <c r="A4" s="248">
        <v>2</v>
      </c>
      <c r="B4" s="248" t="s">
        <v>4192</v>
      </c>
      <c r="C4" s="248" t="s">
        <v>478</v>
      </c>
      <c r="D4" s="116">
        <v>30</v>
      </c>
      <c r="E4" s="117">
        <v>0.32298611111111108</v>
      </c>
      <c r="F4">
        <v>1985</v>
      </c>
      <c r="H4" s="13">
        <f>VLOOKUP(I4,id!$A:$C,3,0)</f>
        <v>51</v>
      </c>
      <c r="I4" s="13" t="str">
        <f t="shared" si="0"/>
        <v>FriedeAleksandra1985</v>
      </c>
      <c r="J4" s="9" t="str">
        <f t="shared" si="1"/>
        <v>Friede</v>
      </c>
      <c r="K4" s="70" t="str">
        <f t="shared" si="1"/>
        <v>Aleksandra</v>
      </c>
      <c r="L4" s="9"/>
      <c r="M4" s="9">
        <f t="shared" ref="M4:M6" si="2">F4</f>
        <v>1985</v>
      </c>
      <c r="N4" s="9">
        <f t="shared" ref="N4:N6" si="3">N3*IF(R4&lt;1,R4,IF(S4&lt;1,S4,IF(Q4&lt;1,Q4,IF(P4&lt;1,P4,1))))</f>
        <v>83.333333333333343</v>
      </c>
      <c r="O4" s="19"/>
      <c r="P4" s="9">
        <f>E3/E4</f>
        <v>0.99727657134666381</v>
      </c>
      <c r="Q4" s="9">
        <v>1</v>
      </c>
      <c r="R4" s="9">
        <f>D4/D3</f>
        <v>0.83333333333333337</v>
      </c>
      <c r="S4" s="9">
        <v>1</v>
      </c>
    </row>
    <row r="5" spans="1:19" ht="29.25">
      <c r="A5" s="249">
        <v>3</v>
      </c>
      <c r="B5" s="249" t="s">
        <v>4370</v>
      </c>
      <c r="C5" s="249" t="s">
        <v>630</v>
      </c>
      <c r="D5" s="118">
        <v>27</v>
      </c>
      <c r="E5" s="119">
        <v>0.3236458333333333</v>
      </c>
      <c r="F5">
        <v>1975</v>
      </c>
      <c r="H5" s="13">
        <f>VLOOKUP(I5,id!$A:$C,3,0)</f>
        <v>49</v>
      </c>
      <c r="I5" s="13" t="str">
        <f t="shared" si="0"/>
        <v>Tomaszczyk-TiszbeinAlicja1975</v>
      </c>
      <c r="J5" s="9" t="str">
        <f t="shared" si="1"/>
        <v>Tomaszczyk-Tiszbein</v>
      </c>
      <c r="K5" s="70" t="str">
        <f t="shared" si="1"/>
        <v>Alicja</v>
      </c>
      <c r="L5" s="9"/>
      <c r="M5" s="9">
        <f t="shared" si="2"/>
        <v>1975</v>
      </c>
      <c r="N5" s="9">
        <f t="shared" si="3"/>
        <v>75.000000000000014</v>
      </c>
      <c r="O5" s="19"/>
      <c r="P5" s="9">
        <f>E4/E5</f>
        <v>0.99796159210385149</v>
      </c>
      <c r="Q5" s="9">
        <v>1</v>
      </c>
      <c r="R5" s="9">
        <f t="shared" ref="R5:R6" si="4">D5/D4</f>
        <v>0.9</v>
      </c>
      <c r="S5" s="9">
        <v>1</v>
      </c>
    </row>
    <row r="6" spans="1:19" ht="29.25">
      <c r="A6" s="250">
        <v>4</v>
      </c>
      <c r="B6" s="251" t="s">
        <v>5198</v>
      </c>
      <c r="C6" s="251" t="s">
        <v>1325</v>
      </c>
      <c r="D6" s="120">
        <v>8</v>
      </c>
      <c r="E6" s="121">
        <v>0.3401967592592593</v>
      </c>
      <c r="F6">
        <v>1976</v>
      </c>
      <c r="H6" s="13">
        <f>VLOOKUP(I6,id!$A:$C,3,0)</f>
        <v>279</v>
      </c>
      <c r="I6" s="13" t="str">
        <f t="shared" si="0"/>
        <v>GostkiewiczMarzena1976</v>
      </c>
      <c r="J6" s="9" t="str">
        <f t="shared" si="1"/>
        <v>Gostkiewicz</v>
      </c>
      <c r="K6" s="70" t="str">
        <f t="shared" si="1"/>
        <v>Marzena</v>
      </c>
      <c r="L6" s="9"/>
      <c r="M6" s="9">
        <f t="shared" si="2"/>
        <v>1976</v>
      </c>
      <c r="N6" s="9">
        <f t="shared" si="3"/>
        <v>22.222222222222225</v>
      </c>
      <c r="O6" s="19"/>
      <c r="P6" s="9">
        <f>E5/E6</f>
        <v>0.95134896063688612</v>
      </c>
      <c r="Q6" s="9">
        <v>1</v>
      </c>
      <c r="R6" s="9">
        <f t="shared" si="4"/>
        <v>0.29629629629629628</v>
      </c>
      <c r="S6" s="9">
        <v>1</v>
      </c>
    </row>
  </sheetData>
  <mergeCells count="1">
    <mergeCell ref="A1:E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5"/>
  <sheetViews>
    <sheetView topLeftCell="E15" zoomScale="115" zoomScaleNormal="115" workbookViewId="0">
      <selection activeCell="N15" sqref="N1:N1048576"/>
    </sheetView>
  </sheetViews>
  <sheetFormatPr defaultColWidth="8.85546875" defaultRowHeight="15"/>
  <cols>
    <col min="1" max="1" width="5.85546875" style="83" customWidth="1"/>
    <col min="2" max="2" width="13.5703125" style="83" customWidth="1"/>
    <col min="3" max="3" width="12.140625" style="83" customWidth="1"/>
    <col min="4" max="4" width="6" style="83" customWidth="1"/>
    <col min="5" max="16384" width="8.85546875" style="83"/>
  </cols>
  <sheetData>
    <row r="1" spans="1:19">
      <c r="A1" s="122"/>
      <c r="B1" s="122"/>
      <c r="C1" s="122"/>
      <c r="D1" s="122"/>
      <c r="E1" s="122"/>
    </row>
    <row r="2" spans="1:19" ht="30">
      <c r="A2" s="85" t="s">
        <v>133</v>
      </c>
      <c r="B2" s="84" t="s">
        <v>156</v>
      </c>
      <c r="C2" s="84" t="s">
        <v>157</v>
      </c>
      <c r="D2" s="84" t="s">
        <v>3416</v>
      </c>
      <c r="E2" s="85" t="s">
        <v>3452</v>
      </c>
      <c r="F2" s="83" t="s">
        <v>69</v>
      </c>
      <c r="H2" s="13" t="s">
        <v>67</v>
      </c>
      <c r="I2" s="13" t="s">
        <v>68</v>
      </c>
      <c r="J2" s="9" t="s">
        <v>95</v>
      </c>
      <c r="K2" s="9" t="s">
        <v>96</v>
      </c>
      <c r="L2" s="9" t="s">
        <v>71</v>
      </c>
      <c r="M2" s="9" t="s">
        <v>69</v>
      </c>
      <c r="N2" s="9" t="s">
        <v>40</v>
      </c>
      <c r="O2" s="9"/>
      <c r="P2" s="9" t="s">
        <v>37</v>
      </c>
      <c r="Q2" s="9" t="s">
        <v>38</v>
      </c>
      <c r="R2" s="9" t="s">
        <v>31</v>
      </c>
      <c r="S2" s="9" t="s">
        <v>39</v>
      </c>
    </row>
    <row r="3" spans="1:19">
      <c r="A3" s="247">
        <v>1</v>
      </c>
      <c r="B3" s="247" t="s">
        <v>390</v>
      </c>
      <c r="C3" s="255" t="s">
        <v>389</v>
      </c>
      <c r="D3" s="255">
        <v>38</v>
      </c>
      <c r="E3" s="117">
        <v>0.24847222222222221</v>
      </c>
      <c r="F3">
        <v>1971</v>
      </c>
      <c r="H3" s="13">
        <f>VLOOKUP(I3,id!$A:$C,3,0)</f>
        <v>57</v>
      </c>
      <c r="I3" s="13" t="str">
        <f t="shared" ref="I3:I7" si="0">J3&amp;K3&amp;M3</f>
        <v>BagińskiOlgierd1971</v>
      </c>
      <c r="J3" s="9" t="str">
        <f t="shared" ref="J3:J45" si="1">B3</f>
        <v>Bagiński</v>
      </c>
      <c r="K3" s="70" t="str">
        <f t="shared" ref="K3:K45" si="2">C3</f>
        <v>Olgierd</v>
      </c>
      <c r="L3" s="9"/>
      <c r="M3" s="9">
        <f>F3</f>
        <v>1971</v>
      </c>
      <c r="N3" s="9">
        <v>100</v>
      </c>
      <c r="O3" s="19"/>
      <c r="P3" s="9"/>
      <c r="Q3" s="9"/>
      <c r="R3" s="9"/>
      <c r="S3" s="9"/>
    </row>
    <row r="4" spans="1:19">
      <c r="A4" s="247">
        <v>1</v>
      </c>
      <c r="B4" s="247" t="s">
        <v>4425</v>
      </c>
      <c r="C4" s="255" t="s">
        <v>16</v>
      </c>
      <c r="D4" s="255">
        <v>38</v>
      </c>
      <c r="E4" s="117">
        <v>0.24847222222222221</v>
      </c>
      <c r="F4">
        <v>1988</v>
      </c>
      <c r="H4" s="13">
        <f>VLOOKUP(I4,id!$A:$C,3,0)</f>
        <v>2</v>
      </c>
      <c r="I4" s="13" t="str">
        <f t="shared" si="0"/>
        <v>ĆwidakPaweł1988</v>
      </c>
      <c r="J4" s="9" t="str">
        <f t="shared" si="1"/>
        <v>Ćwidak</v>
      </c>
      <c r="K4" s="70" t="str">
        <f t="shared" si="2"/>
        <v>Paweł</v>
      </c>
      <c r="L4" s="9"/>
      <c r="M4" s="9">
        <f t="shared" ref="M4:M7" si="3">F4</f>
        <v>1988</v>
      </c>
      <c r="N4" s="9">
        <f t="shared" ref="N4:N7" si="4">N3*IF(R4&lt;1,R4,IF(S4&lt;1,S4,IF(Q4&lt;1,Q4,IF(P4&lt;1,P4,1))))</f>
        <v>100</v>
      </c>
      <c r="O4" s="19"/>
      <c r="P4" s="9">
        <f>E3/E4</f>
        <v>1</v>
      </c>
      <c r="Q4" s="9">
        <v>1</v>
      </c>
      <c r="R4" s="9">
        <f t="shared" ref="R4:R45" si="5">D4/D3</f>
        <v>1</v>
      </c>
      <c r="S4" s="9">
        <v>1</v>
      </c>
    </row>
    <row r="5" spans="1:19" ht="29.25">
      <c r="A5" s="247">
        <v>1</v>
      </c>
      <c r="B5" s="247" t="s">
        <v>241</v>
      </c>
      <c r="C5" s="255" t="s">
        <v>237</v>
      </c>
      <c r="D5" s="255">
        <v>38</v>
      </c>
      <c r="E5" s="117">
        <v>0.24847222222222221</v>
      </c>
      <c r="F5">
        <v>1979</v>
      </c>
      <c r="H5" s="13">
        <f>VLOOKUP(I5,id!$A:$C,3,0)</f>
        <v>5</v>
      </c>
      <c r="I5" s="13" t="str">
        <f t="shared" si="0"/>
        <v>WalentowskiRadosław1979</v>
      </c>
      <c r="J5" s="9" t="str">
        <f t="shared" si="1"/>
        <v>Walentowski</v>
      </c>
      <c r="K5" s="70" t="str">
        <f t="shared" si="2"/>
        <v>Radosław</v>
      </c>
      <c r="L5" s="9"/>
      <c r="M5" s="9">
        <f t="shared" si="3"/>
        <v>1979</v>
      </c>
      <c r="N5" s="9">
        <f t="shared" si="4"/>
        <v>100</v>
      </c>
      <c r="O5" s="19"/>
      <c r="P5" s="9">
        <f>E4/E5</f>
        <v>1</v>
      </c>
      <c r="Q5" s="9">
        <v>1</v>
      </c>
      <c r="R5" s="9">
        <f t="shared" si="5"/>
        <v>1</v>
      </c>
      <c r="S5" s="9">
        <v>1</v>
      </c>
    </row>
    <row r="6" spans="1:19">
      <c r="A6" s="250">
        <v>4</v>
      </c>
      <c r="B6" s="251" t="s">
        <v>297</v>
      </c>
      <c r="C6" s="254" t="s">
        <v>15</v>
      </c>
      <c r="D6" s="254">
        <v>38</v>
      </c>
      <c r="E6" s="121">
        <v>0.25009259259259264</v>
      </c>
      <c r="F6">
        <v>1979</v>
      </c>
      <c r="H6" s="13">
        <f>VLOOKUP(I6,id!$A:$C,3,0)</f>
        <v>55</v>
      </c>
      <c r="I6" s="13" t="str">
        <f t="shared" si="0"/>
        <v>BuciakPiotr1979</v>
      </c>
      <c r="J6" s="9" t="str">
        <f t="shared" si="1"/>
        <v>Buciak</v>
      </c>
      <c r="K6" s="70" t="str">
        <f t="shared" si="2"/>
        <v>Piotr</v>
      </c>
      <c r="L6" s="9"/>
      <c r="M6" s="9">
        <f t="shared" si="3"/>
        <v>1979</v>
      </c>
      <c r="N6" s="9">
        <f t="shared" si="4"/>
        <v>99.352091817845206</v>
      </c>
      <c r="O6" s="19"/>
      <c r="P6" s="9">
        <f>E5/E6</f>
        <v>0.99352091817845212</v>
      </c>
      <c r="Q6" s="9">
        <v>1</v>
      </c>
      <c r="R6" s="9">
        <f t="shared" si="5"/>
        <v>1</v>
      </c>
      <c r="S6" s="9">
        <v>1</v>
      </c>
    </row>
    <row r="7" spans="1:19">
      <c r="A7" s="251">
        <v>5</v>
      </c>
      <c r="B7" s="251" t="s">
        <v>1517</v>
      </c>
      <c r="C7" s="254" t="s">
        <v>1362</v>
      </c>
      <c r="D7" s="254">
        <v>38</v>
      </c>
      <c r="E7" s="121">
        <v>0.27378472222222217</v>
      </c>
      <c r="F7">
        <v>1989</v>
      </c>
      <c r="H7" s="13">
        <f>VLOOKUP(I7,id!$A:$C,3,0)</f>
        <v>1</v>
      </c>
      <c r="I7" s="13" t="str">
        <f t="shared" si="0"/>
        <v>WesołowskiStefan1989</v>
      </c>
      <c r="J7" s="9" t="str">
        <f t="shared" si="1"/>
        <v>Wesołowski</v>
      </c>
      <c r="K7" s="70" t="str">
        <f t="shared" si="2"/>
        <v>Stefan</v>
      </c>
      <c r="L7" s="9"/>
      <c r="M7" s="9">
        <f t="shared" si="3"/>
        <v>1989</v>
      </c>
      <c r="N7" s="9">
        <f t="shared" si="4"/>
        <v>90.754597336715292</v>
      </c>
      <c r="O7" s="19"/>
      <c r="P7" s="9">
        <f>E6/E7</f>
        <v>0.91346438385119466</v>
      </c>
      <c r="Q7" s="9">
        <v>1</v>
      </c>
      <c r="R7" s="9">
        <f t="shared" si="5"/>
        <v>1</v>
      </c>
      <c r="S7" s="9">
        <v>1</v>
      </c>
    </row>
    <row r="8" spans="1:19">
      <c r="A8" s="251">
        <v>6</v>
      </c>
      <c r="B8" s="251" t="s">
        <v>134</v>
      </c>
      <c r="C8" s="254" t="s">
        <v>147</v>
      </c>
      <c r="D8" s="254">
        <v>38</v>
      </c>
      <c r="E8" s="121">
        <v>0.28506944444444449</v>
      </c>
      <c r="F8">
        <v>1977</v>
      </c>
      <c r="H8" s="13">
        <f>VLOOKUP(I8,id!$A:$C,3,0)</f>
        <v>9</v>
      </c>
      <c r="I8" s="13" t="str">
        <f t="shared" ref="I8:I45" si="6">J8&amp;K8&amp;M8</f>
        <v>PiwakowskiWojciech1977</v>
      </c>
      <c r="J8" s="9" t="str">
        <f t="shared" si="1"/>
        <v>Piwakowski</v>
      </c>
      <c r="K8" s="70" t="str">
        <f t="shared" si="2"/>
        <v>Wojciech</v>
      </c>
      <c r="L8" s="9"/>
      <c r="M8" s="9">
        <f t="shared" ref="M8:M45" si="7">F8</f>
        <v>1977</v>
      </c>
      <c r="N8" s="9">
        <f t="shared" ref="N8:N40" si="8">N7*IF(R8&lt;1,R8,IF(S8&lt;1,S8,IF(Q8&lt;1,Q8,IF(P8&lt;1,P8,1))))</f>
        <v>87.161997563946386</v>
      </c>
      <c r="O8" s="19"/>
      <c r="P8" s="9">
        <f t="shared" ref="P8:P45" si="9">E7/E8</f>
        <v>0.96041412911084012</v>
      </c>
      <c r="Q8" s="9">
        <v>1</v>
      </c>
      <c r="R8" s="9">
        <f t="shared" si="5"/>
        <v>1</v>
      </c>
      <c r="S8" s="9">
        <v>1</v>
      </c>
    </row>
    <row r="9" spans="1:19">
      <c r="A9" s="251">
        <v>7</v>
      </c>
      <c r="B9" s="251" t="s">
        <v>388</v>
      </c>
      <c r="C9" s="254" t="s">
        <v>45</v>
      </c>
      <c r="D9" s="254">
        <v>38</v>
      </c>
      <c r="E9" s="121">
        <v>0.29094907407407411</v>
      </c>
      <c r="F9">
        <v>1974</v>
      </c>
      <c r="H9" s="13">
        <f>VLOOKUP(I9,id!$A:$C,3,0)</f>
        <v>77</v>
      </c>
      <c r="I9" s="13" t="str">
        <f t="shared" si="6"/>
        <v>PotockiRobert1974</v>
      </c>
      <c r="J9" s="9" t="str">
        <f t="shared" si="1"/>
        <v>Potocki</v>
      </c>
      <c r="K9" s="70" t="str">
        <f t="shared" si="2"/>
        <v>Robert</v>
      </c>
      <c r="L9" s="9"/>
      <c r="M9" s="9">
        <f t="shared" si="7"/>
        <v>1974</v>
      </c>
      <c r="N9" s="9">
        <f t="shared" si="8"/>
        <v>85.400588750099431</v>
      </c>
      <c r="O9" s="19"/>
      <c r="P9" s="9">
        <f t="shared" si="9"/>
        <v>0.97979155064046464</v>
      </c>
      <c r="Q9" s="9">
        <v>1</v>
      </c>
      <c r="R9" s="9">
        <f t="shared" si="5"/>
        <v>1</v>
      </c>
      <c r="S9" s="9">
        <v>1</v>
      </c>
    </row>
    <row r="10" spans="1:19">
      <c r="A10" s="251">
        <v>7</v>
      </c>
      <c r="B10" s="251" t="s">
        <v>388</v>
      </c>
      <c r="C10" s="254" t="s">
        <v>387</v>
      </c>
      <c r="D10" s="254">
        <v>38</v>
      </c>
      <c r="E10" s="121">
        <v>0.29094907407407411</v>
      </c>
      <c r="F10">
        <v>1969</v>
      </c>
      <c r="H10" s="13">
        <f>VLOOKUP(I10,id!$A:$C,3,0)</f>
        <v>78</v>
      </c>
      <c r="I10" s="13" t="str">
        <f t="shared" si="6"/>
        <v>PotockiMirosław1969</v>
      </c>
      <c r="J10" s="9" t="str">
        <f t="shared" si="1"/>
        <v>Potocki</v>
      </c>
      <c r="K10" s="70" t="str">
        <f t="shared" si="2"/>
        <v>Mirosław</v>
      </c>
      <c r="L10" s="9"/>
      <c r="M10" s="9">
        <f t="shared" si="7"/>
        <v>1969</v>
      </c>
      <c r="N10" s="9">
        <f t="shared" si="8"/>
        <v>85.400588750099431</v>
      </c>
      <c r="O10" s="19"/>
      <c r="P10" s="9">
        <f t="shared" si="9"/>
        <v>1</v>
      </c>
      <c r="Q10" s="9">
        <v>1</v>
      </c>
      <c r="R10" s="9">
        <f t="shared" si="5"/>
        <v>1</v>
      </c>
      <c r="S10" s="9">
        <v>1</v>
      </c>
    </row>
    <row r="11" spans="1:19">
      <c r="A11" s="251">
        <v>9</v>
      </c>
      <c r="B11" s="251" t="s">
        <v>8</v>
      </c>
      <c r="C11" s="254" t="s">
        <v>17</v>
      </c>
      <c r="D11" s="254">
        <v>38</v>
      </c>
      <c r="E11" s="121">
        <v>0.29593749999999996</v>
      </c>
      <c r="F11">
        <v>1978</v>
      </c>
      <c r="H11" s="13">
        <f>VLOOKUP(I11,id!$A:$C,3,0)</f>
        <v>8</v>
      </c>
      <c r="I11" s="13" t="str">
        <f t="shared" si="6"/>
        <v>OwczarskiMarcin1978</v>
      </c>
      <c r="J11" s="9" t="str">
        <f t="shared" si="1"/>
        <v>Owczarski</v>
      </c>
      <c r="K11" s="70" t="str">
        <f t="shared" si="2"/>
        <v>Marcin</v>
      </c>
      <c r="L11" s="9"/>
      <c r="M11" s="9">
        <f t="shared" si="7"/>
        <v>1978</v>
      </c>
      <c r="N11" s="9">
        <f t="shared" si="8"/>
        <v>83.961046579842773</v>
      </c>
      <c r="O11" s="19"/>
      <c r="P11" s="9">
        <f t="shared" si="9"/>
        <v>0.98314365051429486</v>
      </c>
      <c r="Q11" s="9">
        <v>1</v>
      </c>
      <c r="R11" s="9">
        <f t="shared" si="5"/>
        <v>1</v>
      </c>
      <c r="S11" s="9">
        <v>1</v>
      </c>
    </row>
    <row r="12" spans="1:19">
      <c r="A12" s="251">
        <v>10</v>
      </c>
      <c r="B12" s="251" t="s">
        <v>4011</v>
      </c>
      <c r="C12" s="254" t="s">
        <v>16</v>
      </c>
      <c r="D12" s="254">
        <v>38</v>
      </c>
      <c r="E12" s="121">
        <v>0.29917824074074073</v>
      </c>
      <c r="F12" s="123">
        <v>1985</v>
      </c>
      <c r="H12" s="13">
        <f>VLOOKUP(I12,id!$A:$C,3,0)</f>
        <v>268</v>
      </c>
      <c r="I12" s="13" t="str">
        <f t="shared" si="6"/>
        <v>SosnaPaweł1985</v>
      </c>
      <c r="J12" s="9" t="str">
        <f t="shared" si="1"/>
        <v>Sosna</v>
      </c>
      <c r="K12" s="70" t="str">
        <f t="shared" si="2"/>
        <v>Paweł</v>
      </c>
      <c r="L12" s="9"/>
      <c r="M12" s="9">
        <f t="shared" si="7"/>
        <v>1985</v>
      </c>
      <c r="N12" s="9">
        <f t="shared" si="8"/>
        <v>83.051568726062897</v>
      </c>
      <c r="O12" s="19"/>
      <c r="P12" s="9">
        <f t="shared" si="9"/>
        <v>0.98916785949166308</v>
      </c>
      <c r="Q12" s="9">
        <v>1</v>
      </c>
      <c r="R12" s="9">
        <f t="shared" si="5"/>
        <v>1</v>
      </c>
      <c r="S12" s="9">
        <v>1</v>
      </c>
    </row>
    <row r="13" spans="1:19">
      <c r="A13" s="252">
        <v>11</v>
      </c>
      <c r="B13" s="251" t="s">
        <v>293</v>
      </c>
      <c r="C13" s="254" t="s">
        <v>267</v>
      </c>
      <c r="D13" s="254">
        <v>38</v>
      </c>
      <c r="E13" s="121">
        <v>0.30378472222222219</v>
      </c>
      <c r="F13">
        <v>1972</v>
      </c>
      <c r="H13" s="13">
        <f>VLOOKUP(I13,id!$A:$C,3,0)</f>
        <v>6</v>
      </c>
      <c r="I13" s="13" t="str">
        <f t="shared" si="6"/>
        <v>BoberBartłomiej1972</v>
      </c>
      <c r="J13" s="9" t="str">
        <f t="shared" si="1"/>
        <v>Bober</v>
      </c>
      <c r="K13" s="70" t="str">
        <f t="shared" si="2"/>
        <v>Bartłomiej</v>
      </c>
      <c r="L13" s="9"/>
      <c r="M13" s="9">
        <f t="shared" si="7"/>
        <v>1972</v>
      </c>
      <c r="N13" s="9">
        <f t="shared" si="8"/>
        <v>81.792204823408383</v>
      </c>
      <c r="O13" s="19"/>
      <c r="P13" s="9">
        <f t="shared" si="9"/>
        <v>0.98483636225092397</v>
      </c>
      <c r="Q13" s="9">
        <v>1</v>
      </c>
      <c r="R13" s="9">
        <f t="shared" si="5"/>
        <v>1</v>
      </c>
      <c r="S13" s="9">
        <v>1</v>
      </c>
    </row>
    <row r="14" spans="1:19">
      <c r="A14" s="251">
        <v>12</v>
      </c>
      <c r="B14" s="251" t="s">
        <v>155</v>
      </c>
      <c r="C14" s="254" t="s">
        <v>44</v>
      </c>
      <c r="D14" s="254">
        <v>38</v>
      </c>
      <c r="E14" s="121">
        <v>0.30561342592592589</v>
      </c>
      <c r="F14">
        <v>1977</v>
      </c>
      <c r="H14" s="13">
        <f>VLOOKUP(I14,id!$A:$C,3,0)</f>
        <v>45</v>
      </c>
      <c r="I14" s="13" t="str">
        <f t="shared" si="6"/>
        <v>SzotTomasz1977</v>
      </c>
      <c r="J14" s="9" t="str">
        <f t="shared" si="1"/>
        <v>Szot</v>
      </c>
      <c r="K14" s="70" t="str">
        <f t="shared" si="2"/>
        <v>Tomasz</v>
      </c>
      <c r="L14" s="9"/>
      <c r="M14" s="9">
        <f t="shared" si="7"/>
        <v>1977</v>
      </c>
      <c r="N14" s="9">
        <f t="shared" si="8"/>
        <v>81.30278356371899</v>
      </c>
      <c r="O14" s="19"/>
      <c r="P14" s="9">
        <f t="shared" si="9"/>
        <v>0.99401628479454651</v>
      </c>
      <c r="Q14" s="9">
        <v>1</v>
      </c>
      <c r="R14" s="9">
        <f t="shared" si="5"/>
        <v>1</v>
      </c>
      <c r="S14" s="9">
        <v>1</v>
      </c>
    </row>
    <row r="15" spans="1:19">
      <c r="A15" s="251">
        <v>13</v>
      </c>
      <c r="B15" s="251" t="s">
        <v>161</v>
      </c>
      <c r="C15" s="254" t="s">
        <v>33</v>
      </c>
      <c r="D15" s="254">
        <v>38</v>
      </c>
      <c r="E15" s="121">
        <v>0.32460648148148152</v>
      </c>
      <c r="F15">
        <v>1968</v>
      </c>
      <c r="H15" s="13">
        <f>VLOOKUP(I15,id!$A:$C,3,0)</f>
        <v>61</v>
      </c>
      <c r="I15" s="13" t="str">
        <f t="shared" si="6"/>
        <v>PachulskiMarek1968</v>
      </c>
      <c r="J15" s="9" t="str">
        <f t="shared" si="1"/>
        <v>Pachulski</v>
      </c>
      <c r="K15" s="70" t="str">
        <f t="shared" si="2"/>
        <v>Marek</v>
      </c>
      <c r="L15" s="9"/>
      <c r="M15" s="9">
        <f t="shared" si="7"/>
        <v>1968</v>
      </c>
      <c r="N15" s="9">
        <f t="shared" si="8"/>
        <v>76.545674962561492</v>
      </c>
      <c r="O15" s="19"/>
      <c r="P15" s="9">
        <f t="shared" si="9"/>
        <v>0.94148898238607981</v>
      </c>
      <c r="Q15" s="9">
        <v>1</v>
      </c>
      <c r="R15" s="9">
        <f t="shared" si="5"/>
        <v>1</v>
      </c>
      <c r="S15" s="9">
        <v>1</v>
      </c>
    </row>
    <row r="16" spans="1:19">
      <c r="A16" s="250">
        <v>14</v>
      </c>
      <c r="B16" s="251" t="s">
        <v>657</v>
      </c>
      <c r="C16" s="254" t="s">
        <v>88</v>
      </c>
      <c r="D16" s="254">
        <v>38</v>
      </c>
      <c r="E16" s="121">
        <v>0.33124999999999993</v>
      </c>
      <c r="F16">
        <v>1972</v>
      </c>
      <c r="H16" s="13">
        <f>VLOOKUP(I16,id!$A:$C,3,0)</f>
        <v>79</v>
      </c>
      <c r="I16" s="13" t="str">
        <f t="shared" si="6"/>
        <v>ĆwirkoSławomir1972</v>
      </c>
      <c r="J16" s="9" t="str">
        <f t="shared" si="1"/>
        <v>Ćwirko</v>
      </c>
      <c r="K16" s="70" t="str">
        <f t="shared" si="2"/>
        <v>Sławomir</v>
      </c>
      <c r="L16" s="9"/>
      <c r="M16" s="9">
        <f t="shared" si="7"/>
        <v>1972</v>
      </c>
      <c r="N16" s="9">
        <f t="shared" si="8"/>
        <v>75.010482180293508</v>
      </c>
      <c r="O16" s="19"/>
      <c r="P16" s="9">
        <f t="shared" si="9"/>
        <v>0.97994409503843494</v>
      </c>
      <c r="Q16" s="9">
        <v>1</v>
      </c>
      <c r="R16" s="9">
        <f t="shared" si="5"/>
        <v>1</v>
      </c>
      <c r="S16" s="9">
        <v>1</v>
      </c>
    </row>
    <row r="17" spans="1:19">
      <c r="A17" s="251">
        <v>15</v>
      </c>
      <c r="B17" s="251" t="s">
        <v>981</v>
      </c>
      <c r="C17" s="254" t="s">
        <v>33</v>
      </c>
      <c r="D17" s="254">
        <v>37</v>
      </c>
      <c r="E17" s="121">
        <v>0.32966435185185183</v>
      </c>
      <c r="F17" s="256">
        <v>1974</v>
      </c>
      <c r="H17" s="13">
        <f>VLOOKUP(I17,id!$A:$C,3,0)</f>
        <v>269</v>
      </c>
      <c r="I17" s="13" t="str">
        <f t="shared" si="6"/>
        <v>MalinowskiMarek1974</v>
      </c>
      <c r="J17" s="9" t="str">
        <f t="shared" si="1"/>
        <v>Malinowski</v>
      </c>
      <c r="K17" s="70" t="str">
        <f t="shared" si="2"/>
        <v>Marek</v>
      </c>
      <c r="L17" s="9"/>
      <c r="M17" s="9">
        <f t="shared" si="7"/>
        <v>1974</v>
      </c>
      <c r="N17" s="9">
        <f t="shared" si="8"/>
        <v>73.036522122917361</v>
      </c>
      <c r="O17" s="19"/>
      <c r="P17" s="9">
        <f t="shared" si="9"/>
        <v>1.0048098865990238</v>
      </c>
      <c r="Q17" s="9">
        <v>1</v>
      </c>
      <c r="R17" s="9">
        <f t="shared" si="5"/>
        <v>0.97368421052631582</v>
      </c>
      <c r="S17" s="9">
        <v>1</v>
      </c>
    </row>
    <row r="18" spans="1:19">
      <c r="A18" s="250">
        <v>16</v>
      </c>
      <c r="B18" s="251" t="s">
        <v>262</v>
      </c>
      <c r="C18" s="254" t="s">
        <v>16</v>
      </c>
      <c r="D18" s="254">
        <v>36</v>
      </c>
      <c r="E18" s="121">
        <v>0.32210648148148147</v>
      </c>
      <c r="F18">
        <v>1979</v>
      </c>
      <c r="H18" s="13">
        <f>VLOOKUP(I18,id!$A:$C,3,0)</f>
        <v>58</v>
      </c>
      <c r="I18" s="13" t="str">
        <f t="shared" si="6"/>
        <v>BrudłoPaweł1979</v>
      </c>
      <c r="J18" s="9" t="str">
        <f t="shared" si="1"/>
        <v>Brudło</v>
      </c>
      <c r="K18" s="70" t="str">
        <f t="shared" si="2"/>
        <v>Paweł</v>
      </c>
      <c r="L18" s="9"/>
      <c r="M18" s="9">
        <f t="shared" si="7"/>
        <v>1979</v>
      </c>
      <c r="N18" s="9">
        <f t="shared" si="8"/>
        <v>71.062562065541215</v>
      </c>
      <c r="O18" s="19"/>
      <c r="P18" s="9">
        <f t="shared" si="9"/>
        <v>1.0234638878907654</v>
      </c>
      <c r="Q18" s="9">
        <v>1</v>
      </c>
      <c r="R18" s="9">
        <f t="shared" si="5"/>
        <v>0.97297297297297303</v>
      </c>
      <c r="S18" s="9">
        <v>1</v>
      </c>
    </row>
    <row r="19" spans="1:19">
      <c r="A19" s="251">
        <v>18</v>
      </c>
      <c r="B19" s="251" t="s">
        <v>150</v>
      </c>
      <c r="C19" s="254" t="s">
        <v>147</v>
      </c>
      <c r="D19" s="254">
        <v>36</v>
      </c>
      <c r="E19" s="121">
        <v>0.32928240740740744</v>
      </c>
      <c r="F19">
        <v>1978</v>
      </c>
      <c r="H19" s="13">
        <f>VLOOKUP(I19,id!$A:$C,3,0)</f>
        <v>26</v>
      </c>
      <c r="I19" s="13" t="str">
        <f t="shared" si="6"/>
        <v>PaszkowskiWojciech1978</v>
      </c>
      <c r="J19" s="9" t="str">
        <f t="shared" si="1"/>
        <v>Paszkowski</v>
      </c>
      <c r="K19" s="70" t="str">
        <f t="shared" si="2"/>
        <v>Wojciech</v>
      </c>
      <c r="L19" s="9"/>
      <c r="M19" s="9">
        <f t="shared" si="7"/>
        <v>1978</v>
      </c>
      <c r="N19" s="9">
        <f t="shared" si="8"/>
        <v>69.513922751634851</v>
      </c>
      <c r="O19" s="19"/>
      <c r="P19" s="9">
        <f t="shared" si="9"/>
        <v>0.97820738137082586</v>
      </c>
      <c r="Q19" s="9">
        <v>1</v>
      </c>
      <c r="R19" s="9">
        <f t="shared" si="5"/>
        <v>1</v>
      </c>
      <c r="S19" s="9">
        <v>1</v>
      </c>
    </row>
    <row r="20" spans="1:19">
      <c r="A20" s="253">
        <v>19</v>
      </c>
      <c r="B20" s="251" t="s">
        <v>442</v>
      </c>
      <c r="C20" s="254" t="s">
        <v>416</v>
      </c>
      <c r="D20" s="254">
        <v>36</v>
      </c>
      <c r="E20" s="121">
        <v>0.33268518518518519</v>
      </c>
      <c r="F20">
        <v>1980</v>
      </c>
      <c r="H20" s="13">
        <f>VLOOKUP(I20,id!$A:$C,3,0)</f>
        <v>70</v>
      </c>
      <c r="I20" s="13" t="str">
        <f t="shared" si="6"/>
        <v>MeggerSławek1980</v>
      </c>
      <c r="J20" s="9" t="str">
        <f t="shared" si="1"/>
        <v>Megger</v>
      </c>
      <c r="K20" s="70" t="str">
        <f t="shared" si="2"/>
        <v>Sławek</v>
      </c>
      <c r="L20" s="9"/>
      <c r="M20" s="9">
        <f t="shared" si="7"/>
        <v>1980</v>
      </c>
      <c r="N20" s="9">
        <f t="shared" si="8"/>
        <v>68.802918949485516</v>
      </c>
      <c r="O20" s="19"/>
      <c r="P20" s="9">
        <f t="shared" si="9"/>
        <v>0.98977177845811304</v>
      </c>
      <c r="Q20" s="9">
        <v>1</v>
      </c>
      <c r="R20" s="9">
        <f t="shared" si="5"/>
        <v>1</v>
      </c>
      <c r="S20" s="9">
        <v>1</v>
      </c>
    </row>
    <row r="21" spans="1:19">
      <c r="A21" s="250">
        <v>20</v>
      </c>
      <c r="B21" s="251" t="s">
        <v>262</v>
      </c>
      <c r="C21" s="254" t="s">
        <v>1676</v>
      </c>
      <c r="D21" s="254">
        <v>34</v>
      </c>
      <c r="E21" s="121">
        <v>0.32210648148148147</v>
      </c>
      <c r="F21">
        <v>2010</v>
      </c>
      <c r="H21" s="13">
        <f>VLOOKUP(I21,id!$A:$C,3,0)</f>
        <v>59</v>
      </c>
      <c r="I21" s="13" t="str">
        <f t="shared" si="6"/>
        <v>BrudłoZbych2010</v>
      </c>
      <c r="J21" s="9" t="str">
        <f t="shared" si="1"/>
        <v>Brudło</v>
      </c>
      <c r="K21" s="70" t="str">
        <f t="shared" si="2"/>
        <v>Zbych</v>
      </c>
      <c r="L21" s="9"/>
      <c r="M21" s="9">
        <f t="shared" si="7"/>
        <v>2010</v>
      </c>
      <c r="N21" s="9">
        <f t="shared" si="8"/>
        <v>64.980534563402983</v>
      </c>
      <c r="O21" s="19"/>
      <c r="P21" s="9">
        <f t="shared" si="9"/>
        <v>1.0328422565576716</v>
      </c>
      <c r="Q21" s="9">
        <v>1</v>
      </c>
      <c r="R21" s="9">
        <f t="shared" si="5"/>
        <v>0.94444444444444442</v>
      </c>
      <c r="S21" s="9">
        <v>1</v>
      </c>
    </row>
    <row r="22" spans="1:19">
      <c r="A22" s="250">
        <v>21</v>
      </c>
      <c r="B22" s="251" t="s">
        <v>1725</v>
      </c>
      <c r="C22" s="254" t="s">
        <v>360</v>
      </c>
      <c r="D22" s="254">
        <v>33</v>
      </c>
      <c r="E22" s="121">
        <v>0.33459490740740738</v>
      </c>
      <c r="F22">
        <v>1982</v>
      </c>
      <c r="H22" s="13">
        <f>VLOOKUP(I22,id!$A:$C,3,0)</f>
        <v>17</v>
      </c>
      <c r="I22" s="13" t="str">
        <f t="shared" si="6"/>
        <v>DargaczWaldemar1982</v>
      </c>
      <c r="J22" s="9" t="str">
        <f t="shared" si="1"/>
        <v>Dargacz</v>
      </c>
      <c r="K22" s="70" t="str">
        <f t="shared" si="2"/>
        <v>Waldemar</v>
      </c>
      <c r="L22" s="9"/>
      <c r="M22" s="9">
        <f t="shared" si="7"/>
        <v>1982</v>
      </c>
      <c r="N22" s="9">
        <f t="shared" si="8"/>
        <v>63.069342370361717</v>
      </c>
      <c r="O22" s="19"/>
      <c r="P22" s="9">
        <f t="shared" si="9"/>
        <v>0.96267598325780901</v>
      </c>
      <c r="Q22" s="9">
        <v>1</v>
      </c>
      <c r="R22" s="9">
        <f t="shared" si="5"/>
        <v>0.97058823529411764</v>
      </c>
      <c r="S22" s="9">
        <v>1</v>
      </c>
    </row>
    <row r="23" spans="1:19">
      <c r="A23" s="251">
        <v>22</v>
      </c>
      <c r="B23" s="251" t="s">
        <v>4194</v>
      </c>
      <c r="C23" s="254" t="s">
        <v>22</v>
      </c>
      <c r="D23" s="254">
        <v>33</v>
      </c>
      <c r="E23" s="121">
        <v>0.33496527777777774</v>
      </c>
      <c r="F23">
        <v>1970</v>
      </c>
      <c r="H23" s="13">
        <f>VLOOKUP(I23,id!$A:$C,3,0)</f>
        <v>25</v>
      </c>
      <c r="I23" s="13" t="str">
        <f t="shared" si="6"/>
        <v>LewoszKrzysztof1970</v>
      </c>
      <c r="J23" s="9" t="str">
        <f t="shared" si="1"/>
        <v>Lewosz</v>
      </c>
      <c r="K23" s="70" t="str">
        <f t="shared" si="2"/>
        <v>Krzysztof</v>
      </c>
      <c r="L23" s="9"/>
      <c r="M23" s="9">
        <f t="shared" si="7"/>
        <v>1970</v>
      </c>
      <c r="N23" s="9">
        <f t="shared" si="8"/>
        <v>62.999606737320306</v>
      </c>
      <c r="O23" s="19"/>
      <c r="P23" s="9">
        <f t="shared" si="9"/>
        <v>0.9988943022010297</v>
      </c>
      <c r="Q23" s="9">
        <v>1</v>
      </c>
      <c r="R23" s="9">
        <f t="shared" si="5"/>
        <v>1</v>
      </c>
      <c r="S23" s="9">
        <v>1</v>
      </c>
    </row>
    <row r="24" spans="1:19">
      <c r="A24" s="251">
        <v>23</v>
      </c>
      <c r="B24" s="251" t="s">
        <v>1108</v>
      </c>
      <c r="C24" s="254" t="s">
        <v>22</v>
      </c>
      <c r="D24" s="254">
        <v>31</v>
      </c>
      <c r="E24" s="121">
        <v>0.33601851851851849</v>
      </c>
      <c r="F24">
        <v>1978</v>
      </c>
      <c r="H24" s="13">
        <f>VLOOKUP(I24,id!$A:$C,3,0)</f>
        <v>16</v>
      </c>
      <c r="I24" s="13" t="str">
        <f t="shared" si="6"/>
        <v>LuksKrzysztof1978</v>
      </c>
      <c r="J24" s="9" t="str">
        <f t="shared" si="1"/>
        <v>Luks</v>
      </c>
      <c r="K24" s="70" t="str">
        <f t="shared" si="2"/>
        <v>Krzysztof</v>
      </c>
      <c r="L24" s="9"/>
      <c r="M24" s="9">
        <f t="shared" si="7"/>
        <v>1978</v>
      </c>
      <c r="N24" s="9">
        <f t="shared" si="8"/>
        <v>59.181448753240289</v>
      </c>
      <c r="O24" s="19"/>
      <c r="P24" s="9">
        <f t="shared" si="9"/>
        <v>0.9968655276935795</v>
      </c>
      <c r="Q24" s="9">
        <v>1</v>
      </c>
      <c r="R24" s="9">
        <f t="shared" si="5"/>
        <v>0.93939393939393945</v>
      </c>
      <c r="S24" s="9">
        <v>1</v>
      </c>
    </row>
    <row r="25" spans="1:19">
      <c r="A25" s="250">
        <v>24</v>
      </c>
      <c r="B25" s="251" t="s">
        <v>4191</v>
      </c>
      <c r="C25" s="254" t="s">
        <v>86</v>
      </c>
      <c r="D25" s="254">
        <v>30</v>
      </c>
      <c r="E25" s="121">
        <v>0.32298611111111108</v>
      </c>
      <c r="F25">
        <v>1977</v>
      </c>
      <c r="H25" s="13">
        <f>VLOOKUP(I25,id!$A:$C,3,0)</f>
        <v>39</v>
      </c>
      <c r="I25" s="13" t="str">
        <f t="shared" si="6"/>
        <v>DziamaraJarosław1977</v>
      </c>
      <c r="J25" s="9" t="str">
        <f t="shared" si="1"/>
        <v>Dziamara</v>
      </c>
      <c r="K25" s="70" t="str">
        <f t="shared" si="2"/>
        <v>Jarosław</v>
      </c>
      <c r="L25" s="9"/>
      <c r="M25" s="9">
        <f t="shared" si="7"/>
        <v>1977</v>
      </c>
      <c r="N25" s="9">
        <f t="shared" si="8"/>
        <v>57.272369761200281</v>
      </c>
      <c r="O25" s="19"/>
      <c r="P25" s="9">
        <f t="shared" si="9"/>
        <v>1.0403497455744284</v>
      </c>
      <c r="Q25" s="9">
        <v>1</v>
      </c>
      <c r="R25" s="9">
        <f t="shared" si="5"/>
        <v>0.967741935483871</v>
      </c>
      <c r="S25" s="9">
        <v>1</v>
      </c>
    </row>
    <row r="26" spans="1:19">
      <c r="A26" s="250">
        <v>24</v>
      </c>
      <c r="B26" s="251" t="s">
        <v>4192</v>
      </c>
      <c r="C26" s="254" t="s">
        <v>135</v>
      </c>
      <c r="D26" s="254">
        <v>30</v>
      </c>
      <c r="E26" s="121">
        <v>0.32298611111111108</v>
      </c>
      <c r="F26">
        <v>1980</v>
      </c>
      <c r="H26" s="13">
        <f>VLOOKUP(I26,id!$A:$C,3,0)</f>
        <v>40</v>
      </c>
      <c r="I26" s="13" t="str">
        <f t="shared" si="6"/>
        <v>FriedeDaniel1980</v>
      </c>
      <c r="J26" s="9" t="str">
        <f t="shared" si="1"/>
        <v>Friede</v>
      </c>
      <c r="K26" s="70" t="str">
        <f t="shared" si="2"/>
        <v>Daniel</v>
      </c>
      <c r="L26" s="9"/>
      <c r="M26" s="9">
        <f t="shared" si="7"/>
        <v>1980</v>
      </c>
      <c r="N26" s="9">
        <f t="shared" si="8"/>
        <v>57.272369761200281</v>
      </c>
      <c r="O26" s="19"/>
      <c r="P26" s="9">
        <f t="shared" si="9"/>
        <v>1</v>
      </c>
      <c r="Q26" s="9">
        <v>1</v>
      </c>
      <c r="R26" s="9">
        <f t="shared" si="5"/>
        <v>1</v>
      </c>
      <c r="S26" s="9">
        <v>1</v>
      </c>
    </row>
    <row r="27" spans="1:19">
      <c r="A27" s="251">
        <v>27</v>
      </c>
      <c r="B27" s="251" t="s">
        <v>316</v>
      </c>
      <c r="C27" s="254" t="s">
        <v>317</v>
      </c>
      <c r="D27" s="254">
        <v>27</v>
      </c>
      <c r="E27" s="121">
        <v>0.3236458333333333</v>
      </c>
      <c r="F27">
        <v>1973</v>
      </c>
      <c r="H27" s="13">
        <f>VLOOKUP(I27,id!$A:$C,3,0)</f>
        <v>33</v>
      </c>
      <c r="I27" s="13" t="str">
        <f t="shared" si="6"/>
        <v>NikonowiczAdrian1973</v>
      </c>
      <c r="J27" s="9" t="str">
        <f t="shared" si="1"/>
        <v>Nikonowicz</v>
      </c>
      <c r="K27" s="70" t="str">
        <f t="shared" si="2"/>
        <v>Adrian</v>
      </c>
      <c r="L27" s="9"/>
      <c r="M27" s="9">
        <f t="shared" si="7"/>
        <v>1973</v>
      </c>
      <c r="N27" s="9">
        <f t="shared" si="8"/>
        <v>51.545132785080256</v>
      </c>
      <c r="O27" s="19"/>
      <c r="P27" s="9">
        <f t="shared" si="9"/>
        <v>0.99796159210385149</v>
      </c>
      <c r="Q27" s="9">
        <v>1</v>
      </c>
      <c r="R27" s="9">
        <f t="shared" si="5"/>
        <v>0.9</v>
      </c>
      <c r="S27" s="9">
        <v>1</v>
      </c>
    </row>
    <row r="28" spans="1:19">
      <c r="A28" s="251">
        <v>27</v>
      </c>
      <c r="B28" s="251" t="s">
        <v>4067</v>
      </c>
      <c r="C28" s="254" t="s">
        <v>15</v>
      </c>
      <c r="D28" s="254">
        <v>27</v>
      </c>
      <c r="E28" s="121">
        <v>0.3236458333333333</v>
      </c>
      <c r="F28">
        <v>1974</v>
      </c>
      <c r="H28" s="13">
        <f>VLOOKUP(I28,id!$A:$C,3,0)</f>
        <v>32</v>
      </c>
      <c r="I28" s="13" t="str">
        <f t="shared" si="6"/>
        <v>TiszbeinPiotr1974</v>
      </c>
      <c r="J28" s="9" t="str">
        <f t="shared" si="1"/>
        <v>Tiszbein</v>
      </c>
      <c r="K28" s="70" t="str">
        <f t="shared" si="2"/>
        <v>Piotr</v>
      </c>
      <c r="L28" s="9"/>
      <c r="M28" s="9">
        <f t="shared" si="7"/>
        <v>1974</v>
      </c>
      <c r="N28" s="9">
        <f t="shared" si="8"/>
        <v>51.545132785080256</v>
      </c>
      <c r="O28" s="19"/>
      <c r="P28" s="9">
        <f t="shared" si="9"/>
        <v>1</v>
      </c>
      <c r="Q28" s="9">
        <v>1</v>
      </c>
      <c r="R28" s="9">
        <f t="shared" si="5"/>
        <v>1</v>
      </c>
      <c r="S28" s="9">
        <v>1</v>
      </c>
    </row>
    <row r="29" spans="1:19">
      <c r="A29" s="250">
        <v>30</v>
      </c>
      <c r="B29" s="251" t="s">
        <v>4259</v>
      </c>
      <c r="C29" s="254" t="s">
        <v>22</v>
      </c>
      <c r="D29" s="254">
        <v>27</v>
      </c>
      <c r="E29" s="121">
        <v>0.32966435185185183</v>
      </c>
      <c r="F29">
        <v>1978</v>
      </c>
      <c r="H29" s="13">
        <f>VLOOKUP(I29,id!$A:$C,3,0)</f>
        <v>230</v>
      </c>
      <c r="I29" s="13" t="str">
        <f t="shared" si="6"/>
        <v>KletkiewiczKrzysztof1978</v>
      </c>
      <c r="J29" s="9" t="str">
        <f t="shared" si="1"/>
        <v>Kletkiewicz</v>
      </c>
      <c r="K29" s="70" t="str">
        <f t="shared" si="2"/>
        <v>Krzysztof</v>
      </c>
      <c r="L29" s="9"/>
      <c r="M29" s="9">
        <f t="shared" si="7"/>
        <v>1978</v>
      </c>
      <c r="N29" s="9">
        <f t="shared" si="8"/>
        <v>50.604098868419726</v>
      </c>
      <c r="O29" s="19"/>
      <c r="P29" s="9">
        <f t="shared" si="9"/>
        <v>0.98174349612049283</v>
      </c>
      <c r="Q29" s="9">
        <v>1</v>
      </c>
      <c r="R29" s="9">
        <f t="shared" si="5"/>
        <v>1</v>
      </c>
      <c r="S29" s="9">
        <v>1</v>
      </c>
    </row>
    <row r="30" spans="1:19">
      <c r="A30" s="253">
        <v>31</v>
      </c>
      <c r="B30" s="251" t="s">
        <v>4707</v>
      </c>
      <c r="C30" s="254" t="s">
        <v>783</v>
      </c>
      <c r="D30" s="254">
        <v>25</v>
      </c>
      <c r="E30" s="121">
        <v>0.29201388888888891</v>
      </c>
      <c r="F30">
        <v>1980</v>
      </c>
      <c r="H30" s="13">
        <f>VLOOKUP(I30,id!$A:$C,3,0)</f>
        <v>83</v>
      </c>
      <c r="I30" s="13" t="str">
        <f t="shared" si="6"/>
        <v>ZabielskiSebastian1980</v>
      </c>
      <c r="J30" s="9" t="str">
        <f t="shared" si="1"/>
        <v>Zabielski</v>
      </c>
      <c r="K30" s="70" t="str">
        <f t="shared" si="2"/>
        <v>Sebastian</v>
      </c>
      <c r="L30" s="9"/>
      <c r="M30" s="9">
        <f t="shared" si="7"/>
        <v>1980</v>
      </c>
      <c r="N30" s="9">
        <f t="shared" si="8"/>
        <v>46.855647100388637</v>
      </c>
      <c r="O30" s="19"/>
      <c r="P30" s="9">
        <f t="shared" si="9"/>
        <v>1.12893380895759</v>
      </c>
      <c r="Q30" s="9">
        <v>1</v>
      </c>
      <c r="R30" s="9">
        <f t="shared" si="5"/>
        <v>0.92592592592592593</v>
      </c>
      <c r="S30" s="9">
        <v>1</v>
      </c>
    </row>
    <row r="31" spans="1:19">
      <c r="A31" s="251">
        <v>32</v>
      </c>
      <c r="B31" s="251" t="s">
        <v>89</v>
      </c>
      <c r="C31" s="254" t="s">
        <v>88</v>
      </c>
      <c r="D31" s="254">
        <v>25</v>
      </c>
      <c r="E31" s="121">
        <v>0.33136574074074077</v>
      </c>
      <c r="F31">
        <v>1974</v>
      </c>
      <c r="H31" s="13">
        <f>VLOOKUP(I31,id!$A:$C,3,0)</f>
        <v>31</v>
      </c>
      <c r="I31" s="13" t="str">
        <f t="shared" si="6"/>
        <v>MakowiecSławomir1974</v>
      </c>
      <c r="J31" s="9" t="str">
        <f t="shared" si="1"/>
        <v>Makowiec</v>
      </c>
      <c r="K31" s="70" t="str">
        <f t="shared" si="2"/>
        <v>Sławomir</v>
      </c>
      <c r="L31" s="9"/>
      <c r="M31" s="9">
        <f t="shared" si="7"/>
        <v>1974</v>
      </c>
      <c r="N31" s="9">
        <f t="shared" si="8"/>
        <v>41.291232146098686</v>
      </c>
      <c r="O31" s="19"/>
      <c r="P31" s="9">
        <f t="shared" si="9"/>
        <v>0.88124345092560252</v>
      </c>
      <c r="Q31" s="9">
        <v>1</v>
      </c>
      <c r="R31" s="9">
        <f t="shared" si="5"/>
        <v>1</v>
      </c>
      <c r="S31" s="9">
        <v>1</v>
      </c>
    </row>
    <row r="32" spans="1:19">
      <c r="A32" s="251">
        <v>33</v>
      </c>
      <c r="B32" s="251" t="s">
        <v>5199</v>
      </c>
      <c r="C32" s="254" t="s">
        <v>26</v>
      </c>
      <c r="D32" s="254">
        <v>23</v>
      </c>
      <c r="E32" s="121">
        <v>0.31809027777777776</v>
      </c>
      <c r="F32">
        <v>1965</v>
      </c>
      <c r="H32" s="13">
        <f>VLOOKUP(I32,id!$A:$C,3,0)</f>
        <v>270</v>
      </c>
      <c r="I32" s="13" t="str">
        <f t="shared" si="6"/>
        <v>Smejda Andrzej1965</v>
      </c>
      <c r="J32" s="9" t="str">
        <f t="shared" si="1"/>
        <v xml:space="preserve">Smejda </v>
      </c>
      <c r="K32" s="70" t="str">
        <f t="shared" si="2"/>
        <v>Andrzej</v>
      </c>
      <c r="L32" s="9"/>
      <c r="M32" s="9">
        <f t="shared" si="7"/>
        <v>1965</v>
      </c>
      <c r="N32" s="9">
        <f t="shared" si="8"/>
        <v>37.987933574410796</v>
      </c>
      <c r="O32" s="19"/>
      <c r="P32" s="9">
        <f t="shared" si="9"/>
        <v>1.0417348906596806</v>
      </c>
      <c r="Q32" s="9">
        <v>1</v>
      </c>
      <c r="R32" s="9">
        <f t="shared" si="5"/>
        <v>0.92</v>
      </c>
      <c r="S32" s="9">
        <v>1</v>
      </c>
    </row>
    <row r="33" spans="1:19">
      <c r="A33" s="250">
        <v>34</v>
      </c>
      <c r="B33" s="251" t="s">
        <v>1450</v>
      </c>
      <c r="C33" s="254" t="s">
        <v>237</v>
      </c>
      <c r="D33" s="254">
        <v>23</v>
      </c>
      <c r="E33" s="121">
        <v>0.33878472222222211</v>
      </c>
      <c r="F33">
        <v>1974</v>
      </c>
      <c r="H33" s="13">
        <f>VLOOKUP(I33,id!$A:$C,3,0)</f>
        <v>271</v>
      </c>
      <c r="I33" s="13" t="str">
        <f t="shared" si="6"/>
        <v>LaskowskiRadosław1974</v>
      </c>
      <c r="J33" s="9" t="str">
        <f t="shared" si="1"/>
        <v>Laskowski</v>
      </c>
      <c r="K33" s="70" t="str">
        <f t="shared" si="2"/>
        <v>Radosław</v>
      </c>
      <c r="L33" s="9"/>
      <c r="M33" s="9">
        <f t="shared" si="7"/>
        <v>1974</v>
      </c>
      <c r="N33" s="9">
        <f t="shared" si="8"/>
        <v>35.667465355660283</v>
      </c>
      <c r="O33" s="19"/>
      <c r="P33" s="9">
        <f t="shared" si="9"/>
        <v>0.93891565030234725</v>
      </c>
      <c r="Q33" s="9">
        <v>1</v>
      </c>
      <c r="R33" s="9">
        <f t="shared" si="5"/>
        <v>1</v>
      </c>
      <c r="S33" s="9">
        <v>1</v>
      </c>
    </row>
    <row r="34" spans="1:19">
      <c r="A34" s="251">
        <v>35</v>
      </c>
      <c r="B34" s="251" t="s">
        <v>550</v>
      </c>
      <c r="C34" s="254" t="s">
        <v>549</v>
      </c>
      <c r="D34" s="254">
        <v>22</v>
      </c>
      <c r="E34" s="121">
        <v>0.33906249999999993</v>
      </c>
      <c r="F34">
        <v>1971</v>
      </c>
      <c r="H34" s="13">
        <f>VLOOKUP(I34,id!$A:$C,3,0)</f>
        <v>272</v>
      </c>
      <c r="I34" s="13" t="str">
        <f t="shared" si="6"/>
        <v>BorkoRyszard1971</v>
      </c>
      <c r="J34" s="9" t="str">
        <f t="shared" si="1"/>
        <v>Borko</v>
      </c>
      <c r="K34" s="70" t="str">
        <f t="shared" si="2"/>
        <v>Ryszard</v>
      </c>
      <c r="L34" s="9"/>
      <c r="M34" s="9">
        <f t="shared" si="7"/>
        <v>1971</v>
      </c>
      <c r="N34" s="9">
        <f t="shared" si="8"/>
        <v>34.116705992370704</v>
      </c>
      <c r="O34" s="19"/>
      <c r="P34" s="9">
        <f t="shared" si="9"/>
        <v>0.99918074756784425</v>
      </c>
      <c r="Q34" s="9">
        <v>1</v>
      </c>
      <c r="R34" s="9">
        <f t="shared" si="5"/>
        <v>0.95652173913043481</v>
      </c>
      <c r="S34" s="9">
        <v>1</v>
      </c>
    </row>
    <row r="35" spans="1:19">
      <c r="A35" s="253">
        <v>36</v>
      </c>
      <c r="B35" s="251" t="s">
        <v>3798</v>
      </c>
      <c r="C35" s="254" t="s">
        <v>79</v>
      </c>
      <c r="D35" s="254">
        <v>8</v>
      </c>
      <c r="E35" s="121">
        <v>0.31730324074074068</v>
      </c>
      <c r="F35">
        <v>1988</v>
      </c>
      <c r="H35" s="13">
        <f>VLOOKUP(I35,id!$A:$C,3,0)</f>
        <v>273</v>
      </c>
      <c r="I35" s="13" t="str">
        <f t="shared" si="6"/>
        <v>SzczepaniakAdam1988</v>
      </c>
      <c r="J35" s="9" t="str">
        <f t="shared" si="1"/>
        <v>Szczepaniak</v>
      </c>
      <c r="K35" s="70" t="str">
        <f t="shared" si="2"/>
        <v>Adam</v>
      </c>
      <c r="L35" s="9"/>
      <c r="M35" s="9">
        <f t="shared" si="7"/>
        <v>1988</v>
      </c>
      <c r="N35" s="9">
        <f t="shared" si="8"/>
        <v>12.40607490631662</v>
      </c>
      <c r="O35" s="19"/>
      <c r="P35" s="9">
        <f t="shared" si="9"/>
        <v>1.0685755973007478</v>
      </c>
      <c r="Q35" s="9">
        <v>1</v>
      </c>
      <c r="R35" s="9">
        <f t="shared" si="5"/>
        <v>0.36363636363636365</v>
      </c>
      <c r="S35" s="9">
        <v>1</v>
      </c>
    </row>
    <row r="36" spans="1:19">
      <c r="A36" s="251">
        <v>37</v>
      </c>
      <c r="B36" s="251" t="s">
        <v>355</v>
      </c>
      <c r="C36" s="254" t="s">
        <v>264</v>
      </c>
      <c r="D36" s="254">
        <v>8</v>
      </c>
      <c r="E36" s="121">
        <v>0.31751157407407404</v>
      </c>
      <c r="F36">
        <v>1958</v>
      </c>
      <c r="H36" s="13">
        <f>VLOOKUP(I36,id!$A:$C,3,0)</f>
        <v>21</v>
      </c>
      <c r="I36" s="13" t="str">
        <f t="shared" si="6"/>
        <v>PiątkowskiZbigniew1958</v>
      </c>
      <c r="J36" s="9" t="str">
        <f t="shared" si="1"/>
        <v>Piątkowski</v>
      </c>
      <c r="K36" s="70" t="str">
        <f t="shared" si="2"/>
        <v>Zbigniew</v>
      </c>
      <c r="L36" s="9"/>
      <c r="M36" s="9">
        <f t="shared" si="7"/>
        <v>1958</v>
      </c>
      <c r="N36" s="9">
        <f t="shared" si="8"/>
        <v>12.39793473395801</v>
      </c>
      <c r="O36" s="19"/>
      <c r="P36" s="9">
        <f t="shared" si="9"/>
        <v>0.99934385593992625</v>
      </c>
      <c r="Q36" s="9">
        <v>1</v>
      </c>
      <c r="R36" s="9">
        <f t="shared" si="5"/>
        <v>1</v>
      </c>
      <c r="S36" s="9">
        <v>1</v>
      </c>
    </row>
    <row r="37" spans="1:19">
      <c r="A37" s="250">
        <v>38</v>
      </c>
      <c r="B37" s="251" t="s">
        <v>5198</v>
      </c>
      <c r="C37" s="254" t="s">
        <v>66</v>
      </c>
      <c r="D37" s="254">
        <v>8</v>
      </c>
      <c r="E37" s="121">
        <v>0.3401967592592593</v>
      </c>
      <c r="F37">
        <v>1974</v>
      </c>
      <c r="H37" s="13">
        <f>VLOOKUP(I37,id!$A:$C,3,0)</f>
        <v>274</v>
      </c>
      <c r="I37" s="13" t="str">
        <f t="shared" si="6"/>
        <v>GostkiewiczMaciej1974</v>
      </c>
      <c r="J37" s="9" t="str">
        <f t="shared" si="1"/>
        <v>Gostkiewicz</v>
      </c>
      <c r="K37" s="70" t="str">
        <f t="shared" si="2"/>
        <v>Maciej</v>
      </c>
      <c r="L37" s="9"/>
      <c r="M37" s="9">
        <f t="shared" si="7"/>
        <v>1974</v>
      </c>
      <c r="N37" s="9">
        <f t="shared" si="8"/>
        <v>11.571208912212773</v>
      </c>
      <c r="O37" s="19"/>
      <c r="P37" s="9">
        <f t="shared" si="9"/>
        <v>0.93331745653727061</v>
      </c>
      <c r="Q37" s="9">
        <v>1</v>
      </c>
      <c r="R37" s="9">
        <f t="shared" si="5"/>
        <v>1</v>
      </c>
      <c r="S37" s="9">
        <v>1</v>
      </c>
    </row>
    <row r="38" spans="1:19">
      <c r="A38" s="251">
        <v>40</v>
      </c>
      <c r="B38" s="251" t="s">
        <v>134</v>
      </c>
      <c r="C38" s="254" t="s">
        <v>210</v>
      </c>
      <c r="D38" s="254">
        <v>7</v>
      </c>
      <c r="E38" s="121">
        <v>0.22673611111111114</v>
      </c>
      <c r="F38">
        <v>1950</v>
      </c>
      <c r="H38" s="13">
        <f>VLOOKUP(I38,id!$A:$C,3,0)</f>
        <v>275</v>
      </c>
      <c r="I38" s="13" t="str">
        <f t="shared" si="6"/>
        <v>PiwakowskiBogdan1950</v>
      </c>
      <c r="J38" s="9" t="str">
        <f t="shared" si="1"/>
        <v>Piwakowski</v>
      </c>
      <c r="K38" s="70" t="str">
        <f t="shared" si="2"/>
        <v>Bogdan</v>
      </c>
      <c r="L38" s="9"/>
      <c r="M38" s="9">
        <f t="shared" si="7"/>
        <v>1950</v>
      </c>
      <c r="N38" s="9">
        <f t="shared" si="8"/>
        <v>10.124807798186177</v>
      </c>
      <c r="O38" s="19"/>
      <c r="P38" s="9">
        <f t="shared" si="9"/>
        <v>1.5004083716181724</v>
      </c>
      <c r="Q38" s="9">
        <v>1</v>
      </c>
      <c r="R38" s="9">
        <f t="shared" si="5"/>
        <v>0.875</v>
      </c>
      <c r="S38" s="9">
        <v>1</v>
      </c>
    </row>
    <row r="39" spans="1:19">
      <c r="A39" s="251">
        <v>41</v>
      </c>
      <c r="B39" s="251" t="s">
        <v>1074</v>
      </c>
      <c r="C39" s="254" t="s">
        <v>88</v>
      </c>
      <c r="D39" s="254">
        <v>2</v>
      </c>
      <c r="E39" s="121">
        <v>0.34861111111111109</v>
      </c>
      <c r="F39">
        <v>1981</v>
      </c>
      <c r="H39" s="13">
        <f>VLOOKUP(I39,id!$A:$C,3,0)</f>
        <v>75</v>
      </c>
      <c r="I39" s="13" t="str">
        <f t="shared" si="6"/>
        <v>WejherSławomir1981</v>
      </c>
      <c r="J39" s="9" t="str">
        <f t="shared" si="1"/>
        <v>Wejher</v>
      </c>
      <c r="K39" s="70" t="str">
        <f t="shared" si="2"/>
        <v>Sławomir</v>
      </c>
      <c r="L39" s="9"/>
      <c r="M39" s="9">
        <f t="shared" si="7"/>
        <v>1981</v>
      </c>
      <c r="N39" s="9">
        <f t="shared" si="8"/>
        <v>2.8928022280531933</v>
      </c>
      <c r="O39" s="19"/>
      <c r="P39" s="9">
        <f t="shared" si="9"/>
        <v>0.65039840637450208</v>
      </c>
      <c r="Q39" s="9">
        <v>1</v>
      </c>
      <c r="R39" s="9">
        <f t="shared" si="5"/>
        <v>0.2857142857142857</v>
      </c>
      <c r="S39" s="9">
        <v>1</v>
      </c>
    </row>
    <row r="40" spans="1:19">
      <c r="A40" s="250">
        <v>42</v>
      </c>
      <c r="B40" s="251" t="s">
        <v>1663</v>
      </c>
      <c r="C40" s="254" t="s">
        <v>19</v>
      </c>
      <c r="D40" s="254">
        <v>1</v>
      </c>
      <c r="E40" s="121">
        <v>0.35833333333333339</v>
      </c>
      <c r="F40">
        <v>1979</v>
      </c>
      <c r="H40" s="13">
        <f>VLOOKUP(I40,id!$A:$C,3,0)</f>
        <v>276</v>
      </c>
      <c r="I40" s="13" t="str">
        <f t="shared" si="6"/>
        <v>GałązkaGrzegorz1979</v>
      </c>
      <c r="J40" s="9" t="str">
        <f t="shared" si="1"/>
        <v>Gałązka</v>
      </c>
      <c r="K40" s="70" t="str">
        <f t="shared" si="2"/>
        <v>Grzegorz</v>
      </c>
      <c r="L40" s="9"/>
      <c r="M40" s="9">
        <f t="shared" si="7"/>
        <v>1979</v>
      </c>
      <c r="N40" s="9">
        <f t="shared" si="8"/>
        <v>1.4464011140265967</v>
      </c>
      <c r="O40" s="19"/>
      <c r="P40" s="9">
        <f t="shared" si="9"/>
        <v>0.97286821705426341</v>
      </c>
      <c r="Q40" s="9">
        <v>1</v>
      </c>
      <c r="R40" s="9">
        <f t="shared" si="5"/>
        <v>0.5</v>
      </c>
      <c r="S40" s="9">
        <v>1</v>
      </c>
    </row>
    <row r="41" spans="1:19">
      <c r="A41" s="250">
        <v>43</v>
      </c>
      <c r="B41" s="251" t="s">
        <v>3974</v>
      </c>
      <c r="C41" s="254" t="s">
        <v>17</v>
      </c>
      <c r="D41" s="254">
        <v>-1</v>
      </c>
      <c r="E41" s="121">
        <v>0.35486111111111107</v>
      </c>
      <c r="F41">
        <v>1988</v>
      </c>
      <c r="H41" s="13">
        <f>VLOOKUP(I41,id!$A:$C,3,0)</f>
        <v>64</v>
      </c>
      <c r="I41" s="13" t="str">
        <f t="shared" si="6"/>
        <v>BurchardMarcin1988</v>
      </c>
      <c r="J41" s="9" t="str">
        <f t="shared" si="1"/>
        <v>Burchard</v>
      </c>
      <c r="K41" s="70" t="str">
        <f t="shared" si="2"/>
        <v>Marcin</v>
      </c>
      <c r="L41" s="9"/>
      <c r="M41" s="9">
        <f t="shared" si="7"/>
        <v>1988</v>
      </c>
      <c r="N41" s="9">
        <f>MAX(0,N40*IF(R41&lt;1,R41,IF(S41&lt;1,S41,IF(Q41&lt;1,Q41,IF(P41&lt;1,P41,1)))))</f>
        <v>0</v>
      </c>
      <c r="O41" s="19"/>
      <c r="P41" s="9">
        <f t="shared" si="9"/>
        <v>1.0097847358121335</v>
      </c>
      <c r="Q41" s="9">
        <v>1</v>
      </c>
      <c r="R41" s="9">
        <f t="shared" si="5"/>
        <v>-1</v>
      </c>
      <c r="S41" s="9">
        <v>1</v>
      </c>
    </row>
    <row r="42" spans="1:19">
      <c r="A42" s="250">
        <v>43</v>
      </c>
      <c r="B42" s="251" t="s">
        <v>5200</v>
      </c>
      <c r="C42" s="254" t="s">
        <v>137</v>
      </c>
      <c r="D42" s="254">
        <v>-1</v>
      </c>
      <c r="E42" s="121">
        <v>0.35486111111111107</v>
      </c>
      <c r="F42">
        <v>1997</v>
      </c>
      <c r="H42" s="13">
        <f>VLOOKUP(I42,id!$A:$C,3,0)</f>
        <v>277</v>
      </c>
      <c r="I42" s="13" t="str">
        <f t="shared" si="6"/>
        <v>HuziorJakub1997</v>
      </c>
      <c r="J42" s="9" t="str">
        <f t="shared" si="1"/>
        <v>Huzior</v>
      </c>
      <c r="K42" s="70" t="str">
        <f t="shared" si="2"/>
        <v>Jakub</v>
      </c>
      <c r="L42" s="9"/>
      <c r="M42" s="9">
        <f t="shared" si="7"/>
        <v>1997</v>
      </c>
      <c r="N42" s="9">
        <f t="shared" ref="N42:N45" si="10">MAX(0,N41*IF(R42&lt;1,R42,IF(S42&lt;1,S42,IF(Q42&lt;1,Q42,IF(P42&lt;1,P42,1)))))</f>
        <v>0</v>
      </c>
      <c r="O42" s="19"/>
      <c r="P42" s="9">
        <f t="shared" si="9"/>
        <v>1</v>
      </c>
      <c r="Q42" s="9">
        <v>1</v>
      </c>
      <c r="R42" s="9">
        <f t="shared" si="5"/>
        <v>1</v>
      </c>
      <c r="S42" s="9">
        <v>1</v>
      </c>
    </row>
    <row r="43" spans="1:19">
      <c r="A43" s="251">
        <v>45</v>
      </c>
      <c r="B43" s="251" t="s">
        <v>90</v>
      </c>
      <c r="C43" s="254" t="s">
        <v>33</v>
      </c>
      <c r="D43" s="254">
        <v>-18</v>
      </c>
      <c r="E43" s="121">
        <v>0.36736111111111114</v>
      </c>
      <c r="F43">
        <v>1978</v>
      </c>
      <c r="H43" s="13">
        <f>VLOOKUP(I43,id!$A:$C,3,0)</f>
        <v>15</v>
      </c>
      <c r="I43" s="13" t="str">
        <f t="shared" si="6"/>
        <v>SadowskiMarek1978</v>
      </c>
      <c r="J43" s="9" t="str">
        <f t="shared" si="1"/>
        <v>Sadowski</v>
      </c>
      <c r="K43" s="70" t="str">
        <f t="shared" si="2"/>
        <v>Marek</v>
      </c>
      <c r="L43" s="9"/>
      <c r="M43" s="9">
        <f t="shared" si="7"/>
        <v>1978</v>
      </c>
      <c r="N43" s="9">
        <f t="shared" si="10"/>
        <v>0</v>
      </c>
      <c r="O43" s="19"/>
      <c r="P43" s="9">
        <f t="shared" si="9"/>
        <v>0.9659735349716444</v>
      </c>
      <c r="Q43" s="9">
        <v>1</v>
      </c>
      <c r="R43" s="9">
        <f t="shared" si="5"/>
        <v>18</v>
      </c>
      <c r="S43" s="9">
        <v>1</v>
      </c>
    </row>
    <row r="44" spans="1:19">
      <c r="A44" s="250">
        <v>46</v>
      </c>
      <c r="B44" s="251" t="s">
        <v>4767</v>
      </c>
      <c r="C44" s="254" t="s">
        <v>88</v>
      </c>
      <c r="D44" s="254">
        <v>-18</v>
      </c>
      <c r="E44" s="121">
        <v>0.36875000000000002</v>
      </c>
      <c r="F44" s="256">
        <v>1970</v>
      </c>
      <c r="H44" s="13">
        <f>VLOOKUP(I44,id!$A:$C,3,0)</f>
        <v>278</v>
      </c>
      <c r="I44" s="13" t="str">
        <f t="shared" si="6"/>
        <v>IlekSławomir1970</v>
      </c>
      <c r="J44" s="9" t="str">
        <f t="shared" si="1"/>
        <v>Ilek</v>
      </c>
      <c r="K44" s="70" t="str">
        <f t="shared" si="2"/>
        <v>Sławomir</v>
      </c>
      <c r="L44" s="9"/>
      <c r="M44" s="9">
        <f t="shared" si="7"/>
        <v>1970</v>
      </c>
      <c r="N44" s="9">
        <f t="shared" si="10"/>
        <v>0</v>
      </c>
      <c r="O44" s="19"/>
      <c r="P44" s="9">
        <f t="shared" si="9"/>
        <v>0.99623352165725043</v>
      </c>
      <c r="Q44" s="9">
        <v>1</v>
      </c>
      <c r="R44" s="9">
        <f t="shared" si="5"/>
        <v>1</v>
      </c>
      <c r="S44" s="9">
        <v>1</v>
      </c>
    </row>
    <row r="45" spans="1:19">
      <c r="A45" s="251">
        <v>47</v>
      </c>
      <c r="B45" s="251" t="s">
        <v>1488</v>
      </c>
      <c r="C45" s="254" t="s">
        <v>19</v>
      </c>
      <c r="D45" s="254">
        <v>-22</v>
      </c>
      <c r="E45" s="121">
        <v>0.3652777777777777</v>
      </c>
      <c r="F45">
        <v>1976</v>
      </c>
      <c r="H45" s="13">
        <f>VLOOKUP(I45,id!$A:$C,3,0)</f>
        <v>69</v>
      </c>
      <c r="I45" s="13" t="str">
        <f t="shared" si="6"/>
        <v>SzawkałoGrzegorz1976</v>
      </c>
      <c r="J45" s="9" t="str">
        <f t="shared" si="1"/>
        <v>Szawkało</v>
      </c>
      <c r="K45" s="70" t="str">
        <f t="shared" si="2"/>
        <v>Grzegorz</v>
      </c>
      <c r="L45" s="9"/>
      <c r="M45" s="9">
        <f t="shared" si="7"/>
        <v>1976</v>
      </c>
      <c r="N45" s="9">
        <f t="shared" si="10"/>
        <v>0</v>
      </c>
      <c r="O45" s="19"/>
      <c r="P45" s="9">
        <f t="shared" si="9"/>
        <v>1.0095057034220536</v>
      </c>
      <c r="Q45" s="9">
        <v>1</v>
      </c>
      <c r="R45" s="9">
        <f t="shared" si="5"/>
        <v>1.2222222222222223</v>
      </c>
      <c r="S45" s="9">
        <v>1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"/>
  <sheetViews>
    <sheetView topLeftCell="I1" workbookViewId="0">
      <selection activeCell="N36" sqref="N36"/>
    </sheetView>
  </sheetViews>
  <sheetFormatPr defaultRowHeight="15"/>
  <cols>
    <col min="1" max="1" width="9.140625" style="124"/>
    <col min="2" max="2" width="8.140625" style="124" bestFit="1" customWidth="1"/>
    <col min="3" max="3" width="4.7109375" style="124" bestFit="1" customWidth="1"/>
    <col min="4" max="4" width="10.140625" style="124" bestFit="1" customWidth="1"/>
    <col min="5" max="5" width="12.28515625" style="124" bestFit="1" customWidth="1"/>
    <col min="6" max="6" width="8.85546875" style="124" bestFit="1" customWidth="1"/>
    <col min="7" max="7" width="17.5703125" style="124" bestFit="1" customWidth="1"/>
    <col min="8" max="8" width="35" style="124" bestFit="1" customWidth="1"/>
    <col min="9" max="9" width="9.7109375" style="124" bestFit="1" customWidth="1"/>
    <col min="10" max="10" width="8.140625" style="124" bestFit="1" customWidth="1"/>
    <col min="11" max="16384" width="9.140625" style="124"/>
  </cols>
  <sheetData>
    <row r="1" spans="1:23" ht="37.5" customHeight="1">
      <c r="A1" s="257" t="s">
        <v>5202</v>
      </c>
      <c r="B1" s="158"/>
      <c r="C1" s="158"/>
      <c r="D1" s="158"/>
      <c r="E1" s="158"/>
      <c r="F1" s="158"/>
      <c r="G1" s="158"/>
      <c r="H1" s="158"/>
      <c r="I1" s="158"/>
      <c r="J1" s="158"/>
      <c r="L1" s="13"/>
      <c r="M1" s="13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>
      <c r="A2" s="154" t="s">
        <v>4923</v>
      </c>
      <c r="B2" s="154" t="s">
        <v>4922</v>
      </c>
      <c r="C2" s="154" t="s">
        <v>3642</v>
      </c>
      <c r="D2" s="154" t="s">
        <v>157</v>
      </c>
      <c r="E2" s="154" t="s">
        <v>156</v>
      </c>
      <c r="F2" s="154" t="s">
        <v>54</v>
      </c>
      <c r="G2" s="154" t="s">
        <v>4921</v>
      </c>
      <c r="H2" s="154" t="s">
        <v>4920</v>
      </c>
      <c r="I2" s="154" t="s">
        <v>4919</v>
      </c>
      <c r="J2" s="154" t="s">
        <v>3395</v>
      </c>
      <c r="L2" s="13" t="s">
        <v>67</v>
      </c>
      <c r="M2" s="13" t="s">
        <v>68</v>
      </c>
      <c r="N2" s="9" t="s">
        <v>95</v>
      </c>
      <c r="O2" s="9" t="s">
        <v>96</v>
      </c>
      <c r="P2" s="9" t="s">
        <v>71</v>
      </c>
      <c r="Q2" s="9" t="s">
        <v>69</v>
      </c>
      <c r="R2" s="9" t="s">
        <v>40</v>
      </c>
      <c r="S2" s="9"/>
      <c r="T2" s="9" t="s">
        <v>37</v>
      </c>
      <c r="U2" s="9" t="s">
        <v>38</v>
      </c>
      <c r="V2" s="9" t="s">
        <v>31</v>
      </c>
      <c r="W2" s="9" t="s">
        <v>39</v>
      </c>
    </row>
    <row r="3" spans="1:23">
      <c r="A3" s="154">
        <v>21</v>
      </c>
      <c r="B3" s="154"/>
      <c r="C3" s="154"/>
      <c r="D3" s="154" t="s">
        <v>630</v>
      </c>
      <c r="E3" s="154" t="s">
        <v>4370</v>
      </c>
      <c r="F3" s="154">
        <v>1975</v>
      </c>
      <c r="G3" s="154" t="s">
        <v>3493</v>
      </c>
      <c r="H3" s="154"/>
      <c r="I3" s="154">
        <v>14</v>
      </c>
      <c r="J3" s="155">
        <v>0.36319444444444443</v>
      </c>
      <c r="L3" s="13">
        <f>VLOOKUP(M3,id!$A:$C,3,0)</f>
        <v>49</v>
      </c>
      <c r="M3" s="13" t="str">
        <f t="shared" ref="M3" si="0">N3&amp;O3&amp;Q3</f>
        <v>Tomaszczyk-TiszbeinAlicja1975</v>
      </c>
      <c r="N3" s="9" t="str">
        <f t="shared" ref="N3" si="1">E3</f>
        <v>Tomaszczyk-Tiszbein</v>
      </c>
      <c r="O3" s="9" t="str">
        <f t="shared" ref="O3" si="2">D3</f>
        <v>Alicja</v>
      </c>
      <c r="P3" s="9">
        <f t="shared" ref="P3" si="3">H3</f>
        <v>0</v>
      </c>
      <c r="Q3" s="9">
        <f t="shared" ref="Q3" si="4">F3</f>
        <v>1975</v>
      </c>
      <c r="R3" s="9">
        <v>100</v>
      </c>
      <c r="S3" s="19"/>
      <c r="T3" s="9"/>
      <c r="U3" s="9"/>
      <c r="V3" s="9"/>
      <c r="W3" s="9"/>
    </row>
    <row r="4" spans="1:23">
      <c r="A4" s="154">
        <v>26</v>
      </c>
      <c r="B4" s="154">
        <v>19</v>
      </c>
      <c r="C4" s="154"/>
      <c r="D4" s="154" t="s">
        <v>195</v>
      </c>
      <c r="E4" s="154" t="s">
        <v>194</v>
      </c>
      <c r="F4" s="154">
        <v>1980</v>
      </c>
      <c r="G4" s="154" t="s">
        <v>3431</v>
      </c>
      <c r="H4" s="154"/>
      <c r="I4" s="154">
        <v>12</v>
      </c>
      <c r="J4" s="155">
        <v>0.34027777777777773</v>
      </c>
      <c r="L4" s="13">
        <f>VLOOKUP(M4,id!$A:$C,3,0)</f>
        <v>46</v>
      </c>
      <c r="M4" s="13" t="str">
        <f t="shared" ref="M4:M5" si="5">N4&amp;O4&amp;Q4</f>
        <v>TruszkowskaKamila1980</v>
      </c>
      <c r="N4" s="9" t="str">
        <f t="shared" ref="N4:N5" si="6">E4</f>
        <v>Truszkowska</v>
      </c>
      <c r="O4" s="9" t="str">
        <f t="shared" ref="O4:O5" si="7">D4</f>
        <v>Kamila</v>
      </c>
      <c r="P4" s="9">
        <f t="shared" ref="P4:P5" si="8">H4</f>
        <v>0</v>
      </c>
      <c r="Q4" s="9">
        <f t="shared" ref="Q4:Q5" si="9">F4</f>
        <v>1980</v>
      </c>
      <c r="R4" s="9">
        <f>R3*IF(V4&lt;1,V4,IF(W4&lt;1,W4,IF(U4&lt;1,U4,IF(T4&lt;1,T4,1))))</f>
        <v>85.714285714285708</v>
      </c>
      <c r="S4" s="19"/>
      <c r="T4" s="9">
        <f>J3/J4</f>
        <v>1.0673469387755103</v>
      </c>
      <c r="U4" s="9">
        <f>I4/I3</f>
        <v>0.8571428571428571</v>
      </c>
      <c r="V4" s="9">
        <v>1</v>
      </c>
      <c r="W4" s="9">
        <v>1</v>
      </c>
    </row>
    <row r="5" spans="1:23">
      <c r="A5" s="154">
        <v>32</v>
      </c>
      <c r="B5" s="154">
        <v>25</v>
      </c>
      <c r="C5" s="154"/>
      <c r="D5" s="154" t="s">
        <v>4683</v>
      </c>
      <c r="E5" s="154" t="s">
        <v>5211</v>
      </c>
      <c r="F5" s="154">
        <v>1983</v>
      </c>
      <c r="G5" s="154" t="s">
        <v>3431</v>
      </c>
      <c r="H5" s="154" t="s">
        <v>5210</v>
      </c>
      <c r="I5" s="154">
        <v>9</v>
      </c>
      <c r="J5" s="155">
        <v>0.38194444444444442</v>
      </c>
      <c r="L5" s="13">
        <f>VLOOKUP(M5,id!$A:$C,3,0)</f>
        <v>280</v>
      </c>
      <c r="M5" s="13" t="str">
        <f t="shared" si="5"/>
        <v>DołasińskaDagmara1983</v>
      </c>
      <c r="N5" s="9" t="str">
        <f t="shared" si="6"/>
        <v>Dołasińska</v>
      </c>
      <c r="O5" s="9" t="str">
        <f t="shared" si="7"/>
        <v>Dagmara</v>
      </c>
      <c r="P5" s="9" t="str">
        <f t="shared" si="8"/>
        <v>Finteł</v>
      </c>
      <c r="Q5" s="9">
        <f t="shared" si="9"/>
        <v>1983</v>
      </c>
      <c r="R5" s="9">
        <f>R4*IF(V5&lt;1,V5,IF(W5&lt;1,W5,IF(U5&lt;1,U5,IF(T5&lt;1,T5,1))))</f>
        <v>64.285714285714278</v>
      </c>
      <c r="S5" s="19"/>
      <c r="T5" s="9">
        <f t="shared" ref="T5" si="10">J4/J5</f>
        <v>0.89090909090909087</v>
      </c>
      <c r="U5" s="9">
        <f t="shared" ref="U5" si="11">I5/I4</f>
        <v>0.75</v>
      </c>
      <c r="V5" s="9">
        <v>1</v>
      </c>
      <c r="W5" s="9">
        <v>1</v>
      </c>
    </row>
  </sheetData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3"/>
  <sheetViews>
    <sheetView topLeftCell="J1" workbookViewId="0">
      <selection activeCell="J3" sqref="J3:J33"/>
    </sheetView>
  </sheetViews>
  <sheetFormatPr defaultRowHeight="15"/>
  <cols>
    <col min="1" max="1" width="9.140625" style="124"/>
    <col min="2" max="2" width="8.140625" style="124" bestFit="1" customWidth="1"/>
    <col min="3" max="3" width="4.7109375" style="124" bestFit="1" customWidth="1"/>
    <col min="4" max="4" width="10.140625" style="124" bestFit="1" customWidth="1"/>
    <col min="5" max="5" width="12.28515625" style="124" bestFit="1" customWidth="1"/>
    <col min="6" max="6" width="8.85546875" style="124" bestFit="1" customWidth="1"/>
    <col min="7" max="7" width="17.5703125" style="124" bestFit="1" customWidth="1"/>
    <col min="8" max="8" width="35" style="124" bestFit="1" customWidth="1"/>
    <col min="9" max="9" width="9.7109375" style="124" bestFit="1" customWidth="1"/>
    <col min="10" max="10" width="8.140625" style="124" bestFit="1" customWidth="1"/>
    <col min="11" max="16384" width="9.140625" style="124"/>
  </cols>
  <sheetData>
    <row r="1" spans="1:23" ht="37.5" customHeight="1">
      <c r="A1" s="257" t="s">
        <v>5202</v>
      </c>
      <c r="B1" s="158"/>
      <c r="C1" s="158"/>
      <c r="D1" s="158"/>
      <c r="E1" s="158"/>
      <c r="F1" s="158"/>
      <c r="G1" s="158"/>
      <c r="H1" s="158"/>
      <c r="I1" s="158"/>
      <c r="J1" s="158"/>
      <c r="L1" s="13"/>
      <c r="M1" s="13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>
      <c r="A2" s="154" t="s">
        <v>4923</v>
      </c>
      <c r="B2" s="154" t="s">
        <v>4922</v>
      </c>
      <c r="C2" s="154" t="s">
        <v>3642</v>
      </c>
      <c r="D2" s="154" t="s">
        <v>157</v>
      </c>
      <c r="E2" s="154" t="s">
        <v>156</v>
      </c>
      <c r="F2" s="154" t="s">
        <v>54</v>
      </c>
      <c r="G2" s="154" t="s">
        <v>4921</v>
      </c>
      <c r="H2" s="154" t="s">
        <v>4920</v>
      </c>
      <c r="I2" s="154" t="s">
        <v>4919</v>
      </c>
      <c r="J2" s="154" t="s">
        <v>3395</v>
      </c>
      <c r="L2" s="13" t="s">
        <v>67</v>
      </c>
      <c r="M2" s="13" t="s">
        <v>68</v>
      </c>
      <c r="N2" s="9" t="s">
        <v>95</v>
      </c>
      <c r="O2" s="9" t="s">
        <v>96</v>
      </c>
      <c r="P2" s="9" t="s">
        <v>71</v>
      </c>
      <c r="Q2" s="9" t="s">
        <v>69</v>
      </c>
      <c r="R2" s="9" t="s">
        <v>40</v>
      </c>
      <c r="S2" s="9"/>
      <c r="T2" s="9" t="s">
        <v>37</v>
      </c>
      <c r="U2" s="9" t="s">
        <v>38</v>
      </c>
      <c r="V2" s="9" t="s">
        <v>31</v>
      </c>
      <c r="W2" s="9" t="s">
        <v>39</v>
      </c>
    </row>
    <row r="3" spans="1:23">
      <c r="A3" s="157">
        <v>1</v>
      </c>
      <c r="B3" s="157">
        <v>1</v>
      </c>
      <c r="C3" s="157"/>
      <c r="D3" s="157" t="s">
        <v>378</v>
      </c>
      <c r="E3" s="157" t="s">
        <v>1284</v>
      </c>
      <c r="F3" s="157">
        <v>1980</v>
      </c>
      <c r="G3" s="157" t="s">
        <v>3496</v>
      </c>
      <c r="H3" s="157" t="s">
        <v>822</v>
      </c>
      <c r="I3" s="157">
        <v>21</v>
      </c>
      <c r="J3" s="156">
        <v>0.27499999999999997</v>
      </c>
      <c r="L3" s="13">
        <f>VLOOKUP(M3,id!$A:$C,3,0)</f>
        <v>3</v>
      </c>
      <c r="M3" s="13" t="str">
        <f t="shared" ref="M3:M25" si="0">N3&amp;O3&amp;Q3</f>
        <v>ŁosiewiczMariusz1980</v>
      </c>
      <c r="N3" s="9" t="str">
        <f>E3</f>
        <v>Łosiewicz</v>
      </c>
      <c r="O3" s="9" t="str">
        <f>D3</f>
        <v>Mariusz</v>
      </c>
      <c r="P3" s="9" t="str">
        <f>H3</f>
        <v>Morenka Team</v>
      </c>
      <c r="Q3" s="9">
        <f>F3</f>
        <v>1980</v>
      </c>
      <c r="R3" s="9">
        <v>100</v>
      </c>
      <c r="S3" s="19"/>
      <c r="T3" s="9"/>
      <c r="U3" s="9"/>
      <c r="V3" s="9"/>
      <c r="W3" s="9"/>
    </row>
    <row r="4" spans="1:23">
      <c r="A4" s="157">
        <v>2</v>
      </c>
      <c r="B4" s="157">
        <v>2</v>
      </c>
      <c r="C4" s="157"/>
      <c r="D4" s="157" t="s">
        <v>237</v>
      </c>
      <c r="E4" s="157" t="s">
        <v>241</v>
      </c>
      <c r="F4" s="157">
        <v>1979</v>
      </c>
      <c r="G4" s="157" t="s">
        <v>1312</v>
      </c>
      <c r="H4" s="157" t="s">
        <v>232</v>
      </c>
      <c r="I4" s="157">
        <v>21</v>
      </c>
      <c r="J4" s="156">
        <v>0.30069444444444443</v>
      </c>
      <c r="L4" s="13">
        <f>VLOOKUP(M4,id!$A:$C,3,0)</f>
        <v>5</v>
      </c>
      <c r="M4" s="13" t="str">
        <f t="shared" si="0"/>
        <v>WalentowskiRadosław1979</v>
      </c>
      <c r="N4" s="9" t="str">
        <f t="shared" ref="N4:N25" si="1">E4</f>
        <v>Walentowski</v>
      </c>
      <c r="O4" s="9" t="str">
        <f t="shared" ref="O4:O25" si="2">D4</f>
        <v>Radosław</v>
      </c>
      <c r="P4" s="9" t="str">
        <f t="shared" ref="P4:P25" si="3">H4</f>
        <v>LosMaruderos</v>
      </c>
      <c r="Q4" s="9">
        <f t="shared" ref="Q4:Q25" si="4">F4</f>
        <v>1979</v>
      </c>
      <c r="R4" s="9">
        <f>R3*IF(V4&lt;1,V4,IF(W4&lt;1,W4,IF(U4&lt;1,U4,IF(T4&lt;1,T4,1))))</f>
        <v>91.454965357967666</v>
      </c>
      <c r="S4" s="19"/>
      <c r="T4" s="9">
        <f>J3/J4</f>
        <v>0.91454965357967666</v>
      </c>
      <c r="U4" s="9">
        <f>I4/I3</f>
        <v>1</v>
      </c>
      <c r="V4" s="9">
        <v>1</v>
      </c>
      <c r="W4" s="9">
        <v>1</v>
      </c>
    </row>
    <row r="5" spans="1:23">
      <c r="A5" s="157">
        <v>3</v>
      </c>
      <c r="B5" s="157">
        <v>3</v>
      </c>
      <c r="C5" s="157"/>
      <c r="D5" s="157" t="s">
        <v>147</v>
      </c>
      <c r="E5" s="157" t="s">
        <v>148</v>
      </c>
      <c r="F5" s="157">
        <v>1970</v>
      </c>
      <c r="G5" s="157" t="s">
        <v>3507</v>
      </c>
      <c r="H5" s="157"/>
      <c r="I5" s="157">
        <v>21</v>
      </c>
      <c r="J5" s="156">
        <v>0.31111111111111112</v>
      </c>
      <c r="L5" s="13">
        <f>VLOOKUP(M5,id!$A:$C,3,0)</f>
        <v>7</v>
      </c>
      <c r="M5" s="13" t="str">
        <f t="shared" si="0"/>
        <v>HołdakowskiWojciech1970</v>
      </c>
      <c r="N5" s="9" t="str">
        <f t="shared" si="1"/>
        <v>Hołdakowski</v>
      </c>
      <c r="O5" s="9" t="str">
        <f t="shared" si="2"/>
        <v>Wojciech</v>
      </c>
      <c r="P5" s="9">
        <f t="shared" si="3"/>
        <v>0</v>
      </c>
      <c r="Q5" s="9">
        <f t="shared" si="4"/>
        <v>1970</v>
      </c>
      <c r="R5" s="9">
        <f>R4*IF(V5&lt;1,V5,IF(W5&lt;1,W5,IF(U5&lt;1,U5,IF(T5&lt;1,T5,1))))</f>
        <v>88.392857142857139</v>
      </c>
      <c r="S5" s="19"/>
      <c r="T5" s="9">
        <f t="shared" ref="T5:T25" si="5">J4/J5</f>
        <v>0.9665178571428571</v>
      </c>
      <c r="U5" s="9">
        <f t="shared" ref="U5:U25" si="6">I5/I4</f>
        <v>1</v>
      </c>
      <c r="V5" s="9">
        <v>1</v>
      </c>
      <c r="W5" s="9">
        <v>1</v>
      </c>
    </row>
    <row r="6" spans="1:23">
      <c r="A6" s="157">
        <v>4</v>
      </c>
      <c r="B6" s="157">
        <v>4</v>
      </c>
      <c r="C6" s="157"/>
      <c r="D6" s="157" t="s">
        <v>147</v>
      </c>
      <c r="E6" s="157" t="s">
        <v>134</v>
      </c>
      <c r="F6" s="157">
        <v>1977</v>
      </c>
      <c r="G6" s="157" t="s">
        <v>3431</v>
      </c>
      <c r="H6" s="157" t="s">
        <v>4918</v>
      </c>
      <c r="I6" s="157">
        <v>21</v>
      </c>
      <c r="J6" s="156">
        <v>0.33055555555555555</v>
      </c>
      <c r="L6" s="13">
        <f>VLOOKUP(M6,id!$A:$C,3,0)</f>
        <v>9</v>
      </c>
      <c r="M6" s="13" t="str">
        <f t="shared" si="0"/>
        <v>PiwakowskiWojciech1977</v>
      </c>
      <c r="N6" s="9" t="str">
        <f t="shared" si="1"/>
        <v>Piwakowski</v>
      </c>
      <c r="O6" s="9" t="str">
        <f t="shared" si="2"/>
        <v>Wojciech</v>
      </c>
      <c r="P6" s="9" t="str">
        <f t="shared" si="3"/>
        <v>Poszukiwacze Zaginionych Prezentów</v>
      </c>
      <c r="Q6" s="9">
        <f t="shared" si="4"/>
        <v>1977</v>
      </c>
      <c r="R6" s="9">
        <f t="shared" ref="R6:R25" si="7">R5*IF(V6&lt;1,V6,IF(W6&lt;1,W6,IF(U6&lt;1,U6,IF(T6&lt;1,T6,1))))</f>
        <v>83.193277310924358</v>
      </c>
      <c r="S6" s="19"/>
      <c r="T6" s="9">
        <f t="shared" si="5"/>
        <v>0.94117647058823528</v>
      </c>
      <c r="U6" s="9">
        <f t="shared" si="6"/>
        <v>1</v>
      </c>
      <c r="V6" s="9">
        <v>1</v>
      </c>
      <c r="W6" s="9">
        <v>1</v>
      </c>
    </row>
    <row r="7" spans="1:23">
      <c r="A7" s="154">
        <v>5</v>
      </c>
      <c r="B7" s="154">
        <v>5</v>
      </c>
      <c r="C7" s="154"/>
      <c r="D7" s="154" t="s">
        <v>33</v>
      </c>
      <c r="E7" s="154" t="s">
        <v>161</v>
      </c>
      <c r="F7" s="154">
        <v>1968</v>
      </c>
      <c r="G7" s="154" t="s">
        <v>3431</v>
      </c>
      <c r="H7" s="154" t="s">
        <v>386</v>
      </c>
      <c r="I7" s="154">
        <v>21</v>
      </c>
      <c r="J7" s="155">
        <v>0.33124999999999999</v>
      </c>
      <c r="L7" s="13">
        <f>VLOOKUP(M7,id!$A:$C,3,0)</f>
        <v>61</v>
      </c>
      <c r="M7" s="13" t="str">
        <f t="shared" si="0"/>
        <v>PachulskiMarek1968</v>
      </c>
      <c r="N7" s="9" t="str">
        <f t="shared" si="1"/>
        <v>Pachulski</v>
      </c>
      <c r="O7" s="9" t="str">
        <f t="shared" si="2"/>
        <v>Marek</v>
      </c>
      <c r="P7" s="9" t="str">
        <f t="shared" si="3"/>
        <v>GREY WOLF</v>
      </c>
      <c r="Q7" s="9">
        <f t="shared" si="4"/>
        <v>1968</v>
      </c>
      <c r="R7" s="9">
        <f t="shared" si="7"/>
        <v>83.018867924528294</v>
      </c>
      <c r="S7" s="19"/>
      <c r="T7" s="9">
        <f t="shared" si="5"/>
        <v>0.99790356394129975</v>
      </c>
      <c r="U7" s="9">
        <f t="shared" si="6"/>
        <v>1</v>
      </c>
      <c r="V7" s="9">
        <v>1</v>
      </c>
      <c r="W7" s="9">
        <v>1</v>
      </c>
    </row>
    <row r="8" spans="1:23">
      <c r="A8" s="154">
        <v>6</v>
      </c>
      <c r="B8" s="154">
        <v>6</v>
      </c>
      <c r="C8" s="154"/>
      <c r="D8" s="154" t="s">
        <v>360</v>
      </c>
      <c r="E8" s="154" t="s">
        <v>1725</v>
      </c>
      <c r="F8" s="154">
        <v>1982</v>
      </c>
      <c r="G8" s="154" t="s">
        <v>3534</v>
      </c>
      <c r="H8" s="154" t="s">
        <v>4916</v>
      </c>
      <c r="I8" s="154">
        <v>21</v>
      </c>
      <c r="J8" s="155">
        <v>0.33611111111111108</v>
      </c>
      <c r="L8" s="13">
        <f>VLOOKUP(M8,id!$A:$C,3,0)</f>
        <v>17</v>
      </c>
      <c r="M8" s="13" t="str">
        <f t="shared" si="0"/>
        <v>DargaczWaldemar1982</v>
      </c>
      <c r="N8" s="9" t="str">
        <f t="shared" si="1"/>
        <v>Dargacz</v>
      </c>
      <c r="O8" s="9" t="str">
        <f t="shared" si="2"/>
        <v>Waldemar</v>
      </c>
      <c r="P8" s="9" t="str">
        <f t="shared" si="3"/>
        <v>TRANS</v>
      </c>
      <c r="Q8" s="9">
        <f t="shared" si="4"/>
        <v>1982</v>
      </c>
      <c r="R8" s="9">
        <f t="shared" si="7"/>
        <v>81.818181818181813</v>
      </c>
      <c r="S8" s="19"/>
      <c r="T8" s="9">
        <f t="shared" si="5"/>
        <v>0.98553719008264473</v>
      </c>
      <c r="U8" s="9">
        <f t="shared" si="6"/>
        <v>1</v>
      </c>
      <c r="V8" s="9">
        <v>1</v>
      </c>
      <c r="W8" s="9">
        <v>1</v>
      </c>
    </row>
    <row r="9" spans="1:23">
      <c r="A9" s="154">
        <v>7</v>
      </c>
      <c r="B9" s="154"/>
      <c r="C9" s="154"/>
      <c r="D9" s="154" t="s">
        <v>22</v>
      </c>
      <c r="E9" s="154" t="s">
        <v>1108</v>
      </c>
      <c r="F9" s="154">
        <v>1978</v>
      </c>
      <c r="G9" s="154" t="s">
        <v>3431</v>
      </c>
      <c r="H9" s="154" t="s">
        <v>4916</v>
      </c>
      <c r="I9" s="154">
        <v>21</v>
      </c>
      <c r="J9" s="155">
        <v>0.33611111111111108</v>
      </c>
      <c r="L9" s="13">
        <f>VLOOKUP(M9,id!$A:$C,3,0)</f>
        <v>16</v>
      </c>
      <c r="M9" s="13" t="str">
        <f t="shared" si="0"/>
        <v>LuksKrzysztof1978</v>
      </c>
      <c r="N9" s="9" t="str">
        <f t="shared" si="1"/>
        <v>Luks</v>
      </c>
      <c r="O9" s="9" t="str">
        <f t="shared" si="2"/>
        <v>Krzysztof</v>
      </c>
      <c r="P9" s="9" t="str">
        <f t="shared" si="3"/>
        <v>TRANS</v>
      </c>
      <c r="Q9" s="9">
        <f t="shared" si="4"/>
        <v>1978</v>
      </c>
      <c r="R9" s="9">
        <f t="shared" si="7"/>
        <v>81.818181818181813</v>
      </c>
      <c r="S9" s="19"/>
      <c r="T9" s="9">
        <f t="shared" si="5"/>
        <v>1</v>
      </c>
      <c r="U9" s="9">
        <f t="shared" si="6"/>
        <v>1</v>
      </c>
      <c r="V9" s="9">
        <v>1</v>
      </c>
      <c r="W9" s="9">
        <v>1</v>
      </c>
    </row>
    <row r="10" spans="1:23">
      <c r="A10" s="154">
        <v>8</v>
      </c>
      <c r="B10" s="154">
        <v>7</v>
      </c>
      <c r="C10" s="154"/>
      <c r="D10" s="154" t="s">
        <v>45</v>
      </c>
      <c r="E10" s="154" t="s">
        <v>388</v>
      </c>
      <c r="F10" s="154">
        <v>1974</v>
      </c>
      <c r="G10" s="154" t="s">
        <v>3492</v>
      </c>
      <c r="H10" s="154" t="s">
        <v>386</v>
      </c>
      <c r="I10" s="154">
        <v>21</v>
      </c>
      <c r="J10" s="155">
        <v>0.34930555555555554</v>
      </c>
      <c r="L10" s="13">
        <f>VLOOKUP(M10,id!$A:$C,3,0)</f>
        <v>77</v>
      </c>
      <c r="M10" s="13" t="str">
        <f t="shared" si="0"/>
        <v>PotockiRobert1974</v>
      </c>
      <c r="N10" s="9" t="str">
        <f t="shared" si="1"/>
        <v>Potocki</v>
      </c>
      <c r="O10" s="9" t="str">
        <f t="shared" si="2"/>
        <v>Robert</v>
      </c>
      <c r="P10" s="9" t="str">
        <f t="shared" si="3"/>
        <v>GREY WOLF</v>
      </c>
      <c r="Q10" s="9">
        <f t="shared" si="4"/>
        <v>1974</v>
      </c>
      <c r="R10" s="9">
        <f t="shared" si="7"/>
        <v>78.727634194831012</v>
      </c>
      <c r="S10" s="19"/>
      <c r="T10" s="9">
        <f t="shared" si="5"/>
        <v>0.96222664015904569</v>
      </c>
      <c r="U10" s="9">
        <f t="shared" si="6"/>
        <v>1</v>
      </c>
      <c r="V10" s="9">
        <v>1</v>
      </c>
      <c r="W10" s="9">
        <v>1</v>
      </c>
    </row>
    <row r="11" spans="1:23">
      <c r="A11" s="154">
        <v>9</v>
      </c>
      <c r="B11" s="154">
        <v>8</v>
      </c>
      <c r="C11" s="154"/>
      <c r="D11" s="154" t="s">
        <v>387</v>
      </c>
      <c r="E11" s="154" t="s">
        <v>388</v>
      </c>
      <c r="F11" s="154">
        <v>1969</v>
      </c>
      <c r="G11" s="154" t="s">
        <v>3492</v>
      </c>
      <c r="H11" s="154" t="s">
        <v>386</v>
      </c>
      <c r="I11" s="154">
        <v>21</v>
      </c>
      <c r="J11" s="155">
        <v>0.36458333333333331</v>
      </c>
      <c r="L11" s="13">
        <f>VLOOKUP(M11,id!$A:$C,3,0)</f>
        <v>78</v>
      </c>
      <c r="M11" s="13" t="str">
        <f t="shared" si="0"/>
        <v>PotockiMirosław1969</v>
      </c>
      <c r="N11" s="9" t="str">
        <f t="shared" si="1"/>
        <v>Potocki</v>
      </c>
      <c r="O11" s="9" t="str">
        <f t="shared" si="2"/>
        <v>Mirosław</v>
      </c>
      <c r="P11" s="9" t="str">
        <f t="shared" si="3"/>
        <v>GREY WOLF</v>
      </c>
      <c r="Q11" s="9">
        <f t="shared" si="4"/>
        <v>1969</v>
      </c>
      <c r="R11" s="9">
        <f t="shared" si="7"/>
        <v>75.428571428571431</v>
      </c>
      <c r="S11" s="19"/>
      <c r="T11" s="9">
        <f t="shared" si="5"/>
        <v>0.95809523809523811</v>
      </c>
      <c r="U11" s="9">
        <f t="shared" si="6"/>
        <v>1</v>
      </c>
      <c r="V11" s="9">
        <v>1</v>
      </c>
      <c r="W11" s="9">
        <v>1</v>
      </c>
    </row>
    <row r="12" spans="1:23">
      <c r="A12" s="154">
        <v>10</v>
      </c>
      <c r="B12" s="154">
        <v>9</v>
      </c>
      <c r="C12" s="154"/>
      <c r="D12" s="154" t="s">
        <v>88</v>
      </c>
      <c r="E12" s="154" t="s">
        <v>657</v>
      </c>
      <c r="F12" s="154">
        <v>1972</v>
      </c>
      <c r="G12" s="154" t="s">
        <v>3500</v>
      </c>
      <c r="H12" s="154" t="s">
        <v>656</v>
      </c>
      <c r="I12" s="154">
        <v>21</v>
      </c>
      <c r="J12" s="155">
        <v>0.3659722222222222</v>
      </c>
      <c r="L12" s="13">
        <f>VLOOKUP(M12,id!$A:$C,3,0)</f>
        <v>79</v>
      </c>
      <c r="M12" s="13" t="str">
        <f t="shared" si="0"/>
        <v>ĆwirkoSławomir1972</v>
      </c>
      <c r="N12" s="9" t="str">
        <f t="shared" si="1"/>
        <v>Ćwirko</v>
      </c>
      <c r="O12" s="9" t="str">
        <f t="shared" si="2"/>
        <v>Sławomir</v>
      </c>
      <c r="P12" s="9" t="str">
        <f t="shared" si="3"/>
        <v>STOPA Słupsk</v>
      </c>
      <c r="Q12" s="9">
        <f t="shared" si="4"/>
        <v>1972</v>
      </c>
      <c r="R12" s="9">
        <f t="shared" si="7"/>
        <v>75.142314990512332</v>
      </c>
      <c r="S12" s="19"/>
      <c r="T12" s="9">
        <f t="shared" si="5"/>
        <v>0.99620493358633777</v>
      </c>
      <c r="U12" s="9">
        <f t="shared" si="6"/>
        <v>1</v>
      </c>
      <c r="V12" s="9">
        <v>1</v>
      </c>
      <c r="W12" s="9">
        <v>1</v>
      </c>
    </row>
    <row r="13" spans="1:23">
      <c r="A13" s="154">
        <v>11</v>
      </c>
      <c r="B13" s="154"/>
      <c r="C13" s="154"/>
      <c r="D13" s="154" t="s">
        <v>264</v>
      </c>
      <c r="E13" s="154" t="s">
        <v>1209</v>
      </c>
      <c r="F13" s="154">
        <v>1977</v>
      </c>
      <c r="G13" s="154" t="s">
        <v>3500</v>
      </c>
      <c r="H13" s="154" t="s">
        <v>656</v>
      </c>
      <c r="I13" s="154">
        <v>21</v>
      </c>
      <c r="J13" s="155">
        <v>0.3659722222222222</v>
      </c>
      <c r="L13" s="13">
        <f>VLOOKUP(M13,id!$A:$C,3,0)</f>
        <v>12</v>
      </c>
      <c r="M13" s="13" t="str">
        <f t="shared" si="0"/>
        <v>KowalZbigniew1977</v>
      </c>
      <c r="N13" s="9" t="str">
        <f t="shared" si="1"/>
        <v>Kowal</v>
      </c>
      <c r="O13" s="9" t="str">
        <f t="shared" si="2"/>
        <v>Zbigniew</v>
      </c>
      <c r="P13" s="9" t="str">
        <f t="shared" si="3"/>
        <v>STOPA Słupsk</v>
      </c>
      <c r="Q13" s="9">
        <f t="shared" si="4"/>
        <v>1977</v>
      </c>
      <c r="R13" s="9">
        <f t="shared" si="7"/>
        <v>75.142314990512332</v>
      </c>
      <c r="S13" s="19"/>
      <c r="T13" s="9">
        <f t="shared" si="5"/>
        <v>1</v>
      </c>
      <c r="U13" s="9">
        <f t="shared" si="6"/>
        <v>1</v>
      </c>
      <c r="V13" s="9">
        <v>1</v>
      </c>
      <c r="W13" s="9">
        <v>1</v>
      </c>
    </row>
    <row r="14" spans="1:23">
      <c r="A14" s="154">
        <v>12</v>
      </c>
      <c r="B14" s="154">
        <v>10</v>
      </c>
      <c r="C14" s="154"/>
      <c r="D14" s="154" t="s">
        <v>33</v>
      </c>
      <c r="E14" s="154" t="s">
        <v>4033</v>
      </c>
      <c r="F14" s="154">
        <v>1977</v>
      </c>
      <c r="G14" s="154" t="s">
        <v>3500</v>
      </c>
      <c r="H14" s="154"/>
      <c r="I14" s="154">
        <v>21</v>
      </c>
      <c r="J14" s="155">
        <v>0.41319444444444442</v>
      </c>
      <c r="L14" s="13">
        <f>VLOOKUP(M14,id!$A:$C,3,0)</f>
        <v>10</v>
      </c>
      <c r="M14" s="13" t="str">
        <f t="shared" si="0"/>
        <v>OlbryśMarek1977</v>
      </c>
      <c r="N14" s="9" t="str">
        <f t="shared" si="1"/>
        <v>Olbryś</v>
      </c>
      <c r="O14" s="9" t="str">
        <f t="shared" si="2"/>
        <v>Marek</v>
      </c>
      <c r="P14" s="9">
        <f t="shared" si="3"/>
        <v>0</v>
      </c>
      <c r="Q14" s="9">
        <f t="shared" si="4"/>
        <v>1977</v>
      </c>
      <c r="R14" s="9">
        <f t="shared" si="7"/>
        <v>66.554621848739487</v>
      </c>
      <c r="S14" s="19"/>
      <c r="T14" s="9">
        <f t="shared" si="5"/>
        <v>0.88571428571428568</v>
      </c>
      <c r="U14" s="9">
        <f t="shared" si="6"/>
        <v>1</v>
      </c>
      <c r="V14" s="9">
        <v>1</v>
      </c>
      <c r="W14" s="9">
        <v>1</v>
      </c>
    </row>
    <row r="15" spans="1:23">
      <c r="A15" s="154">
        <v>13</v>
      </c>
      <c r="B15" s="154">
        <v>11</v>
      </c>
      <c r="C15" s="154"/>
      <c r="D15" s="154" t="s">
        <v>44</v>
      </c>
      <c r="E15" s="154" t="s">
        <v>471</v>
      </c>
      <c r="F15" s="154">
        <v>1975</v>
      </c>
      <c r="G15" s="154" t="s">
        <v>3500</v>
      </c>
      <c r="H15" s="154" t="s">
        <v>5205</v>
      </c>
      <c r="I15" s="154">
        <v>18</v>
      </c>
      <c r="J15" s="155">
        <v>0.41111111111111115</v>
      </c>
      <c r="L15" s="13">
        <f>VLOOKUP(M15,id!$A:$C,3,0)</f>
        <v>14</v>
      </c>
      <c r="M15" s="13" t="str">
        <f t="shared" si="0"/>
        <v>LipińskiTomasz1975</v>
      </c>
      <c r="N15" s="9" t="str">
        <f t="shared" si="1"/>
        <v>Lipiński</v>
      </c>
      <c r="O15" s="9" t="str">
        <f t="shared" si="2"/>
        <v>Tomasz</v>
      </c>
      <c r="P15" s="9" t="str">
        <f t="shared" si="3"/>
        <v>Lipki</v>
      </c>
      <c r="Q15" s="9">
        <f t="shared" si="4"/>
        <v>1975</v>
      </c>
      <c r="R15" s="9">
        <f t="shared" si="7"/>
        <v>57.046818727490987</v>
      </c>
      <c r="S15" s="19"/>
      <c r="T15" s="9">
        <f t="shared" si="5"/>
        <v>1.0050675675675673</v>
      </c>
      <c r="U15" s="9">
        <f t="shared" si="6"/>
        <v>0.8571428571428571</v>
      </c>
      <c r="V15" s="9">
        <v>1</v>
      </c>
      <c r="W15" s="9">
        <v>1</v>
      </c>
    </row>
    <row r="16" spans="1:23">
      <c r="A16" s="154">
        <v>14</v>
      </c>
      <c r="B16" s="154"/>
      <c r="C16" s="154"/>
      <c r="D16" s="154" t="s">
        <v>33</v>
      </c>
      <c r="E16" s="154" t="s">
        <v>90</v>
      </c>
      <c r="F16" s="154">
        <v>1978</v>
      </c>
      <c r="G16" s="154" t="s">
        <v>308</v>
      </c>
      <c r="H16" s="154" t="s">
        <v>3675</v>
      </c>
      <c r="I16" s="154">
        <v>18</v>
      </c>
      <c r="J16" s="155">
        <v>0.41111111111111115</v>
      </c>
      <c r="L16" s="13">
        <f>VLOOKUP(M16,id!$A:$C,3,0)</f>
        <v>15</v>
      </c>
      <c r="M16" s="13" t="str">
        <f t="shared" si="0"/>
        <v>SadowskiMarek1978</v>
      </c>
      <c r="N16" s="9" t="str">
        <f t="shared" si="1"/>
        <v>Sadowski</v>
      </c>
      <c r="O16" s="9" t="str">
        <f t="shared" si="2"/>
        <v>Marek</v>
      </c>
      <c r="P16" s="9" t="str">
        <f t="shared" si="3"/>
        <v>JMDekoratornia.pl</v>
      </c>
      <c r="Q16" s="9">
        <f t="shared" si="4"/>
        <v>1978</v>
      </c>
      <c r="R16" s="9">
        <f t="shared" si="7"/>
        <v>57.046818727490987</v>
      </c>
      <c r="S16" s="19"/>
      <c r="T16" s="9">
        <f t="shared" si="5"/>
        <v>1</v>
      </c>
      <c r="U16" s="9">
        <f t="shared" si="6"/>
        <v>1</v>
      </c>
      <c r="V16" s="9">
        <v>1</v>
      </c>
      <c r="W16" s="9">
        <v>1</v>
      </c>
    </row>
    <row r="17" spans="1:23">
      <c r="A17" s="154">
        <v>15</v>
      </c>
      <c r="B17" s="154">
        <v>12</v>
      </c>
      <c r="C17" s="154"/>
      <c r="D17" s="154" t="s">
        <v>44</v>
      </c>
      <c r="E17" s="154" t="s">
        <v>354</v>
      </c>
      <c r="F17" s="154">
        <v>1983</v>
      </c>
      <c r="G17" s="154" t="s">
        <v>3431</v>
      </c>
      <c r="H17" s="154" t="s">
        <v>5206</v>
      </c>
      <c r="I17" s="154">
        <v>17</v>
      </c>
      <c r="J17" s="155">
        <v>0.36319444444444443</v>
      </c>
      <c r="L17" s="13">
        <f>VLOOKUP(M17,id!$A:$C,3,0)</f>
        <v>281</v>
      </c>
      <c r="M17" s="13" t="str">
        <f t="shared" si="0"/>
        <v>LarczyńskiTomasz1983</v>
      </c>
      <c r="N17" s="9" t="str">
        <f t="shared" si="1"/>
        <v>Larczyński</v>
      </c>
      <c r="O17" s="9" t="str">
        <f t="shared" si="2"/>
        <v>Tomasz</v>
      </c>
      <c r="P17" s="9" t="str">
        <f t="shared" si="3"/>
        <v>Lepszy Gdańsk Jolanty Banach</v>
      </c>
      <c r="Q17" s="9">
        <f t="shared" si="4"/>
        <v>1983</v>
      </c>
      <c r="R17" s="9">
        <f t="shared" si="7"/>
        <v>53.877551020408156</v>
      </c>
      <c r="S17" s="19"/>
      <c r="T17" s="9">
        <f t="shared" si="5"/>
        <v>1.1319311663479925</v>
      </c>
      <c r="U17" s="9">
        <f t="shared" si="6"/>
        <v>0.94444444444444442</v>
      </c>
      <c r="V17" s="9">
        <v>1</v>
      </c>
      <c r="W17" s="9">
        <v>1</v>
      </c>
    </row>
    <row r="18" spans="1:23">
      <c r="A18" s="154">
        <v>16</v>
      </c>
      <c r="B18" s="154">
        <v>13</v>
      </c>
      <c r="C18" s="154"/>
      <c r="D18" s="154" t="s">
        <v>549</v>
      </c>
      <c r="E18" s="154" t="s">
        <v>550</v>
      </c>
      <c r="F18" s="154">
        <v>1971</v>
      </c>
      <c r="G18" s="154" t="s">
        <v>3492</v>
      </c>
      <c r="H18" s="154" t="s">
        <v>4309</v>
      </c>
      <c r="I18" s="154">
        <v>17</v>
      </c>
      <c r="J18" s="155">
        <v>0.3743055555555555</v>
      </c>
      <c r="L18" s="13">
        <f>VLOOKUP(M18,id!$A:$C,3,0)</f>
        <v>272</v>
      </c>
      <c r="M18" s="13" t="str">
        <f t="shared" si="0"/>
        <v>BorkoRyszard1971</v>
      </c>
      <c r="N18" s="9" t="str">
        <f t="shared" si="1"/>
        <v>Borko</v>
      </c>
      <c r="O18" s="9" t="str">
        <f t="shared" si="2"/>
        <v>Ryszard</v>
      </c>
      <c r="P18" s="9" t="str">
        <f t="shared" si="3"/>
        <v>KS PIDRINA GDYNIA</v>
      </c>
      <c r="Q18" s="9">
        <f t="shared" si="4"/>
        <v>1971</v>
      </c>
      <c r="R18" s="9">
        <f t="shared" si="7"/>
        <v>52.278217409412747</v>
      </c>
      <c r="S18" s="19"/>
      <c r="T18" s="9">
        <f t="shared" si="5"/>
        <v>0.97031539888682761</v>
      </c>
      <c r="U18" s="9">
        <f t="shared" si="6"/>
        <v>1</v>
      </c>
      <c r="V18" s="9">
        <v>1</v>
      </c>
      <c r="W18" s="9">
        <v>1</v>
      </c>
    </row>
    <row r="19" spans="1:23">
      <c r="A19" s="154">
        <v>17</v>
      </c>
      <c r="B19" s="154"/>
      <c r="C19" s="154"/>
      <c r="D19" s="154" t="s">
        <v>237</v>
      </c>
      <c r="E19" s="154" t="s">
        <v>1450</v>
      </c>
      <c r="F19" s="154">
        <v>1974</v>
      </c>
      <c r="G19" s="154" t="s">
        <v>3492</v>
      </c>
      <c r="H19" s="154" t="s">
        <v>4309</v>
      </c>
      <c r="I19" s="154">
        <v>17</v>
      </c>
      <c r="J19" s="155">
        <v>0.3743055555555555</v>
      </c>
      <c r="L19" s="13">
        <f>VLOOKUP(M19,id!$A:$C,3,0)</f>
        <v>271</v>
      </c>
      <c r="M19" s="13" t="str">
        <f t="shared" si="0"/>
        <v>LaskowskiRadosław1974</v>
      </c>
      <c r="N19" s="9" t="str">
        <f t="shared" si="1"/>
        <v>Laskowski</v>
      </c>
      <c r="O19" s="9" t="str">
        <f t="shared" si="2"/>
        <v>Radosław</v>
      </c>
      <c r="P19" s="9" t="str">
        <f t="shared" si="3"/>
        <v>KS PIDRINA GDYNIA</v>
      </c>
      <c r="Q19" s="9">
        <f t="shared" si="4"/>
        <v>1974</v>
      </c>
      <c r="R19" s="9">
        <f t="shared" si="7"/>
        <v>52.278217409412747</v>
      </c>
      <c r="S19" s="19"/>
      <c r="T19" s="9">
        <f t="shared" si="5"/>
        <v>1</v>
      </c>
      <c r="U19" s="9">
        <f t="shared" si="6"/>
        <v>1</v>
      </c>
      <c r="V19" s="9">
        <v>1</v>
      </c>
      <c r="W19" s="9">
        <v>1</v>
      </c>
    </row>
    <row r="20" spans="1:23">
      <c r="A20" s="154">
        <v>18</v>
      </c>
      <c r="B20" s="154">
        <v>14</v>
      </c>
      <c r="C20" s="154"/>
      <c r="D20" s="154" t="s">
        <v>22</v>
      </c>
      <c r="E20" s="154" t="s">
        <v>4194</v>
      </c>
      <c r="F20" s="154">
        <v>1970</v>
      </c>
      <c r="G20" s="154" t="s">
        <v>3492</v>
      </c>
      <c r="H20" s="154" t="s">
        <v>4704</v>
      </c>
      <c r="I20" s="154">
        <v>17</v>
      </c>
      <c r="J20" s="155">
        <v>0.37916666666666665</v>
      </c>
      <c r="L20" s="13">
        <f>VLOOKUP(M20,id!$A:$C,3,0)</f>
        <v>25</v>
      </c>
      <c r="M20" s="13" t="str">
        <f t="shared" si="0"/>
        <v>LewoszKrzysztof1970</v>
      </c>
      <c r="N20" s="9" t="str">
        <f t="shared" si="1"/>
        <v>Lewosz</v>
      </c>
      <c r="O20" s="9" t="str">
        <f t="shared" si="2"/>
        <v>Krzysztof</v>
      </c>
      <c r="P20" s="9" t="str">
        <f t="shared" si="3"/>
        <v>Sztywny Klekot</v>
      </c>
      <c r="Q20" s="9">
        <f t="shared" si="4"/>
        <v>1970</v>
      </c>
      <c r="R20" s="9">
        <f t="shared" si="7"/>
        <v>51.607983852881809</v>
      </c>
      <c r="S20" s="19"/>
      <c r="T20" s="9">
        <f t="shared" si="5"/>
        <v>0.98717948717948711</v>
      </c>
      <c r="U20" s="9">
        <f t="shared" si="6"/>
        <v>1</v>
      </c>
      <c r="V20" s="9">
        <v>1</v>
      </c>
      <c r="W20" s="9">
        <v>1</v>
      </c>
    </row>
    <row r="21" spans="1:23">
      <c r="A21" s="154">
        <v>19</v>
      </c>
      <c r="B21" s="154">
        <v>15</v>
      </c>
      <c r="C21" s="154"/>
      <c r="D21" s="154" t="s">
        <v>88</v>
      </c>
      <c r="E21" s="154" t="s">
        <v>4767</v>
      </c>
      <c r="F21" s="154">
        <v>1970</v>
      </c>
      <c r="G21" s="154" t="s">
        <v>4768</v>
      </c>
      <c r="H21" s="154"/>
      <c r="I21" s="154">
        <v>17</v>
      </c>
      <c r="J21" s="155">
        <v>0.39444444444444443</v>
      </c>
      <c r="L21" s="13">
        <f>VLOOKUP(M21,id!$A:$C,3,0)</f>
        <v>278</v>
      </c>
      <c r="M21" s="13" t="str">
        <f t="shared" si="0"/>
        <v>IlekSławomir1970</v>
      </c>
      <c r="N21" s="9" t="str">
        <f t="shared" si="1"/>
        <v>Ilek</v>
      </c>
      <c r="O21" s="9" t="str">
        <f t="shared" si="2"/>
        <v>Sławomir</v>
      </c>
      <c r="P21" s="9">
        <f t="shared" si="3"/>
        <v>0</v>
      </c>
      <c r="Q21" s="9">
        <f t="shared" si="4"/>
        <v>1970</v>
      </c>
      <c r="R21" s="9">
        <f t="shared" si="7"/>
        <v>49.609083069847649</v>
      </c>
      <c r="S21" s="19"/>
      <c r="T21" s="9">
        <f t="shared" si="5"/>
        <v>0.96126760563380276</v>
      </c>
      <c r="U21" s="9">
        <f t="shared" si="6"/>
        <v>1</v>
      </c>
      <c r="V21" s="9">
        <v>1</v>
      </c>
      <c r="W21" s="9">
        <v>1</v>
      </c>
    </row>
    <row r="22" spans="1:23">
      <c r="A22" s="154">
        <v>20</v>
      </c>
      <c r="B22" s="154">
        <v>16</v>
      </c>
      <c r="C22" s="154"/>
      <c r="D22" s="154" t="s">
        <v>317</v>
      </c>
      <c r="E22" s="154" t="s">
        <v>316</v>
      </c>
      <c r="F22" s="154">
        <v>1973</v>
      </c>
      <c r="G22" s="154" t="s">
        <v>3431</v>
      </c>
      <c r="H22" s="154" t="s">
        <v>5207</v>
      </c>
      <c r="I22" s="154">
        <v>14</v>
      </c>
      <c r="J22" s="155">
        <v>0.36319444444444443</v>
      </c>
      <c r="L22" s="13">
        <f>VLOOKUP(M22,id!$A:$C,3,0)</f>
        <v>33</v>
      </c>
      <c r="M22" s="13" t="str">
        <f t="shared" si="0"/>
        <v>NikonowiczAdrian1973</v>
      </c>
      <c r="N22" s="9" t="str">
        <f t="shared" si="1"/>
        <v>Nikonowicz</v>
      </c>
      <c r="O22" s="9" t="str">
        <f t="shared" si="2"/>
        <v>Adrian</v>
      </c>
      <c r="P22" s="9" t="str">
        <f t="shared" si="3"/>
        <v>Kohorta Kutasa Wielgusa</v>
      </c>
      <c r="Q22" s="9">
        <f t="shared" si="4"/>
        <v>1973</v>
      </c>
      <c r="R22" s="9">
        <f t="shared" si="7"/>
        <v>40.854538998698061</v>
      </c>
      <c r="S22" s="19"/>
      <c r="T22" s="9">
        <f t="shared" si="5"/>
        <v>1.0860420650095601</v>
      </c>
      <c r="U22" s="9">
        <f t="shared" si="6"/>
        <v>0.82352941176470584</v>
      </c>
      <c r="V22" s="9">
        <v>1</v>
      </c>
      <c r="W22" s="9">
        <v>1</v>
      </c>
    </row>
    <row r="23" spans="1:23">
      <c r="A23" s="154">
        <v>22</v>
      </c>
      <c r="B23" s="154"/>
      <c r="C23" s="154"/>
      <c r="D23" s="154" t="s">
        <v>15</v>
      </c>
      <c r="E23" s="154" t="s">
        <v>4067</v>
      </c>
      <c r="F23" s="154">
        <v>1974</v>
      </c>
      <c r="G23" s="154" t="s">
        <v>3493</v>
      </c>
      <c r="H23" s="154"/>
      <c r="I23" s="154">
        <v>14</v>
      </c>
      <c r="J23" s="155">
        <v>0.36319444444444443</v>
      </c>
      <c r="L23" s="13">
        <f>VLOOKUP(M23,id!$A:$C,3,0)</f>
        <v>32</v>
      </c>
      <c r="M23" s="13" t="str">
        <f t="shared" si="0"/>
        <v>TiszbeinPiotr1974</v>
      </c>
      <c r="N23" s="9" t="str">
        <f t="shared" si="1"/>
        <v>Tiszbein</v>
      </c>
      <c r="O23" s="9" t="str">
        <f t="shared" si="2"/>
        <v>Piotr</v>
      </c>
      <c r="P23" s="9">
        <f t="shared" si="3"/>
        <v>0</v>
      </c>
      <c r="Q23" s="9">
        <f t="shared" si="4"/>
        <v>1974</v>
      </c>
      <c r="R23" s="9">
        <f t="shared" si="7"/>
        <v>40.854538998698061</v>
      </c>
      <c r="S23" s="19"/>
      <c r="T23" s="9">
        <f t="shared" si="5"/>
        <v>1</v>
      </c>
      <c r="U23" s="9">
        <f t="shared" si="6"/>
        <v>1</v>
      </c>
      <c r="V23" s="9">
        <v>1</v>
      </c>
      <c r="W23" s="9">
        <v>1</v>
      </c>
    </row>
    <row r="24" spans="1:23">
      <c r="A24" s="154">
        <v>23</v>
      </c>
      <c r="B24" s="154">
        <v>17</v>
      </c>
      <c r="C24" s="154"/>
      <c r="D24" s="154" t="s">
        <v>4505</v>
      </c>
      <c r="E24" s="154" t="s">
        <v>4504</v>
      </c>
      <c r="F24" s="154">
        <v>1984</v>
      </c>
      <c r="G24" s="154" t="s">
        <v>3431</v>
      </c>
      <c r="H24" s="154"/>
      <c r="I24" s="154">
        <v>13</v>
      </c>
      <c r="J24" s="155">
        <v>0.35000000000000003</v>
      </c>
      <c r="L24" s="13">
        <f>VLOOKUP(M24,id!$A:$C,3,0)</f>
        <v>282</v>
      </c>
      <c r="M24" s="13" t="str">
        <f t="shared" si="0"/>
        <v>ChudzikEmil1984</v>
      </c>
      <c r="N24" s="9" t="str">
        <f t="shared" si="1"/>
        <v>Chudzik</v>
      </c>
      <c r="O24" s="9" t="str">
        <f t="shared" si="2"/>
        <v>Emil</v>
      </c>
      <c r="P24" s="9">
        <f t="shared" si="3"/>
        <v>0</v>
      </c>
      <c r="Q24" s="9">
        <f t="shared" si="4"/>
        <v>1984</v>
      </c>
      <c r="R24" s="9">
        <f t="shared" si="7"/>
        <v>37.9363576416482</v>
      </c>
      <c r="S24" s="19"/>
      <c r="T24" s="9">
        <f t="shared" si="5"/>
        <v>1.0376984126984126</v>
      </c>
      <c r="U24" s="9">
        <f t="shared" si="6"/>
        <v>0.9285714285714286</v>
      </c>
      <c r="V24" s="9">
        <v>1</v>
      </c>
      <c r="W24" s="9">
        <v>1</v>
      </c>
    </row>
    <row r="25" spans="1:23">
      <c r="A25" s="154">
        <v>24</v>
      </c>
      <c r="B25" s="154"/>
      <c r="C25" s="154"/>
      <c r="D25" s="154" t="s">
        <v>33</v>
      </c>
      <c r="E25" s="154" t="s">
        <v>532</v>
      </c>
      <c r="F25" s="154">
        <v>1982</v>
      </c>
      <c r="G25" s="154" t="s">
        <v>3492</v>
      </c>
      <c r="H25" s="154" t="s">
        <v>5208</v>
      </c>
      <c r="I25" s="154">
        <v>13</v>
      </c>
      <c r="J25" s="155">
        <v>0.35000000000000003</v>
      </c>
      <c r="L25" s="13">
        <f>VLOOKUP(M25,id!$A:$C,3,0)</f>
        <v>283</v>
      </c>
      <c r="M25" s="13" t="str">
        <f t="shared" si="0"/>
        <v>MaliszewskiMarek1982</v>
      </c>
      <c r="N25" s="9" t="str">
        <f t="shared" si="1"/>
        <v>Maliszewski</v>
      </c>
      <c r="O25" s="9" t="str">
        <f t="shared" si="2"/>
        <v>Marek</v>
      </c>
      <c r="P25" s="9" t="str">
        <f t="shared" si="3"/>
        <v>MMS</v>
      </c>
      <c r="Q25" s="9">
        <f t="shared" si="4"/>
        <v>1982</v>
      </c>
      <c r="R25" s="9">
        <f t="shared" si="7"/>
        <v>37.9363576416482</v>
      </c>
      <c r="S25" s="19"/>
      <c r="T25" s="9">
        <f t="shared" si="5"/>
        <v>1</v>
      </c>
      <c r="U25" s="9">
        <f t="shared" si="6"/>
        <v>1</v>
      </c>
      <c r="V25" s="9">
        <v>1</v>
      </c>
      <c r="W25" s="9">
        <v>1</v>
      </c>
    </row>
    <row r="26" spans="1:23">
      <c r="A26" s="154">
        <v>25</v>
      </c>
      <c r="B26" s="154">
        <v>18</v>
      </c>
      <c r="C26" s="154"/>
      <c r="D26" s="154" t="s">
        <v>33</v>
      </c>
      <c r="E26" s="154" t="s">
        <v>555</v>
      </c>
      <c r="F26" s="154">
        <v>1955</v>
      </c>
      <c r="G26" s="154" t="s">
        <v>3492</v>
      </c>
      <c r="H26" s="154"/>
      <c r="I26" s="154">
        <v>13</v>
      </c>
      <c r="J26" s="155">
        <v>0.37152777777777773</v>
      </c>
      <c r="L26" s="13">
        <f>VLOOKUP(M26,id!$A:$C,3,0)</f>
        <v>284</v>
      </c>
      <c r="M26" s="13" t="str">
        <f t="shared" ref="M26:M33" si="8">N26&amp;O26&amp;Q26</f>
        <v>BenasiewiczMarek1955</v>
      </c>
      <c r="N26" s="9" t="str">
        <f t="shared" ref="N26:N33" si="9">E26</f>
        <v>Benasiewicz</v>
      </c>
      <c r="O26" s="9" t="str">
        <f t="shared" ref="O26:O33" si="10">D26</f>
        <v>Marek</v>
      </c>
      <c r="P26" s="9">
        <f t="shared" ref="P26:P33" si="11">H26</f>
        <v>0</v>
      </c>
      <c r="Q26" s="9">
        <f t="shared" ref="Q26:Q33" si="12">F26</f>
        <v>1955</v>
      </c>
      <c r="R26" s="9">
        <f t="shared" ref="R26:R33" si="13">R25*IF(V26&lt;1,V26,IF(W26&lt;1,W26,IF(U26&lt;1,U26,IF(T26&lt;1,T26,1))))</f>
        <v>35.738176170823735</v>
      </c>
      <c r="S26" s="19"/>
      <c r="T26" s="9">
        <f t="shared" ref="T26:T33" si="14">J25/J26</f>
        <v>0.94205607476635533</v>
      </c>
      <c r="U26" s="9">
        <f t="shared" ref="U26:U33" si="15">I26/I25</f>
        <v>1</v>
      </c>
      <c r="V26" s="9">
        <v>1</v>
      </c>
      <c r="W26" s="9">
        <v>1</v>
      </c>
    </row>
    <row r="27" spans="1:23">
      <c r="A27" s="154">
        <v>27</v>
      </c>
      <c r="B27" s="154">
        <v>20</v>
      </c>
      <c r="C27" s="154"/>
      <c r="D27" s="154" t="s">
        <v>44</v>
      </c>
      <c r="E27" s="154" t="s">
        <v>155</v>
      </c>
      <c r="F27" s="154">
        <v>1977</v>
      </c>
      <c r="G27" s="154" t="s">
        <v>3431</v>
      </c>
      <c r="H27" s="154" t="s">
        <v>4917</v>
      </c>
      <c r="I27" s="154">
        <v>11</v>
      </c>
      <c r="J27" s="155">
        <v>0.20347222222222219</v>
      </c>
      <c r="L27" s="13">
        <f>VLOOKUP(M27,id!$A:$C,3,0)</f>
        <v>45</v>
      </c>
      <c r="M27" s="13" t="str">
        <f t="shared" si="8"/>
        <v>SzotTomasz1977</v>
      </c>
      <c r="N27" s="9" t="str">
        <f t="shared" si="9"/>
        <v>Szot</v>
      </c>
      <c r="O27" s="9" t="str">
        <f t="shared" si="10"/>
        <v>Tomasz</v>
      </c>
      <c r="P27" s="9" t="str">
        <f t="shared" si="11"/>
        <v>Harpagan/ GR3miasto</v>
      </c>
      <c r="Q27" s="9">
        <f t="shared" si="12"/>
        <v>1977</v>
      </c>
      <c r="R27" s="9">
        <f t="shared" si="13"/>
        <v>30.239995221466238</v>
      </c>
      <c r="S27" s="19"/>
      <c r="T27" s="9">
        <f t="shared" si="14"/>
        <v>1.8259385665529011</v>
      </c>
      <c r="U27" s="9">
        <f t="shared" si="15"/>
        <v>0.84615384615384615</v>
      </c>
      <c r="V27" s="9">
        <v>1</v>
      </c>
      <c r="W27" s="9">
        <v>1</v>
      </c>
    </row>
    <row r="28" spans="1:23">
      <c r="A28" s="154">
        <v>28</v>
      </c>
      <c r="B28" s="154">
        <v>21</v>
      </c>
      <c r="C28" s="154"/>
      <c r="D28" s="154" t="s">
        <v>21</v>
      </c>
      <c r="E28" s="154" t="s">
        <v>315</v>
      </c>
      <c r="F28" s="154">
        <v>1980</v>
      </c>
      <c r="G28" s="154" t="s">
        <v>3431</v>
      </c>
      <c r="H28" s="154"/>
      <c r="I28" s="154">
        <v>11</v>
      </c>
      <c r="J28" s="155">
        <v>0.24027777777777778</v>
      </c>
      <c r="L28" s="13">
        <f>VLOOKUP(M28,id!$A:$C,3,0)</f>
        <v>285</v>
      </c>
      <c r="M28" s="13" t="str">
        <f t="shared" si="8"/>
        <v>DąbrowskiJacek1980</v>
      </c>
      <c r="N28" s="9" t="str">
        <f t="shared" si="9"/>
        <v>Dąbrowski</v>
      </c>
      <c r="O28" s="9" t="str">
        <f t="shared" si="10"/>
        <v>Jacek</v>
      </c>
      <c r="P28" s="9">
        <f t="shared" si="11"/>
        <v>0</v>
      </c>
      <c r="Q28" s="9">
        <f t="shared" si="12"/>
        <v>1980</v>
      </c>
      <c r="R28" s="9">
        <f t="shared" si="13"/>
        <v>25.607857225114468</v>
      </c>
      <c r="S28" s="19"/>
      <c r="T28" s="9">
        <f t="shared" si="14"/>
        <v>0.84682080924855474</v>
      </c>
      <c r="U28" s="9">
        <f t="shared" si="15"/>
        <v>1</v>
      </c>
      <c r="V28" s="9">
        <v>1</v>
      </c>
      <c r="W28" s="9">
        <v>1</v>
      </c>
    </row>
    <row r="29" spans="1:23">
      <c r="A29" s="154">
        <v>29</v>
      </c>
      <c r="B29" s="154">
        <v>22</v>
      </c>
      <c r="C29" s="154"/>
      <c r="D29" s="154" t="s">
        <v>22</v>
      </c>
      <c r="E29" s="154" t="s">
        <v>648</v>
      </c>
      <c r="F29" s="154">
        <v>1977</v>
      </c>
      <c r="G29" s="154" t="s">
        <v>5209</v>
      </c>
      <c r="H29" s="154" t="s">
        <v>1710</v>
      </c>
      <c r="I29" s="154">
        <v>10</v>
      </c>
      <c r="J29" s="155">
        <v>0.16944444444444443</v>
      </c>
      <c r="L29" s="13">
        <f>VLOOKUP(M29,id!$A:$C,3,0)</f>
        <v>286</v>
      </c>
      <c r="M29" s="13" t="str">
        <f t="shared" si="8"/>
        <v>DeptułaKrzysztof1977</v>
      </c>
      <c r="N29" s="9" t="str">
        <f t="shared" si="9"/>
        <v>Deptuła</v>
      </c>
      <c r="O29" s="9" t="str">
        <f t="shared" si="10"/>
        <v>Krzysztof</v>
      </c>
      <c r="P29" s="9" t="str">
        <f t="shared" si="11"/>
        <v>flypics.pl</v>
      </c>
      <c r="Q29" s="9">
        <f t="shared" si="12"/>
        <v>1977</v>
      </c>
      <c r="R29" s="9">
        <f t="shared" si="13"/>
        <v>23.279870204649516</v>
      </c>
      <c r="S29" s="19"/>
      <c r="T29" s="9">
        <f t="shared" si="14"/>
        <v>1.418032786885246</v>
      </c>
      <c r="U29" s="9">
        <f t="shared" si="15"/>
        <v>0.90909090909090906</v>
      </c>
      <c r="V29" s="9">
        <v>1</v>
      </c>
      <c r="W29" s="9">
        <v>1</v>
      </c>
    </row>
    <row r="30" spans="1:23">
      <c r="A30" s="154">
        <v>30</v>
      </c>
      <c r="B30" s="154">
        <v>23</v>
      </c>
      <c r="C30" s="154"/>
      <c r="D30" s="154" t="s">
        <v>17</v>
      </c>
      <c r="E30" s="154" t="s">
        <v>4575</v>
      </c>
      <c r="F30" s="154">
        <v>1987</v>
      </c>
      <c r="G30" s="154" t="s">
        <v>4775</v>
      </c>
      <c r="H30" s="154"/>
      <c r="I30" s="154">
        <v>10</v>
      </c>
      <c r="J30" s="155">
        <v>0.3527777777777778</v>
      </c>
      <c r="L30" s="13">
        <f>VLOOKUP(M30,id!$A:$C,3,0)</f>
        <v>287</v>
      </c>
      <c r="M30" s="13" t="str">
        <f t="shared" si="8"/>
        <v>KromerMarcin1987</v>
      </c>
      <c r="N30" s="9" t="str">
        <f t="shared" si="9"/>
        <v>Kromer</v>
      </c>
      <c r="O30" s="9" t="str">
        <f t="shared" si="10"/>
        <v>Marcin</v>
      </c>
      <c r="P30" s="9">
        <f t="shared" si="11"/>
        <v>0</v>
      </c>
      <c r="Q30" s="9">
        <f t="shared" si="12"/>
        <v>1987</v>
      </c>
      <c r="R30" s="9">
        <f t="shared" si="13"/>
        <v>11.181669940815908</v>
      </c>
      <c r="S30" s="19"/>
      <c r="T30" s="9">
        <f t="shared" si="14"/>
        <v>0.48031496062992118</v>
      </c>
      <c r="U30" s="9">
        <f t="shared" si="15"/>
        <v>1</v>
      </c>
      <c r="V30" s="9">
        <v>1</v>
      </c>
      <c r="W30" s="9">
        <v>1</v>
      </c>
    </row>
    <row r="31" spans="1:23">
      <c r="A31" s="154">
        <v>31</v>
      </c>
      <c r="B31" s="154">
        <v>24</v>
      </c>
      <c r="C31" s="154"/>
      <c r="D31" s="154" t="s">
        <v>22</v>
      </c>
      <c r="E31" s="154" t="s">
        <v>4259</v>
      </c>
      <c r="F31" s="154">
        <v>1978</v>
      </c>
      <c r="G31" s="154" t="s">
        <v>4257</v>
      </c>
      <c r="H31" s="154"/>
      <c r="I31" s="154">
        <v>9</v>
      </c>
      <c r="J31" s="155">
        <v>0.32569444444444445</v>
      </c>
      <c r="L31" s="13">
        <f>VLOOKUP(M31,id!$A:$C,3,0)</f>
        <v>230</v>
      </c>
      <c r="M31" s="13" t="str">
        <f t="shared" si="8"/>
        <v>KletkiewiczKrzysztof1978</v>
      </c>
      <c r="N31" s="9" t="str">
        <f t="shared" si="9"/>
        <v>Kletkiewicz</v>
      </c>
      <c r="O31" s="9" t="str">
        <f t="shared" si="10"/>
        <v>Krzysztof</v>
      </c>
      <c r="P31" s="9">
        <f t="shared" si="11"/>
        <v>0</v>
      </c>
      <c r="Q31" s="9">
        <f t="shared" si="12"/>
        <v>1978</v>
      </c>
      <c r="R31" s="9">
        <f t="shared" si="13"/>
        <v>10.063502946734317</v>
      </c>
      <c r="S31" s="19"/>
      <c r="T31" s="9">
        <f t="shared" si="14"/>
        <v>1.0831556503198294</v>
      </c>
      <c r="U31" s="9">
        <f t="shared" si="15"/>
        <v>0.9</v>
      </c>
      <c r="V31" s="9">
        <v>1</v>
      </c>
      <c r="W31" s="9">
        <v>1</v>
      </c>
    </row>
    <row r="32" spans="1:23">
      <c r="A32" s="154">
        <v>33</v>
      </c>
      <c r="B32" s="154"/>
      <c r="C32" s="154"/>
      <c r="D32" s="154" t="s">
        <v>92</v>
      </c>
      <c r="E32" s="154" t="s">
        <v>5203</v>
      </c>
      <c r="F32" s="154">
        <v>1990</v>
      </c>
      <c r="G32" s="154" t="s">
        <v>3431</v>
      </c>
      <c r="H32" s="154" t="s">
        <v>5210</v>
      </c>
      <c r="I32" s="154">
        <v>9</v>
      </c>
      <c r="J32" s="155">
        <v>0.38194444444444442</v>
      </c>
      <c r="L32" s="13">
        <f>VLOOKUP(M32,id!$A:$C,3,0)</f>
        <v>288</v>
      </c>
      <c r="M32" s="13" t="str">
        <f t="shared" si="8"/>
        <v>ZaremskiJan1990</v>
      </c>
      <c r="N32" s="9" t="str">
        <f t="shared" si="9"/>
        <v>Zaremski</v>
      </c>
      <c r="O32" s="9" t="str">
        <f t="shared" si="10"/>
        <v>Jan</v>
      </c>
      <c r="P32" s="9" t="str">
        <f t="shared" si="11"/>
        <v>Finteł</v>
      </c>
      <c r="Q32" s="9">
        <f t="shared" si="12"/>
        <v>1990</v>
      </c>
      <c r="R32" s="9">
        <f t="shared" si="13"/>
        <v>8.5814234218516283</v>
      </c>
      <c r="S32" s="19"/>
      <c r="T32" s="9">
        <f t="shared" si="14"/>
        <v>0.85272727272727278</v>
      </c>
      <c r="U32" s="9">
        <f t="shared" si="15"/>
        <v>1</v>
      </c>
      <c r="V32" s="9">
        <v>1</v>
      </c>
      <c r="W32" s="9">
        <v>1</v>
      </c>
    </row>
    <row r="33" spans="1:23">
      <c r="A33" s="154">
        <v>34</v>
      </c>
      <c r="B33" s="154"/>
      <c r="C33" s="154"/>
      <c r="D33" s="154" t="s">
        <v>79</v>
      </c>
      <c r="E33" s="154" t="s">
        <v>5204</v>
      </c>
      <c r="F33" s="154">
        <v>1980</v>
      </c>
      <c r="G33" s="154" t="s">
        <v>3431</v>
      </c>
      <c r="H33" s="154" t="s">
        <v>5210</v>
      </c>
      <c r="I33" s="154">
        <v>9</v>
      </c>
      <c r="J33" s="155">
        <v>0.38194444444444442</v>
      </c>
      <c r="L33" s="13">
        <f>VLOOKUP(M33,id!$A:$C,3,0)</f>
        <v>289</v>
      </c>
      <c r="M33" s="13" t="str">
        <f t="shared" si="8"/>
        <v>DołasińskiAdam1980</v>
      </c>
      <c r="N33" s="9" t="str">
        <f t="shared" si="9"/>
        <v>Dołasiński</v>
      </c>
      <c r="O33" s="9" t="str">
        <f t="shared" si="10"/>
        <v>Adam</v>
      </c>
      <c r="P33" s="9" t="str">
        <f t="shared" si="11"/>
        <v>Finteł</v>
      </c>
      <c r="Q33" s="9">
        <f t="shared" si="12"/>
        <v>1980</v>
      </c>
      <c r="R33" s="9">
        <f t="shared" si="13"/>
        <v>8.5814234218516283</v>
      </c>
      <c r="S33" s="19"/>
      <c r="T33" s="9">
        <f t="shared" si="14"/>
        <v>1</v>
      </c>
      <c r="U33" s="9">
        <f t="shared" si="15"/>
        <v>1</v>
      </c>
      <c r="V33" s="9">
        <v>1</v>
      </c>
      <c r="W33" s="9">
        <v>1</v>
      </c>
    </row>
  </sheetData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8"/>
  <sheetViews>
    <sheetView topLeftCell="G1" workbookViewId="0">
      <selection activeCell="M3" sqref="M3:M8"/>
    </sheetView>
  </sheetViews>
  <sheetFormatPr defaultColWidth="8.85546875" defaultRowHeight="15"/>
  <cols>
    <col min="1" max="1" width="10.85546875" style="87" customWidth="1"/>
    <col min="2" max="3" width="11.28515625" style="87" bestFit="1" customWidth="1"/>
    <col min="4" max="4" width="6.7109375" style="87" customWidth="1"/>
    <col min="5" max="5" width="13.7109375" style="86" bestFit="1" customWidth="1"/>
    <col min="6" max="6" width="21.42578125" style="86" bestFit="1" customWidth="1"/>
    <col min="7" max="7" width="14" style="87" customWidth="1"/>
    <col min="8" max="8" width="28" style="86" customWidth="1"/>
    <col min="9" max="9" width="31.7109375" style="86" bestFit="1" customWidth="1"/>
    <col min="10" max="10" width="6.5703125" style="90" bestFit="1" customWidth="1"/>
    <col min="11" max="11" width="5.85546875" style="87" customWidth="1"/>
    <col min="12" max="12" width="8.28515625" style="89" bestFit="1" customWidth="1"/>
    <col min="13" max="13" width="8.140625" style="290" bestFit="1" customWidth="1"/>
    <col min="14" max="14" width="6.42578125" style="89" customWidth="1"/>
    <col min="15" max="25" width="5.5703125" style="87" bestFit="1" customWidth="1"/>
    <col min="26" max="26" width="8.28515625" style="87" bestFit="1" customWidth="1"/>
    <col min="27" max="27" width="8.140625" style="88" bestFit="1" customWidth="1"/>
    <col min="28" max="28" width="10.28515625" style="87" bestFit="1" customWidth="1"/>
    <col min="29" max="39" width="5.5703125" style="87" bestFit="1" customWidth="1"/>
    <col min="40" max="40" width="8.28515625" style="87" bestFit="1" customWidth="1"/>
    <col min="41" max="41" width="8.140625" style="290" bestFit="1" customWidth="1"/>
    <col min="42" max="42" width="10.85546875" style="87" bestFit="1" customWidth="1"/>
    <col min="43" max="43" width="10.85546875" style="87" customWidth="1"/>
    <col min="44" max="45" width="8.85546875" style="86"/>
    <col min="46" max="46" width="19.28515625" style="86" bestFit="1" customWidth="1"/>
    <col min="47" max="16384" width="8.85546875" style="86"/>
  </cols>
  <sheetData>
    <row r="1" spans="1:56" ht="45" thickBot="1">
      <c r="A1" s="354" t="s">
        <v>5222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258"/>
      <c r="AI1" s="259"/>
      <c r="AJ1" s="259"/>
      <c r="AK1" s="259"/>
      <c r="AL1" s="259"/>
      <c r="AM1" s="259"/>
      <c r="AN1" s="259"/>
      <c r="AO1" s="287"/>
      <c r="AP1" s="259"/>
      <c r="AQ1" s="261" t="s">
        <v>3483</v>
      </c>
    </row>
    <row r="2" spans="1:56">
      <c r="A2" s="262" t="s">
        <v>3484</v>
      </c>
      <c r="B2" s="263" t="s">
        <v>3485</v>
      </c>
      <c r="C2" s="263" t="s">
        <v>3486</v>
      </c>
      <c r="D2" s="263" t="s">
        <v>3487</v>
      </c>
      <c r="E2" s="264" t="s">
        <v>156</v>
      </c>
      <c r="F2" s="264" t="s">
        <v>157</v>
      </c>
      <c r="G2" s="263" t="s">
        <v>3488</v>
      </c>
      <c r="H2" s="264" t="s">
        <v>3489</v>
      </c>
      <c r="I2" s="264" t="s">
        <v>3450</v>
      </c>
      <c r="J2" s="263" t="s">
        <v>3416</v>
      </c>
      <c r="K2" s="263" t="s">
        <v>3453</v>
      </c>
      <c r="L2" s="265" t="s">
        <v>30</v>
      </c>
      <c r="M2" s="267" t="s">
        <v>3452</v>
      </c>
      <c r="N2" s="265" t="s">
        <v>5223</v>
      </c>
      <c r="O2" s="267" t="s">
        <v>4712</v>
      </c>
      <c r="P2" s="267" t="s">
        <v>3377</v>
      </c>
      <c r="Q2" s="267" t="s">
        <v>3376</v>
      </c>
      <c r="R2" s="267" t="s">
        <v>3375</v>
      </c>
      <c r="S2" s="267" t="s">
        <v>3374</v>
      </c>
      <c r="T2" s="267" t="s">
        <v>3373</v>
      </c>
      <c r="U2" s="267" t="s">
        <v>3372</v>
      </c>
      <c r="V2" s="267" t="s">
        <v>3371</v>
      </c>
      <c r="W2" s="267" t="s">
        <v>3370</v>
      </c>
      <c r="X2" s="267" t="s">
        <v>3369</v>
      </c>
      <c r="Y2" s="267" t="s">
        <v>3368</v>
      </c>
      <c r="Z2" s="267" t="s">
        <v>3367</v>
      </c>
      <c r="AA2" s="267" t="s">
        <v>3366</v>
      </c>
      <c r="AB2" s="266" t="s">
        <v>5224</v>
      </c>
      <c r="AC2" s="267" t="s">
        <v>3365</v>
      </c>
      <c r="AD2" s="267" t="s">
        <v>3364</v>
      </c>
      <c r="AE2" s="267" t="s">
        <v>3363</v>
      </c>
      <c r="AF2" s="267" t="s">
        <v>3362</v>
      </c>
      <c r="AG2" s="267" t="s">
        <v>3361</v>
      </c>
      <c r="AH2" s="267" t="s">
        <v>3360</v>
      </c>
      <c r="AI2" s="267" t="s">
        <v>3359</v>
      </c>
      <c r="AJ2" s="267" t="s">
        <v>3358</v>
      </c>
      <c r="AK2" s="267" t="s">
        <v>3357</v>
      </c>
      <c r="AL2" s="267" t="s">
        <v>3356</v>
      </c>
      <c r="AM2" s="267" t="s">
        <v>3355</v>
      </c>
      <c r="AN2" s="267" t="s">
        <v>3354</v>
      </c>
      <c r="AO2" s="267" t="s">
        <v>4713</v>
      </c>
      <c r="AP2" s="266" t="s">
        <v>3353</v>
      </c>
      <c r="AQ2" s="268" t="s">
        <v>3490</v>
      </c>
      <c r="AS2" s="69" t="s">
        <v>67</v>
      </c>
      <c r="AT2" s="69" t="s">
        <v>68</v>
      </c>
      <c r="AU2" s="69" t="s">
        <v>95</v>
      </c>
      <c r="AV2" s="69" t="s">
        <v>96</v>
      </c>
      <c r="AW2" s="69" t="s">
        <v>71</v>
      </c>
      <c r="AX2" s="69" t="s">
        <v>69</v>
      </c>
      <c r="AY2" s="69" t="s">
        <v>40</v>
      </c>
      <c r="AZ2" s="69"/>
      <c r="BA2" s="69" t="s">
        <v>37</v>
      </c>
      <c r="BB2" s="69" t="s">
        <v>38</v>
      </c>
      <c r="BC2" s="69" t="s">
        <v>31</v>
      </c>
      <c r="BD2" s="69" t="s">
        <v>39</v>
      </c>
    </row>
    <row r="3" spans="1:56">
      <c r="A3" s="269">
        <v>22</v>
      </c>
      <c r="B3" s="270"/>
      <c r="C3" s="270">
        <v>1</v>
      </c>
      <c r="D3" s="270">
        <v>1014</v>
      </c>
      <c r="E3" s="271" t="s">
        <v>262</v>
      </c>
      <c r="F3" s="271" t="s">
        <v>801</v>
      </c>
      <c r="G3" s="270">
        <v>2007</v>
      </c>
      <c r="H3" s="271" t="s">
        <v>249</v>
      </c>
      <c r="I3" s="271" t="s">
        <v>4912</v>
      </c>
      <c r="J3" s="270">
        <v>60</v>
      </c>
      <c r="K3" s="270">
        <v>25</v>
      </c>
      <c r="L3" s="270">
        <v>60</v>
      </c>
      <c r="M3" s="273">
        <v>0.5369328703703703</v>
      </c>
      <c r="N3" s="270">
        <v>0</v>
      </c>
      <c r="O3" s="273">
        <v>0.27083333333333331</v>
      </c>
      <c r="P3" s="273">
        <v>0.5083333333333333</v>
      </c>
      <c r="Q3" s="273">
        <v>0.46180555555555558</v>
      </c>
      <c r="R3" s="273">
        <v>0.37013888888888885</v>
      </c>
      <c r="S3" s="273">
        <v>0.52361111111111114</v>
      </c>
      <c r="T3" s="273">
        <v>0.4236111111111111</v>
      </c>
      <c r="U3" s="273">
        <v>0.31597222222222221</v>
      </c>
      <c r="V3" s="273">
        <v>0.5</v>
      </c>
      <c r="W3" s="273">
        <v>0.30208333333333331</v>
      </c>
      <c r="X3" s="273">
        <v>0.4069444444444445</v>
      </c>
      <c r="Y3" s="273">
        <v>0.34236111111111112</v>
      </c>
      <c r="Z3" s="273">
        <v>0.4826388888888889</v>
      </c>
      <c r="AA3" s="273">
        <v>0.4381944444444445</v>
      </c>
      <c r="AB3" s="272">
        <v>0.54438657407407409</v>
      </c>
      <c r="AC3" s="273">
        <v>0.71388888888888891</v>
      </c>
      <c r="AD3" s="273">
        <v>0.56944444444444442</v>
      </c>
      <c r="AE3" s="273">
        <v>0.68472222222222223</v>
      </c>
      <c r="AF3" s="273">
        <v>0.60902777777777783</v>
      </c>
      <c r="AG3" s="273">
        <v>0.77430555555555547</v>
      </c>
      <c r="AH3" s="273">
        <v>0.6479166666666667</v>
      </c>
      <c r="AI3" s="273">
        <v>0.59027777777777779</v>
      </c>
      <c r="AJ3" s="273">
        <v>0.69930555555555562</v>
      </c>
      <c r="AK3" s="273">
        <v>0.63124999999999998</v>
      </c>
      <c r="AL3" s="273">
        <v>0.74583333333333324</v>
      </c>
      <c r="AM3" s="273">
        <v>0.79027777777777775</v>
      </c>
      <c r="AN3" s="273">
        <v>0.66597222222222219</v>
      </c>
      <c r="AO3" s="288">
        <v>0.80694444444444446</v>
      </c>
      <c r="AP3" s="285">
        <v>0.80763888888888891</v>
      </c>
      <c r="AQ3" s="276" t="s">
        <v>3491</v>
      </c>
      <c r="AS3" s="69">
        <f>VLOOKUP(AT3,id!$A:$C,3,0)</f>
        <v>53</v>
      </c>
      <c r="AT3" s="69" t="str">
        <f t="shared" ref="AT3:AT6" si="0">AU3&amp;AV3&amp;AX3</f>
        <v>BrudłoBasia2007</v>
      </c>
      <c r="AU3" s="69" t="str">
        <f t="shared" ref="AU3:AV8" si="1">E3</f>
        <v>Brudło</v>
      </c>
      <c r="AV3" s="69" t="str">
        <f t="shared" si="1"/>
        <v>Basia</v>
      </c>
      <c r="AW3" s="69" t="str">
        <f>I3</f>
        <v>Babiki</v>
      </c>
      <c r="AX3" s="69">
        <f>G3</f>
        <v>2007</v>
      </c>
      <c r="AY3" s="69">
        <v>100</v>
      </c>
      <c r="AZ3" s="69"/>
      <c r="BA3" s="69"/>
      <c r="BB3" s="69"/>
      <c r="BC3" s="69"/>
      <c r="BD3" s="69"/>
    </row>
    <row r="4" spans="1:56">
      <c r="A4" s="277">
        <v>51</v>
      </c>
      <c r="B4" s="278"/>
      <c r="C4" s="278">
        <v>2</v>
      </c>
      <c r="D4" s="278">
        <v>1060</v>
      </c>
      <c r="E4" s="279" t="s">
        <v>1212</v>
      </c>
      <c r="F4" s="279" t="s">
        <v>1211</v>
      </c>
      <c r="G4" s="278">
        <v>1976</v>
      </c>
      <c r="H4" s="279" t="s">
        <v>3401</v>
      </c>
      <c r="I4" s="279" t="s">
        <v>5225</v>
      </c>
      <c r="J4" s="278">
        <v>54</v>
      </c>
      <c r="K4" s="278">
        <v>22</v>
      </c>
      <c r="L4" s="278">
        <v>54</v>
      </c>
      <c r="M4" s="281">
        <v>0.55027777777777775</v>
      </c>
      <c r="N4" s="278">
        <v>0</v>
      </c>
      <c r="O4" s="281">
        <v>0.27083333333333331</v>
      </c>
      <c r="P4" s="281">
        <v>0.38680555555555557</v>
      </c>
      <c r="Q4" s="281">
        <v>0.51874999999999993</v>
      </c>
      <c r="R4" s="281">
        <v>0.42083333333333334</v>
      </c>
      <c r="S4" s="281">
        <v>0.28402777777777777</v>
      </c>
      <c r="T4" s="281">
        <v>0.47916666666666669</v>
      </c>
      <c r="U4" s="281">
        <v>0.31944444444444448</v>
      </c>
      <c r="V4" s="281">
        <v>0.39999999999999997</v>
      </c>
      <c r="W4" s="281">
        <v>0.30416666666666664</v>
      </c>
      <c r="X4" s="281">
        <v>0.45069444444444445</v>
      </c>
      <c r="Y4" s="281">
        <v>0.3576388888888889</v>
      </c>
      <c r="Z4" s="281">
        <v>0.5395833333333333</v>
      </c>
      <c r="AA4" s="281">
        <v>0.49791666666666662</v>
      </c>
      <c r="AB4" s="280">
        <v>0.55604166666666666</v>
      </c>
      <c r="AC4" s="281">
        <v>0.61319444444444449</v>
      </c>
      <c r="AD4" s="281"/>
      <c r="AE4" s="281">
        <v>0.70277777777777783</v>
      </c>
      <c r="AF4" s="281"/>
      <c r="AG4" s="281">
        <v>0.59375</v>
      </c>
      <c r="AH4" s="281">
        <v>0.75138888888888899</v>
      </c>
      <c r="AI4" s="281"/>
      <c r="AJ4" s="281">
        <v>0.63541666666666663</v>
      </c>
      <c r="AK4" s="281">
        <v>0.77013888888888893</v>
      </c>
      <c r="AL4" s="281">
        <v>0.67291666666666661</v>
      </c>
      <c r="AM4" s="281">
        <v>0.58124999999999993</v>
      </c>
      <c r="AN4" s="281">
        <v>0.72430555555555554</v>
      </c>
      <c r="AO4" s="289">
        <v>0.8208333333333333</v>
      </c>
      <c r="AP4" s="286">
        <v>0.8208333333333333</v>
      </c>
      <c r="AQ4" s="284"/>
      <c r="AS4" s="69">
        <f>VLOOKUP(AT4,id!$A:$C,3,0)</f>
        <v>47</v>
      </c>
      <c r="AT4" s="69" t="str">
        <f t="shared" si="0"/>
        <v>NowackaElżbieta1976</v>
      </c>
      <c r="AU4" s="69" t="str">
        <f t="shared" si="1"/>
        <v>Nowacka</v>
      </c>
      <c r="AV4" s="69" t="str">
        <f t="shared" si="1"/>
        <v>Elżbieta</v>
      </c>
      <c r="AW4" s="69" t="str">
        <f>I4</f>
        <v>K. R. S ROWERIA /Nietoperze</v>
      </c>
      <c r="AX4" s="69">
        <f>G4</f>
        <v>1976</v>
      </c>
      <c r="AY4" s="69">
        <f t="shared" ref="AY4:AY8" si="2">AY3*IF(BC4&lt;1,BC4,IF(BD4&lt;1,BD4,IF(BB4&lt;1,BB4,IF(BA4&lt;1,BA4,1))))</f>
        <v>90</v>
      </c>
      <c r="AZ4" s="69"/>
      <c r="BA4" s="69">
        <f>M3/M4</f>
        <v>0.97574878007740184</v>
      </c>
      <c r="BB4" s="69">
        <f>K4/K3</f>
        <v>0.88</v>
      </c>
      <c r="BC4" s="69">
        <f>J4/J3</f>
        <v>0.9</v>
      </c>
      <c r="BD4" s="69">
        <f t="shared" ref="BD4:BD8" si="3">BB4^0.2</f>
        <v>0.97475738553079205</v>
      </c>
    </row>
    <row r="5" spans="1:56">
      <c r="A5" s="269">
        <v>54</v>
      </c>
      <c r="B5" s="270"/>
      <c r="C5" s="270">
        <v>3</v>
      </c>
      <c r="D5" s="270">
        <v>1001</v>
      </c>
      <c r="E5" s="271" t="s">
        <v>226</v>
      </c>
      <c r="F5" s="271" t="s">
        <v>329</v>
      </c>
      <c r="G5" s="270">
        <v>1975</v>
      </c>
      <c r="H5" s="271" t="s">
        <v>5226</v>
      </c>
      <c r="I5" s="271"/>
      <c r="J5" s="270">
        <v>52</v>
      </c>
      <c r="K5" s="270">
        <v>23</v>
      </c>
      <c r="L5" s="270">
        <v>52</v>
      </c>
      <c r="M5" s="273">
        <v>0.56327546296296294</v>
      </c>
      <c r="N5" s="270">
        <v>0</v>
      </c>
      <c r="O5" s="273">
        <v>0.27083333333333331</v>
      </c>
      <c r="P5" s="273">
        <v>0.4513888888888889</v>
      </c>
      <c r="Q5" s="273">
        <v>0.31111111111111112</v>
      </c>
      <c r="R5" s="273">
        <v>0.41180555555555554</v>
      </c>
      <c r="S5" s="273">
        <v>0.52638888888888891</v>
      </c>
      <c r="T5" s="273">
        <v>0.3520833333333333</v>
      </c>
      <c r="U5" s="273">
        <v>0.48888888888888887</v>
      </c>
      <c r="V5" s="273">
        <v>0.44027777777777777</v>
      </c>
      <c r="W5" s="273">
        <v>0.50486111111111109</v>
      </c>
      <c r="X5" s="273">
        <v>0.37986111111111115</v>
      </c>
      <c r="Y5" s="273"/>
      <c r="Z5" s="273">
        <v>0.28888888888888892</v>
      </c>
      <c r="AA5" s="273">
        <v>0.3347222222222222</v>
      </c>
      <c r="AB5" s="272">
        <v>0.53879629629629633</v>
      </c>
      <c r="AC5" s="273">
        <v>0.60555555555555551</v>
      </c>
      <c r="AD5" s="273">
        <v>0.80694444444444446</v>
      </c>
      <c r="AE5" s="273">
        <v>0.65</v>
      </c>
      <c r="AF5" s="273">
        <v>0.74791666666666667</v>
      </c>
      <c r="AG5" s="273">
        <v>0.5854166666666667</v>
      </c>
      <c r="AH5" s="273">
        <v>0.69791666666666663</v>
      </c>
      <c r="AI5" s="273">
        <v>0.77986111111111101</v>
      </c>
      <c r="AJ5" s="273">
        <v>0.63194444444444442</v>
      </c>
      <c r="AK5" s="273">
        <v>0.71666666666666667</v>
      </c>
      <c r="AL5" s="273"/>
      <c r="AM5" s="273">
        <v>0.56805555555555554</v>
      </c>
      <c r="AN5" s="273">
        <v>0.67361111111111116</v>
      </c>
      <c r="AO5" s="288">
        <v>0.33333333333333331</v>
      </c>
      <c r="AP5" s="285">
        <v>0.8340277777777777</v>
      </c>
      <c r="AQ5" s="276"/>
      <c r="AS5" s="69">
        <f>VLOOKUP(AT5,id!$A:$C,3,0)</f>
        <v>96</v>
      </c>
      <c r="AT5" s="69" t="str">
        <f t="shared" si="0"/>
        <v>AdamczykEwa1975</v>
      </c>
      <c r="AU5" s="69" t="str">
        <f t="shared" si="1"/>
        <v>Adamczyk</v>
      </c>
      <c r="AV5" s="69" t="str">
        <f t="shared" si="1"/>
        <v>Ewa</v>
      </c>
      <c r="AW5" s="69">
        <f>I5</f>
        <v>0</v>
      </c>
      <c r="AX5" s="69">
        <f>G5</f>
        <v>1975</v>
      </c>
      <c r="AY5" s="69">
        <f t="shared" si="2"/>
        <v>86.666666666666657</v>
      </c>
      <c r="AZ5" s="69"/>
      <c r="BA5" s="69">
        <f>M4/M5</f>
        <v>0.9769248155834549</v>
      </c>
      <c r="BB5" s="69">
        <f>K5/K4</f>
        <v>1.0454545454545454</v>
      </c>
      <c r="BC5" s="69">
        <f>J5/J4</f>
        <v>0.96296296296296291</v>
      </c>
      <c r="BD5" s="69">
        <f t="shared" si="3"/>
        <v>1.0089299890719963</v>
      </c>
    </row>
    <row r="6" spans="1:56">
      <c r="A6" s="269">
        <v>60</v>
      </c>
      <c r="B6" s="270"/>
      <c r="C6" s="270">
        <v>4</v>
      </c>
      <c r="D6" s="270">
        <v>1099</v>
      </c>
      <c r="E6" s="271" t="s">
        <v>5227</v>
      </c>
      <c r="F6" s="271" t="s">
        <v>495</v>
      </c>
      <c r="G6" s="270">
        <v>1986</v>
      </c>
      <c r="H6" s="271" t="s">
        <v>3431</v>
      </c>
      <c r="I6" s="271"/>
      <c r="J6" s="270">
        <v>49</v>
      </c>
      <c r="K6" s="270">
        <v>21</v>
      </c>
      <c r="L6" s="270">
        <v>49</v>
      </c>
      <c r="M6" s="273">
        <v>0.56664351851851846</v>
      </c>
      <c r="N6" s="270">
        <v>0</v>
      </c>
      <c r="O6" s="273">
        <v>0.27083333333333331</v>
      </c>
      <c r="P6" s="273">
        <v>0.45902777777777781</v>
      </c>
      <c r="Q6" s="273">
        <v>0.32291666666666669</v>
      </c>
      <c r="R6" s="273">
        <v>0.4236111111111111</v>
      </c>
      <c r="S6" s="273">
        <v>0.57361111111111118</v>
      </c>
      <c r="T6" s="273">
        <v>0.36874999999999997</v>
      </c>
      <c r="U6" s="273">
        <v>0.52500000000000002</v>
      </c>
      <c r="V6" s="273">
        <v>0.45</v>
      </c>
      <c r="W6" s="273">
        <v>0.54513888888888895</v>
      </c>
      <c r="X6" s="273">
        <v>0.39444444444444443</v>
      </c>
      <c r="Y6" s="273">
        <v>0.49722222222222223</v>
      </c>
      <c r="Z6" s="273">
        <v>0.30208333333333331</v>
      </c>
      <c r="AA6" s="273">
        <v>0.35416666666666669</v>
      </c>
      <c r="AB6" s="272">
        <v>0.58542824074074074</v>
      </c>
      <c r="AC6" s="273">
        <v>0.72986111111111107</v>
      </c>
      <c r="AD6" s="273">
        <v>0.65138888888888891</v>
      </c>
      <c r="AE6" s="273"/>
      <c r="AF6" s="273"/>
      <c r="AG6" s="273">
        <v>0.71111111111111114</v>
      </c>
      <c r="AH6" s="273">
        <v>0.78680555555555554</v>
      </c>
      <c r="AI6" s="273">
        <v>0.62777777777777777</v>
      </c>
      <c r="AJ6" s="273">
        <v>0.75416666666666676</v>
      </c>
      <c r="AK6" s="273">
        <v>0.81180555555555556</v>
      </c>
      <c r="AL6" s="273"/>
      <c r="AM6" s="273">
        <v>0.67708333333333337</v>
      </c>
      <c r="AN6" s="273"/>
      <c r="AO6" s="288">
        <v>0.33680555555555558</v>
      </c>
      <c r="AP6" s="285">
        <v>0.83680555555555547</v>
      </c>
      <c r="AQ6" s="276"/>
      <c r="AS6" s="69">
        <f>VLOOKUP(AT6,id!$A:$C,3,0)</f>
        <v>290</v>
      </c>
      <c r="AT6" s="69" t="str">
        <f t="shared" si="0"/>
        <v>ŻygiewiczMałgorzata1986</v>
      </c>
      <c r="AU6" s="69" t="str">
        <f t="shared" si="1"/>
        <v>Żygiewicz</v>
      </c>
      <c r="AV6" s="69" t="str">
        <f t="shared" si="1"/>
        <v>Małgorzata</v>
      </c>
      <c r="AW6" s="69">
        <f>I6</f>
        <v>0</v>
      </c>
      <c r="AX6" s="69">
        <f>G6</f>
        <v>1986</v>
      </c>
      <c r="AY6" s="69">
        <f t="shared" si="2"/>
        <v>81.666666666666657</v>
      </c>
      <c r="AZ6" s="69"/>
      <c r="BA6" s="69">
        <f>M5/M6</f>
        <v>0.99405612974386215</v>
      </c>
      <c r="BB6" s="69">
        <f>K6/K5</f>
        <v>0.91304347826086951</v>
      </c>
      <c r="BC6" s="69">
        <f>J6/J5</f>
        <v>0.94230769230769229</v>
      </c>
      <c r="BD6" s="69">
        <f t="shared" si="3"/>
        <v>0.98197016237007906</v>
      </c>
    </row>
    <row r="7" spans="1:56">
      <c r="A7" s="277">
        <v>93</v>
      </c>
      <c r="B7" s="278"/>
      <c r="C7" s="278">
        <v>5</v>
      </c>
      <c r="D7" s="278">
        <v>1071</v>
      </c>
      <c r="E7" s="279" t="s">
        <v>4495</v>
      </c>
      <c r="F7" s="279" t="s">
        <v>844</v>
      </c>
      <c r="G7" s="278">
        <v>1992</v>
      </c>
      <c r="H7" s="279" t="s">
        <v>3431</v>
      </c>
      <c r="I7" s="279"/>
      <c r="J7" s="278">
        <v>32</v>
      </c>
      <c r="K7" s="278">
        <v>15</v>
      </c>
      <c r="L7" s="278">
        <v>32</v>
      </c>
      <c r="M7" s="281">
        <v>0.46903935185185186</v>
      </c>
      <c r="N7" s="278">
        <v>0</v>
      </c>
      <c r="O7" s="281">
        <v>0.27083333333333331</v>
      </c>
      <c r="P7" s="281">
        <v>0.48125000000000001</v>
      </c>
      <c r="Q7" s="281">
        <v>0.31805555555555554</v>
      </c>
      <c r="R7" s="281">
        <v>0.43333333333333335</v>
      </c>
      <c r="S7" s="281">
        <v>0.56319444444444444</v>
      </c>
      <c r="T7" s="281">
        <v>0.36319444444444443</v>
      </c>
      <c r="U7" s="281">
        <v>0.52152777777777781</v>
      </c>
      <c r="V7" s="281">
        <v>0.46458333333333335</v>
      </c>
      <c r="W7" s="281">
        <v>0.54097222222222219</v>
      </c>
      <c r="X7" s="281">
        <v>0.3833333333333333</v>
      </c>
      <c r="Y7" s="281"/>
      <c r="Z7" s="281">
        <v>0.29722222222222222</v>
      </c>
      <c r="AA7" s="281">
        <v>0.34513888888888888</v>
      </c>
      <c r="AB7" s="280">
        <v>0.57689814814814822</v>
      </c>
      <c r="AC7" s="281"/>
      <c r="AD7" s="281">
        <v>0.71250000000000002</v>
      </c>
      <c r="AE7" s="281"/>
      <c r="AF7" s="281">
        <v>0.63055555555555554</v>
      </c>
      <c r="AG7" s="281"/>
      <c r="AH7" s="281"/>
      <c r="AI7" s="281">
        <v>0.65416666666666667</v>
      </c>
      <c r="AJ7" s="281"/>
      <c r="AK7" s="281"/>
      <c r="AL7" s="281"/>
      <c r="AM7" s="281"/>
      <c r="AN7" s="281"/>
      <c r="AO7" s="289">
        <v>0.73958333333333337</v>
      </c>
      <c r="AP7" s="286">
        <v>0.73958333333333337</v>
      </c>
      <c r="AQ7" s="284"/>
      <c r="AS7" s="69">
        <f>VLOOKUP(AT7,id!$A:$C,3,0)</f>
        <v>291</v>
      </c>
      <c r="AT7" s="69" t="str">
        <f t="shared" ref="AT7:AT8" si="4">AU7&amp;AV7&amp;AX7</f>
        <v>RomanikAneta1992</v>
      </c>
      <c r="AU7" s="69" t="str">
        <f t="shared" si="1"/>
        <v>Romanik</v>
      </c>
      <c r="AV7" s="69" t="str">
        <f t="shared" si="1"/>
        <v>Aneta</v>
      </c>
      <c r="AW7" s="69">
        <f t="shared" ref="AW7:AW8" si="5">I7</f>
        <v>0</v>
      </c>
      <c r="AX7" s="69">
        <f t="shared" ref="AX7:AX8" si="6">G7</f>
        <v>1992</v>
      </c>
      <c r="AY7" s="69">
        <f t="shared" si="2"/>
        <v>53.333333333333321</v>
      </c>
      <c r="AZ7" s="69"/>
      <c r="BA7" s="69">
        <f>M6/M7</f>
        <v>1.2080937692782232</v>
      </c>
      <c r="BB7" s="69">
        <f>K7/K6</f>
        <v>0.7142857142857143</v>
      </c>
      <c r="BC7" s="69">
        <f>J7/J6</f>
        <v>0.65306122448979587</v>
      </c>
      <c r="BD7" s="69">
        <f t="shared" si="3"/>
        <v>0.93491987614847016</v>
      </c>
    </row>
    <row r="8" spans="1:56">
      <c r="A8" s="277">
        <v>97</v>
      </c>
      <c r="B8" s="278"/>
      <c r="C8" s="278">
        <v>6</v>
      </c>
      <c r="D8" s="278">
        <v>1027</v>
      </c>
      <c r="E8" s="279" t="s">
        <v>366</v>
      </c>
      <c r="F8" s="279" t="s">
        <v>365</v>
      </c>
      <c r="G8" s="278">
        <v>1973</v>
      </c>
      <c r="H8" s="279" t="s">
        <v>4714</v>
      </c>
      <c r="I8" s="279" t="s">
        <v>364</v>
      </c>
      <c r="J8" s="278">
        <v>27</v>
      </c>
      <c r="K8" s="278">
        <v>13</v>
      </c>
      <c r="L8" s="278">
        <v>27</v>
      </c>
      <c r="M8" s="281">
        <v>0.46091435185185187</v>
      </c>
      <c r="N8" s="278">
        <v>0</v>
      </c>
      <c r="O8" s="281">
        <v>0.27083333333333331</v>
      </c>
      <c r="P8" s="281">
        <v>0.5493055555555556</v>
      </c>
      <c r="Q8" s="281">
        <v>0.32013888888888892</v>
      </c>
      <c r="R8" s="281">
        <v>0.52500000000000002</v>
      </c>
      <c r="S8" s="281">
        <v>0.60555555555555551</v>
      </c>
      <c r="T8" s="281">
        <v>0.34861111111111115</v>
      </c>
      <c r="U8" s="281"/>
      <c r="V8" s="281">
        <v>0.58611111111111114</v>
      </c>
      <c r="W8" s="281"/>
      <c r="X8" s="281">
        <v>0.46666666666666662</v>
      </c>
      <c r="Y8" s="281"/>
      <c r="Z8" s="281">
        <v>0.29652777777777778</v>
      </c>
      <c r="AA8" s="281">
        <v>0.39583333333333331</v>
      </c>
      <c r="AB8" s="280">
        <v>0.61996527777777777</v>
      </c>
      <c r="AC8" s="281"/>
      <c r="AD8" s="281">
        <v>0.70972222222222225</v>
      </c>
      <c r="AE8" s="281"/>
      <c r="AF8" s="281">
        <v>0.65</v>
      </c>
      <c r="AG8" s="281"/>
      <c r="AH8" s="281"/>
      <c r="AI8" s="281">
        <v>0.67847222222222225</v>
      </c>
      <c r="AJ8" s="281"/>
      <c r="AK8" s="281"/>
      <c r="AL8" s="281"/>
      <c r="AM8" s="281"/>
      <c r="AN8" s="281"/>
      <c r="AO8" s="289">
        <v>0.73125000000000007</v>
      </c>
      <c r="AP8" s="286">
        <v>0.73125000000000007</v>
      </c>
      <c r="AQ8" s="284"/>
      <c r="AS8" s="69">
        <f>VLOOKUP(AT8,id!$A:$C,3,0)</f>
        <v>292</v>
      </c>
      <c r="AT8" s="69" t="str">
        <f t="shared" si="4"/>
        <v>DunowskaIlona1973</v>
      </c>
      <c r="AU8" s="69" t="str">
        <f t="shared" si="1"/>
        <v>Dunowska</v>
      </c>
      <c r="AV8" s="69" t="str">
        <f t="shared" si="1"/>
        <v>Ilona</v>
      </c>
      <c r="AW8" s="69" t="str">
        <f t="shared" si="5"/>
        <v>MTB4FUN</v>
      </c>
      <c r="AX8" s="69">
        <f t="shared" si="6"/>
        <v>1973</v>
      </c>
      <c r="AY8" s="69">
        <f t="shared" si="2"/>
        <v>44.999999999999993</v>
      </c>
      <c r="AZ8" s="69"/>
      <c r="BA8" s="69">
        <f>M7/M8</f>
        <v>1.0176280039173342</v>
      </c>
      <c r="BB8" s="69">
        <f>K8/K7</f>
        <v>0.8666666666666667</v>
      </c>
      <c r="BC8" s="69">
        <f>J8/J7</f>
        <v>0.84375</v>
      </c>
      <c r="BD8" s="69">
        <f t="shared" si="3"/>
        <v>0.9717855089006856</v>
      </c>
    </row>
  </sheetData>
  <mergeCells count="1">
    <mergeCell ref="A1:AG1"/>
  </mergeCells>
  <pageMargins left="0.23622047244094491" right="0.23622047244094491" top="0.74803149606299213" bottom="0.74803149606299213" header="0.31496062992125984" footer="0.31496062992125984"/>
  <pageSetup paperSize="9" scale="36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02"/>
  <sheetViews>
    <sheetView topLeftCell="AO54" workbookViewId="0">
      <selection activeCell="AY54" sqref="AY1:AY1048576"/>
    </sheetView>
  </sheetViews>
  <sheetFormatPr defaultColWidth="8.85546875" defaultRowHeight="15"/>
  <cols>
    <col min="1" max="1" width="10.85546875" style="87" customWidth="1"/>
    <col min="2" max="3" width="11.28515625" style="87" bestFit="1" customWidth="1"/>
    <col min="4" max="4" width="6.7109375" style="87" customWidth="1"/>
    <col min="5" max="5" width="21.42578125" style="86" bestFit="1" customWidth="1"/>
    <col min="6" max="6" width="13.7109375" style="86" bestFit="1" customWidth="1"/>
    <col min="7" max="7" width="14" style="87" customWidth="1"/>
    <col min="8" max="8" width="28" style="86" customWidth="1"/>
    <col min="9" max="9" width="31.7109375" style="86" bestFit="1" customWidth="1"/>
    <col min="10" max="10" width="6.5703125" style="90" bestFit="1" customWidth="1"/>
    <col min="11" max="11" width="5.85546875" style="87" customWidth="1"/>
    <col min="12" max="12" width="8.28515625" style="89" bestFit="1" customWidth="1"/>
    <col min="13" max="13" width="5.5703125" style="290" bestFit="1" customWidth="1"/>
    <col min="14" max="14" width="6.42578125" style="89" customWidth="1"/>
    <col min="15" max="25" width="5.5703125" style="87" bestFit="1" customWidth="1"/>
    <col min="26" max="26" width="8.28515625" style="87" bestFit="1" customWidth="1"/>
    <col min="27" max="27" width="8.140625" style="88" bestFit="1" customWidth="1"/>
    <col min="28" max="28" width="5.5703125" style="290" bestFit="1" customWidth="1"/>
    <col min="29" max="39" width="5.5703125" style="87" bestFit="1" customWidth="1"/>
    <col min="40" max="40" width="8.28515625" style="87" bestFit="1" customWidth="1"/>
    <col min="41" max="41" width="8.140625" style="87" bestFit="1" customWidth="1"/>
    <col min="42" max="42" width="10.85546875" style="87" bestFit="1" customWidth="1"/>
    <col min="43" max="43" width="10.85546875" style="87" customWidth="1"/>
    <col min="44" max="45" width="8.85546875" style="86"/>
    <col min="46" max="46" width="19.28515625" style="86" bestFit="1" customWidth="1"/>
    <col min="47" max="16384" width="8.85546875" style="86"/>
  </cols>
  <sheetData>
    <row r="1" spans="1:56" ht="45" thickBot="1">
      <c r="A1" s="354" t="s">
        <v>5222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258"/>
      <c r="AI1" s="259"/>
      <c r="AJ1" s="259"/>
      <c r="AK1" s="259"/>
      <c r="AL1" s="259"/>
      <c r="AM1" s="259"/>
      <c r="AN1" s="259"/>
      <c r="AO1" s="260"/>
      <c r="AP1" s="259"/>
      <c r="AQ1" s="261" t="s">
        <v>3483</v>
      </c>
    </row>
    <row r="2" spans="1:56">
      <c r="A2" s="262" t="s">
        <v>3484</v>
      </c>
      <c r="B2" s="263" t="s">
        <v>3485</v>
      </c>
      <c r="C2" s="263" t="s">
        <v>3486</v>
      </c>
      <c r="D2" s="263" t="s">
        <v>3487</v>
      </c>
      <c r="E2" s="264" t="s">
        <v>156</v>
      </c>
      <c r="F2" s="264" t="s">
        <v>157</v>
      </c>
      <c r="G2" s="263" t="s">
        <v>3488</v>
      </c>
      <c r="H2" s="264" t="s">
        <v>3489</v>
      </c>
      <c r="I2" s="264" t="s">
        <v>3450</v>
      </c>
      <c r="J2" s="263" t="s">
        <v>3416</v>
      </c>
      <c r="K2" s="263" t="s">
        <v>3453</v>
      </c>
      <c r="L2" s="265" t="s">
        <v>30</v>
      </c>
      <c r="M2" s="267" t="s">
        <v>3452</v>
      </c>
      <c r="N2" s="265" t="s">
        <v>5223</v>
      </c>
      <c r="O2" s="267" t="s">
        <v>4712</v>
      </c>
      <c r="P2" s="267" t="s">
        <v>3377</v>
      </c>
      <c r="Q2" s="267" t="s">
        <v>3376</v>
      </c>
      <c r="R2" s="267" t="s">
        <v>3375</v>
      </c>
      <c r="S2" s="267" t="s">
        <v>3374</v>
      </c>
      <c r="T2" s="267" t="s">
        <v>3373</v>
      </c>
      <c r="U2" s="267" t="s">
        <v>3372</v>
      </c>
      <c r="V2" s="267" t="s">
        <v>3371</v>
      </c>
      <c r="W2" s="267" t="s">
        <v>3370</v>
      </c>
      <c r="X2" s="267" t="s">
        <v>3369</v>
      </c>
      <c r="Y2" s="267" t="s">
        <v>3368</v>
      </c>
      <c r="Z2" s="267" t="s">
        <v>3367</v>
      </c>
      <c r="AA2" s="267" t="s">
        <v>3366</v>
      </c>
      <c r="AB2" s="267" t="s">
        <v>5224</v>
      </c>
      <c r="AC2" s="267" t="s">
        <v>3365</v>
      </c>
      <c r="AD2" s="267" t="s">
        <v>3364</v>
      </c>
      <c r="AE2" s="267" t="s">
        <v>3363</v>
      </c>
      <c r="AF2" s="267" t="s">
        <v>3362</v>
      </c>
      <c r="AG2" s="267" t="s">
        <v>3361</v>
      </c>
      <c r="AH2" s="267" t="s">
        <v>3360</v>
      </c>
      <c r="AI2" s="267" t="s">
        <v>3359</v>
      </c>
      <c r="AJ2" s="267" t="s">
        <v>3358</v>
      </c>
      <c r="AK2" s="267" t="s">
        <v>3357</v>
      </c>
      <c r="AL2" s="267" t="s">
        <v>3356</v>
      </c>
      <c r="AM2" s="267" t="s">
        <v>3355</v>
      </c>
      <c r="AN2" s="267" t="s">
        <v>3354</v>
      </c>
      <c r="AO2" s="266" t="s">
        <v>4713</v>
      </c>
      <c r="AP2" s="266" t="s">
        <v>3353</v>
      </c>
      <c r="AQ2" s="268" t="s">
        <v>3490</v>
      </c>
      <c r="AS2" s="69" t="s">
        <v>67</v>
      </c>
      <c r="AT2" s="69" t="s">
        <v>68</v>
      </c>
      <c r="AU2" s="69" t="s">
        <v>95</v>
      </c>
      <c r="AV2" s="69" t="s">
        <v>96</v>
      </c>
      <c r="AW2" s="69" t="s">
        <v>71</v>
      </c>
      <c r="AX2" s="69" t="s">
        <v>69</v>
      </c>
      <c r="AY2" s="69" t="s">
        <v>40</v>
      </c>
      <c r="AZ2" s="69"/>
      <c r="BA2" s="69" t="s">
        <v>37</v>
      </c>
      <c r="BB2" s="69" t="s">
        <v>38</v>
      </c>
      <c r="BC2" s="69" t="s">
        <v>31</v>
      </c>
      <c r="BD2" s="69" t="s">
        <v>39</v>
      </c>
    </row>
    <row r="3" spans="1:56">
      <c r="A3" s="277">
        <v>1</v>
      </c>
      <c r="B3" s="278">
        <v>1</v>
      </c>
      <c r="C3" s="278"/>
      <c r="D3" s="278">
        <v>1037</v>
      </c>
      <c r="E3" s="279" t="s">
        <v>74</v>
      </c>
      <c r="F3" s="279" t="s">
        <v>73</v>
      </c>
      <c r="G3" s="278">
        <v>1992</v>
      </c>
      <c r="H3" s="279" t="s">
        <v>242</v>
      </c>
      <c r="I3" s="279" t="s">
        <v>4843</v>
      </c>
      <c r="J3" s="278">
        <v>60</v>
      </c>
      <c r="K3" s="278">
        <v>25</v>
      </c>
      <c r="L3" s="278">
        <v>60</v>
      </c>
      <c r="M3" s="281">
        <v>0.39855324074074078</v>
      </c>
      <c r="N3" s="278">
        <v>0</v>
      </c>
      <c r="O3" s="281">
        <v>0.27083333333333331</v>
      </c>
      <c r="P3" s="281">
        <v>0.35486111111111113</v>
      </c>
      <c r="Q3" s="281">
        <v>0.44236111111111115</v>
      </c>
      <c r="R3" s="281">
        <v>0.37708333333333338</v>
      </c>
      <c r="S3" s="281">
        <v>0.28194444444444444</v>
      </c>
      <c r="T3" s="281">
        <v>0.41388888888888892</v>
      </c>
      <c r="U3" s="281">
        <v>0.31041666666666667</v>
      </c>
      <c r="V3" s="281">
        <v>0.3611111111111111</v>
      </c>
      <c r="W3" s="281">
        <v>0.3</v>
      </c>
      <c r="X3" s="281">
        <v>0.39999999999999997</v>
      </c>
      <c r="Y3" s="281">
        <v>0.33333333333333331</v>
      </c>
      <c r="Z3" s="281">
        <v>0.45902777777777781</v>
      </c>
      <c r="AA3" s="281">
        <v>0.42499999999999999</v>
      </c>
      <c r="AB3" s="281">
        <v>0.47270833333333334</v>
      </c>
      <c r="AC3" s="281">
        <v>0.60416666666666663</v>
      </c>
      <c r="AD3" s="281">
        <v>0.48958333333333331</v>
      </c>
      <c r="AE3" s="281">
        <v>0.58333333333333337</v>
      </c>
      <c r="AF3" s="281">
        <v>0.52083333333333337</v>
      </c>
      <c r="AG3" s="281">
        <v>0.64722222222222225</v>
      </c>
      <c r="AH3" s="281">
        <v>0.55347222222222225</v>
      </c>
      <c r="AI3" s="281">
        <v>0.50555555555555554</v>
      </c>
      <c r="AJ3" s="281">
        <v>0.59583333333333333</v>
      </c>
      <c r="AK3" s="281">
        <v>0.54236111111111118</v>
      </c>
      <c r="AL3" s="281">
        <v>0.62708333333333333</v>
      </c>
      <c r="AM3" s="281">
        <v>0.65625</v>
      </c>
      <c r="AN3" s="281">
        <v>0.56944444444444442</v>
      </c>
      <c r="AO3" s="282">
        <v>0.66875000000000007</v>
      </c>
      <c r="AP3" s="283">
        <v>0.66875000000000007</v>
      </c>
      <c r="AQ3" s="284" t="s">
        <v>3491</v>
      </c>
      <c r="AS3" s="69">
        <f>VLOOKUP(AT3,id!$A:$C,3,0)</f>
        <v>4</v>
      </c>
      <c r="AT3" s="69" t="str">
        <f t="shared" ref="AT3:AT62" si="0">AU3&amp;AV3&amp;AX3</f>
        <v>JakubekKrystian1992</v>
      </c>
      <c r="AU3" s="69" t="str">
        <f t="shared" ref="AU3:AU17" si="1">E3</f>
        <v>Jakubek</v>
      </c>
      <c r="AV3" s="69" t="str">
        <f t="shared" ref="AV3:AV17" si="2">F3</f>
        <v>Krystian</v>
      </c>
      <c r="AW3" s="69" t="str">
        <f t="shared" ref="AW3:AW34" si="3">I3</f>
        <v>ULTRAdventure</v>
      </c>
      <c r="AX3" s="69">
        <f t="shared" ref="AX3:AX34" si="4">G3</f>
        <v>1992</v>
      </c>
      <c r="AY3" s="69">
        <v>100</v>
      </c>
      <c r="AZ3" s="69"/>
      <c r="BA3" s="69"/>
      <c r="BB3" s="69"/>
      <c r="BC3" s="69"/>
      <c r="BD3" s="69"/>
    </row>
    <row r="4" spans="1:56">
      <c r="A4" s="269">
        <v>2</v>
      </c>
      <c r="B4" s="270">
        <v>2</v>
      </c>
      <c r="C4" s="270"/>
      <c r="D4" s="270">
        <v>1051</v>
      </c>
      <c r="E4" s="271" t="s">
        <v>1284</v>
      </c>
      <c r="F4" s="271" t="s">
        <v>378</v>
      </c>
      <c r="G4" s="270">
        <v>1980</v>
      </c>
      <c r="H4" s="271" t="s">
        <v>3496</v>
      </c>
      <c r="I4" s="271" t="s">
        <v>822</v>
      </c>
      <c r="J4" s="270">
        <v>60</v>
      </c>
      <c r="K4" s="270">
        <v>25</v>
      </c>
      <c r="L4" s="270">
        <v>60</v>
      </c>
      <c r="M4" s="273">
        <v>0.42079861111111111</v>
      </c>
      <c r="N4" s="270">
        <v>0</v>
      </c>
      <c r="O4" s="273">
        <v>0.27083333333333331</v>
      </c>
      <c r="P4" s="273">
        <v>0.44722222222222219</v>
      </c>
      <c r="Q4" s="273">
        <v>0.41180555555555554</v>
      </c>
      <c r="R4" s="273">
        <v>0.34513888888888888</v>
      </c>
      <c r="S4" s="273">
        <v>0.46111111111111108</v>
      </c>
      <c r="T4" s="273">
        <v>0.38125000000000003</v>
      </c>
      <c r="U4" s="273">
        <v>0.30486111111111108</v>
      </c>
      <c r="V4" s="273">
        <v>0.44027777777777777</v>
      </c>
      <c r="W4" s="273">
        <v>0.29236111111111113</v>
      </c>
      <c r="X4" s="273">
        <v>0.36736111111111108</v>
      </c>
      <c r="Y4" s="273">
        <v>0.32361111111111113</v>
      </c>
      <c r="Z4" s="273">
        <v>0.42708333333333331</v>
      </c>
      <c r="AA4" s="273">
        <v>0.39444444444444443</v>
      </c>
      <c r="AB4" s="273">
        <v>0.46976851851851853</v>
      </c>
      <c r="AC4" s="273">
        <v>0.6479166666666667</v>
      </c>
      <c r="AD4" s="273">
        <v>0.48819444444444443</v>
      </c>
      <c r="AE4" s="273">
        <v>0.58611111111111114</v>
      </c>
      <c r="AF4" s="273">
        <v>0.52430555555555558</v>
      </c>
      <c r="AG4" s="273">
        <v>0.66319444444444442</v>
      </c>
      <c r="AH4" s="273">
        <v>0.55486111111111114</v>
      </c>
      <c r="AI4" s="273">
        <v>0.50416666666666665</v>
      </c>
      <c r="AJ4" s="273">
        <v>0.6</v>
      </c>
      <c r="AK4" s="273">
        <v>0.54236111111111118</v>
      </c>
      <c r="AL4" s="273">
        <v>0.625</v>
      </c>
      <c r="AM4" s="273">
        <v>0.67569444444444438</v>
      </c>
      <c r="AN4" s="273">
        <v>0.57222222222222219</v>
      </c>
      <c r="AO4" s="274">
        <v>0.69097222222222221</v>
      </c>
      <c r="AP4" s="275">
        <v>0.69097222222222221</v>
      </c>
      <c r="AQ4" s="276" t="s">
        <v>3491</v>
      </c>
      <c r="AS4" s="69">
        <f>VLOOKUP(AT4,id!$A:$C,3,0)</f>
        <v>3</v>
      </c>
      <c r="AT4" s="69" t="str">
        <f t="shared" si="0"/>
        <v>ŁosiewiczMariusz1980</v>
      </c>
      <c r="AU4" s="69" t="str">
        <f t="shared" si="1"/>
        <v>Łosiewicz</v>
      </c>
      <c r="AV4" s="69" t="str">
        <f t="shared" si="2"/>
        <v>Mariusz</v>
      </c>
      <c r="AW4" s="69" t="str">
        <f t="shared" si="3"/>
        <v>Morenka Team</v>
      </c>
      <c r="AX4" s="69">
        <f t="shared" si="4"/>
        <v>1980</v>
      </c>
      <c r="AY4" s="69">
        <f t="shared" ref="AY4:AY41" si="5">AY3*IF(BC4&lt;1,BC4,IF(BD4&lt;1,BD4,IF(BB4&lt;1,BB4,IF(BA4&lt;1,BA4,1))))</f>
        <v>94.71353522017769</v>
      </c>
      <c r="AZ4" s="69"/>
      <c r="BA4" s="69">
        <f t="shared" ref="BA4:BA35" si="6">M3/M4</f>
        <v>0.94713535220177691</v>
      </c>
      <c r="BB4" s="69">
        <f t="shared" ref="BB4:BB35" si="7">K4/K3</f>
        <v>1</v>
      </c>
      <c r="BC4" s="69">
        <f t="shared" ref="BC4:BC35" si="8">J4/J3</f>
        <v>1</v>
      </c>
      <c r="BD4" s="69">
        <f>BB4^0.2</f>
        <v>1</v>
      </c>
    </row>
    <row r="5" spans="1:56">
      <c r="A5" s="277">
        <v>3</v>
      </c>
      <c r="B5" s="278">
        <v>3</v>
      </c>
      <c r="C5" s="278"/>
      <c r="D5" s="278">
        <v>1063</v>
      </c>
      <c r="E5" s="279" t="s">
        <v>161</v>
      </c>
      <c r="F5" s="279" t="s">
        <v>25</v>
      </c>
      <c r="G5" s="278">
        <v>1967</v>
      </c>
      <c r="H5" s="279" t="s">
        <v>3493</v>
      </c>
      <c r="I5" s="279" t="s">
        <v>4930</v>
      </c>
      <c r="J5" s="278">
        <v>60</v>
      </c>
      <c r="K5" s="278">
        <v>25</v>
      </c>
      <c r="L5" s="278">
        <v>60</v>
      </c>
      <c r="M5" s="281">
        <v>0.45398148148148149</v>
      </c>
      <c r="N5" s="278">
        <v>0</v>
      </c>
      <c r="O5" s="281">
        <v>0.27083333333333331</v>
      </c>
      <c r="P5" s="281">
        <v>0.39652777777777781</v>
      </c>
      <c r="Q5" s="281">
        <v>0.2986111111111111</v>
      </c>
      <c r="R5" s="281">
        <v>0.37222222222222223</v>
      </c>
      <c r="S5" s="281">
        <v>0.47222222222222227</v>
      </c>
      <c r="T5" s="281">
        <v>0.32916666666666666</v>
      </c>
      <c r="U5" s="281">
        <v>0.44444444444444442</v>
      </c>
      <c r="V5" s="281">
        <v>0.38958333333333334</v>
      </c>
      <c r="W5" s="281">
        <v>0.45624999999999999</v>
      </c>
      <c r="X5" s="281">
        <v>0.34722222222222227</v>
      </c>
      <c r="Y5" s="281">
        <v>0.42222222222222222</v>
      </c>
      <c r="Z5" s="281">
        <v>0.28402777777777777</v>
      </c>
      <c r="AA5" s="281">
        <v>0.31736111111111115</v>
      </c>
      <c r="AB5" s="281">
        <v>0.48188657407407409</v>
      </c>
      <c r="AC5" s="281">
        <v>0.63194444444444442</v>
      </c>
      <c r="AD5" s="281">
        <v>0.53819444444444442</v>
      </c>
      <c r="AE5" s="281">
        <v>0.66249999999999998</v>
      </c>
      <c r="AF5" s="281">
        <v>0.50416666666666665</v>
      </c>
      <c r="AG5" s="281">
        <v>0.57291666666666663</v>
      </c>
      <c r="AH5" s="281">
        <v>0.69791666666666663</v>
      </c>
      <c r="AI5" s="281">
        <v>0.52152777777777781</v>
      </c>
      <c r="AJ5" s="281">
        <v>0.6479166666666667</v>
      </c>
      <c r="AK5" s="281">
        <v>0.70972222222222225</v>
      </c>
      <c r="AL5" s="281">
        <v>0.60347222222222219</v>
      </c>
      <c r="AM5" s="281">
        <v>0.56041666666666667</v>
      </c>
      <c r="AN5" s="281">
        <v>0.6791666666666667</v>
      </c>
      <c r="AO5" s="282">
        <v>0.72430555555555554</v>
      </c>
      <c r="AP5" s="283">
        <v>0.72430555555555554</v>
      </c>
      <c r="AQ5" s="284" t="s">
        <v>3491</v>
      </c>
      <c r="AS5" s="69">
        <f>VLOOKUP(AT5,id!$A:$C,3,0)</f>
        <v>66</v>
      </c>
      <c r="AT5" s="69" t="str">
        <f t="shared" si="0"/>
        <v>PachulskiLeszek1967</v>
      </c>
      <c r="AU5" s="69" t="str">
        <f t="shared" si="1"/>
        <v>Pachulski</v>
      </c>
      <c r="AV5" s="69" t="str">
        <f t="shared" si="2"/>
        <v>Leszek</v>
      </c>
      <c r="AW5" s="69" t="str">
        <f t="shared" si="3"/>
        <v>Polskie Kolarstwo Przygodowe</v>
      </c>
      <c r="AX5" s="69">
        <f t="shared" si="4"/>
        <v>1967</v>
      </c>
      <c r="AY5" s="69">
        <f t="shared" si="5"/>
        <v>87.790638384662458</v>
      </c>
      <c r="AZ5" s="69"/>
      <c r="BA5" s="69">
        <f t="shared" si="6"/>
        <v>0.92690699571690804</v>
      </c>
      <c r="BB5" s="69">
        <f t="shared" si="7"/>
        <v>1</v>
      </c>
      <c r="BC5" s="69">
        <f t="shared" si="8"/>
        <v>1</v>
      </c>
      <c r="BD5" s="69">
        <f t="shared" ref="BD5:BD41" si="9">BB5^0.2</f>
        <v>1</v>
      </c>
    </row>
    <row r="6" spans="1:56">
      <c r="A6" s="269">
        <v>4</v>
      </c>
      <c r="B6" s="270">
        <v>4</v>
      </c>
      <c r="C6" s="270"/>
      <c r="D6" s="270">
        <v>1064</v>
      </c>
      <c r="E6" s="271" t="s">
        <v>161</v>
      </c>
      <c r="F6" s="271" t="s">
        <v>33</v>
      </c>
      <c r="G6" s="270">
        <v>1968</v>
      </c>
      <c r="H6" s="271" t="s">
        <v>3431</v>
      </c>
      <c r="I6" s="271" t="s">
        <v>386</v>
      </c>
      <c r="J6" s="270">
        <v>60</v>
      </c>
      <c r="K6" s="270">
        <v>25</v>
      </c>
      <c r="L6" s="270">
        <v>60</v>
      </c>
      <c r="M6" s="273">
        <v>0.45512731481481478</v>
      </c>
      <c r="N6" s="270">
        <v>0</v>
      </c>
      <c r="O6" s="273">
        <v>0.27083333333333331</v>
      </c>
      <c r="P6" s="273">
        <v>0.39652777777777781</v>
      </c>
      <c r="Q6" s="273">
        <v>0.2986111111111111</v>
      </c>
      <c r="R6" s="273">
        <v>0.37222222222222223</v>
      </c>
      <c r="S6" s="273">
        <v>0.47291666666666665</v>
      </c>
      <c r="T6" s="273">
        <v>0.32916666666666666</v>
      </c>
      <c r="U6" s="273">
        <v>0.44444444444444442</v>
      </c>
      <c r="V6" s="273">
        <v>0.38958333333333334</v>
      </c>
      <c r="W6" s="273">
        <v>0.45624999999999999</v>
      </c>
      <c r="X6" s="273">
        <v>0.34722222222222227</v>
      </c>
      <c r="Y6" s="273">
        <v>0.42222222222222222</v>
      </c>
      <c r="Z6" s="273">
        <v>0.28402777777777777</v>
      </c>
      <c r="AA6" s="273">
        <v>0.31736111111111115</v>
      </c>
      <c r="AB6" s="273">
        <v>0.48186342592592596</v>
      </c>
      <c r="AC6" s="273">
        <v>0.63194444444444442</v>
      </c>
      <c r="AD6" s="273">
        <v>0.53819444444444442</v>
      </c>
      <c r="AE6" s="273">
        <v>0.66249999999999998</v>
      </c>
      <c r="AF6" s="273">
        <v>0.50416666666666665</v>
      </c>
      <c r="AG6" s="273">
        <v>0.57291666666666663</v>
      </c>
      <c r="AH6" s="273">
        <v>0.69791666666666663</v>
      </c>
      <c r="AI6" s="273">
        <v>0.52152777777777781</v>
      </c>
      <c r="AJ6" s="273">
        <v>0.64861111111111114</v>
      </c>
      <c r="AK6" s="273">
        <v>0.70972222222222225</v>
      </c>
      <c r="AL6" s="273">
        <v>0.60416666666666663</v>
      </c>
      <c r="AM6" s="273">
        <v>0.56041666666666667</v>
      </c>
      <c r="AN6" s="273">
        <v>0.6791666666666667</v>
      </c>
      <c r="AO6" s="274">
        <v>0.72430555555555554</v>
      </c>
      <c r="AP6" s="275">
        <v>0.72569444444444453</v>
      </c>
      <c r="AQ6" s="276" t="s">
        <v>3491</v>
      </c>
      <c r="AS6" s="69">
        <f>VLOOKUP(AT6,id!$A:$C,3,0)</f>
        <v>61</v>
      </c>
      <c r="AT6" s="69" t="str">
        <f t="shared" si="0"/>
        <v>PachulskiMarek1968</v>
      </c>
      <c r="AU6" s="69" t="str">
        <f t="shared" si="1"/>
        <v>Pachulski</v>
      </c>
      <c r="AV6" s="69" t="str">
        <f t="shared" si="2"/>
        <v>Marek</v>
      </c>
      <c r="AW6" s="69" t="str">
        <f t="shared" si="3"/>
        <v>GREY WOLF</v>
      </c>
      <c r="AX6" s="69">
        <f t="shared" si="4"/>
        <v>1968</v>
      </c>
      <c r="AY6" s="69">
        <f t="shared" si="5"/>
        <v>87.569615746509683</v>
      </c>
      <c r="AZ6" s="69"/>
      <c r="BA6" s="69">
        <f t="shared" si="6"/>
        <v>0.99748238944129397</v>
      </c>
      <c r="BB6" s="69">
        <f t="shared" si="7"/>
        <v>1</v>
      </c>
      <c r="BC6" s="69">
        <f t="shared" si="8"/>
        <v>1</v>
      </c>
      <c r="BD6" s="69">
        <f t="shared" si="9"/>
        <v>1</v>
      </c>
    </row>
    <row r="7" spans="1:56">
      <c r="A7" s="277">
        <v>5</v>
      </c>
      <c r="B7" s="278">
        <v>5</v>
      </c>
      <c r="C7" s="278"/>
      <c r="D7" s="278">
        <v>1086</v>
      </c>
      <c r="E7" s="279" t="s">
        <v>153</v>
      </c>
      <c r="F7" s="279" t="s">
        <v>135</v>
      </c>
      <c r="G7" s="278">
        <v>1982</v>
      </c>
      <c r="H7" s="279" t="s">
        <v>302</v>
      </c>
      <c r="I7" s="279" t="s">
        <v>160</v>
      </c>
      <c r="J7" s="278">
        <v>60</v>
      </c>
      <c r="K7" s="278">
        <v>25</v>
      </c>
      <c r="L7" s="278">
        <v>60</v>
      </c>
      <c r="M7" s="281">
        <v>0.46023148148148146</v>
      </c>
      <c r="N7" s="278">
        <v>0</v>
      </c>
      <c r="O7" s="281">
        <v>0.27083333333333331</v>
      </c>
      <c r="P7" s="281">
        <v>0.31041666666666667</v>
      </c>
      <c r="Q7" s="281">
        <v>0.46319444444444446</v>
      </c>
      <c r="R7" s="281">
        <v>0.38958333333333334</v>
      </c>
      <c r="S7" s="281">
        <v>0.28402777777777777</v>
      </c>
      <c r="T7" s="281">
        <v>0.43194444444444446</v>
      </c>
      <c r="U7" s="281">
        <v>0.32916666666666666</v>
      </c>
      <c r="V7" s="281">
        <v>0.30138888888888887</v>
      </c>
      <c r="W7" s="281">
        <v>0.34166666666666662</v>
      </c>
      <c r="X7" s="281">
        <v>0.41250000000000003</v>
      </c>
      <c r="Y7" s="281">
        <v>0.3666666666666667</v>
      </c>
      <c r="Z7" s="281">
        <v>0.48125000000000001</v>
      </c>
      <c r="AA7" s="281">
        <v>0.44305555555555554</v>
      </c>
      <c r="AB7" s="281">
        <v>0.49533564814814812</v>
      </c>
      <c r="AC7" s="281">
        <v>0.54097222222222219</v>
      </c>
      <c r="AD7" s="281">
        <v>0.71527777777777779</v>
      </c>
      <c r="AE7" s="281">
        <v>0.60416666666666663</v>
      </c>
      <c r="AF7" s="281">
        <v>0.68055555555555547</v>
      </c>
      <c r="AG7" s="281">
        <v>0.52500000000000002</v>
      </c>
      <c r="AH7" s="281">
        <v>0.64236111111111105</v>
      </c>
      <c r="AI7" s="281">
        <v>0.69791666666666663</v>
      </c>
      <c r="AJ7" s="281">
        <v>0.5541666666666667</v>
      </c>
      <c r="AK7" s="281">
        <v>0.65555555555555556</v>
      </c>
      <c r="AL7" s="281">
        <v>0.58194444444444449</v>
      </c>
      <c r="AM7" s="281">
        <v>0.5131944444444444</v>
      </c>
      <c r="AN7" s="281">
        <v>0.62291666666666667</v>
      </c>
      <c r="AO7" s="282">
        <v>0.73055555555555562</v>
      </c>
      <c r="AP7" s="283">
        <v>0.73055555555555562</v>
      </c>
      <c r="AQ7" s="284" t="s">
        <v>3491</v>
      </c>
      <c r="AS7" s="69">
        <f>VLOOKUP(AT7,id!$A:$C,3,0)</f>
        <v>129</v>
      </c>
      <c r="AT7" s="69" t="str">
        <f t="shared" si="0"/>
        <v>ŚmiejaDaniel1982</v>
      </c>
      <c r="AU7" s="69" t="str">
        <f t="shared" si="1"/>
        <v>Śmieja</v>
      </c>
      <c r="AV7" s="69" t="str">
        <f t="shared" si="2"/>
        <v>Daniel</v>
      </c>
      <c r="AW7" s="69" t="str">
        <f t="shared" si="3"/>
        <v>mrdp.pl</v>
      </c>
      <c r="AX7" s="69">
        <f t="shared" si="4"/>
        <v>1982</v>
      </c>
      <c r="AY7" s="69">
        <f t="shared" si="5"/>
        <v>86.598430741374102</v>
      </c>
      <c r="AZ7" s="69"/>
      <c r="BA7" s="69">
        <f t="shared" si="6"/>
        <v>0.98890956644200778</v>
      </c>
      <c r="BB7" s="69">
        <f t="shared" si="7"/>
        <v>1</v>
      </c>
      <c r="BC7" s="69">
        <f t="shared" si="8"/>
        <v>1</v>
      </c>
      <c r="BD7" s="69">
        <f t="shared" si="9"/>
        <v>1</v>
      </c>
    </row>
    <row r="8" spans="1:56">
      <c r="A8" s="269">
        <v>6</v>
      </c>
      <c r="B8" s="270">
        <v>6</v>
      </c>
      <c r="C8" s="270"/>
      <c r="D8" s="270">
        <v>1062</v>
      </c>
      <c r="E8" s="271" t="s">
        <v>8</v>
      </c>
      <c r="F8" s="271" t="s">
        <v>17</v>
      </c>
      <c r="G8" s="270">
        <v>1978</v>
      </c>
      <c r="H8" s="271" t="s">
        <v>4847</v>
      </c>
      <c r="I8" s="271" t="s">
        <v>5228</v>
      </c>
      <c r="J8" s="270">
        <v>60</v>
      </c>
      <c r="K8" s="270">
        <v>25</v>
      </c>
      <c r="L8" s="270">
        <v>60</v>
      </c>
      <c r="M8" s="273">
        <v>0.46112268518518523</v>
      </c>
      <c r="N8" s="270">
        <v>0</v>
      </c>
      <c r="O8" s="273">
        <v>0.27083333333333331</v>
      </c>
      <c r="P8" s="273">
        <v>0.35347222222222219</v>
      </c>
      <c r="Q8" s="273">
        <v>0.44930555555555557</v>
      </c>
      <c r="R8" s="273">
        <v>0.37777777777777777</v>
      </c>
      <c r="S8" s="273">
        <v>0.28125</v>
      </c>
      <c r="T8" s="273">
        <v>0.41805555555555557</v>
      </c>
      <c r="U8" s="273">
        <v>0.30972222222222223</v>
      </c>
      <c r="V8" s="273">
        <v>0.3611111111111111</v>
      </c>
      <c r="W8" s="273">
        <v>0.2986111111111111</v>
      </c>
      <c r="X8" s="273">
        <v>0.40138888888888885</v>
      </c>
      <c r="Y8" s="273">
        <v>0.33124999999999999</v>
      </c>
      <c r="Z8" s="273">
        <v>0.47083333333333338</v>
      </c>
      <c r="AA8" s="273">
        <v>0.4291666666666667</v>
      </c>
      <c r="AB8" s="273">
        <v>0.48601851851851857</v>
      </c>
      <c r="AC8" s="273">
        <v>0.68888888888888899</v>
      </c>
      <c r="AD8" s="273">
        <v>0.50277777777777777</v>
      </c>
      <c r="AE8" s="273">
        <v>0.61875000000000002</v>
      </c>
      <c r="AF8" s="273">
        <v>0.54583333333333328</v>
      </c>
      <c r="AG8" s="273">
        <v>0.70486111111111116</v>
      </c>
      <c r="AH8" s="273">
        <v>0.58472222222222225</v>
      </c>
      <c r="AI8" s="273">
        <v>0.52013888888888882</v>
      </c>
      <c r="AJ8" s="273">
        <v>0.63472222222222219</v>
      </c>
      <c r="AK8" s="273">
        <v>0.57013888888888886</v>
      </c>
      <c r="AL8" s="273">
        <v>0.66180555555555554</v>
      </c>
      <c r="AM8" s="273">
        <v>0.71527777777777779</v>
      </c>
      <c r="AN8" s="273">
        <v>0.60277777777777775</v>
      </c>
      <c r="AO8" s="274">
        <v>0.73125000000000007</v>
      </c>
      <c r="AP8" s="275">
        <v>0.7319444444444444</v>
      </c>
      <c r="AQ8" s="276" t="s">
        <v>3491</v>
      </c>
      <c r="AS8" s="69">
        <f>VLOOKUP(AT8,id!$A:$C,3,0)</f>
        <v>8</v>
      </c>
      <c r="AT8" s="69" t="str">
        <f t="shared" si="0"/>
        <v>OwczarskiMarcin1978</v>
      </c>
      <c r="AU8" s="69" t="str">
        <f t="shared" si="1"/>
        <v>Owczarski</v>
      </c>
      <c r="AV8" s="69" t="str">
        <f t="shared" si="2"/>
        <v>Marcin</v>
      </c>
      <c r="AW8" s="69" t="str">
        <f t="shared" si="3"/>
        <v>zawsze pod wiatr</v>
      </c>
      <c r="AX8" s="69">
        <f t="shared" si="4"/>
        <v>1978</v>
      </c>
      <c r="AY8" s="69">
        <f t="shared" si="5"/>
        <v>86.43106347732234</v>
      </c>
      <c r="AZ8" s="69"/>
      <c r="BA8" s="69">
        <f t="shared" si="6"/>
        <v>0.99806731758740985</v>
      </c>
      <c r="BB8" s="69">
        <f t="shared" si="7"/>
        <v>1</v>
      </c>
      <c r="BC8" s="69">
        <f t="shared" si="8"/>
        <v>1</v>
      </c>
      <c r="BD8" s="69">
        <f t="shared" si="9"/>
        <v>1</v>
      </c>
    </row>
    <row r="9" spans="1:56">
      <c r="A9" s="277">
        <v>7</v>
      </c>
      <c r="B9" s="278">
        <v>7</v>
      </c>
      <c r="C9" s="278"/>
      <c r="D9" s="278">
        <v>1078</v>
      </c>
      <c r="E9" s="279" t="s">
        <v>4011</v>
      </c>
      <c r="F9" s="279" t="s">
        <v>16</v>
      </c>
      <c r="G9" s="278">
        <v>1985</v>
      </c>
      <c r="H9" s="279" t="s">
        <v>5229</v>
      </c>
      <c r="I9" s="279" t="s">
        <v>4717</v>
      </c>
      <c r="J9" s="278">
        <v>60</v>
      </c>
      <c r="K9" s="278">
        <v>25</v>
      </c>
      <c r="L9" s="278">
        <v>60</v>
      </c>
      <c r="M9" s="281">
        <v>0.46502314814814816</v>
      </c>
      <c r="N9" s="278">
        <v>0</v>
      </c>
      <c r="O9" s="281">
        <v>0.27083333333333331</v>
      </c>
      <c r="P9" s="281">
        <v>0.35694444444444445</v>
      </c>
      <c r="Q9" s="281">
        <v>0.46527777777777773</v>
      </c>
      <c r="R9" s="281">
        <v>0.38611111111111113</v>
      </c>
      <c r="S9" s="281">
        <v>0.28194444444444444</v>
      </c>
      <c r="T9" s="281">
        <v>0.43124999999999997</v>
      </c>
      <c r="U9" s="281">
        <v>0.3125</v>
      </c>
      <c r="V9" s="281">
        <v>0.3666666666666667</v>
      </c>
      <c r="W9" s="281">
        <v>0.3</v>
      </c>
      <c r="X9" s="281">
        <v>0.41319444444444442</v>
      </c>
      <c r="Y9" s="281">
        <v>0.3354166666666667</v>
      </c>
      <c r="Z9" s="281">
        <v>0.4826388888888889</v>
      </c>
      <c r="AA9" s="281">
        <v>0.44305555555555554</v>
      </c>
      <c r="AB9" s="281">
        <v>0.4990856481481481</v>
      </c>
      <c r="AC9" s="281">
        <v>0.64722222222222225</v>
      </c>
      <c r="AD9" s="281">
        <v>0.55555555555555558</v>
      </c>
      <c r="AE9" s="281">
        <v>0.6743055555555556</v>
      </c>
      <c r="AF9" s="281">
        <v>0.52083333333333337</v>
      </c>
      <c r="AG9" s="281">
        <v>0.59027777777777779</v>
      </c>
      <c r="AH9" s="281">
        <v>0.70763888888888893</v>
      </c>
      <c r="AI9" s="281">
        <v>0.53819444444444442</v>
      </c>
      <c r="AJ9" s="281">
        <v>0.66180555555555554</v>
      </c>
      <c r="AK9" s="281">
        <v>0.72013888888888899</v>
      </c>
      <c r="AL9" s="281">
        <v>0.61527777777777781</v>
      </c>
      <c r="AM9" s="281">
        <v>0.57847222222222217</v>
      </c>
      <c r="AN9" s="281">
        <v>0.68888888888888899</v>
      </c>
      <c r="AO9" s="282">
        <v>0.73541666666666661</v>
      </c>
      <c r="AP9" s="283">
        <v>0.73541666666666661</v>
      </c>
      <c r="AQ9" s="284" t="s">
        <v>3491</v>
      </c>
      <c r="AS9" s="69">
        <f>VLOOKUP(AT9,id!$A:$C,3,0)</f>
        <v>268</v>
      </c>
      <c r="AT9" s="69" t="str">
        <f t="shared" si="0"/>
        <v>SosnaPaweł1985</v>
      </c>
      <c r="AU9" s="69" t="str">
        <f t="shared" si="1"/>
        <v>Sosna</v>
      </c>
      <c r="AV9" s="69" t="str">
        <f t="shared" si="2"/>
        <v>Paweł</v>
      </c>
      <c r="AW9" s="69" t="str">
        <f t="shared" si="3"/>
        <v>Orbit One</v>
      </c>
      <c r="AX9" s="69">
        <f t="shared" si="4"/>
        <v>1985</v>
      </c>
      <c r="AY9" s="69">
        <f t="shared" si="5"/>
        <v>85.706107820200103</v>
      </c>
      <c r="AZ9" s="69"/>
      <c r="BA9" s="69">
        <f t="shared" si="6"/>
        <v>0.99161232515306896</v>
      </c>
      <c r="BB9" s="69">
        <f t="shared" si="7"/>
        <v>1</v>
      </c>
      <c r="BC9" s="69">
        <f t="shared" si="8"/>
        <v>1</v>
      </c>
      <c r="BD9" s="69">
        <f t="shared" si="9"/>
        <v>1</v>
      </c>
    </row>
    <row r="10" spans="1:56">
      <c r="A10" s="269">
        <v>8</v>
      </c>
      <c r="B10" s="270">
        <v>8</v>
      </c>
      <c r="C10" s="270"/>
      <c r="D10" s="270">
        <v>1016</v>
      </c>
      <c r="E10" s="271" t="s">
        <v>297</v>
      </c>
      <c r="F10" s="271" t="s">
        <v>15</v>
      </c>
      <c r="G10" s="270">
        <v>1979</v>
      </c>
      <c r="H10" s="271" t="s">
        <v>249</v>
      </c>
      <c r="I10" s="271" t="s">
        <v>289</v>
      </c>
      <c r="J10" s="270">
        <v>60</v>
      </c>
      <c r="K10" s="270">
        <v>25</v>
      </c>
      <c r="L10" s="270">
        <v>60</v>
      </c>
      <c r="M10" s="273">
        <v>0.46504629629629629</v>
      </c>
      <c r="N10" s="270">
        <v>0</v>
      </c>
      <c r="O10" s="273">
        <v>0.27083333333333331</v>
      </c>
      <c r="P10" s="273">
        <v>0.45555555555555555</v>
      </c>
      <c r="Q10" s="273">
        <v>0.30486111111111108</v>
      </c>
      <c r="R10" s="273">
        <v>0.37708333333333338</v>
      </c>
      <c r="S10" s="273">
        <v>0.47916666666666669</v>
      </c>
      <c r="T10" s="273">
        <v>0.33749999999999997</v>
      </c>
      <c r="U10" s="273">
        <v>0.43888888888888888</v>
      </c>
      <c r="V10" s="273">
        <v>0.46388888888888885</v>
      </c>
      <c r="W10" s="273">
        <v>0.42777777777777781</v>
      </c>
      <c r="X10" s="273">
        <v>0.3527777777777778</v>
      </c>
      <c r="Y10" s="273">
        <v>0.40486111111111112</v>
      </c>
      <c r="Z10" s="273">
        <v>0.28680555555555554</v>
      </c>
      <c r="AA10" s="273">
        <v>0.3263888888888889</v>
      </c>
      <c r="AB10" s="273">
        <v>0.48905092592592592</v>
      </c>
      <c r="AC10" s="273">
        <v>0.64236111111111105</v>
      </c>
      <c r="AD10" s="273">
        <v>0.5541666666666667</v>
      </c>
      <c r="AE10" s="273">
        <v>0.67291666666666661</v>
      </c>
      <c r="AF10" s="273">
        <v>0.51874999999999993</v>
      </c>
      <c r="AG10" s="273">
        <v>0.58680555555555558</v>
      </c>
      <c r="AH10" s="273">
        <v>0.70763888888888893</v>
      </c>
      <c r="AI10" s="273">
        <v>0.53680555555555554</v>
      </c>
      <c r="AJ10" s="273">
        <v>0.66111111111111109</v>
      </c>
      <c r="AK10" s="273">
        <v>0.71944444444444444</v>
      </c>
      <c r="AL10" s="273">
        <v>0.61597222222222225</v>
      </c>
      <c r="AM10" s="273">
        <v>0.57500000000000007</v>
      </c>
      <c r="AN10" s="273">
        <v>0.68888888888888899</v>
      </c>
      <c r="AO10" s="274">
        <v>0.73541666666666661</v>
      </c>
      <c r="AP10" s="275">
        <v>0.73541666666666661</v>
      </c>
      <c r="AQ10" s="276" t="s">
        <v>3491</v>
      </c>
      <c r="AS10" s="69">
        <f>VLOOKUP(AT10,id!$A:$C,3,0)</f>
        <v>55</v>
      </c>
      <c r="AT10" s="69" t="str">
        <f t="shared" si="0"/>
        <v>BuciakPiotr1979</v>
      </c>
      <c r="AU10" s="69" t="str">
        <f t="shared" si="1"/>
        <v>Buciak</v>
      </c>
      <c r="AV10" s="69" t="str">
        <f t="shared" si="2"/>
        <v>Piotr</v>
      </c>
      <c r="AW10" s="69" t="str">
        <f t="shared" si="3"/>
        <v>Team 360°</v>
      </c>
      <c r="AX10" s="69">
        <f t="shared" si="4"/>
        <v>1979</v>
      </c>
      <c r="AY10" s="69">
        <f t="shared" si="5"/>
        <v>85.70184171229468</v>
      </c>
      <c r="AZ10" s="69"/>
      <c r="BA10" s="69">
        <f t="shared" si="6"/>
        <v>0.99995022399203592</v>
      </c>
      <c r="BB10" s="69">
        <f t="shared" si="7"/>
        <v>1</v>
      </c>
      <c r="BC10" s="69">
        <f t="shared" si="8"/>
        <v>1</v>
      </c>
      <c r="BD10" s="69">
        <f t="shared" si="9"/>
        <v>1</v>
      </c>
    </row>
    <row r="11" spans="1:56">
      <c r="A11" s="277">
        <v>9</v>
      </c>
      <c r="B11" s="278">
        <v>9</v>
      </c>
      <c r="C11" s="278"/>
      <c r="D11" s="278">
        <v>1072</v>
      </c>
      <c r="E11" s="279" t="s">
        <v>312</v>
      </c>
      <c r="F11" s="279" t="s">
        <v>17</v>
      </c>
      <c r="G11" s="278">
        <v>1980</v>
      </c>
      <c r="H11" s="279" t="s">
        <v>3431</v>
      </c>
      <c r="I11" s="279" t="s">
        <v>5230</v>
      </c>
      <c r="J11" s="278">
        <v>60</v>
      </c>
      <c r="K11" s="278">
        <v>25</v>
      </c>
      <c r="L11" s="278">
        <v>60</v>
      </c>
      <c r="M11" s="281">
        <v>0.47592592592592592</v>
      </c>
      <c r="N11" s="278">
        <v>0</v>
      </c>
      <c r="O11" s="281">
        <v>0.27083333333333331</v>
      </c>
      <c r="P11" s="281">
        <v>0.35694444444444445</v>
      </c>
      <c r="Q11" s="281">
        <v>0.45555555555555555</v>
      </c>
      <c r="R11" s="281">
        <v>0.38055555555555554</v>
      </c>
      <c r="S11" s="281">
        <v>0.28125</v>
      </c>
      <c r="T11" s="281">
        <v>0.42222222222222222</v>
      </c>
      <c r="U11" s="281">
        <v>0.29930555555555555</v>
      </c>
      <c r="V11" s="281">
        <v>0.36458333333333331</v>
      </c>
      <c r="W11" s="281">
        <v>0.30972222222222223</v>
      </c>
      <c r="X11" s="281">
        <v>0.40625</v>
      </c>
      <c r="Y11" s="281">
        <v>0.3354166666666667</v>
      </c>
      <c r="Z11" s="281">
        <v>0.47361111111111115</v>
      </c>
      <c r="AA11" s="281">
        <v>0.43541666666666662</v>
      </c>
      <c r="AB11" s="281">
        <v>0.48807870370370371</v>
      </c>
      <c r="AC11" s="281">
        <v>0.66875000000000007</v>
      </c>
      <c r="AD11" s="281">
        <v>0.50763888888888886</v>
      </c>
      <c r="AE11" s="281">
        <v>0.63888888888888895</v>
      </c>
      <c r="AF11" s="281">
        <v>0.5444444444444444</v>
      </c>
      <c r="AG11" s="281">
        <v>0.72083333333333333</v>
      </c>
      <c r="AH11" s="281">
        <v>0.58263888888888882</v>
      </c>
      <c r="AI11" s="281">
        <v>0.52500000000000002</v>
      </c>
      <c r="AJ11" s="281">
        <v>0.65972222222222221</v>
      </c>
      <c r="AK11" s="281">
        <v>0.56944444444444442</v>
      </c>
      <c r="AL11" s="281">
        <v>0.6972222222222223</v>
      </c>
      <c r="AM11" s="281">
        <v>0.7319444444444444</v>
      </c>
      <c r="AN11" s="281">
        <v>0.62430555555555556</v>
      </c>
      <c r="AO11" s="282">
        <v>0.74652777777777779</v>
      </c>
      <c r="AP11" s="283">
        <v>0.74652777777777779</v>
      </c>
      <c r="AQ11" s="284" t="s">
        <v>3491</v>
      </c>
      <c r="AS11" s="69">
        <f>VLOOKUP(AT11,id!$A:$C,3,0)</f>
        <v>293</v>
      </c>
      <c r="AT11" s="69" t="str">
        <f t="shared" si="0"/>
        <v>RóżakMarcin1980</v>
      </c>
      <c r="AU11" s="69" t="str">
        <f t="shared" si="1"/>
        <v>Różak</v>
      </c>
      <c r="AV11" s="69" t="str">
        <f t="shared" si="2"/>
        <v>Marcin</v>
      </c>
      <c r="AW11" s="69" t="str">
        <f t="shared" si="3"/>
        <v>Jeppesen Poland</v>
      </c>
      <c r="AX11" s="69">
        <f t="shared" si="4"/>
        <v>1980</v>
      </c>
      <c r="AY11" s="69">
        <f t="shared" si="5"/>
        <v>83.74270428015565</v>
      </c>
      <c r="AZ11" s="69"/>
      <c r="BA11" s="69">
        <f t="shared" si="6"/>
        <v>0.97714007782101164</v>
      </c>
      <c r="BB11" s="69">
        <f t="shared" si="7"/>
        <v>1</v>
      </c>
      <c r="BC11" s="69">
        <f t="shared" si="8"/>
        <v>1</v>
      </c>
      <c r="BD11" s="69">
        <f t="shared" si="9"/>
        <v>1</v>
      </c>
    </row>
    <row r="12" spans="1:56">
      <c r="A12" s="269">
        <v>10</v>
      </c>
      <c r="B12" s="270">
        <v>10</v>
      </c>
      <c r="C12" s="270"/>
      <c r="D12" s="270">
        <v>1096</v>
      </c>
      <c r="E12" s="271" t="s">
        <v>179</v>
      </c>
      <c r="F12" s="271" t="s">
        <v>47</v>
      </c>
      <c r="G12" s="270">
        <v>1970</v>
      </c>
      <c r="H12" s="271" t="s">
        <v>3649</v>
      </c>
      <c r="I12" s="271"/>
      <c r="J12" s="270">
        <v>60</v>
      </c>
      <c r="K12" s="270">
        <v>25</v>
      </c>
      <c r="L12" s="270">
        <v>60</v>
      </c>
      <c r="M12" s="273">
        <v>0.4760300925925926</v>
      </c>
      <c r="N12" s="270">
        <v>0</v>
      </c>
      <c r="O12" s="273">
        <v>0.27083333333333331</v>
      </c>
      <c r="P12" s="273">
        <v>0.35486111111111113</v>
      </c>
      <c r="Q12" s="273">
        <v>0.44236111111111115</v>
      </c>
      <c r="R12" s="273">
        <v>0.37708333333333338</v>
      </c>
      <c r="S12" s="273">
        <v>0.28125</v>
      </c>
      <c r="T12" s="273">
        <v>0.41388888888888892</v>
      </c>
      <c r="U12" s="273">
        <v>0.31111111111111112</v>
      </c>
      <c r="V12" s="273">
        <v>0.3611111111111111</v>
      </c>
      <c r="W12" s="273">
        <v>0.3</v>
      </c>
      <c r="X12" s="273">
        <v>0.39999999999999997</v>
      </c>
      <c r="Y12" s="273">
        <v>0.33333333333333331</v>
      </c>
      <c r="Z12" s="273">
        <v>0.45902777777777781</v>
      </c>
      <c r="AA12" s="273">
        <v>0.42499999999999999</v>
      </c>
      <c r="AB12" s="273">
        <v>0.47328703703703701</v>
      </c>
      <c r="AC12" s="273">
        <v>0.58472222222222225</v>
      </c>
      <c r="AD12" s="273">
        <v>0.48958333333333331</v>
      </c>
      <c r="AE12" s="273">
        <v>0.65902777777777777</v>
      </c>
      <c r="AF12" s="273">
        <v>0.53611111111111109</v>
      </c>
      <c r="AG12" s="273">
        <v>0.71805555555555556</v>
      </c>
      <c r="AH12" s="273">
        <v>0.62361111111111112</v>
      </c>
      <c r="AI12" s="273">
        <v>0.51388888888888895</v>
      </c>
      <c r="AJ12" s="273">
        <v>0.59930555555555554</v>
      </c>
      <c r="AK12" s="273">
        <v>0.56388888888888888</v>
      </c>
      <c r="AL12" s="273">
        <v>0.69305555555555554</v>
      </c>
      <c r="AM12" s="273">
        <v>0.73055555555555562</v>
      </c>
      <c r="AN12" s="273">
        <v>0.64374999999999993</v>
      </c>
      <c r="AO12" s="274">
        <v>0.74652777777777779</v>
      </c>
      <c r="AP12" s="275">
        <v>0.74652777777777779</v>
      </c>
      <c r="AQ12" s="276" t="s">
        <v>3491</v>
      </c>
      <c r="AS12" s="69">
        <f>VLOOKUP(AT12,id!$A:$C,3,0)</f>
        <v>112</v>
      </c>
      <c r="AT12" s="69" t="str">
        <f t="shared" si="0"/>
        <v>ZawadzkiArtur1970</v>
      </c>
      <c r="AU12" s="69" t="str">
        <f t="shared" si="1"/>
        <v>Zawadzki</v>
      </c>
      <c r="AV12" s="69" t="str">
        <f t="shared" si="2"/>
        <v>Artur</v>
      </c>
      <c r="AW12" s="69">
        <f t="shared" si="3"/>
        <v>0</v>
      </c>
      <c r="AX12" s="69">
        <f t="shared" si="4"/>
        <v>1970</v>
      </c>
      <c r="AY12" s="69">
        <f t="shared" si="5"/>
        <v>83.724379391670112</v>
      </c>
      <c r="AZ12" s="69"/>
      <c r="BA12" s="69">
        <f t="shared" si="6"/>
        <v>0.99978117629896179</v>
      </c>
      <c r="BB12" s="69">
        <f t="shared" si="7"/>
        <v>1</v>
      </c>
      <c r="BC12" s="69">
        <f t="shared" si="8"/>
        <v>1</v>
      </c>
      <c r="BD12" s="69">
        <f t="shared" si="9"/>
        <v>1</v>
      </c>
    </row>
    <row r="13" spans="1:56">
      <c r="A13" s="277">
        <v>11</v>
      </c>
      <c r="B13" s="278">
        <v>11</v>
      </c>
      <c r="C13" s="278"/>
      <c r="D13" s="278">
        <v>1069</v>
      </c>
      <c r="E13" s="279" t="s">
        <v>388</v>
      </c>
      <c r="F13" s="279" t="s">
        <v>45</v>
      </c>
      <c r="G13" s="278">
        <v>1974</v>
      </c>
      <c r="H13" s="279" t="s">
        <v>3492</v>
      </c>
      <c r="I13" s="279" t="s">
        <v>3980</v>
      </c>
      <c r="J13" s="278">
        <v>60</v>
      </c>
      <c r="K13" s="278">
        <v>25</v>
      </c>
      <c r="L13" s="278">
        <v>60</v>
      </c>
      <c r="M13" s="281">
        <v>0.4783101851851852</v>
      </c>
      <c r="N13" s="278">
        <v>0</v>
      </c>
      <c r="O13" s="281">
        <v>0.27083333333333331</v>
      </c>
      <c r="P13" s="281">
        <v>0.4680555555555555</v>
      </c>
      <c r="Q13" s="281">
        <v>0.30416666666666664</v>
      </c>
      <c r="R13" s="281">
        <v>0.38194444444444442</v>
      </c>
      <c r="S13" s="281">
        <v>0.4909722222222222</v>
      </c>
      <c r="T13" s="281">
        <v>0.33958333333333335</v>
      </c>
      <c r="U13" s="281">
        <v>0.45069444444444445</v>
      </c>
      <c r="V13" s="281">
        <v>0.47569444444444442</v>
      </c>
      <c r="W13" s="281">
        <v>0.4381944444444445</v>
      </c>
      <c r="X13" s="281">
        <v>0.35902777777777778</v>
      </c>
      <c r="Y13" s="281">
        <v>0.41597222222222219</v>
      </c>
      <c r="Z13" s="281">
        <v>0.28680555555555554</v>
      </c>
      <c r="AA13" s="281">
        <v>0.32430555555555557</v>
      </c>
      <c r="AB13" s="281">
        <v>0.50001157407407404</v>
      </c>
      <c r="AC13" s="281">
        <v>0.70624999999999993</v>
      </c>
      <c r="AD13" s="281">
        <v>0.52708333333333335</v>
      </c>
      <c r="AE13" s="281">
        <v>0.63888888888888895</v>
      </c>
      <c r="AF13" s="281">
        <v>0.56874999999999998</v>
      </c>
      <c r="AG13" s="281">
        <v>0.72222222222222221</v>
      </c>
      <c r="AH13" s="281">
        <v>0.60486111111111118</v>
      </c>
      <c r="AI13" s="281">
        <v>0.54513888888888895</v>
      </c>
      <c r="AJ13" s="281">
        <v>0.65277777777777779</v>
      </c>
      <c r="AK13" s="281">
        <v>0.58888888888888891</v>
      </c>
      <c r="AL13" s="281">
        <v>0.67847222222222225</v>
      </c>
      <c r="AM13" s="281">
        <v>0.73472222222222217</v>
      </c>
      <c r="AN13" s="281">
        <v>0.62291666666666667</v>
      </c>
      <c r="AO13" s="282">
        <v>0.74861111111111101</v>
      </c>
      <c r="AP13" s="283">
        <v>0.74861111111111101</v>
      </c>
      <c r="AQ13" s="284" t="s">
        <v>3491</v>
      </c>
      <c r="AS13" s="69">
        <f>VLOOKUP(AT13,id!$A:$C,3,0)</f>
        <v>77</v>
      </c>
      <c r="AT13" s="69" t="str">
        <f t="shared" si="0"/>
        <v>PotockiRobert1974</v>
      </c>
      <c r="AU13" s="69" t="str">
        <f t="shared" si="1"/>
        <v>Potocki</v>
      </c>
      <c r="AV13" s="69" t="str">
        <f t="shared" si="2"/>
        <v>Robert</v>
      </c>
      <c r="AW13" s="69" t="str">
        <f t="shared" si="3"/>
        <v>GreyWolf</v>
      </c>
      <c r="AX13" s="69">
        <f t="shared" si="4"/>
        <v>1974</v>
      </c>
      <c r="AY13" s="69">
        <f t="shared" si="5"/>
        <v>83.325267386149164</v>
      </c>
      <c r="AZ13" s="69"/>
      <c r="BA13" s="69">
        <f t="shared" si="6"/>
        <v>0.99523302521415091</v>
      </c>
      <c r="BB13" s="69">
        <f t="shared" si="7"/>
        <v>1</v>
      </c>
      <c r="BC13" s="69">
        <f t="shared" si="8"/>
        <v>1</v>
      </c>
      <c r="BD13" s="69">
        <f t="shared" si="9"/>
        <v>1</v>
      </c>
    </row>
    <row r="14" spans="1:56">
      <c r="A14" s="269">
        <v>12</v>
      </c>
      <c r="B14" s="270">
        <v>12</v>
      </c>
      <c r="C14" s="270"/>
      <c r="D14" s="270">
        <v>1090</v>
      </c>
      <c r="E14" s="271" t="s">
        <v>427</v>
      </c>
      <c r="F14" s="271" t="s">
        <v>426</v>
      </c>
      <c r="G14" s="270">
        <v>1978</v>
      </c>
      <c r="H14" s="271" t="s">
        <v>3498</v>
      </c>
      <c r="I14" s="271"/>
      <c r="J14" s="270">
        <v>60</v>
      </c>
      <c r="K14" s="270">
        <v>25</v>
      </c>
      <c r="L14" s="270">
        <v>60</v>
      </c>
      <c r="M14" s="273">
        <v>0.47839120370370369</v>
      </c>
      <c r="N14" s="270">
        <v>0</v>
      </c>
      <c r="O14" s="273">
        <v>0.27083333333333331</v>
      </c>
      <c r="P14" s="273">
        <v>0.4680555555555555</v>
      </c>
      <c r="Q14" s="273">
        <v>0.30416666666666664</v>
      </c>
      <c r="R14" s="273">
        <v>0.38194444444444442</v>
      </c>
      <c r="S14" s="273">
        <v>0.4909722222222222</v>
      </c>
      <c r="T14" s="273">
        <v>0.34027777777777773</v>
      </c>
      <c r="U14" s="273">
        <v>0.45</v>
      </c>
      <c r="V14" s="273">
        <v>0.47569444444444442</v>
      </c>
      <c r="W14" s="273">
        <v>0.4381944444444445</v>
      </c>
      <c r="X14" s="273">
        <v>0.35902777777777778</v>
      </c>
      <c r="Y14" s="273">
        <v>0.41180555555555554</v>
      </c>
      <c r="Z14" s="273">
        <v>0.28680555555555554</v>
      </c>
      <c r="AA14" s="273">
        <v>0.32430555555555557</v>
      </c>
      <c r="AB14" s="273">
        <v>0.50004629629629627</v>
      </c>
      <c r="AC14" s="273">
        <v>0.70624999999999993</v>
      </c>
      <c r="AD14" s="273">
        <v>0.52708333333333335</v>
      </c>
      <c r="AE14" s="273">
        <v>0.63888888888888895</v>
      </c>
      <c r="AF14" s="273">
        <v>0.56874999999999998</v>
      </c>
      <c r="AG14" s="273">
        <v>0.72222222222222221</v>
      </c>
      <c r="AH14" s="273">
        <v>0.60486111111111118</v>
      </c>
      <c r="AI14" s="273">
        <v>0.54513888888888895</v>
      </c>
      <c r="AJ14" s="273">
        <v>0.65277777777777779</v>
      </c>
      <c r="AK14" s="273">
        <v>0.58888888888888891</v>
      </c>
      <c r="AL14" s="273">
        <v>0.67847222222222225</v>
      </c>
      <c r="AM14" s="273">
        <v>0.73472222222222217</v>
      </c>
      <c r="AN14" s="273">
        <v>0.62291666666666667</v>
      </c>
      <c r="AO14" s="274">
        <v>0.24861111111111112</v>
      </c>
      <c r="AP14" s="275">
        <v>0.74861111111111101</v>
      </c>
      <c r="AQ14" s="276" t="s">
        <v>3491</v>
      </c>
      <c r="AS14" s="69">
        <f>VLOOKUP(AT14,id!$A:$C,3,0)</f>
        <v>294</v>
      </c>
      <c r="AT14" s="69" t="str">
        <f t="shared" si="0"/>
        <v>WalińskiMikołaj1978</v>
      </c>
      <c r="AU14" s="69" t="str">
        <f t="shared" si="1"/>
        <v>Waliński</v>
      </c>
      <c r="AV14" s="69" t="str">
        <f t="shared" si="2"/>
        <v>Mikołaj</v>
      </c>
      <c r="AW14" s="69">
        <f t="shared" si="3"/>
        <v>0</v>
      </c>
      <c r="AX14" s="69">
        <f t="shared" si="4"/>
        <v>1978</v>
      </c>
      <c r="AY14" s="69">
        <f t="shared" si="5"/>
        <v>83.311155735126917</v>
      </c>
      <c r="AZ14" s="69"/>
      <c r="BA14" s="69">
        <f t="shared" si="6"/>
        <v>0.99983064379551456</v>
      </c>
      <c r="BB14" s="69">
        <f t="shared" si="7"/>
        <v>1</v>
      </c>
      <c r="BC14" s="69">
        <f t="shared" si="8"/>
        <v>1</v>
      </c>
      <c r="BD14" s="69">
        <f t="shared" si="9"/>
        <v>1</v>
      </c>
    </row>
    <row r="15" spans="1:56">
      <c r="A15" s="277">
        <v>13</v>
      </c>
      <c r="B15" s="278">
        <v>13</v>
      </c>
      <c r="C15" s="278"/>
      <c r="D15" s="278">
        <v>1070</v>
      </c>
      <c r="E15" s="279" t="s">
        <v>388</v>
      </c>
      <c r="F15" s="279" t="s">
        <v>387</v>
      </c>
      <c r="G15" s="309">
        <v>1969</v>
      </c>
      <c r="H15" s="279" t="s">
        <v>3492</v>
      </c>
      <c r="I15" s="279" t="s">
        <v>386</v>
      </c>
      <c r="J15" s="278">
        <v>60</v>
      </c>
      <c r="K15" s="278">
        <v>25</v>
      </c>
      <c r="L15" s="278">
        <v>60</v>
      </c>
      <c r="M15" s="281">
        <v>0.47846064814814815</v>
      </c>
      <c r="N15" s="278">
        <v>0</v>
      </c>
      <c r="O15" s="281">
        <v>0.27083333333333331</v>
      </c>
      <c r="P15" s="281">
        <v>0.4680555555555555</v>
      </c>
      <c r="Q15" s="281">
        <v>0.30416666666666664</v>
      </c>
      <c r="R15" s="281">
        <v>0.38194444444444442</v>
      </c>
      <c r="S15" s="281">
        <v>0.4909722222222222</v>
      </c>
      <c r="T15" s="281">
        <v>0.34027777777777773</v>
      </c>
      <c r="U15" s="281">
        <v>0.45069444444444445</v>
      </c>
      <c r="V15" s="281">
        <v>0.47569444444444442</v>
      </c>
      <c r="W15" s="281">
        <v>0.4381944444444445</v>
      </c>
      <c r="X15" s="281">
        <v>0.35902777777777778</v>
      </c>
      <c r="Y15" s="281">
        <v>0.41180555555555554</v>
      </c>
      <c r="Z15" s="281">
        <v>0.28680555555555554</v>
      </c>
      <c r="AA15" s="281">
        <v>0.32430555555555557</v>
      </c>
      <c r="AB15" s="281">
        <v>0.50013888888888891</v>
      </c>
      <c r="AC15" s="281">
        <v>0.70624999999999993</v>
      </c>
      <c r="AD15" s="281">
        <v>0.52708333333333335</v>
      </c>
      <c r="AE15" s="281">
        <v>0.63888888888888895</v>
      </c>
      <c r="AF15" s="281">
        <v>0.56874999999999998</v>
      </c>
      <c r="AG15" s="281">
        <v>0.72222222222222221</v>
      </c>
      <c r="AH15" s="281">
        <v>0.60486111111111118</v>
      </c>
      <c r="AI15" s="281">
        <v>0.54513888888888895</v>
      </c>
      <c r="AJ15" s="281">
        <v>0.65277777777777779</v>
      </c>
      <c r="AK15" s="281">
        <v>0.58958333333333335</v>
      </c>
      <c r="AL15" s="281">
        <v>0.67847222222222225</v>
      </c>
      <c r="AM15" s="281">
        <v>0.73472222222222217</v>
      </c>
      <c r="AN15" s="281">
        <v>0.62291666666666667</v>
      </c>
      <c r="AO15" s="282">
        <v>0.74861111111111101</v>
      </c>
      <c r="AP15" s="283">
        <v>0.74861111111111101</v>
      </c>
      <c r="AQ15" s="284" t="s">
        <v>3491</v>
      </c>
      <c r="AS15" s="69">
        <f>VLOOKUP(AT15,id!$A:$C,3,0)</f>
        <v>78</v>
      </c>
      <c r="AT15" s="69" t="str">
        <f t="shared" si="0"/>
        <v>PotockiMirosław1969</v>
      </c>
      <c r="AU15" s="69" t="str">
        <f t="shared" si="1"/>
        <v>Potocki</v>
      </c>
      <c r="AV15" s="69" t="str">
        <f t="shared" si="2"/>
        <v>Mirosław</v>
      </c>
      <c r="AW15" s="69" t="str">
        <f t="shared" si="3"/>
        <v>GREY WOLF</v>
      </c>
      <c r="AX15" s="69">
        <f t="shared" si="4"/>
        <v>1969</v>
      </c>
      <c r="AY15" s="69">
        <f t="shared" si="5"/>
        <v>83.299063838022221</v>
      </c>
      <c r="AZ15" s="69"/>
      <c r="BA15" s="69">
        <f t="shared" si="6"/>
        <v>0.99985485860809398</v>
      </c>
      <c r="BB15" s="69">
        <f t="shared" si="7"/>
        <v>1</v>
      </c>
      <c r="BC15" s="69">
        <f t="shared" si="8"/>
        <v>1</v>
      </c>
      <c r="BD15" s="69">
        <f t="shared" si="9"/>
        <v>1</v>
      </c>
    </row>
    <row r="16" spans="1:56">
      <c r="A16" s="269">
        <v>14</v>
      </c>
      <c r="B16" s="270">
        <v>14</v>
      </c>
      <c r="C16" s="270"/>
      <c r="D16" s="270">
        <v>1092</v>
      </c>
      <c r="E16" s="271" t="s">
        <v>1517</v>
      </c>
      <c r="F16" s="271" t="s">
        <v>1362</v>
      </c>
      <c r="G16" s="270">
        <v>1989</v>
      </c>
      <c r="H16" s="271" t="s">
        <v>3707</v>
      </c>
      <c r="I16" s="271" t="s">
        <v>4570</v>
      </c>
      <c r="J16" s="270">
        <v>60</v>
      </c>
      <c r="K16" s="270">
        <v>25</v>
      </c>
      <c r="L16" s="270">
        <v>60</v>
      </c>
      <c r="M16" s="273">
        <v>0.48069444444444448</v>
      </c>
      <c r="N16" s="270">
        <v>0</v>
      </c>
      <c r="O16" s="273">
        <v>0.27083333333333331</v>
      </c>
      <c r="P16" s="273">
        <v>0.35347222222222219</v>
      </c>
      <c r="Q16" s="273">
        <v>0.45347222222222222</v>
      </c>
      <c r="R16" s="273">
        <v>0.37708333333333338</v>
      </c>
      <c r="S16" s="273">
        <v>0.28194444444444444</v>
      </c>
      <c r="T16" s="273">
        <v>0.41805555555555557</v>
      </c>
      <c r="U16" s="273">
        <v>0.31111111111111112</v>
      </c>
      <c r="V16" s="273">
        <v>0.3611111111111111</v>
      </c>
      <c r="W16" s="273">
        <v>0.3</v>
      </c>
      <c r="X16" s="273">
        <v>0.40069444444444446</v>
      </c>
      <c r="Y16" s="273">
        <v>0.33333333333333331</v>
      </c>
      <c r="Z16" s="273">
        <v>0.47083333333333338</v>
      </c>
      <c r="AA16" s="273">
        <v>0.43194444444444446</v>
      </c>
      <c r="AB16" s="273">
        <v>0.48666666666666664</v>
      </c>
      <c r="AC16" s="273">
        <v>0.60763888888888895</v>
      </c>
      <c r="AD16" s="273">
        <v>0.55625000000000002</v>
      </c>
      <c r="AE16" s="273">
        <v>0.67847222222222225</v>
      </c>
      <c r="AF16" s="273">
        <v>0.51250000000000007</v>
      </c>
      <c r="AG16" s="273">
        <v>0.59236111111111112</v>
      </c>
      <c r="AH16" s="273">
        <v>0.72013888888888899</v>
      </c>
      <c r="AI16" s="273">
        <v>0.53402777777777777</v>
      </c>
      <c r="AJ16" s="273">
        <v>0.66388888888888886</v>
      </c>
      <c r="AK16" s="273">
        <v>0.73333333333333339</v>
      </c>
      <c r="AL16" s="273">
        <v>0.63472222222222219</v>
      </c>
      <c r="AM16" s="273">
        <v>0.57777777777777783</v>
      </c>
      <c r="AN16" s="273">
        <v>0.6958333333333333</v>
      </c>
      <c r="AO16" s="274">
        <v>0.25069444444444444</v>
      </c>
      <c r="AP16" s="275">
        <v>0.75138888888888899</v>
      </c>
      <c r="AQ16" s="276" t="s">
        <v>3491</v>
      </c>
      <c r="AS16" s="69">
        <f>VLOOKUP(AT16,id!$A:$C,3,0)</f>
        <v>1</v>
      </c>
      <c r="AT16" s="69" t="str">
        <f t="shared" si="0"/>
        <v>WesołowskiStefan1989</v>
      </c>
      <c r="AU16" s="69" t="str">
        <f t="shared" si="1"/>
        <v>Wesołowski</v>
      </c>
      <c r="AV16" s="69" t="str">
        <f t="shared" si="2"/>
        <v>Stefan</v>
      </c>
      <c r="AW16" s="69" t="str">
        <f t="shared" si="3"/>
        <v>Cobra Rajd Team</v>
      </c>
      <c r="AX16" s="69">
        <f t="shared" si="4"/>
        <v>1989</v>
      </c>
      <c r="AY16" s="69">
        <f t="shared" si="5"/>
        <v>82.911971491861706</v>
      </c>
      <c r="AZ16" s="69"/>
      <c r="BA16" s="69">
        <f t="shared" si="6"/>
        <v>0.99535298083405555</v>
      </c>
      <c r="BB16" s="69">
        <f t="shared" si="7"/>
        <v>1</v>
      </c>
      <c r="BC16" s="69">
        <f t="shared" si="8"/>
        <v>1</v>
      </c>
      <c r="BD16" s="69">
        <f t="shared" si="9"/>
        <v>1</v>
      </c>
    </row>
    <row r="17" spans="1:56">
      <c r="A17" s="277">
        <v>15</v>
      </c>
      <c r="B17" s="278">
        <v>15</v>
      </c>
      <c r="C17" s="278"/>
      <c r="D17" s="278">
        <v>1004</v>
      </c>
      <c r="E17" s="279" t="s">
        <v>390</v>
      </c>
      <c r="F17" s="279" t="s">
        <v>389</v>
      </c>
      <c r="G17" s="278">
        <v>1971</v>
      </c>
      <c r="H17" s="279" t="s">
        <v>3492</v>
      </c>
      <c r="I17" s="279" t="s">
        <v>3499</v>
      </c>
      <c r="J17" s="278">
        <v>60</v>
      </c>
      <c r="K17" s="278">
        <v>25</v>
      </c>
      <c r="L17" s="278">
        <v>60</v>
      </c>
      <c r="M17" s="281">
        <v>0.48351851851851851</v>
      </c>
      <c r="N17" s="278">
        <v>0</v>
      </c>
      <c r="O17" s="281">
        <v>0.27083333333333331</v>
      </c>
      <c r="P17" s="281">
        <v>0.46597222222222223</v>
      </c>
      <c r="Q17" s="281">
        <v>0.7993055555555556</v>
      </c>
      <c r="R17" s="281">
        <v>0.88263888888888886</v>
      </c>
      <c r="S17" s="281">
        <v>0.9902777777777777</v>
      </c>
      <c r="T17" s="281">
        <v>0.83680555555555547</v>
      </c>
      <c r="U17" s="281">
        <v>0.94791666666666663</v>
      </c>
      <c r="V17" s="281">
        <v>0.97569444444444453</v>
      </c>
      <c r="W17" s="281">
        <v>0.93472222222222223</v>
      </c>
      <c r="X17" s="281">
        <v>0.85416666666666663</v>
      </c>
      <c r="Y17" s="281">
        <v>0.90763888888888899</v>
      </c>
      <c r="Z17" s="281">
        <v>0.78472222222222221</v>
      </c>
      <c r="AA17" s="281">
        <v>0.82500000000000007</v>
      </c>
      <c r="AB17" s="281">
        <v>0.50011574074074072</v>
      </c>
      <c r="AC17" s="281">
        <v>0.61527777777777781</v>
      </c>
      <c r="AD17" s="281">
        <v>0.56111111111111112</v>
      </c>
      <c r="AE17" s="281">
        <v>0.68125000000000002</v>
      </c>
      <c r="AF17" s="281">
        <v>0.52708333333333335</v>
      </c>
      <c r="AG17" s="281">
        <v>0.59791666666666665</v>
      </c>
      <c r="AH17" s="281">
        <v>0.71944444444444444</v>
      </c>
      <c r="AI17" s="281">
        <v>0.54236111111111118</v>
      </c>
      <c r="AJ17" s="281">
        <v>0.63055555555555554</v>
      </c>
      <c r="AK17" s="281">
        <v>0.73541666666666661</v>
      </c>
      <c r="AL17" s="281">
        <v>0.65625</v>
      </c>
      <c r="AM17" s="281">
        <v>0.58611111111111114</v>
      </c>
      <c r="AN17" s="281">
        <v>0.69861111111111107</v>
      </c>
      <c r="AO17" s="282">
        <v>0.75347222222222221</v>
      </c>
      <c r="AP17" s="283">
        <v>0.75416666666666676</v>
      </c>
      <c r="AQ17" s="284" t="s">
        <v>3491</v>
      </c>
      <c r="AS17" s="69">
        <f>VLOOKUP(AT17,id!$A:$C,3,0)</f>
        <v>57</v>
      </c>
      <c r="AT17" s="69" t="str">
        <f t="shared" si="0"/>
        <v>BagińskiOlgierd1971</v>
      </c>
      <c r="AU17" s="69" t="str">
        <f t="shared" si="1"/>
        <v>Bagiński</v>
      </c>
      <c r="AV17" s="69" t="str">
        <f t="shared" si="2"/>
        <v>Olgierd</v>
      </c>
      <c r="AW17" s="69" t="str">
        <f t="shared" si="3"/>
        <v>NORDA Active Team</v>
      </c>
      <c r="AX17" s="69">
        <f t="shared" si="4"/>
        <v>1971</v>
      </c>
      <c r="AY17" s="69">
        <f t="shared" si="5"/>
        <v>82.427709689774048</v>
      </c>
      <c r="AZ17" s="69"/>
      <c r="BA17" s="69">
        <f t="shared" si="6"/>
        <v>0.99415932592876299</v>
      </c>
      <c r="BB17" s="69">
        <f t="shared" si="7"/>
        <v>1</v>
      </c>
      <c r="BC17" s="69">
        <f t="shared" si="8"/>
        <v>1</v>
      </c>
      <c r="BD17" s="69">
        <f t="shared" si="9"/>
        <v>1</v>
      </c>
    </row>
    <row r="18" spans="1:56">
      <c r="A18" s="269">
        <v>16</v>
      </c>
      <c r="B18" s="270">
        <v>16</v>
      </c>
      <c r="C18" s="270"/>
      <c r="D18" s="270">
        <v>1080</v>
      </c>
      <c r="E18" s="271" t="s">
        <v>5231</v>
      </c>
      <c r="F18" s="271" t="s">
        <v>4432</v>
      </c>
      <c r="G18" s="270">
        <v>1984</v>
      </c>
      <c r="H18" s="271" t="s">
        <v>5232</v>
      </c>
      <c r="I18" s="271" t="s">
        <v>5233</v>
      </c>
      <c r="J18" s="270">
        <v>60</v>
      </c>
      <c r="K18" s="270">
        <v>25</v>
      </c>
      <c r="L18" s="270">
        <v>60</v>
      </c>
      <c r="M18" s="273">
        <v>0.48379629629629628</v>
      </c>
      <c r="N18" s="270">
        <v>0</v>
      </c>
      <c r="O18" s="273">
        <v>0.27083333333333331</v>
      </c>
      <c r="P18" s="273">
        <v>0.46597222222222223</v>
      </c>
      <c r="Q18" s="273">
        <v>0.29930555555555555</v>
      </c>
      <c r="R18" s="273">
        <v>0.3833333333333333</v>
      </c>
      <c r="S18" s="273">
        <v>0.4909722222222222</v>
      </c>
      <c r="T18" s="273">
        <v>0.33749999999999997</v>
      </c>
      <c r="U18" s="273">
        <v>0.44791666666666669</v>
      </c>
      <c r="V18" s="273">
        <v>0.47569444444444442</v>
      </c>
      <c r="W18" s="273">
        <v>0.43472222222222223</v>
      </c>
      <c r="X18" s="273">
        <v>0.35416666666666669</v>
      </c>
      <c r="Y18" s="273">
        <v>0.40763888888888888</v>
      </c>
      <c r="Z18" s="273">
        <v>0.28472222222222221</v>
      </c>
      <c r="AA18" s="273">
        <v>0.32500000000000001</v>
      </c>
      <c r="AB18" s="273">
        <v>0.5</v>
      </c>
      <c r="AC18" s="273">
        <v>0.4909722222222222</v>
      </c>
      <c r="AD18" s="273">
        <v>0.56111111111111112</v>
      </c>
      <c r="AE18" s="273">
        <v>0.68194444444444446</v>
      </c>
      <c r="AF18" s="273">
        <v>0.52708333333333335</v>
      </c>
      <c r="AG18" s="273">
        <v>0.59861111111111109</v>
      </c>
      <c r="AH18" s="273">
        <v>0.71944444444444444</v>
      </c>
      <c r="AI18" s="273">
        <v>0.54236111111111118</v>
      </c>
      <c r="AJ18" s="273">
        <v>0.63124999999999998</v>
      </c>
      <c r="AK18" s="273">
        <v>0.73611111111111116</v>
      </c>
      <c r="AL18" s="273">
        <v>0.65625</v>
      </c>
      <c r="AM18" s="273">
        <v>0.58611111111111114</v>
      </c>
      <c r="AN18" s="273">
        <v>0.69791666666666663</v>
      </c>
      <c r="AO18" s="274">
        <v>0.75347222222222221</v>
      </c>
      <c r="AP18" s="275">
        <v>0.75416666666666676</v>
      </c>
      <c r="AQ18" s="276" t="s">
        <v>3491</v>
      </c>
      <c r="AS18" s="69">
        <f>VLOOKUP(AT18,id!$A:$C,3,0)</f>
        <v>295</v>
      </c>
      <c r="AT18" s="69" t="str">
        <f t="shared" si="0"/>
        <v>StolcDawid1984</v>
      </c>
      <c r="AU18" s="69" t="str">
        <f>PROPER(E18)</f>
        <v>Stolc</v>
      </c>
      <c r="AV18" s="69" t="str">
        <f>PROPER(F18)</f>
        <v>Dawid</v>
      </c>
      <c r="AW18" s="69" t="str">
        <f t="shared" si="3"/>
        <v>Majbike TEAM</v>
      </c>
      <c r="AX18" s="69">
        <f t="shared" si="4"/>
        <v>1984</v>
      </c>
      <c r="AY18" s="69">
        <f t="shared" si="5"/>
        <v>82.380382775119642</v>
      </c>
      <c r="AZ18" s="69"/>
      <c r="BA18" s="69">
        <f t="shared" si="6"/>
        <v>0.99942583732057422</v>
      </c>
      <c r="BB18" s="69">
        <f t="shared" si="7"/>
        <v>1</v>
      </c>
      <c r="BC18" s="69">
        <f t="shared" si="8"/>
        <v>1</v>
      </c>
      <c r="BD18" s="69">
        <f t="shared" si="9"/>
        <v>1</v>
      </c>
    </row>
    <row r="19" spans="1:56">
      <c r="A19" s="277">
        <v>17</v>
      </c>
      <c r="B19" s="278">
        <v>17</v>
      </c>
      <c r="C19" s="278"/>
      <c r="D19" s="278">
        <v>1073</v>
      </c>
      <c r="E19" s="279" t="s">
        <v>431</v>
      </c>
      <c r="F19" s="279" t="s">
        <v>274</v>
      </c>
      <c r="G19" s="278">
        <v>1983</v>
      </c>
      <c r="H19" s="279" t="s">
        <v>282</v>
      </c>
      <c r="I19" s="279"/>
      <c r="J19" s="278">
        <v>60</v>
      </c>
      <c r="K19" s="278">
        <v>25</v>
      </c>
      <c r="L19" s="278">
        <v>60</v>
      </c>
      <c r="M19" s="281">
        <v>0.51395833333333341</v>
      </c>
      <c r="N19" s="278">
        <v>0</v>
      </c>
      <c r="O19" s="281">
        <v>0.27083333333333331</v>
      </c>
      <c r="P19" s="281">
        <v>0.37361111111111112</v>
      </c>
      <c r="Q19" s="281">
        <v>0.47222222222222227</v>
      </c>
      <c r="R19" s="281">
        <v>0.39999999999999997</v>
      </c>
      <c r="S19" s="281">
        <v>0.29166666666666669</v>
      </c>
      <c r="T19" s="281">
        <v>0.44097222222222227</v>
      </c>
      <c r="U19" s="281">
        <v>0.32430555555555557</v>
      </c>
      <c r="V19" s="281">
        <v>0.38194444444444442</v>
      </c>
      <c r="W19" s="281">
        <v>0.31041666666666667</v>
      </c>
      <c r="X19" s="281">
        <v>0.42569444444444443</v>
      </c>
      <c r="Y19" s="281">
        <v>0.34722222222222227</v>
      </c>
      <c r="Z19" s="281">
        <v>0.49027777777777781</v>
      </c>
      <c r="AA19" s="281">
        <v>0.45347222222222222</v>
      </c>
      <c r="AB19" s="281">
        <v>0.50510416666666669</v>
      </c>
      <c r="AC19" s="281">
        <v>0.63541666666666663</v>
      </c>
      <c r="AD19" s="281">
        <v>0.52708333333333335</v>
      </c>
      <c r="AE19" s="281">
        <v>0.70347222222222217</v>
      </c>
      <c r="AF19" s="281">
        <v>0.56597222222222221</v>
      </c>
      <c r="AG19" s="281">
        <v>0.75694444444444453</v>
      </c>
      <c r="AH19" s="281">
        <v>0.67222222222222217</v>
      </c>
      <c r="AI19" s="281">
        <v>0.54652777777777783</v>
      </c>
      <c r="AJ19" s="281">
        <v>0.65</v>
      </c>
      <c r="AK19" s="281">
        <v>0.62083333333333335</v>
      </c>
      <c r="AL19" s="281">
        <v>0.73263888888888884</v>
      </c>
      <c r="AM19" s="281">
        <v>0.76736111111111116</v>
      </c>
      <c r="AN19" s="281">
        <v>0.68888888888888899</v>
      </c>
      <c r="AO19" s="282">
        <v>0.78402777777777777</v>
      </c>
      <c r="AP19" s="283">
        <v>0.78472222222222221</v>
      </c>
      <c r="AQ19" s="284" t="s">
        <v>3491</v>
      </c>
      <c r="AS19" s="69">
        <f>VLOOKUP(AT19,id!$A:$C,3,0)</f>
        <v>109</v>
      </c>
      <c r="AT19" s="69" t="str">
        <f t="shared" si="0"/>
        <v>RuchlickiStanisław1983</v>
      </c>
      <c r="AU19" s="69" t="str">
        <f t="shared" ref="AU19:AU57" si="10">E19</f>
        <v>Ruchlicki</v>
      </c>
      <c r="AV19" s="69" t="str">
        <f t="shared" ref="AV19:AV57" si="11">F19</f>
        <v>Stanisław</v>
      </c>
      <c r="AW19" s="69">
        <f t="shared" si="3"/>
        <v>0</v>
      </c>
      <c r="AX19" s="69">
        <f t="shared" si="4"/>
        <v>1983</v>
      </c>
      <c r="AY19" s="69">
        <f t="shared" si="5"/>
        <v>77.545827140476533</v>
      </c>
      <c r="AZ19" s="69"/>
      <c r="BA19" s="69">
        <f t="shared" si="6"/>
        <v>0.94131423681484472</v>
      </c>
      <c r="BB19" s="69">
        <f t="shared" si="7"/>
        <v>1</v>
      </c>
      <c r="BC19" s="69">
        <f t="shared" si="8"/>
        <v>1</v>
      </c>
      <c r="BD19" s="69">
        <f t="shared" si="9"/>
        <v>1</v>
      </c>
    </row>
    <row r="20" spans="1:56">
      <c r="A20" s="269">
        <v>18</v>
      </c>
      <c r="B20" s="270">
        <v>18</v>
      </c>
      <c r="C20" s="270"/>
      <c r="D20" s="270">
        <v>1023</v>
      </c>
      <c r="E20" s="271" t="s">
        <v>657</v>
      </c>
      <c r="F20" s="271" t="s">
        <v>88</v>
      </c>
      <c r="G20" s="270">
        <v>1972</v>
      </c>
      <c r="H20" s="271" t="s">
        <v>5234</v>
      </c>
      <c r="I20" s="271" t="s">
        <v>656</v>
      </c>
      <c r="J20" s="270">
        <v>60</v>
      </c>
      <c r="K20" s="270">
        <v>25</v>
      </c>
      <c r="L20" s="270">
        <v>60</v>
      </c>
      <c r="M20" s="273">
        <v>0.52158564814814812</v>
      </c>
      <c r="N20" s="270">
        <v>0</v>
      </c>
      <c r="O20" s="273">
        <v>0.27083333333333331</v>
      </c>
      <c r="P20" s="273">
        <v>0.46736111111111112</v>
      </c>
      <c r="Q20" s="273">
        <v>0.29930555555555555</v>
      </c>
      <c r="R20" s="273">
        <v>0.38055555555555554</v>
      </c>
      <c r="S20" s="273">
        <v>0.49652777777777773</v>
      </c>
      <c r="T20" s="273">
        <v>0.33333333333333331</v>
      </c>
      <c r="U20" s="273">
        <v>0.45277777777777778</v>
      </c>
      <c r="V20" s="273">
        <v>0.4777777777777778</v>
      </c>
      <c r="W20" s="273">
        <v>0.4381944444444445</v>
      </c>
      <c r="X20" s="273">
        <v>0.35347222222222219</v>
      </c>
      <c r="Y20" s="273">
        <v>0.41111111111111115</v>
      </c>
      <c r="Z20" s="273">
        <v>0.28402777777777777</v>
      </c>
      <c r="AA20" s="273">
        <v>0.31736111111111115</v>
      </c>
      <c r="AB20" s="273">
        <v>0.50686342592592593</v>
      </c>
      <c r="AC20" s="273">
        <v>0.60555555555555551</v>
      </c>
      <c r="AD20" s="273">
        <v>0.54999999999999993</v>
      </c>
      <c r="AE20" s="273">
        <v>0.68541666666666667</v>
      </c>
      <c r="AF20" s="273">
        <v>0.77361111111111114</v>
      </c>
      <c r="AG20" s="273">
        <v>0.59027777777777779</v>
      </c>
      <c r="AH20" s="273">
        <v>0.72499999999999998</v>
      </c>
      <c r="AI20" s="273">
        <v>0.52986111111111112</v>
      </c>
      <c r="AJ20" s="273">
        <v>0.66875000000000007</v>
      </c>
      <c r="AK20" s="273">
        <v>0.73958333333333337</v>
      </c>
      <c r="AL20" s="273">
        <v>0.6381944444444444</v>
      </c>
      <c r="AM20" s="273">
        <v>0.57430555555555551</v>
      </c>
      <c r="AN20" s="273">
        <v>0.70416666666666661</v>
      </c>
      <c r="AO20" s="274">
        <v>0.29166666666666669</v>
      </c>
      <c r="AP20" s="275">
        <v>0.79236111111111107</v>
      </c>
      <c r="AQ20" s="276" t="s">
        <v>3491</v>
      </c>
      <c r="AS20" s="69">
        <f>VLOOKUP(AT20,id!$A:$C,3,0)</f>
        <v>79</v>
      </c>
      <c r="AT20" s="69" t="str">
        <f t="shared" si="0"/>
        <v>ĆwirkoSławomir1972</v>
      </c>
      <c r="AU20" s="69" t="str">
        <f t="shared" si="10"/>
        <v>Ćwirko</v>
      </c>
      <c r="AV20" s="69" t="str">
        <f t="shared" si="11"/>
        <v>Sławomir</v>
      </c>
      <c r="AW20" s="69" t="str">
        <f t="shared" si="3"/>
        <v>STOPA Słupsk</v>
      </c>
      <c r="AX20" s="69">
        <f t="shared" si="4"/>
        <v>1972</v>
      </c>
      <c r="AY20" s="69">
        <f t="shared" si="5"/>
        <v>76.411849550649094</v>
      </c>
      <c r="AZ20" s="69"/>
      <c r="BA20" s="69">
        <f t="shared" si="6"/>
        <v>0.98537667813158791</v>
      </c>
      <c r="BB20" s="69">
        <f t="shared" si="7"/>
        <v>1</v>
      </c>
      <c r="BC20" s="69">
        <f t="shared" si="8"/>
        <v>1</v>
      </c>
      <c r="BD20" s="69">
        <f t="shared" si="9"/>
        <v>1</v>
      </c>
    </row>
    <row r="21" spans="1:56">
      <c r="A21" s="277">
        <v>19</v>
      </c>
      <c r="B21" s="278">
        <v>19</v>
      </c>
      <c r="C21" s="278"/>
      <c r="D21" s="278">
        <v>1041</v>
      </c>
      <c r="E21" s="279" t="s">
        <v>1209</v>
      </c>
      <c r="F21" s="279" t="s">
        <v>264</v>
      </c>
      <c r="G21" s="278">
        <v>1977</v>
      </c>
      <c r="H21" s="279" t="s">
        <v>3500</v>
      </c>
      <c r="I21" s="279" t="s">
        <v>4022</v>
      </c>
      <c r="J21" s="278">
        <v>60</v>
      </c>
      <c r="K21" s="278">
        <v>25</v>
      </c>
      <c r="L21" s="278">
        <v>60</v>
      </c>
      <c r="M21" s="281">
        <v>0.52162037037037035</v>
      </c>
      <c r="N21" s="278">
        <v>0</v>
      </c>
      <c r="O21" s="281">
        <v>0.27083333333333331</v>
      </c>
      <c r="P21" s="281">
        <v>0.46736111111111112</v>
      </c>
      <c r="Q21" s="281">
        <v>0.29930555555555555</v>
      </c>
      <c r="R21" s="281">
        <v>0.38055555555555554</v>
      </c>
      <c r="S21" s="281">
        <v>0.49652777777777773</v>
      </c>
      <c r="T21" s="281">
        <v>0.33333333333333331</v>
      </c>
      <c r="U21" s="281">
        <v>0.45277777777777778</v>
      </c>
      <c r="V21" s="281">
        <v>0.4770833333333333</v>
      </c>
      <c r="W21" s="281">
        <v>0.4381944444444445</v>
      </c>
      <c r="X21" s="281">
        <v>0.35347222222222219</v>
      </c>
      <c r="Y21" s="281">
        <v>0.41111111111111115</v>
      </c>
      <c r="Z21" s="281">
        <v>0.28402777777777777</v>
      </c>
      <c r="AA21" s="281">
        <v>0.31736111111111115</v>
      </c>
      <c r="AB21" s="281">
        <v>0.50636574074074081</v>
      </c>
      <c r="AC21" s="281">
        <v>0.60555555555555551</v>
      </c>
      <c r="AD21" s="281">
        <v>0.54999999999999993</v>
      </c>
      <c r="AE21" s="281">
        <v>0.68541666666666667</v>
      </c>
      <c r="AF21" s="281">
        <v>0.77361111111111114</v>
      </c>
      <c r="AG21" s="281">
        <v>0.59027777777777779</v>
      </c>
      <c r="AH21" s="281">
        <v>0.72499999999999998</v>
      </c>
      <c r="AI21" s="281">
        <v>0.52916666666666667</v>
      </c>
      <c r="AJ21" s="281">
        <v>0.67152777777777783</v>
      </c>
      <c r="AK21" s="281">
        <v>0.7402777777777777</v>
      </c>
      <c r="AL21" s="281">
        <v>0.6381944444444444</v>
      </c>
      <c r="AM21" s="281">
        <v>0.57361111111111118</v>
      </c>
      <c r="AN21" s="281">
        <v>0.70416666666666661</v>
      </c>
      <c r="AO21" s="282">
        <v>0.29166666666666669</v>
      </c>
      <c r="AP21" s="283">
        <v>0.79236111111111107</v>
      </c>
      <c r="AQ21" s="284" t="s">
        <v>3491</v>
      </c>
      <c r="AS21" s="69">
        <f>VLOOKUP(AT21,id!$A:$C,3,0)</f>
        <v>12</v>
      </c>
      <c r="AT21" s="69" t="str">
        <f t="shared" si="0"/>
        <v>KowalZbigniew1977</v>
      </c>
      <c r="AU21" s="69" t="str">
        <f t="shared" si="10"/>
        <v>Kowal</v>
      </c>
      <c r="AV21" s="69" t="str">
        <f t="shared" si="11"/>
        <v>Zbigniew</v>
      </c>
      <c r="AW21" s="69" t="str">
        <f t="shared" si="3"/>
        <v>Stopa Słupsk</v>
      </c>
      <c r="AX21" s="69">
        <f t="shared" si="4"/>
        <v>1977</v>
      </c>
      <c r="AY21" s="69">
        <f t="shared" si="5"/>
        <v>76.406763113517385</v>
      </c>
      <c r="AZ21" s="69"/>
      <c r="BA21" s="69">
        <f t="shared" si="6"/>
        <v>0.99993343392207334</v>
      </c>
      <c r="BB21" s="69">
        <f t="shared" si="7"/>
        <v>1</v>
      </c>
      <c r="BC21" s="69">
        <f t="shared" si="8"/>
        <v>1</v>
      </c>
      <c r="BD21" s="69">
        <f t="shared" si="9"/>
        <v>1</v>
      </c>
    </row>
    <row r="22" spans="1:56">
      <c r="A22" s="269">
        <v>20</v>
      </c>
      <c r="B22" s="270">
        <v>20</v>
      </c>
      <c r="C22" s="270"/>
      <c r="D22" s="270">
        <v>1033</v>
      </c>
      <c r="E22" s="271" t="s">
        <v>4724</v>
      </c>
      <c r="F22" s="271" t="s">
        <v>16</v>
      </c>
      <c r="G22" s="270">
        <v>1977</v>
      </c>
      <c r="H22" s="271" t="s">
        <v>3492</v>
      </c>
      <c r="I22" s="271" t="s">
        <v>5235</v>
      </c>
      <c r="J22" s="270">
        <v>60</v>
      </c>
      <c r="K22" s="270">
        <v>25</v>
      </c>
      <c r="L22" s="270">
        <v>60</v>
      </c>
      <c r="M22" s="273">
        <v>0.52165509259259257</v>
      </c>
      <c r="N22" s="270">
        <v>0</v>
      </c>
      <c r="O22" s="273">
        <v>0.27083333333333331</v>
      </c>
      <c r="P22" s="273">
        <v>0.46736111111111112</v>
      </c>
      <c r="Q22" s="273">
        <v>0.29930555555555555</v>
      </c>
      <c r="R22" s="273">
        <v>0.38055555555555554</v>
      </c>
      <c r="S22" s="273">
        <v>0.49652777777777773</v>
      </c>
      <c r="T22" s="273">
        <v>0.33333333333333331</v>
      </c>
      <c r="U22" s="273">
        <v>0.45277777777777778</v>
      </c>
      <c r="V22" s="273">
        <v>0.4777777777777778</v>
      </c>
      <c r="W22" s="273">
        <v>0.4381944444444445</v>
      </c>
      <c r="X22" s="273">
        <v>0.35347222222222219</v>
      </c>
      <c r="Y22" s="273">
        <v>0.41111111111111115</v>
      </c>
      <c r="Z22" s="273">
        <v>0.28472222222222221</v>
      </c>
      <c r="AA22" s="273">
        <v>0.31736111111111115</v>
      </c>
      <c r="AB22" s="273">
        <v>0.50642361111111112</v>
      </c>
      <c r="AC22" s="273">
        <v>0.60555555555555551</v>
      </c>
      <c r="AD22" s="273">
        <v>0.55069444444444449</v>
      </c>
      <c r="AE22" s="273">
        <v>0.68541666666666667</v>
      </c>
      <c r="AF22" s="273">
        <v>0.77430555555555547</v>
      </c>
      <c r="AG22" s="273">
        <v>0.59027777777777779</v>
      </c>
      <c r="AH22" s="273">
        <v>0.72569444444444453</v>
      </c>
      <c r="AI22" s="273">
        <v>0.52986111111111112</v>
      </c>
      <c r="AJ22" s="273">
        <v>0.6694444444444444</v>
      </c>
      <c r="AK22" s="273">
        <v>0.7402777777777777</v>
      </c>
      <c r="AL22" s="273">
        <v>0.6381944444444444</v>
      </c>
      <c r="AM22" s="273">
        <v>0.57361111111111118</v>
      </c>
      <c r="AN22" s="273">
        <v>0.70416666666666661</v>
      </c>
      <c r="AO22" s="274">
        <v>0.29166666666666669</v>
      </c>
      <c r="AP22" s="275">
        <v>0.79236111111111107</v>
      </c>
      <c r="AQ22" s="276" t="s">
        <v>3491</v>
      </c>
      <c r="AS22" s="69">
        <f>VLOOKUP(AT22,id!$A:$C,3,0)</f>
        <v>296</v>
      </c>
      <c r="AT22" s="69" t="str">
        <f t="shared" si="0"/>
        <v>GoździewiczPaweł1977</v>
      </c>
      <c r="AU22" s="69" t="str">
        <f t="shared" si="10"/>
        <v>Goździewicz</v>
      </c>
      <c r="AV22" s="69" t="str">
        <f t="shared" si="11"/>
        <v>Paweł</v>
      </c>
      <c r="AW22" s="69" t="str">
        <f t="shared" si="3"/>
        <v>biegamyrazem Gdynia</v>
      </c>
      <c r="AX22" s="69">
        <f t="shared" si="4"/>
        <v>1977</v>
      </c>
      <c r="AY22" s="69">
        <f t="shared" si="5"/>
        <v>76.401677353508944</v>
      </c>
      <c r="AZ22" s="69"/>
      <c r="BA22" s="69">
        <f t="shared" si="6"/>
        <v>0.99993343835282111</v>
      </c>
      <c r="BB22" s="69">
        <f t="shared" si="7"/>
        <v>1</v>
      </c>
      <c r="BC22" s="69">
        <f t="shared" si="8"/>
        <v>1</v>
      </c>
      <c r="BD22" s="69">
        <f t="shared" si="9"/>
        <v>1</v>
      </c>
    </row>
    <row r="23" spans="1:56">
      <c r="A23" s="277">
        <v>21</v>
      </c>
      <c r="B23" s="278">
        <v>21</v>
      </c>
      <c r="C23" s="278"/>
      <c r="D23" s="278">
        <v>1040</v>
      </c>
      <c r="E23" s="279" t="s">
        <v>4906</v>
      </c>
      <c r="F23" s="279" t="s">
        <v>44</v>
      </c>
      <c r="G23" s="278">
        <v>1979</v>
      </c>
      <c r="H23" s="279" t="s">
        <v>3500</v>
      </c>
      <c r="I23" s="279" t="s">
        <v>4022</v>
      </c>
      <c r="J23" s="278">
        <v>60</v>
      </c>
      <c r="K23" s="278">
        <v>25</v>
      </c>
      <c r="L23" s="278">
        <v>60</v>
      </c>
      <c r="M23" s="281">
        <v>0.52483796296296303</v>
      </c>
      <c r="N23" s="278">
        <v>0</v>
      </c>
      <c r="O23" s="281">
        <v>0.27083333333333331</v>
      </c>
      <c r="P23" s="281">
        <v>0.46736111111111112</v>
      </c>
      <c r="Q23" s="281">
        <v>0.29930555555555555</v>
      </c>
      <c r="R23" s="281">
        <v>0.38055555555555554</v>
      </c>
      <c r="S23" s="281">
        <v>0.49652777777777773</v>
      </c>
      <c r="T23" s="281">
        <v>0.33333333333333331</v>
      </c>
      <c r="U23" s="281">
        <v>0.45277777777777778</v>
      </c>
      <c r="V23" s="281">
        <v>0.4777777777777778</v>
      </c>
      <c r="W23" s="281">
        <v>0.4381944444444445</v>
      </c>
      <c r="X23" s="281">
        <v>0.35347222222222219</v>
      </c>
      <c r="Y23" s="281">
        <v>0.41111111111111115</v>
      </c>
      <c r="Z23" s="281">
        <v>0.28402777777777777</v>
      </c>
      <c r="AA23" s="281">
        <v>0.31736111111111115</v>
      </c>
      <c r="AB23" s="281">
        <v>0.50658564814814822</v>
      </c>
      <c r="AC23" s="281">
        <v>0.60555555555555551</v>
      </c>
      <c r="AD23" s="281">
        <v>0.54999999999999993</v>
      </c>
      <c r="AE23" s="281">
        <v>0.68541666666666667</v>
      </c>
      <c r="AF23" s="281">
        <v>0.77430555555555547</v>
      </c>
      <c r="AG23" s="281">
        <v>0.59027777777777779</v>
      </c>
      <c r="AH23" s="281">
        <v>0.72569444444444453</v>
      </c>
      <c r="AI23" s="281">
        <v>0.52986111111111112</v>
      </c>
      <c r="AJ23" s="281">
        <v>0.66875000000000007</v>
      </c>
      <c r="AK23" s="281">
        <v>0.7402777777777777</v>
      </c>
      <c r="AL23" s="281">
        <v>0.6381944444444444</v>
      </c>
      <c r="AM23" s="281">
        <v>0.57361111111111118</v>
      </c>
      <c r="AN23" s="281">
        <v>0.70416666666666661</v>
      </c>
      <c r="AO23" s="282">
        <v>0.29166666666666669</v>
      </c>
      <c r="AP23" s="283">
        <v>0.79513888888888884</v>
      </c>
      <c r="AQ23" s="284" t="s">
        <v>3491</v>
      </c>
      <c r="AS23" s="69">
        <f>VLOOKUP(AT23,id!$A:$C,3,0)</f>
        <v>11</v>
      </c>
      <c r="AT23" s="69" t="str">
        <f t="shared" si="0"/>
        <v>KosickiTomasz1979</v>
      </c>
      <c r="AU23" s="69" t="str">
        <f t="shared" si="10"/>
        <v>Kosicki</v>
      </c>
      <c r="AV23" s="69" t="str">
        <f t="shared" si="11"/>
        <v>Tomasz</v>
      </c>
      <c r="AW23" s="69" t="str">
        <f t="shared" si="3"/>
        <v>Stopa Słupsk</v>
      </c>
      <c r="AX23" s="69">
        <f t="shared" si="4"/>
        <v>1979</v>
      </c>
      <c r="AY23" s="69">
        <f t="shared" si="5"/>
        <v>75.938340757729478</v>
      </c>
      <c r="AZ23" s="69"/>
      <c r="BA23" s="69">
        <f t="shared" si="6"/>
        <v>0.99393551801702451</v>
      </c>
      <c r="BB23" s="69">
        <f t="shared" si="7"/>
        <v>1</v>
      </c>
      <c r="BC23" s="69">
        <f t="shared" si="8"/>
        <v>1</v>
      </c>
      <c r="BD23" s="69">
        <f t="shared" si="9"/>
        <v>1</v>
      </c>
    </row>
    <row r="24" spans="1:56">
      <c r="A24" s="277">
        <v>23</v>
      </c>
      <c r="B24" s="278">
        <v>22</v>
      </c>
      <c r="C24" s="278"/>
      <c r="D24" s="278">
        <v>1015</v>
      </c>
      <c r="E24" s="279" t="s">
        <v>262</v>
      </c>
      <c r="F24" s="279" t="s">
        <v>16</v>
      </c>
      <c r="G24" s="278">
        <v>1979</v>
      </c>
      <c r="H24" s="279" t="s">
        <v>249</v>
      </c>
      <c r="I24" s="279" t="s">
        <v>4912</v>
      </c>
      <c r="J24" s="278">
        <v>60</v>
      </c>
      <c r="K24" s="278">
        <v>25</v>
      </c>
      <c r="L24" s="278">
        <v>60</v>
      </c>
      <c r="M24" s="281">
        <v>0.53697916666666667</v>
      </c>
      <c r="N24" s="278">
        <v>0</v>
      </c>
      <c r="O24" s="281">
        <v>0.27083333333333331</v>
      </c>
      <c r="P24" s="281">
        <v>0.5083333333333333</v>
      </c>
      <c r="Q24" s="281">
        <v>0.46180555555555558</v>
      </c>
      <c r="R24" s="281">
        <v>0.37013888888888885</v>
      </c>
      <c r="S24" s="281">
        <v>0.52361111111111114</v>
      </c>
      <c r="T24" s="281">
        <v>0.4236111111111111</v>
      </c>
      <c r="U24" s="281">
        <v>0.31597222222222221</v>
      </c>
      <c r="V24" s="281">
        <v>0.5</v>
      </c>
      <c r="W24" s="281">
        <v>0.30208333333333331</v>
      </c>
      <c r="X24" s="281">
        <v>0.40625</v>
      </c>
      <c r="Y24" s="281">
        <v>0.34236111111111112</v>
      </c>
      <c r="Z24" s="281">
        <v>0.4826388888888889</v>
      </c>
      <c r="AA24" s="281">
        <v>0.4381944444444445</v>
      </c>
      <c r="AB24" s="281">
        <v>0.54427083333333337</v>
      </c>
      <c r="AC24" s="281">
        <v>0.71388888888888891</v>
      </c>
      <c r="AD24" s="281">
        <v>0.56944444444444442</v>
      </c>
      <c r="AE24" s="281">
        <v>0.68472222222222223</v>
      </c>
      <c r="AF24" s="281">
        <v>0.60902777777777783</v>
      </c>
      <c r="AG24" s="281">
        <v>0.77430555555555547</v>
      </c>
      <c r="AH24" s="281">
        <v>0.64722222222222225</v>
      </c>
      <c r="AI24" s="281">
        <v>0.59027777777777779</v>
      </c>
      <c r="AJ24" s="281">
        <v>0.69861111111111107</v>
      </c>
      <c r="AK24" s="281">
        <v>0.63124999999999998</v>
      </c>
      <c r="AL24" s="281">
        <v>0.74513888888888891</v>
      </c>
      <c r="AM24" s="281">
        <v>0.7895833333333333</v>
      </c>
      <c r="AN24" s="281">
        <v>0.66597222222222219</v>
      </c>
      <c r="AO24" s="282">
        <v>0.80694444444444446</v>
      </c>
      <c r="AP24" s="283">
        <v>0.80763888888888891</v>
      </c>
      <c r="AQ24" s="284" t="s">
        <v>3491</v>
      </c>
      <c r="AS24" s="69">
        <f>VLOOKUP(AT24,id!$A:$C,3,0)</f>
        <v>58</v>
      </c>
      <c r="AT24" s="69" t="str">
        <f t="shared" si="0"/>
        <v>BrudłoPaweł1979</v>
      </c>
      <c r="AU24" s="69" t="str">
        <f t="shared" si="10"/>
        <v>Brudło</v>
      </c>
      <c r="AV24" s="69" t="str">
        <f t="shared" si="11"/>
        <v>Paweł</v>
      </c>
      <c r="AW24" s="69" t="str">
        <f t="shared" si="3"/>
        <v>Babiki</v>
      </c>
      <c r="AX24" s="69">
        <f t="shared" si="4"/>
        <v>1979</v>
      </c>
      <c r="AY24" s="69">
        <f t="shared" si="5"/>
        <v>74.221360060351358</v>
      </c>
      <c r="AZ24" s="69"/>
      <c r="BA24" s="69">
        <f t="shared" si="6"/>
        <v>0.97738980493587679</v>
      </c>
      <c r="BB24" s="69">
        <f t="shared" si="7"/>
        <v>1</v>
      </c>
      <c r="BC24" s="69">
        <f t="shared" si="8"/>
        <v>1</v>
      </c>
      <c r="BD24" s="69">
        <f t="shared" si="9"/>
        <v>1</v>
      </c>
    </row>
    <row r="25" spans="1:56">
      <c r="A25" s="269">
        <v>24</v>
      </c>
      <c r="B25" s="270">
        <v>23</v>
      </c>
      <c r="C25" s="270"/>
      <c r="D25" s="270">
        <v>1088</v>
      </c>
      <c r="E25" s="271" t="s">
        <v>309</v>
      </c>
      <c r="F25" s="271" t="s">
        <v>310</v>
      </c>
      <c r="G25" s="309">
        <v>1973</v>
      </c>
      <c r="H25" s="271" t="s">
        <v>3431</v>
      </c>
      <c r="I25" s="271"/>
      <c r="J25" s="270">
        <v>60</v>
      </c>
      <c r="K25" s="270">
        <v>25</v>
      </c>
      <c r="L25" s="270">
        <v>60</v>
      </c>
      <c r="M25" s="273">
        <v>0.54616898148148152</v>
      </c>
      <c r="N25" s="270">
        <v>0</v>
      </c>
      <c r="O25" s="273">
        <v>0.27083333333333331</v>
      </c>
      <c r="P25" s="273">
        <v>0.42499999999999999</v>
      </c>
      <c r="Q25" s="273">
        <v>0.30416666666666664</v>
      </c>
      <c r="R25" s="273">
        <v>0.39583333333333331</v>
      </c>
      <c r="S25" s="273">
        <v>0.51597222222222217</v>
      </c>
      <c r="T25" s="273">
        <v>0.34027777777777773</v>
      </c>
      <c r="U25" s="273">
        <v>0.49861111111111112</v>
      </c>
      <c r="V25" s="273">
        <v>0.41666666666666669</v>
      </c>
      <c r="W25" s="273">
        <v>0.48541666666666666</v>
      </c>
      <c r="X25" s="273">
        <v>0.3659722222222222</v>
      </c>
      <c r="Y25" s="273">
        <v>0.45624999999999999</v>
      </c>
      <c r="Z25" s="273">
        <v>0.28750000000000003</v>
      </c>
      <c r="AA25" s="273">
        <v>0.32777777777777778</v>
      </c>
      <c r="AB25" s="273">
        <v>0.53152777777777771</v>
      </c>
      <c r="AC25" s="273">
        <v>0.72361111111111109</v>
      </c>
      <c r="AD25" s="273">
        <v>0.55347222222222225</v>
      </c>
      <c r="AE25" s="273">
        <v>0.69027777777777777</v>
      </c>
      <c r="AF25" s="273">
        <v>0.6020833333333333</v>
      </c>
      <c r="AG25" s="273">
        <v>0.78611111111111109</v>
      </c>
      <c r="AH25" s="273">
        <v>0.65069444444444446</v>
      </c>
      <c r="AI25" s="273">
        <v>0.57361111111111118</v>
      </c>
      <c r="AJ25" s="273">
        <v>0.70972222222222225</v>
      </c>
      <c r="AK25" s="273">
        <v>0.63402777777777775</v>
      </c>
      <c r="AL25" s="273">
        <v>0.7583333333333333</v>
      </c>
      <c r="AM25" s="273">
        <v>0.79999999999999993</v>
      </c>
      <c r="AN25" s="273">
        <v>0.67152777777777783</v>
      </c>
      <c r="AO25" s="274">
        <v>0.31666666666666665</v>
      </c>
      <c r="AP25" s="275">
        <v>0.81666666666666676</v>
      </c>
      <c r="AQ25" s="276" t="s">
        <v>3491</v>
      </c>
      <c r="AS25" s="69">
        <f>VLOOKUP(AT25,id!$A:$C,3,0)</f>
        <v>297</v>
      </c>
      <c r="AT25" s="69" t="str">
        <f t="shared" si="0"/>
        <v>CiesielskiWitold1973</v>
      </c>
      <c r="AU25" s="69" t="str">
        <f t="shared" si="10"/>
        <v>Ciesielski</v>
      </c>
      <c r="AV25" s="69" t="str">
        <f t="shared" si="11"/>
        <v>Witold</v>
      </c>
      <c r="AW25" s="69">
        <f t="shared" si="3"/>
        <v>0</v>
      </c>
      <c r="AX25" s="69">
        <f t="shared" si="4"/>
        <v>1973</v>
      </c>
      <c r="AY25" s="69">
        <f t="shared" si="5"/>
        <v>72.972514780987112</v>
      </c>
      <c r="AZ25" s="69"/>
      <c r="BA25" s="69">
        <f t="shared" si="6"/>
        <v>0.98317404479857584</v>
      </c>
      <c r="BB25" s="69">
        <f t="shared" si="7"/>
        <v>1</v>
      </c>
      <c r="BC25" s="69">
        <f t="shared" si="8"/>
        <v>1</v>
      </c>
      <c r="BD25" s="69">
        <f t="shared" si="9"/>
        <v>1</v>
      </c>
    </row>
    <row r="26" spans="1:56">
      <c r="A26" s="277">
        <v>25</v>
      </c>
      <c r="B26" s="278">
        <v>24</v>
      </c>
      <c r="C26" s="278"/>
      <c r="D26" s="278">
        <v>1005</v>
      </c>
      <c r="E26" s="279" t="s">
        <v>4573</v>
      </c>
      <c r="F26" s="279" t="s">
        <v>55</v>
      </c>
      <c r="G26" s="278">
        <v>1986</v>
      </c>
      <c r="H26" s="279" t="s">
        <v>3431</v>
      </c>
      <c r="I26" s="279" t="s">
        <v>822</v>
      </c>
      <c r="J26" s="278">
        <v>60</v>
      </c>
      <c r="K26" s="278">
        <v>25</v>
      </c>
      <c r="L26" s="278">
        <v>60</v>
      </c>
      <c r="M26" s="281">
        <v>0.5461921296296296</v>
      </c>
      <c r="N26" s="278">
        <v>0</v>
      </c>
      <c r="O26" s="281">
        <v>0.27083333333333331</v>
      </c>
      <c r="P26" s="281">
        <v>0.41736111111111113</v>
      </c>
      <c r="Q26" s="281">
        <v>0.30972222222222223</v>
      </c>
      <c r="R26" s="281">
        <v>0.39027777777777778</v>
      </c>
      <c r="S26" s="281">
        <v>0.51388888888888895</v>
      </c>
      <c r="T26" s="281">
        <v>0.34375</v>
      </c>
      <c r="U26" s="281">
        <v>0.4916666666666667</v>
      </c>
      <c r="V26" s="281">
        <v>0.40902777777777777</v>
      </c>
      <c r="W26" s="281">
        <v>0.4777777777777778</v>
      </c>
      <c r="X26" s="281">
        <v>0.36527777777777781</v>
      </c>
      <c r="Y26" s="281">
        <v>0.4458333333333333</v>
      </c>
      <c r="Z26" s="281">
        <v>0.28750000000000003</v>
      </c>
      <c r="AA26" s="281">
        <v>0.33124999999999999</v>
      </c>
      <c r="AB26" s="281">
        <v>0.52513888888888893</v>
      </c>
      <c r="AC26" s="281">
        <v>0.72430555555555554</v>
      </c>
      <c r="AD26" s="281">
        <v>0.55347222222222225</v>
      </c>
      <c r="AE26" s="281">
        <v>0.69027777777777777</v>
      </c>
      <c r="AF26" s="281">
        <v>0.6020833333333333</v>
      </c>
      <c r="AG26" s="281">
        <v>0.78680555555555554</v>
      </c>
      <c r="AH26" s="281">
        <v>0.65</v>
      </c>
      <c r="AI26" s="281">
        <v>0.57361111111111118</v>
      </c>
      <c r="AJ26" s="281">
        <v>0.70972222222222225</v>
      </c>
      <c r="AK26" s="281">
        <v>0.63402777777777775</v>
      </c>
      <c r="AL26" s="281">
        <v>0.7583333333333333</v>
      </c>
      <c r="AM26" s="281">
        <v>0.79999999999999993</v>
      </c>
      <c r="AN26" s="281">
        <v>0.67152777777777783</v>
      </c>
      <c r="AO26" s="282">
        <v>0.81666666666666676</v>
      </c>
      <c r="AP26" s="283">
        <v>0.81666666666666676</v>
      </c>
      <c r="AQ26" s="284" t="s">
        <v>3491</v>
      </c>
      <c r="AS26" s="69">
        <f>VLOOKUP(AT26,id!$A:$C,3,0)</f>
        <v>76</v>
      </c>
      <c r="AT26" s="69" t="str">
        <f t="shared" si="0"/>
        <v>BałchanowskiMichał1986</v>
      </c>
      <c r="AU26" s="69" t="str">
        <f t="shared" si="10"/>
        <v>Bałchanowski</v>
      </c>
      <c r="AV26" s="69" t="str">
        <f t="shared" si="11"/>
        <v>Michał</v>
      </c>
      <c r="AW26" s="69" t="str">
        <f t="shared" si="3"/>
        <v>Morenka Team</v>
      </c>
      <c r="AX26" s="69">
        <f t="shared" si="4"/>
        <v>1986</v>
      </c>
      <c r="AY26" s="69">
        <f t="shared" si="5"/>
        <v>72.969422135576721</v>
      </c>
      <c r="AZ26" s="69"/>
      <c r="BA26" s="69">
        <f t="shared" si="6"/>
        <v>0.99995761903752844</v>
      </c>
      <c r="BB26" s="69">
        <f t="shared" si="7"/>
        <v>1</v>
      </c>
      <c r="BC26" s="69">
        <f t="shared" si="8"/>
        <v>1</v>
      </c>
      <c r="BD26" s="69">
        <f t="shared" si="9"/>
        <v>1</v>
      </c>
    </row>
    <row r="27" spans="1:56">
      <c r="A27" s="269">
        <v>26</v>
      </c>
      <c r="B27" s="270">
        <v>25</v>
      </c>
      <c r="C27" s="270"/>
      <c r="D27" s="270">
        <v>1083</v>
      </c>
      <c r="E27" s="271" t="s">
        <v>155</v>
      </c>
      <c r="F27" s="271" t="s">
        <v>44</v>
      </c>
      <c r="G27" s="270">
        <v>1977</v>
      </c>
      <c r="H27" s="271" t="s">
        <v>3431</v>
      </c>
      <c r="I27" s="271" t="s">
        <v>4881</v>
      </c>
      <c r="J27" s="270">
        <v>60</v>
      </c>
      <c r="K27" s="270">
        <v>25</v>
      </c>
      <c r="L27" s="270">
        <v>60</v>
      </c>
      <c r="M27" s="273">
        <v>0.54842592592592598</v>
      </c>
      <c r="N27" s="270">
        <v>0</v>
      </c>
      <c r="O27" s="273">
        <v>0.27083333333333331</v>
      </c>
      <c r="P27" s="273">
        <v>0.40902777777777777</v>
      </c>
      <c r="Q27" s="273">
        <v>0.30416666666666664</v>
      </c>
      <c r="R27" s="273">
        <v>0.3833333333333333</v>
      </c>
      <c r="S27" s="273">
        <v>0.49374999999999997</v>
      </c>
      <c r="T27" s="273">
        <v>0.33958333333333335</v>
      </c>
      <c r="U27" s="273">
        <v>0.46111111111111108</v>
      </c>
      <c r="V27" s="273">
        <v>0.40138888888888885</v>
      </c>
      <c r="W27" s="273">
        <v>0.47430555555555554</v>
      </c>
      <c r="X27" s="273">
        <v>0.35902777777777778</v>
      </c>
      <c r="Y27" s="273">
        <v>0.43541666666666662</v>
      </c>
      <c r="Z27" s="273">
        <v>0.28680555555555554</v>
      </c>
      <c r="AA27" s="273">
        <v>0.32430555555555557</v>
      </c>
      <c r="AB27" s="273">
        <v>0.50488425925925928</v>
      </c>
      <c r="AC27" s="273">
        <v>0.61944444444444446</v>
      </c>
      <c r="AD27" s="273">
        <v>0.57430555555555551</v>
      </c>
      <c r="AE27" s="273">
        <v>0.7284722222222223</v>
      </c>
      <c r="AF27" s="273">
        <v>0.53541666666666665</v>
      </c>
      <c r="AG27" s="273">
        <v>0.6381944444444444</v>
      </c>
      <c r="AH27" s="273">
        <v>0.77916666666666667</v>
      </c>
      <c r="AI27" s="273">
        <v>0.55347222222222225</v>
      </c>
      <c r="AJ27" s="273">
        <v>0.7090277777777777</v>
      </c>
      <c r="AK27" s="273">
        <v>0.79999999999999993</v>
      </c>
      <c r="AL27" s="273">
        <v>0.66805555555555562</v>
      </c>
      <c r="AM27" s="273">
        <v>0.59583333333333333</v>
      </c>
      <c r="AN27" s="273">
        <v>0.74861111111111101</v>
      </c>
      <c r="AO27" s="274">
        <v>0.81874999999999998</v>
      </c>
      <c r="AP27" s="275">
        <v>0.81874999999999998</v>
      </c>
      <c r="AQ27" s="276" t="s">
        <v>3491</v>
      </c>
      <c r="AS27" s="69">
        <f>VLOOKUP(AT27,id!$A:$C,3,0)</f>
        <v>45</v>
      </c>
      <c r="AT27" s="69" t="str">
        <f t="shared" si="0"/>
        <v>SzotTomasz1977</v>
      </c>
      <c r="AU27" s="69" t="str">
        <f t="shared" si="10"/>
        <v>Szot</v>
      </c>
      <c r="AV27" s="69" t="str">
        <f t="shared" si="11"/>
        <v>Tomasz</v>
      </c>
      <c r="AW27" s="69" t="str">
        <f t="shared" si="3"/>
        <v>Harpagan/GR3miasto</v>
      </c>
      <c r="AX27" s="69">
        <f t="shared" si="4"/>
        <v>1977</v>
      </c>
      <c r="AY27" s="69">
        <f t="shared" si="5"/>
        <v>72.672210028701684</v>
      </c>
      <c r="AZ27" s="69"/>
      <c r="BA27" s="69">
        <f t="shared" si="6"/>
        <v>0.99592689515448241</v>
      </c>
      <c r="BB27" s="69">
        <f t="shared" si="7"/>
        <v>1</v>
      </c>
      <c r="BC27" s="69">
        <f t="shared" si="8"/>
        <v>1</v>
      </c>
      <c r="BD27" s="69">
        <f t="shared" si="9"/>
        <v>1</v>
      </c>
    </row>
    <row r="28" spans="1:56">
      <c r="A28" s="277">
        <v>27</v>
      </c>
      <c r="B28" s="278">
        <v>26</v>
      </c>
      <c r="C28" s="278"/>
      <c r="D28" s="278">
        <v>1024</v>
      </c>
      <c r="E28" s="279" t="s">
        <v>1725</v>
      </c>
      <c r="F28" s="279" t="s">
        <v>360</v>
      </c>
      <c r="G28" s="278">
        <v>1982</v>
      </c>
      <c r="H28" s="279" t="s">
        <v>3534</v>
      </c>
      <c r="I28" s="279" t="s">
        <v>5236</v>
      </c>
      <c r="J28" s="278">
        <v>60</v>
      </c>
      <c r="K28" s="278">
        <v>25</v>
      </c>
      <c r="L28" s="278">
        <v>60</v>
      </c>
      <c r="M28" s="281">
        <v>0.55156250000000007</v>
      </c>
      <c r="N28" s="278">
        <v>0</v>
      </c>
      <c r="O28" s="281">
        <v>0.27083333333333331</v>
      </c>
      <c r="P28" s="281">
        <v>0.4993055555555555</v>
      </c>
      <c r="Q28" s="281">
        <v>0.45347222222222222</v>
      </c>
      <c r="R28" s="281">
        <v>0.36874999999999997</v>
      </c>
      <c r="S28" s="281">
        <v>0.51666666666666672</v>
      </c>
      <c r="T28" s="281">
        <v>0.41805555555555557</v>
      </c>
      <c r="U28" s="281">
        <v>0.3125</v>
      </c>
      <c r="V28" s="281">
        <v>0.4916666666666667</v>
      </c>
      <c r="W28" s="281">
        <v>0.2986111111111111</v>
      </c>
      <c r="X28" s="281">
        <v>0.39861111111111108</v>
      </c>
      <c r="Y28" s="281">
        <v>0.33819444444444446</v>
      </c>
      <c r="Z28" s="281">
        <v>0.47083333333333338</v>
      </c>
      <c r="AA28" s="281">
        <v>0.43194444444444446</v>
      </c>
      <c r="AB28" s="281">
        <v>0.5279166666666667</v>
      </c>
      <c r="AC28" s="281">
        <v>0.64861111111111114</v>
      </c>
      <c r="AD28" s="281">
        <v>0.75555555555555554</v>
      </c>
      <c r="AE28" s="281">
        <v>0.61388888888888882</v>
      </c>
      <c r="AF28" s="281">
        <v>0.8027777777777777</v>
      </c>
      <c r="AG28" s="281">
        <v>0.70763888888888893</v>
      </c>
      <c r="AH28" s="281">
        <v>0.57152777777777775</v>
      </c>
      <c r="AI28" s="281">
        <v>0.77708333333333324</v>
      </c>
      <c r="AJ28" s="281">
        <v>0.63541666666666663</v>
      </c>
      <c r="AK28" s="281">
        <v>0.55625000000000002</v>
      </c>
      <c r="AL28" s="281">
        <v>0.68055555555555547</v>
      </c>
      <c r="AM28" s="281">
        <v>0.72152777777777777</v>
      </c>
      <c r="AN28" s="281">
        <v>0.59444444444444444</v>
      </c>
      <c r="AO28" s="282">
        <v>0.8222222222222223</v>
      </c>
      <c r="AP28" s="283">
        <v>0.8222222222222223</v>
      </c>
      <c r="AQ28" s="284" t="s">
        <v>3491</v>
      </c>
      <c r="AS28" s="69">
        <f>VLOOKUP(AT28,id!$A:$C,3,0)</f>
        <v>17</v>
      </c>
      <c r="AT28" s="69" t="str">
        <f t="shared" si="0"/>
        <v>DargaczWaldemar1982</v>
      </c>
      <c r="AU28" s="69" t="str">
        <f t="shared" si="10"/>
        <v>Dargacz</v>
      </c>
      <c r="AV28" s="69" t="str">
        <f t="shared" si="11"/>
        <v>Waldemar</v>
      </c>
      <c r="AW28" s="69" t="str">
        <f t="shared" si="3"/>
        <v>Żukowo</v>
      </c>
      <c r="AX28" s="69">
        <f t="shared" si="4"/>
        <v>1982</v>
      </c>
      <c r="AY28" s="69">
        <f t="shared" si="5"/>
        <v>72.258944496904846</v>
      </c>
      <c r="AZ28" s="69"/>
      <c r="BA28" s="69">
        <f t="shared" si="6"/>
        <v>0.99431329346343511</v>
      </c>
      <c r="BB28" s="69">
        <f t="shared" si="7"/>
        <v>1</v>
      </c>
      <c r="BC28" s="69">
        <f t="shared" si="8"/>
        <v>1</v>
      </c>
      <c r="BD28" s="69">
        <f t="shared" si="9"/>
        <v>1</v>
      </c>
    </row>
    <row r="29" spans="1:56">
      <c r="A29" s="269">
        <v>28</v>
      </c>
      <c r="B29" s="270">
        <v>27</v>
      </c>
      <c r="C29" s="270"/>
      <c r="D29" s="270">
        <v>1048</v>
      </c>
      <c r="E29" s="271" t="s">
        <v>1108</v>
      </c>
      <c r="F29" s="271" t="s">
        <v>22</v>
      </c>
      <c r="G29" s="270">
        <v>1978</v>
      </c>
      <c r="H29" s="271" t="s">
        <v>3431</v>
      </c>
      <c r="I29" s="271"/>
      <c r="J29" s="270">
        <v>60</v>
      </c>
      <c r="K29" s="270">
        <v>25</v>
      </c>
      <c r="L29" s="270">
        <v>60</v>
      </c>
      <c r="M29" s="273">
        <v>0.55170138888888887</v>
      </c>
      <c r="N29" s="270">
        <v>0</v>
      </c>
      <c r="O29" s="273">
        <v>0.27083333333333331</v>
      </c>
      <c r="P29" s="273">
        <v>0.4993055555555555</v>
      </c>
      <c r="Q29" s="273">
        <v>0.45347222222222222</v>
      </c>
      <c r="R29" s="273">
        <v>0.36874999999999997</v>
      </c>
      <c r="S29" s="273">
        <v>0.51666666666666672</v>
      </c>
      <c r="T29" s="273">
        <v>0.41875000000000001</v>
      </c>
      <c r="U29" s="273">
        <v>0.3125</v>
      </c>
      <c r="V29" s="273">
        <v>0.4916666666666667</v>
      </c>
      <c r="W29" s="273">
        <v>0.2986111111111111</v>
      </c>
      <c r="X29" s="273">
        <v>0.39861111111111108</v>
      </c>
      <c r="Y29" s="273">
        <v>0.33819444444444446</v>
      </c>
      <c r="Z29" s="273">
        <v>0.47500000000000003</v>
      </c>
      <c r="AA29" s="273">
        <v>0.43194444444444446</v>
      </c>
      <c r="AB29" s="273">
        <v>0.52797453703703701</v>
      </c>
      <c r="AC29" s="273">
        <v>0.64861111111111114</v>
      </c>
      <c r="AD29" s="273">
        <v>0.75555555555555554</v>
      </c>
      <c r="AE29" s="273">
        <v>0.61388888888888882</v>
      </c>
      <c r="AF29" s="273">
        <v>0.8027777777777777</v>
      </c>
      <c r="AG29" s="273">
        <v>0.70763888888888893</v>
      </c>
      <c r="AH29" s="273">
        <v>0.57152777777777775</v>
      </c>
      <c r="AI29" s="273">
        <v>0.77708333333333324</v>
      </c>
      <c r="AJ29" s="273">
        <v>0.63541666666666663</v>
      </c>
      <c r="AK29" s="273">
        <v>0.55625000000000002</v>
      </c>
      <c r="AL29" s="273">
        <v>0.68055555555555547</v>
      </c>
      <c r="AM29" s="273">
        <v>0.72222222222222221</v>
      </c>
      <c r="AN29" s="273">
        <v>0.59444444444444444</v>
      </c>
      <c r="AO29" s="274">
        <v>0.32222222222222224</v>
      </c>
      <c r="AP29" s="275">
        <v>0.8222222222222223</v>
      </c>
      <c r="AQ29" s="276" t="s">
        <v>3491</v>
      </c>
      <c r="AS29" s="69">
        <f>VLOOKUP(AT29,id!$A:$C,3,0)</f>
        <v>16</v>
      </c>
      <c r="AT29" s="69" t="str">
        <f t="shared" si="0"/>
        <v>LuksKrzysztof1978</v>
      </c>
      <c r="AU29" s="69" t="str">
        <f t="shared" si="10"/>
        <v>Luks</v>
      </c>
      <c r="AV29" s="69" t="str">
        <f t="shared" si="11"/>
        <v>Krzysztof</v>
      </c>
      <c r="AW29" s="69">
        <f t="shared" si="3"/>
        <v>0</v>
      </c>
      <c r="AX29" s="69">
        <f t="shared" si="4"/>
        <v>1978</v>
      </c>
      <c r="AY29" s="69">
        <f t="shared" si="5"/>
        <v>72.240753561163928</v>
      </c>
      <c r="AZ29" s="69"/>
      <c r="BA29" s="69">
        <f t="shared" si="6"/>
        <v>0.99974825350871688</v>
      </c>
      <c r="BB29" s="69">
        <f t="shared" si="7"/>
        <v>1</v>
      </c>
      <c r="BC29" s="69">
        <f t="shared" si="8"/>
        <v>1</v>
      </c>
      <c r="BD29" s="69">
        <f t="shared" si="9"/>
        <v>1</v>
      </c>
    </row>
    <row r="30" spans="1:56">
      <c r="A30" s="277">
        <v>29</v>
      </c>
      <c r="B30" s="278">
        <v>28</v>
      </c>
      <c r="C30" s="278"/>
      <c r="D30" s="278">
        <v>1106</v>
      </c>
      <c r="E30" s="279" t="s">
        <v>382</v>
      </c>
      <c r="F30" s="279" t="s">
        <v>15</v>
      </c>
      <c r="G30" s="278">
        <v>1979</v>
      </c>
      <c r="H30" s="279" t="s">
        <v>3431</v>
      </c>
      <c r="I30" s="279" t="s">
        <v>4711</v>
      </c>
      <c r="J30" s="278">
        <v>60</v>
      </c>
      <c r="K30" s="278">
        <v>25</v>
      </c>
      <c r="L30" s="278">
        <v>60</v>
      </c>
      <c r="M30" s="281">
        <v>0.56606481481481474</v>
      </c>
      <c r="N30" s="278">
        <v>0</v>
      </c>
      <c r="O30" s="281">
        <v>0.27083333333333331</v>
      </c>
      <c r="P30" s="281">
        <v>0.40902777777777777</v>
      </c>
      <c r="Q30" s="281">
        <v>0.30416666666666664</v>
      </c>
      <c r="R30" s="281">
        <v>0.38263888888888892</v>
      </c>
      <c r="S30" s="281">
        <v>0.51597222222222217</v>
      </c>
      <c r="T30" s="281">
        <v>0.34027777777777773</v>
      </c>
      <c r="U30" s="281">
        <v>0.48402777777777778</v>
      </c>
      <c r="V30" s="281">
        <v>0.40208333333333335</v>
      </c>
      <c r="W30" s="281">
        <v>0.49652777777777773</v>
      </c>
      <c r="X30" s="281">
        <v>0.35902777777777778</v>
      </c>
      <c r="Y30" s="281">
        <v>0.44166666666666665</v>
      </c>
      <c r="Z30" s="281">
        <v>0.28680555555555554</v>
      </c>
      <c r="AA30" s="281">
        <v>0.32291666666666669</v>
      </c>
      <c r="AB30" s="281">
        <v>0.52744212962962966</v>
      </c>
      <c r="AC30" s="281">
        <v>0.73611111111111116</v>
      </c>
      <c r="AD30" s="281">
        <v>0.57500000000000007</v>
      </c>
      <c r="AE30" s="281">
        <v>0.70416666666666661</v>
      </c>
      <c r="AF30" s="281">
        <v>0.6166666666666667</v>
      </c>
      <c r="AG30" s="281">
        <v>0.80833333333333324</v>
      </c>
      <c r="AH30" s="281">
        <v>0.65763888888888888</v>
      </c>
      <c r="AI30" s="281">
        <v>0.59652777777777777</v>
      </c>
      <c r="AJ30" s="281">
        <v>0.72430555555555554</v>
      </c>
      <c r="AK30" s="281">
        <v>0.64444444444444449</v>
      </c>
      <c r="AL30" s="281">
        <v>0.77500000000000002</v>
      </c>
      <c r="AM30" s="281">
        <v>0.82152777777777775</v>
      </c>
      <c r="AN30" s="281">
        <v>0.68680555555555556</v>
      </c>
      <c r="AO30" s="282">
        <v>0.33611111111111108</v>
      </c>
      <c r="AP30" s="283">
        <v>0.83680555555555547</v>
      </c>
      <c r="AQ30" s="284" t="s">
        <v>3491</v>
      </c>
      <c r="AS30" s="69">
        <f>VLOOKUP(AT30,id!$A:$C,3,0)</f>
        <v>68</v>
      </c>
      <c r="AT30" s="69" t="str">
        <f t="shared" si="0"/>
        <v>JaśPiotr1979</v>
      </c>
      <c r="AU30" s="69" t="str">
        <f t="shared" si="10"/>
        <v>Jaś</v>
      </c>
      <c r="AV30" s="69" t="str">
        <f t="shared" si="11"/>
        <v>Piotr</v>
      </c>
      <c r="AW30" s="69" t="str">
        <f t="shared" si="3"/>
        <v>Browar Kaszubski Bytów</v>
      </c>
      <c r="AX30" s="69">
        <f t="shared" si="4"/>
        <v>1979</v>
      </c>
      <c r="AY30" s="69">
        <f t="shared" si="5"/>
        <v>70.40770426106161</v>
      </c>
      <c r="AZ30" s="69"/>
      <c r="BA30" s="69">
        <f t="shared" si="6"/>
        <v>0.97462582808538489</v>
      </c>
      <c r="BB30" s="69">
        <f t="shared" si="7"/>
        <v>1</v>
      </c>
      <c r="BC30" s="69">
        <f t="shared" si="8"/>
        <v>1</v>
      </c>
      <c r="BD30" s="69">
        <f t="shared" si="9"/>
        <v>1</v>
      </c>
    </row>
    <row r="31" spans="1:56">
      <c r="A31" s="269">
        <v>30</v>
      </c>
      <c r="B31" s="270">
        <v>29</v>
      </c>
      <c r="C31" s="270"/>
      <c r="D31" s="270">
        <v>1089</v>
      </c>
      <c r="E31" s="271" t="s">
        <v>1741</v>
      </c>
      <c r="F31" s="271" t="s">
        <v>22</v>
      </c>
      <c r="G31" s="309">
        <v>1979</v>
      </c>
      <c r="H31" s="271" t="s">
        <v>3905</v>
      </c>
      <c r="I31" s="271" t="s">
        <v>5237</v>
      </c>
      <c r="J31" s="270">
        <v>60</v>
      </c>
      <c r="K31" s="270">
        <v>25</v>
      </c>
      <c r="L31" s="270">
        <v>60</v>
      </c>
      <c r="M31" s="273">
        <v>0.57136574074074076</v>
      </c>
      <c r="N31" s="270">
        <v>0</v>
      </c>
      <c r="O31" s="273">
        <v>0.27083333333333331</v>
      </c>
      <c r="P31" s="273">
        <v>0.42499999999999999</v>
      </c>
      <c r="Q31" s="273">
        <v>0.30416666666666664</v>
      </c>
      <c r="R31" s="273">
        <v>0.39513888888888887</v>
      </c>
      <c r="S31" s="273">
        <v>0.51597222222222217</v>
      </c>
      <c r="T31" s="273">
        <v>0.34027777777777773</v>
      </c>
      <c r="U31" s="273">
        <v>0.49861111111111112</v>
      </c>
      <c r="V31" s="273">
        <v>0.41666666666666669</v>
      </c>
      <c r="W31" s="273">
        <v>0.48541666666666666</v>
      </c>
      <c r="X31" s="273">
        <v>0.36527777777777781</v>
      </c>
      <c r="Y31" s="273">
        <v>0.45624999999999999</v>
      </c>
      <c r="Z31" s="273">
        <v>0.28750000000000003</v>
      </c>
      <c r="AA31" s="273">
        <v>0.32777777777777778</v>
      </c>
      <c r="AB31" s="273">
        <v>0.52768518518518526</v>
      </c>
      <c r="AC31" s="273">
        <v>0.58819444444444446</v>
      </c>
      <c r="AD31" s="273">
        <v>0.8256944444444444</v>
      </c>
      <c r="AE31" s="273">
        <v>0.66597222222222219</v>
      </c>
      <c r="AF31" s="273">
        <v>0.76250000000000007</v>
      </c>
      <c r="AG31" s="273">
        <v>0.56736111111111109</v>
      </c>
      <c r="AH31" s="273">
        <v>0.70763888888888893</v>
      </c>
      <c r="AI31" s="273">
        <v>0.80555555555555547</v>
      </c>
      <c r="AJ31" s="273">
        <v>0.60555555555555551</v>
      </c>
      <c r="AK31" s="273">
        <v>0.72777777777777775</v>
      </c>
      <c r="AL31" s="273">
        <v>0.63888888888888895</v>
      </c>
      <c r="AM31" s="273">
        <v>0.55138888888888882</v>
      </c>
      <c r="AN31" s="273">
        <v>0.68680555555555556</v>
      </c>
      <c r="AO31" s="274">
        <v>0.34166666666666662</v>
      </c>
      <c r="AP31" s="275">
        <v>0.84166666666666667</v>
      </c>
      <c r="AQ31" s="276" t="s">
        <v>3491</v>
      </c>
      <c r="AS31" s="69">
        <f>VLOOKUP(AT31,id!$A:$C,3,0)</f>
        <v>298</v>
      </c>
      <c r="AT31" s="69" t="str">
        <f t="shared" si="0"/>
        <v>FormelaKrzysztof1979</v>
      </c>
      <c r="AU31" s="69" t="str">
        <f t="shared" si="10"/>
        <v>Formela</v>
      </c>
      <c r="AV31" s="69" t="str">
        <f t="shared" si="11"/>
        <v>Krzysztof</v>
      </c>
      <c r="AW31" s="69" t="str">
        <f t="shared" si="3"/>
        <v>SiZSMT</v>
      </c>
      <c r="AX31" s="69">
        <f t="shared" si="4"/>
        <v>1979</v>
      </c>
      <c r="AY31" s="69">
        <f t="shared" si="5"/>
        <v>69.754486893813564</v>
      </c>
      <c r="AZ31" s="69"/>
      <c r="BA31" s="69">
        <f t="shared" si="6"/>
        <v>0.99072235951869692</v>
      </c>
      <c r="BB31" s="69">
        <f t="shared" si="7"/>
        <v>1</v>
      </c>
      <c r="BC31" s="69">
        <f t="shared" si="8"/>
        <v>1</v>
      </c>
      <c r="BD31" s="69">
        <f t="shared" si="9"/>
        <v>1</v>
      </c>
    </row>
    <row r="32" spans="1:56">
      <c r="A32" s="277">
        <v>31</v>
      </c>
      <c r="B32" s="278">
        <v>30</v>
      </c>
      <c r="C32" s="278"/>
      <c r="D32" s="278">
        <v>1098</v>
      </c>
      <c r="E32" s="279" t="s">
        <v>4493</v>
      </c>
      <c r="F32" s="279" t="s">
        <v>85</v>
      </c>
      <c r="G32" s="278">
        <v>1980</v>
      </c>
      <c r="H32" s="279" t="s">
        <v>3501</v>
      </c>
      <c r="I32" s="279" t="s">
        <v>5238</v>
      </c>
      <c r="J32" s="278">
        <v>60</v>
      </c>
      <c r="K32" s="278">
        <v>25</v>
      </c>
      <c r="L32" s="278">
        <v>60</v>
      </c>
      <c r="M32" s="281">
        <v>0.57142361111111117</v>
      </c>
      <c r="N32" s="278">
        <v>0</v>
      </c>
      <c r="O32" s="281">
        <v>0.27083333333333331</v>
      </c>
      <c r="P32" s="281">
        <v>0.42499999999999999</v>
      </c>
      <c r="Q32" s="281">
        <v>0.30416666666666664</v>
      </c>
      <c r="R32" s="281">
        <v>0.39513888888888887</v>
      </c>
      <c r="S32" s="281">
        <v>0.51527777777777783</v>
      </c>
      <c r="T32" s="281">
        <v>0.34027777777777773</v>
      </c>
      <c r="U32" s="281">
        <v>0.49861111111111112</v>
      </c>
      <c r="V32" s="281">
        <v>0.41666666666666669</v>
      </c>
      <c r="W32" s="281">
        <v>0.4861111111111111</v>
      </c>
      <c r="X32" s="281">
        <v>0.36527777777777781</v>
      </c>
      <c r="Y32" s="281">
        <v>0.45624999999999999</v>
      </c>
      <c r="Z32" s="281">
        <v>0.28750000000000003</v>
      </c>
      <c r="AA32" s="281">
        <v>0.32777777777777778</v>
      </c>
      <c r="AB32" s="281">
        <v>0.52773148148148141</v>
      </c>
      <c r="AC32" s="281">
        <v>0.58819444444444446</v>
      </c>
      <c r="AD32" s="281">
        <v>0.8256944444444444</v>
      </c>
      <c r="AE32" s="281">
        <v>0.66597222222222219</v>
      </c>
      <c r="AF32" s="281">
        <v>0.76180555555555562</v>
      </c>
      <c r="AG32" s="281">
        <v>0.56736111111111109</v>
      </c>
      <c r="AH32" s="281">
        <v>0.70763888888888893</v>
      </c>
      <c r="AI32" s="281">
        <v>0.8027777777777777</v>
      </c>
      <c r="AJ32" s="281">
        <v>0.60555555555555551</v>
      </c>
      <c r="AK32" s="281">
        <v>0.72777777777777775</v>
      </c>
      <c r="AL32" s="281">
        <v>0.63888888888888895</v>
      </c>
      <c r="AM32" s="281">
        <v>0.55138888888888882</v>
      </c>
      <c r="AN32" s="281">
        <v>0.68680555555555556</v>
      </c>
      <c r="AO32" s="282">
        <v>0.34166666666666662</v>
      </c>
      <c r="AP32" s="283">
        <v>0.84166666666666667</v>
      </c>
      <c r="AQ32" s="284" t="s">
        <v>3491</v>
      </c>
      <c r="AS32" s="69">
        <f>VLOOKUP(AT32,id!$A:$C,3,0)</f>
        <v>299</v>
      </c>
      <c r="AT32" s="69" t="str">
        <f t="shared" si="0"/>
        <v>ŻaneckiTadeusz1980</v>
      </c>
      <c r="AU32" s="69" t="str">
        <f t="shared" si="10"/>
        <v>Żanecki</v>
      </c>
      <c r="AV32" s="69" t="str">
        <f t="shared" si="11"/>
        <v>Tadeusz</v>
      </c>
      <c r="AW32" s="69" t="str">
        <f t="shared" si="3"/>
        <v>SKURCZE &amp; ZAKWASY STRASZYN MTB TEAM</v>
      </c>
      <c r="AX32" s="69">
        <f t="shared" si="4"/>
        <v>1980</v>
      </c>
      <c r="AY32" s="69">
        <f t="shared" si="5"/>
        <v>69.747422576006159</v>
      </c>
      <c r="AZ32" s="69"/>
      <c r="BA32" s="69">
        <f t="shared" si="6"/>
        <v>0.99989872597273699</v>
      </c>
      <c r="BB32" s="69">
        <f t="shared" si="7"/>
        <v>1</v>
      </c>
      <c r="BC32" s="69">
        <f t="shared" si="8"/>
        <v>1</v>
      </c>
      <c r="BD32" s="69">
        <f t="shared" si="9"/>
        <v>1</v>
      </c>
    </row>
    <row r="33" spans="1:56">
      <c r="A33" s="269">
        <v>32</v>
      </c>
      <c r="B33" s="270">
        <v>31</v>
      </c>
      <c r="C33" s="270"/>
      <c r="D33" s="270">
        <v>1017</v>
      </c>
      <c r="E33" s="271" t="s">
        <v>4461</v>
      </c>
      <c r="F33" s="271" t="s">
        <v>140</v>
      </c>
      <c r="G33" s="270">
        <v>1990</v>
      </c>
      <c r="H33" s="271" t="s">
        <v>4095</v>
      </c>
      <c r="I33" s="271" t="s">
        <v>4111</v>
      </c>
      <c r="J33" s="270">
        <v>60</v>
      </c>
      <c r="K33" s="270">
        <v>25</v>
      </c>
      <c r="L33" s="270">
        <v>60</v>
      </c>
      <c r="M33" s="273">
        <v>0.57718749999999996</v>
      </c>
      <c r="N33" s="270">
        <v>0</v>
      </c>
      <c r="O33" s="273">
        <v>0.27083333333333331</v>
      </c>
      <c r="P33" s="273">
        <v>0.42430555555555555</v>
      </c>
      <c r="Q33" s="273">
        <v>0.30486111111111108</v>
      </c>
      <c r="R33" s="273">
        <v>0.39027777777777778</v>
      </c>
      <c r="S33" s="273">
        <v>0.51527777777777783</v>
      </c>
      <c r="T33" s="273">
        <v>0.34652777777777777</v>
      </c>
      <c r="U33" s="273">
        <v>0.48194444444444445</v>
      </c>
      <c r="V33" s="273">
        <v>0.41597222222222219</v>
      </c>
      <c r="W33" s="273">
        <v>0.49652777777777773</v>
      </c>
      <c r="X33" s="273">
        <v>0.36527777777777781</v>
      </c>
      <c r="Y33" s="273">
        <v>0.45555555555555555</v>
      </c>
      <c r="Z33" s="273">
        <v>0.28750000000000003</v>
      </c>
      <c r="AA33" s="273">
        <v>0.3298611111111111</v>
      </c>
      <c r="AB33" s="273">
        <v>0.5267708333333333</v>
      </c>
      <c r="AC33" s="273">
        <v>0.57916666666666672</v>
      </c>
      <c r="AD33" s="273">
        <v>0.8208333333333333</v>
      </c>
      <c r="AE33" s="273">
        <v>0.67569444444444438</v>
      </c>
      <c r="AF33" s="273">
        <v>0.7715277777777777</v>
      </c>
      <c r="AG33" s="273">
        <v>0.59861111111111109</v>
      </c>
      <c r="AH33" s="273">
        <v>0.72986111111111107</v>
      </c>
      <c r="AI33" s="273">
        <v>0.7993055555555556</v>
      </c>
      <c r="AJ33" s="273">
        <v>0.65972222222222221</v>
      </c>
      <c r="AK33" s="273">
        <v>0.74513888888888891</v>
      </c>
      <c r="AL33" s="273">
        <v>0.62847222222222221</v>
      </c>
      <c r="AM33" s="273">
        <v>0.55694444444444446</v>
      </c>
      <c r="AN33" s="273">
        <v>0.70208333333333339</v>
      </c>
      <c r="AO33" s="274">
        <v>0.34722222222222227</v>
      </c>
      <c r="AP33" s="275">
        <v>0.84791666666666676</v>
      </c>
      <c r="AQ33" s="276" t="s">
        <v>3491</v>
      </c>
      <c r="AS33" s="69">
        <f>VLOOKUP(AT33,id!$A:$C,3,0)</f>
        <v>300</v>
      </c>
      <c r="AT33" s="69" t="str">
        <f t="shared" si="0"/>
        <v>BuczkoDariusz1990</v>
      </c>
      <c r="AU33" s="69" t="str">
        <f t="shared" si="10"/>
        <v>Buczko</v>
      </c>
      <c r="AV33" s="69" t="str">
        <f t="shared" si="11"/>
        <v>Dariusz</v>
      </c>
      <c r="AW33" s="69" t="str">
        <f t="shared" si="3"/>
        <v>Tripaka Przechlewo</v>
      </c>
      <c r="AX33" s="69">
        <f t="shared" si="4"/>
        <v>1990</v>
      </c>
      <c r="AY33" s="69">
        <f t="shared" si="5"/>
        <v>69.050913393089914</v>
      </c>
      <c r="AZ33" s="69"/>
      <c r="BA33" s="69">
        <f t="shared" si="6"/>
        <v>0.99001383625097772</v>
      </c>
      <c r="BB33" s="69">
        <f t="shared" si="7"/>
        <v>1</v>
      </c>
      <c r="BC33" s="69">
        <f t="shared" si="8"/>
        <v>1</v>
      </c>
      <c r="BD33" s="69">
        <f t="shared" si="9"/>
        <v>1</v>
      </c>
    </row>
    <row r="34" spans="1:56">
      <c r="A34" s="277">
        <v>33</v>
      </c>
      <c r="B34" s="278">
        <v>32</v>
      </c>
      <c r="C34" s="278"/>
      <c r="D34" s="278">
        <v>1065</v>
      </c>
      <c r="E34" s="279" t="s">
        <v>5239</v>
      </c>
      <c r="F34" s="279" t="s">
        <v>17</v>
      </c>
      <c r="G34" s="278">
        <v>1987</v>
      </c>
      <c r="H34" s="279" t="s">
        <v>4738</v>
      </c>
      <c r="I34" s="279" t="s">
        <v>5240</v>
      </c>
      <c r="J34" s="278">
        <v>60</v>
      </c>
      <c r="K34" s="278">
        <v>25</v>
      </c>
      <c r="L34" s="278">
        <v>60</v>
      </c>
      <c r="M34" s="281">
        <v>0.57728009259259261</v>
      </c>
      <c r="N34" s="278">
        <v>0</v>
      </c>
      <c r="O34" s="281">
        <v>0.27083333333333331</v>
      </c>
      <c r="P34" s="281">
        <v>0.42569444444444443</v>
      </c>
      <c r="Q34" s="281">
        <v>0.30486111111111108</v>
      </c>
      <c r="R34" s="281">
        <v>0.39305555555555555</v>
      </c>
      <c r="S34" s="281">
        <v>0.51527777777777783</v>
      </c>
      <c r="T34" s="281">
        <v>0.34652777777777777</v>
      </c>
      <c r="U34" s="281">
        <v>0.48194444444444445</v>
      </c>
      <c r="V34" s="281">
        <v>0.41736111111111113</v>
      </c>
      <c r="W34" s="281">
        <v>0.49652777777777773</v>
      </c>
      <c r="X34" s="281">
        <v>0.36527777777777781</v>
      </c>
      <c r="Y34" s="281">
        <v>0.45555555555555555</v>
      </c>
      <c r="Z34" s="281">
        <v>0.28750000000000003</v>
      </c>
      <c r="AA34" s="281">
        <v>0.3298611111111111</v>
      </c>
      <c r="AB34" s="281">
        <v>0.52679398148148149</v>
      </c>
      <c r="AC34" s="281">
        <v>0.57916666666666672</v>
      </c>
      <c r="AD34" s="281">
        <v>0.8208333333333333</v>
      </c>
      <c r="AE34" s="281">
        <v>0.67638888888888893</v>
      </c>
      <c r="AF34" s="281">
        <v>0.7715277777777777</v>
      </c>
      <c r="AG34" s="281">
        <v>0.59861111111111109</v>
      </c>
      <c r="AH34" s="281">
        <v>0.72986111111111107</v>
      </c>
      <c r="AI34" s="281">
        <v>0.7993055555555556</v>
      </c>
      <c r="AJ34" s="281">
        <v>0.65972222222222221</v>
      </c>
      <c r="AK34" s="281">
        <v>0.74513888888888891</v>
      </c>
      <c r="AL34" s="281">
        <v>0.62847222222222221</v>
      </c>
      <c r="AM34" s="281">
        <v>0.55694444444444446</v>
      </c>
      <c r="AN34" s="281">
        <v>0.70416666666666661</v>
      </c>
      <c r="AO34" s="282">
        <v>0.84722222222222221</v>
      </c>
      <c r="AP34" s="283">
        <v>0.84791666666666676</v>
      </c>
      <c r="AQ34" s="284" t="s">
        <v>3491</v>
      </c>
      <c r="AS34" s="69">
        <f>VLOOKUP(AT34,id!$A:$C,3,0)</f>
        <v>301</v>
      </c>
      <c r="AT34" s="69" t="str">
        <f t="shared" si="0"/>
        <v>PastusiakMarcin1987</v>
      </c>
      <c r="AU34" s="69" t="str">
        <f t="shared" si="10"/>
        <v>Pastusiak</v>
      </c>
      <c r="AV34" s="69" t="str">
        <f t="shared" si="11"/>
        <v>Marcin</v>
      </c>
      <c r="AW34" s="69" t="str">
        <f t="shared" si="3"/>
        <v>ROCEK Team</v>
      </c>
      <c r="AX34" s="69">
        <f t="shared" si="4"/>
        <v>1987</v>
      </c>
      <c r="AY34" s="69">
        <f t="shared" si="5"/>
        <v>69.039838001483659</v>
      </c>
      <c r="AZ34" s="69"/>
      <c r="BA34" s="69">
        <f t="shared" si="6"/>
        <v>0.99983960542935613</v>
      </c>
      <c r="BB34" s="69">
        <f t="shared" si="7"/>
        <v>1</v>
      </c>
      <c r="BC34" s="69">
        <f t="shared" si="8"/>
        <v>1</v>
      </c>
      <c r="BD34" s="69">
        <f t="shared" si="9"/>
        <v>1</v>
      </c>
    </row>
    <row r="35" spans="1:56">
      <c r="A35" s="269">
        <v>34</v>
      </c>
      <c r="B35" s="270">
        <v>33</v>
      </c>
      <c r="C35" s="270"/>
      <c r="D35" s="270">
        <v>1022</v>
      </c>
      <c r="E35" s="271" t="s">
        <v>4464</v>
      </c>
      <c r="F35" s="271" t="s">
        <v>59</v>
      </c>
      <c r="G35" s="270">
        <v>1985</v>
      </c>
      <c r="H35" s="271" t="s">
        <v>4095</v>
      </c>
      <c r="I35" s="271" t="s">
        <v>5241</v>
      </c>
      <c r="J35" s="270">
        <v>60</v>
      </c>
      <c r="K35" s="270">
        <v>25</v>
      </c>
      <c r="L35" s="270">
        <v>60</v>
      </c>
      <c r="M35" s="273">
        <v>0.57734953703703706</v>
      </c>
      <c r="N35" s="270">
        <v>0</v>
      </c>
      <c r="O35" s="273">
        <v>0.27083333333333331</v>
      </c>
      <c r="P35" s="273">
        <v>0.42430555555555555</v>
      </c>
      <c r="Q35" s="273">
        <v>0.30486111111111108</v>
      </c>
      <c r="R35" s="273">
        <v>0.39097222222222222</v>
      </c>
      <c r="S35" s="273">
        <v>0.51527777777777783</v>
      </c>
      <c r="T35" s="273">
        <v>0.34652777777777777</v>
      </c>
      <c r="U35" s="273">
        <v>0.48194444444444445</v>
      </c>
      <c r="V35" s="273">
        <v>0.41597222222222219</v>
      </c>
      <c r="W35" s="273">
        <v>0.49652777777777773</v>
      </c>
      <c r="X35" s="273">
        <v>0.3659722222222222</v>
      </c>
      <c r="Y35" s="273">
        <v>0.45624999999999999</v>
      </c>
      <c r="Z35" s="273">
        <v>0.28680555555555554</v>
      </c>
      <c r="AA35" s="273">
        <v>0.3298611111111111</v>
      </c>
      <c r="AB35" s="273">
        <v>0.5269328703703704</v>
      </c>
      <c r="AC35" s="273">
        <v>0.57916666666666672</v>
      </c>
      <c r="AD35" s="273">
        <v>0.82152777777777775</v>
      </c>
      <c r="AE35" s="273">
        <v>0.67638888888888893</v>
      </c>
      <c r="AF35" s="273">
        <v>0.7715277777777777</v>
      </c>
      <c r="AG35" s="273">
        <v>0.59861111111111109</v>
      </c>
      <c r="AH35" s="273">
        <v>0.72986111111111107</v>
      </c>
      <c r="AI35" s="273">
        <v>0.79861111111111116</v>
      </c>
      <c r="AJ35" s="273">
        <v>0.65972222222222221</v>
      </c>
      <c r="AK35" s="273">
        <v>0.74513888888888891</v>
      </c>
      <c r="AL35" s="273">
        <v>0.62847222222222221</v>
      </c>
      <c r="AM35" s="273">
        <v>0.55763888888888891</v>
      </c>
      <c r="AN35" s="273">
        <v>0.70347222222222217</v>
      </c>
      <c r="AO35" s="274">
        <v>0.34722222222222227</v>
      </c>
      <c r="AP35" s="275">
        <v>0.84791666666666676</v>
      </c>
      <c r="AQ35" s="276" t="s">
        <v>3491</v>
      </c>
      <c r="AS35" s="69">
        <f>VLOOKUP(AT35,id!$A:$C,3,0)</f>
        <v>302</v>
      </c>
      <c r="AT35" s="69" t="str">
        <f t="shared" si="0"/>
        <v>CzarnowskiŁukasz1985</v>
      </c>
      <c r="AU35" s="69" t="str">
        <f t="shared" si="10"/>
        <v>Czarnowski</v>
      </c>
      <c r="AV35" s="69" t="str">
        <f t="shared" si="11"/>
        <v>Łukasz</v>
      </c>
      <c r="AW35" s="69" t="str">
        <f t="shared" ref="AW35:AW63" si="12">I35</f>
        <v>Tripaka przechlewo</v>
      </c>
      <c r="AX35" s="69">
        <f t="shared" ref="AX35:AX63" si="13">G35</f>
        <v>1985</v>
      </c>
      <c r="AY35" s="69">
        <f t="shared" si="5"/>
        <v>69.031533789066415</v>
      </c>
      <c r="AZ35" s="69"/>
      <c r="BA35" s="69">
        <f t="shared" si="6"/>
        <v>0.9998797185413868</v>
      </c>
      <c r="BB35" s="69">
        <f t="shared" si="7"/>
        <v>1</v>
      </c>
      <c r="BC35" s="69">
        <f t="shared" si="8"/>
        <v>1</v>
      </c>
      <c r="BD35" s="69">
        <f t="shared" si="9"/>
        <v>1</v>
      </c>
    </row>
    <row r="36" spans="1:56">
      <c r="A36" s="277">
        <v>35</v>
      </c>
      <c r="B36" s="278">
        <v>34</v>
      </c>
      <c r="C36" s="278"/>
      <c r="D36" s="278">
        <v>1074</v>
      </c>
      <c r="E36" s="279" t="s">
        <v>3908</v>
      </c>
      <c r="F36" s="279" t="s">
        <v>147</v>
      </c>
      <c r="G36" s="278">
        <v>1996</v>
      </c>
      <c r="H36" s="279" t="s">
        <v>4095</v>
      </c>
      <c r="I36" s="279" t="s">
        <v>4718</v>
      </c>
      <c r="J36" s="278">
        <v>60</v>
      </c>
      <c r="K36" s="278">
        <v>25</v>
      </c>
      <c r="L36" s="278">
        <v>60</v>
      </c>
      <c r="M36" s="281">
        <v>0.57738425925925929</v>
      </c>
      <c r="N36" s="278">
        <v>0</v>
      </c>
      <c r="O36" s="281">
        <v>0.27083333333333331</v>
      </c>
      <c r="P36" s="281">
        <v>0.42430555555555555</v>
      </c>
      <c r="Q36" s="281">
        <v>0.30486111111111108</v>
      </c>
      <c r="R36" s="281">
        <v>0.39097222222222222</v>
      </c>
      <c r="S36" s="281">
        <v>0.51527777777777783</v>
      </c>
      <c r="T36" s="281">
        <v>0.34652777777777777</v>
      </c>
      <c r="U36" s="281">
        <v>0.48194444444444445</v>
      </c>
      <c r="V36" s="281">
        <v>0.41666666666666669</v>
      </c>
      <c r="W36" s="281">
        <v>0.49652777777777773</v>
      </c>
      <c r="X36" s="281">
        <v>0.3659722222222222</v>
      </c>
      <c r="Y36" s="281">
        <v>0.45624999999999999</v>
      </c>
      <c r="Z36" s="281">
        <v>0.28750000000000003</v>
      </c>
      <c r="AA36" s="281">
        <v>0.33055555555555555</v>
      </c>
      <c r="AB36" s="281">
        <v>0.52684027777777775</v>
      </c>
      <c r="AC36" s="281">
        <v>0.57916666666666672</v>
      </c>
      <c r="AD36" s="281">
        <v>0.8222222222222223</v>
      </c>
      <c r="AE36" s="281">
        <v>0.67638888888888893</v>
      </c>
      <c r="AF36" s="281">
        <v>0.7715277777777777</v>
      </c>
      <c r="AG36" s="281">
        <v>0.59861111111111109</v>
      </c>
      <c r="AH36" s="281">
        <v>0.72986111111111107</v>
      </c>
      <c r="AI36" s="281">
        <v>0.7993055555555556</v>
      </c>
      <c r="AJ36" s="281">
        <v>0.66041666666666665</v>
      </c>
      <c r="AK36" s="281">
        <v>0.74513888888888891</v>
      </c>
      <c r="AL36" s="281">
        <v>0.62916666666666665</v>
      </c>
      <c r="AM36" s="281">
        <v>0.55763888888888891</v>
      </c>
      <c r="AN36" s="281">
        <v>0.70347222222222217</v>
      </c>
      <c r="AO36" s="282">
        <v>0.84722222222222221</v>
      </c>
      <c r="AP36" s="283">
        <v>0.84791666666666676</v>
      </c>
      <c r="AQ36" s="284" t="s">
        <v>3491</v>
      </c>
      <c r="AS36" s="69">
        <f>VLOOKUP(AT36,id!$A:$C,3,0)</f>
        <v>303</v>
      </c>
      <c r="AT36" s="69" t="str">
        <f t="shared" si="0"/>
        <v>RutkowskiWojciech1996</v>
      </c>
      <c r="AU36" s="69" t="str">
        <f t="shared" si="10"/>
        <v>Rutkowski</v>
      </c>
      <c r="AV36" s="69" t="str">
        <f t="shared" si="11"/>
        <v>Wojciech</v>
      </c>
      <c r="AW36" s="69" t="str">
        <f t="shared" si="12"/>
        <v>Tripaka Przchlewo</v>
      </c>
      <c r="AX36" s="69">
        <f t="shared" si="13"/>
        <v>1996</v>
      </c>
      <c r="AY36" s="69">
        <f t="shared" si="5"/>
        <v>69.027382431944829</v>
      </c>
      <c r="AZ36" s="69"/>
      <c r="BA36" s="69">
        <f t="shared" ref="BA36:BA67" si="14">M35/M36</f>
        <v>0.99993986288738324</v>
      </c>
      <c r="BB36" s="69">
        <f t="shared" ref="BB36:BB67" si="15">K36/K35</f>
        <v>1</v>
      </c>
      <c r="BC36" s="69">
        <f t="shared" ref="BC36:BC67" si="16">J36/J35</f>
        <v>1</v>
      </c>
      <c r="BD36" s="69">
        <f t="shared" si="9"/>
        <v>1</v>
      </c>
    </row>
    <row r="37" spans="1:56">
      <c r="A37" s="269">
        <v>36</v>
      </c>
      <c r="B37" s="270">
        <v>35</v>
      </c>
      <c r="C37" s="270"/>
      <c r="D37" s="270">
        <v>1108</v>
      </c>
      <c r="E37" s="271" t="s">
        <v>4462</v>
      </c>
      <c r="F37" s="271" t="s">
        <v>1410</v>
      </c>
      <c r="G37" s="309">
        <v>1979</v>
      </c>
      <c r="H37" s="271" t="s">
        <v>4095</v>
      </c>
      <c r="I37" s="271" t="s">
        <v>4096</v>
      </c>
      <c r="J37" s="270">
        <v>60</v>
      </c>
      <c r="K37" s="270">
        <v>25</v>
      </c>
      <c r="L37" s="270">
        <v>60</v>
      </c>
      <c r="M37" s="273">
        <v>0.57745370370370364</v>
      </c>
      <c r="N37" s="270">
        <v>0</v>
      </c>
      <c r="O37" s="273">
        <v>0.27083333333333331</v>
      </c>
      <c r="P37" s="273">
        <v>0.42430555555555555</v>
      </c>
      <c r="Q37" s="273">
        <v>0.30555555555555552</v>
      </c>
      <c r="R37" s="273">
        <v>0.39097222222222222</v>
      </c>
      <c r="S37" s="273">
        <v>0.51597222222222217</v>
      </c>
      <c r="T37" s="273">
        <v>0.34722222222222227</v>
      </c>
      <c r="U37" s="273">
        <v>0.4826388888888889</v>
      </c>
      <c r="V37" s="273">
        <v>0.41666666666666669</v>
      </c>
      <c r="W37" s="273">
        <v>0.49652777777777773</v>
      </c>
      <c r="X37" s="273">
        <v>0.3659722222222222</v>
      </c>
      <c r="Y37" s="273">
        <v>0.45624999999999999</v>
      </c>
      <c r="Z37" s="273">
        <v>0.28750000000000003</v>
      </c>
      <c r="AA37" s="273">
        <v>0.33055555555555555</v>
      </c>
      <c r="AB37" s="273">
        <v>0.52690972222222221</v>
      </c>
      <c r="AC37" s="273">
        <v>0.57986111111111105</v>
      </c>
      <c r="AD37" s="273">
        <v>0.82152777777777775</v>
      </c>
      <c r="AE37" s="273">
        <v>0.67638888888888893</v>
      </c>
      <c r="AF37" s="273">
        <v>0.7715277777777777</v>
      </c>
      <c r="AG37" s="273">
        <v>0.59930555555555554</v>
      </c>
      <c r="AH37" s="273">
        <v>0.72916666666666663</v>
      </c>
      <c r="AI37" s="273">
        <v>0.79861111111111116</v>
      </c>
      <c r="AJ37" s="273">
        <v>0.66111111111111109</v>
      </c>
      <c r="AK37" s="273">
        <v>0.74583333333333324</v>
      </c>
      <c r="AL37" s="273">
        <v>0.62916666666666665</v>
      </c>
      <c r="AM37" s="273">
        <v>0.55763888888888891</v>
      </c>
      <c r="AN37" s="273">
        <v>0.70208333333333339</v>
      </c>
      <c r="AO37" s="274">
        <v>0.34722222222222227</v>
      </c>
      <c r="AP37" s="275">
        <v>0.84791666666666676</v>
      </c>
      <c r="AQ37" s="276" t="s">
        <v>3491</v>
      </c>
      <c r="AS37" s="69">
        <f>VLOOKUP(AT37,id!$A:$C,3,0)</f>
        <v>304</v>
      </c>
      <c r="AT37" s="69" t="str">
        <f t="shared" si="0"/>
        <v>FrączykBogusław1979</v>
      </c>
      <c r="AU37" s="69" t="str">
        <f t="shared" si="10"/>
        <v>Frączyk</v>
      </c>
      <c r="AV37" s="69" t="str">
        <f t="shared" si="11"/>
        <v>Bogusław</v>
      </c>
      <c r="AW37" s="69" t="str">
        <f t="shared" si="12"/>
        <v>TRIPAKA</v>
      </c>
      <c r="AX37" s="69">
        <f t="shared" si="13"/>
        <v>1979</v>
      </c>
      <c r="AY37" s="69">
        <f t="shared" si="5"/>
        <v>69.019081215425331</v>
      </c>
      <c r="AZ37" s="69"/>
      <c r="BA37" s="69">
        <f t="shared" si="14"/>
        <v>0.99987974023891624</v>
      </c>
      <c r="BB37" s="69">
        <f t="shared" si="15"/>
        <v>1</v>
      </c>
      <c r="BC37" s="69">
        <f t="shared" si="16"/>
        <v>1</v>
      </c>
      <c r="BD37" s="69">
        <f t="shared" si="9"/>
        <v>1</v>
      </c>
    </row>
    <row r="38" spans="1:56">
      <c r="A38" s="277">
        <v>37</v>
      </c>
      <c r="B38" s="278">
        <v>36</v>
      </c>
      <c r="C38" s="278"/>
      <c r="D38" s="278">
        <v>1059</v>
      </c>
      <c r="E38" s="279" t="s">
        <v>1024</v>
      </c>
      <c r="F38" s="279" t="s">
        <v>88</v>
      </c>
      <c r="G38" s="278">
        <v>1979</v>
      </c>
      <c r="H38" s="279" t="s">
        <v>4095</v>
      </c>
      <c r="I38" s="279" t="s">
        <v>4440</v>
      </c>
      <c r="J38" s="278">
        <v>60</v>
      </c>
      <c r="K38" s="278">
        <v>25</v>
      </c>
      <c r="L38" s="278">
        <v>60</v>
      </c>
      <c r="M38" s="281">
        <v>0.57750000000000001</v>
      </c>
      <c r="N38" s="278">
        <v>0</v>
      </c>
      <c r="O38" s="281">
        <v>0.27083333333333331</v>
      </c>
      <c r="P38" s="281">
        <v>0.42569444444444443</v>
      </c>
      <c r="Q38" s="281">
        <v>0.30486111111111108</v>
      </c>
      <c r="R38" s="281">
        <v>0.39305555555555555</v>
      </c>
      <c r="S38" s="281">
        <v>0.51597222222222217</v>
      </c>
      <c r="T38" s="281">
        <v>0.34652777777777777</v>
      </c>
      <c r="U38" s="281">
        <v>0.4826388888888889</v>
      </c>
      <c r="V38" s="281">
        <v>0.41805555555555557</v>
      </c>
      <c r="W38" s="281">
        <v>0.49652777777777773</v>
      </c>
      <c r="X38" s="281">
        <v>0.3659722222222222</v>
      </c>
      <c r="Y38" s="281">
        <v>0.45624999999999999</v>
      </c>
      <c r="Z38" s="281">
        <v>0.28750000000000003</v>
      </c>
      <c r="AA38" s="281">
        <v>0.33055555555555555</v>
      </c>
      <c r="AB38" s="281">
        <v>0.52709490740740739</v>
      </c>
      <c r="AC38" s="281">
        <v>0.57916666666666672</v>
      </c>
      <c r="AD38" s="281">
        <v>0.82152777777777775</v>
      </c>
      <c r="AE38" s="281">
        <v>0.67638888888888893</v>
      </c>
      <c r="AF38" s="281">
        <v>0.7715277777777777</v>
      </c>
      <c r="AG38" s="281">
        <v>0.59930555555555554</v>
      </c>
      <c r="AH38" s="281">
        <v>0.72986111111111107</v>
      </c>
      <c r="AI38" s="281">
        <v>0.79861111111111116</v>
      </c>
      <c r="AJ38" s="281">
        <v>0.66111111111111109</v>
      </c>
      <c r="AK38" s="281">
        <v>0.74583333333333324</v>
      </c>
      <c r="AL38" s="281">
        <v>0.62847222222222221</v>
      </c>
      <c r="AM38" s="281">
        <v>0.55833333333333335</v>
      </c>
      <c r="AN38" s="281">
        <v>0.70208333333333339</v>
      </c>
      <c r="AO38" s="282">
        <v>0.84722222222222221</v>
      </c>
      <c r="AP38" s="283">
        <v>0.84791666666666676</v>
      </c>
      <c r="AQ38" s="284" t="s">
        <v>3491</v>
      </c>
      <c r="AS38" s="69">
        <f>VLOOKUP(AT38,id!$A:$C,3,0)</f>
        <v>305</v>
      </c>
      <c r="AT38" s="69" t="str">
        <f t="shared" si="0"/>
        <v>NapiórkowskiSławomir1979</v>
      </c>
      <c r="AU38" s="69" t="str">
        <f t="shared" si="10"/>
        <v>Napiórkowski</v>
      </c>
      <c r="AV38" s="69" t="str">
        <f t="shared" si="11"/>
        <v>Sławomir</v>
      </c>
      <c r="AW38" s="69" t="str">
        <f t="shared" si="12"/>
        <v>tripaka przechlewo/superkajak.pl</v>
      </c>
      <c r="AX38" s="69">
        <f t="shared" si="13"/>
        <v>1979</v>
      </c>
      <c r="AY38" s="69">
        <f t="shared" si="5"/>
        <v>69.013548180214855</v>
      </c>
      <c r="AZ38" s="69"/>
      <c r="BA38" s="69">
        <f t="shared" si="14"/>
        <v>0.99991983325316647</v>
      </c>
      <c r="BB38" s="69">
        <f t="shared" si="15"/>
        <v>1</v>
      </c>
      <c r="BC38" s="69">
        <f t="shared" si="16"/>
        <v>1</v>
      </c>
      <c r="BD38" s="69">
        <f t="shared" si="9"/>
        <v>1</v>
      </c>
    </row>
    <row r="39" spans="1:56">
      <c r="A39" s="269">
        <v>38</v>
      </c>
      <c r="B39" s="270">
        <v>37</v>
      </c>
      <c r="C39" s="270"/>
      <c r="D39" s="270">
        <v>1049</v>
      </c>
      <c r="E39" s="271" t="s">
        <v>1025</v>
      </c>
      <c r="F39" s="271" t="s">
        <v>171</v>
      </c>
      <c r="G39" s="270">
        <v>1979</v>
      </c>
      <c r="H39" s="271" t="s">
        <v>4738</v>
      </c>
      <c r="I39" s="271" t="s">
        <v>4492</v>
      </c>
      <c r="J39" s="270">
        <v>60</v>
      </c>
      <c r="K39" s="270">
        <v>25</v>
      </c>
      <c r="L39" s="270">
        <v>60</v>
      </c>
      <c r="M39" s="273">
        <v>0.57781249999999995</v>
      </c>
      <c r="N39" s="270">
        <v>0</v>
      </c>
      <c r="O39" s="273">
        <v>0.27083333333333331</v>
      </c>
      <c r="P39" s="273">
        <v>0.42569444444444443</v>
      </c>
      <c r="Q39" s="273">
        <v>0.30486111111111108</v>
      </c>
      <c r="R39" s="273">
        <v>0.39861111111111108</v>
      </c>
      <c r="S39" s="273">
        <v>0.51597222222222217</v>
      </c>
      <c r="T39" s="273">
        <v>0.34861111111111115</v>
      </c>
      <c r="U39" s="273">
        <v>0.4826388888888889</v>
      </c>
      <c r="V39" s="273">
        <v>0.41805555555555557</v>
      </c>
      <c r="W39" s="273">
        <v>0.49652777777777773</v>
      </c>
      <c r="X39" s="273">
        <v>0.36527777777777781</v>
      </c>
      <c r="Y39" s="273">
        <v>0.45624999999999999</v>
      </c>
      <c r="Z39" s="273">
        <v>0.28750000000000003</v>
      </c>
      <c r="AA39" s="273">
        <v>0.33055555555555555</v>
      </c>
      <c r="AB39" s="273">
        <v>0.52701388888888889</v>
      </c>
      <c r="AC39" s="273">
        <v>0.57916666666666672</v>
      </c>
      <c r="AD39" s="273">
        <v>0.82152777777777775</v>
      </c>
      <c r="AE39" s="273">
        <v>0.67638888888888893</v>
      </c>
      <c r="AF39" s="273">
        <v>0.7715277777777777</v>
      </c>
      <c r="AG39" s="273">
        <v>0.59861111111111109</v>
      </c>
      <c r="AH39" s="273">
        <v>0.72916666666666663</v>
      </c>
      <c r="AI39" s="273">
        <v>0.7993055555555556</v>
      </c>
      <c r="AJ39" s="273">
        <v>0.66041666666666665</v>
      </c>
      <c r="AK39" s="273">
        <v>0.74583333333333324</v>
      </c>
      <c r="AL39" s="273">
        <v>0.62847222222222221</v>
      </c>
      <c r="AM39" s="273">
        <v>0.55763888888888891</v>
      </c>
      <c r="AN39" s="273">
        <v>0.70208333333333339</v>
      </c>
      <c r="AO39" s="274">
        <v>0.34791666666666665</v>
      </c>
      <c r="AP39" s="275">
        <v>0.84861111111111109</v>
      </c>
      <c r="AQ39" s="276" t="s">
        <v>3491</v>
      </c>
      <c r="AS39" s="69">
        <f>VLOOKUP(AT39,id!$A:$C,3,0)</f>
        <v>306</v>
      </c>
      <c r="AT39" s="69" t="str">
        <f t="shared" si="0"/>
        <v>ŁaweckiDarek1979</v>
      </c>
      <c r="AU39" s="69" t="str">
        <f t="shared" si="10"/>
        <v>Ławecki</v>
      </c>
      <c r="AV39" s="69" t="str">
        <f t="shared" si="11"/>
        <v>Darek</v>
      </c>
      <c r="AW39" s="69" t="str">
        <f t="shared" si="12"/>
        <v>tripaka</v>
      </c>
      <c r="AX39" s="69">
        <f t="shared" si="13"/>
        <v>1979</v>
      </c>
      <c r="AY39" s="69">
        <f t="shared" si="5"/>
        <v>68.976223384011391</v>
      </c>
      <c r="AZ39" s="69"/>
      <c r="BA39" s="69">
        <f t="shared" si="14"/>
        <v>0.99945916711736082</v>
      </c>
      <c r="BB39" s="69">
        <f t="shared" si="15"/>
        <v>1</v>
      </c>
      <c r="BC39" s="69">
        <f t="shared" si="16"/>
        <v>1</v>
      </c>
      <c r="BD39" s="69">
        <f t="shared" si="9"/>
        <v>1</v>
      </c>
    </row>
    <row r="40" spans="1:56">
      <c r="A40" s="277">
        <v>39</v>
      </c>
      <c r="B40" s="278">
        <v>38</v>
      </c>
      <c r="C40" s="278"/>
      <c r="D40" s="278">
        <v>1021</v>
      </c>
      <c r="E40" s="279" t="s">
        <v>1121</v>
      </c>
      <c r="F40" s="279" t="s">
        <v>393</v>
      </c>
      <c r="G40" s="278">
        <v>1978</v>
      </c>
      <c r="H40" s="279" t="s">
        <v>249</v>
      </c>
      <c r="I40" s="279" t="s">
        <v>1600</v>
      </c>
      <c r="J40" s="278">
        <v>60</v>
      </c>
      <c r="K40" s="278">
        <v>25</v>
      </c>
      <c r="L40" s="278">
        <v>60</v>
      </c>
      <c r="M40" s="281">
        <v>0.58189814814814811</v>
      </c>
      <c r="N40" s="278">
        <v>0</v>
      </c>
      <c r="O40" s="281">
        <v>0.27083333333333331</v>
      </c>
      <c r="P40" s="281">
        <v>0.50486111111111109</v>
      </c>
      <c r="Q40" s="281">
        <v>0.31319444444444444</v>
      </c>
      <c r="R40" s="281">
        <v>0.40625</v>
      </c>
      <c r="S40" s="281">
        <v>0.54027777777777775</v>
      </c>
      <c r="T40" s="281">
        <v>0.35902777777777778</v>
      </c>
      <c r="U40" s="281">
        <v>0.48888888888888887</v>
      </c>
      <c r="V40" s="281">
        <v>0.51944444444444449</v>
      </c>
      <c r="W40" s="281">
        <v>0.47361111111111115</v>
      </c>
      <c r="X40" s="281">
        <v>0.38125000000000003</v>
      </c>
      <c r="Y40" s="281">
        <v>0.44444444444444442</v>
      </c>
      <c r="Z40" s="281">
        <v>0.28819444444444448</v>
      </c>
      <c r="AA40" s="281">
        <v>0.34166666666666662</v>
      </c>
      <c r="AB40" s="281">
        <v>0.55129629629629628</v>
      </c>
      <c r="AC40" s="281">
        <v>0.79166666666666663</v>
      </c>
      <c r="AD40" s="281">
        <v>0.58333333333333337</v>
      </c>
      <c r="AE40" s="281">
        <v>0.71180555555555547</v>
      </c>
      <c r="AF40" s="281">
        <v>0.62430555555555556</v>
      </c>
      <c r="AG40" s="281">
        <v>0.81319444444444444</v>
      </c>
      <c r="AH40" s="281">
        <v>0.67083333333333339</v>
      </c>
      <c r="AI40" s="281">
        <v>0.6020833333333333</v>
      </c>
      <c r="AJ40" s="281">
        <v>0.77986111111111101</v>
      </c>
      <c r="AK40" s="281">
        <v>0.65208333333333335</v>
      </c>
      <c r="AL40" s="281">
        <v>0.74375000000000002</v>
      </c>
      <c r="AM40" s="281">
        <v>0.83958333333333324</v>
      </c>
      <c r="AN40" s="281">
        <v>0.69097222222222221</v>
      </c>
      <c r="AO40" s="282">
        <v>0.3520833333333333</v>
      </c>
      <c r="AP40" s="283">
        <v>0.8520833333333333</v>
      </c>
      <c r="AQ40" s="284" t="s">
        <v>3491</v>
      </c>
      <c r="AS40" s="69">
        <f>VLOOKUP(AT40,id!$A:$C,3,0)</f>
        <v>307</v>
      </c>
      <c r="AT40" s="69" t="str">
        <f t="shared" si="0"/>
        <v>CyganSzymon1978</v>
      </c>
      <c r="AU40" s="69" t="str">
        <f t="shared" si="10"/>
        <v>Cygan</v>
      </c>
      <c r="AV40" s="69" t="str">
        <f t="shared" si="11"/>
        <v>Szymon</v>
      </c>
      <c r="AW40" s="69" t="str">
        <f t="shared" si="12"/>
        <v>KK Cyklon Warszawa</v>
      </c>
      <c r="AX40" s="69">
        <f t="shared" si="13"/>
        <v>1978</v>
      </c>
      <c r="AY40" s="69">
        <f t="shared" si="5"/>
        <v>68.491924576338619</v>
      </c>
      <c r="AZ40" s="69"/>
      <c r="BA40" s="69">
        <f t="shared" si="14"/>
        <v>0.99297875725992524</v>
      </c>
      <c r="BB40" s="69">
        <f t="shared" si="15"/>
        <v>1</v>
      </c>
      <c r="BC40" s="69">
        <f t="shared" si="16"/>
        <v>1</v>
      </c>
      <c r="BD40" s="69">
        <f t="shared" si="9"/>
        <v>1</v>
      </c>
    </row>
    <row r="41" spans="1:56">
      <c r="A41" s="269">
        <v>40</v>
      </c>
      <c r="B41" s="270">
        <v>39</v>
      </c>
      <c r="C41" s="270"/>
      <c r="D41" s="270">
        <v>1013</v>
      </c>
      <c r="E41" s="271" t="s">
        <v>540</v>
      </c>
      <c r="F41" s="271" t="s">
        <v>539</v>
      </c>
      <c r="G41" s="270">
        <v>1999</v>
      </c>
      <c r="H41" s="271" t="s">
        <v>249</v>
      </c>
      <c r="I41" s="271" t="s">
        <v>5242</v>
      </c>
      <c r="J41" s="270">
        <v>60</v>
      </c>
      <c r="K41" s="270">
        <v>25</v>
      </c>
      <c r="L41" s="270">
        <v>60</v>
      </c>
      <c r="M41" s="273">
        <v>0.58195601851851853</v>
      </c>
      <c r="N41" s="270">
        <v>0</v>
      </c>
      <c r="O41" s="273">
        <v>0.27083333333333331</v>
      </c>
      <c r="P41" s="273">
        <v>0.50486111111111109</v>
      </c>
      <c r="Q41" s="273">
        <v>0.31319444444444444</v>
      </c>
      <c r="R41" s="273">
        <v>0.40625</v>
      </c>
      <c r="S41" s="273">
        <v>0.54027777777777775</v>
      </c>
      <c r="T41" s="273">
        <v>0.35902777777777778</v>
      </c>
      <c r="U41" s="273">
        <v>0.48888888888888887</v>
      </c>
      <c r="V41" s="273">
        <v>0.51874999999999993</v>
      </c>
      <c r="W41" s="273">
        <v>0.47430555555555554</v>
      </c>
      <c r="X41" s="273">
        <v>0.38125000000000003</v>
      </c>
      <c r="Y41" s="273">
        <v>0.44444444444444442</v>
      </c>
      <c r="Z41" s="273">
        <v>0.28819444444444448</v>
      </c>
      <c r="AA41" s="273">
        <v>0.34166666666666662</v>
      </c>
      <c r="AB41" s="273">
        <v>0.5513541666666667</v>
      </c>
      <c r="AC41" s="273">
        <v>0.79166666666666663</v>
      </c>
      <c r="AD41" s="273">
        <v>0.58333333333333337</v>
      </c>
      <c r="AE41" s="273">
        <v>0.71666666666666667</v>
      </c>
      <c r="AF41" s="273">
        <v>0.62430555555555556</v>
      </c>
      <c r="AG41" s="273">
        <v>0.81319444444444444</v>
      </c>
      <c r="AH41" s="273">
        <v>0.67083333333333339</v>
      </c>
      <c r="AI41" s="273">
        <v>0.60277777777777775</v>
      </c>
      <c r="AJ41" s="273">
        <v>0.77986111111111101</v>
      </c>
      <c r="AK41" s="273">
        <v>0.65208333333333335</v>
      </c>
      <c r="AL41" s="273">
        <v>0.74375000000000002</v>
      </c>
      <c r="AM41" s="273">
        <v>0.83958333333333324</v>
      </c>
      <c r="AN41" s="273">
        <v>0.69097222222222221</v>
      </c>
      <c r="AO41" s="274">
        <v>0.3520833333333333</v>
      </c>
      <c r="AP41" s="275">
        <v>0.85277777777777775</v>
      </c>
      <c r="AQ41" s="276" t="s">
        <v>3491</v>
      </c>
      <c r="AS41" s="69">
        <f>VLOOKUP(AT41,id!$A:$C,3,0)</f>
        <v>308</v>
      </c>
      <c r="AT41" s="69" t="str">
        <f t="shared" si="0"/>
        <v>BojdeckiFilip1999</v>
      </c>
      <c r="AU41" s="69" t="str">
        <f t="shared" si="10"/>
        <v>Bojdecki</v>
      </c>
      <c r="AV41" s="69" t="str">
        <f t="shared" si="11"/>
        <v>Filip</v>
      </c>
      <c r="AW41" s="69" t="str">
        <f t="shared" si="12"/>
        <v>KK CYKLON WARSZAWA</v>
      </c>
      <c r="AX41" s="69">
        <f t="shared" si="13"/>
        <v>1999</v>
      </c>
      <c r="AY41" s="69">
        <f t="shared" si="5"/>
        <v>68.48511366122392</v>
      </c>
      <c r="AZ41" s="69"/>
      <c r="BA41" s="69">
        <f t="shared" si="14"/>
        <v>0.99990055885921114</v>
      </c>
      <c r="BB41" s="69">
        <f t="shared" si="15"/>
        <v>1</v>
      </c>
      <c r="BC41" s="69">
        <f t="shared" si="16"/>
        <v>1</v>
      </c>
      <c r="BD41" s="69">
        <f t="shared" si="9"/>
        <v>1</v>
      </c>
    </row>
    <row r="42" spans="1:56">
      <c r="A42" s="277">
        <v>41</v>
      </c>
      <c r="B42" s="278">
        <v>40</v>
      </c>
      <c r="C42" s="278"/>
      <c r="D42" s="278">
        <v>1089</v>
      </c>
      <c r="E42" s="279" t="s">
        <v>241</v>
      </c>
      <c r="F42" s="279" t="s">
        <v>237</v>
      </c>
      <c r="G42" s="278">
        <v>1979</v>
      </c>
      <c r="H42" s="279" t="s">
        <v>1312</v>
      </c>
      <c r="I42" s="279" t="s">
        <v>232</v>
      </c>
      <c r="J42" s="278">
        <v>60</v>
      </c>
      <c r="K42" s="278">
        <v>24</v>
      </c>
      <c r="L42" s="278">
        <v>60</v>
      </c>
      <c r="M42" s="281">
        <v>0.45769675925925929</v>
      </c>
      <c r="N42" s="278">
        <v>0</v>
      </c>
      <c r="O42" s="281">
        <v>0.27083333333333331</v>
      </c>
      <c r="P42" s="281">
        <v>0.29930555555555555</v>
      </c>
      <c r="Q42" s="281">
        <v>0.33402777777777781</v>
      </c>
      <c r="R42" s="281">
        <v>0.40069444444444446</v>
      </c>
      <c r="S42" s="281">
        <v>0.28680555555555554</v>
      </c>
      <c r="T42" s="281">
        <v>0.36249999999999999</v>
      </c>
      <c r="U42" s="281">
        <v>0.44513888888888892</v>
      </c>
      <c r="V42" s="281">
        <v>0.30555555555555552</v>
      </c>
      <c r="W42" s="281">
        <v>0.45694444444444443</v>
      </c>
      <c r="X42" s="281">
        <v>0.37708333333333338</v>
      </c>
      <c r="Y42" s="281">
        <v>0.42569444444444443</v>
      </c>
      <c r="Z42" s="281">
        <v>0.31805555555555554</v>
      </c>
      <c r="AA42" s="281">
        <v>0.35069444444444442</v>
      </c>
      <c r="AB42" s="281">
        <v>0.47594907407407411</v>
      </c>
      <c r="AC42" s="281">
        <v>0.5854166666666667</v>
      </c>
      <c r="AD42" s="281">
        <v>0.67499999999999993</v>
      </c>
      <c r="AE42" s="281">
        <v>0.55972222222222223</v>
      </c>
      <c r="AF42" s="281">
        <v>0.71458333333333324</v>
      </c>
      <c r="AG42" s="281">
        <v>0.63958333333333328</v>
      </c>
      <c r="AH42" s="281">
        <v>0.52222222222222225</v>
      </c>
      <c r="AI42" s="281">
        <v>0.69305555555555554</v>
      </c>
      <c r="AJ42" s="281">
        <v>0.57291666666666663</v>
      </c>
      <c r="AK42" s="281">
        <v>0.50902777777777775</v>
      </c>
      <c r="AL42" s="281">
        <v>0.61458333333333337</v>
      </c>
      <c r="AM42" s="281">
        <v>0.65069444444444446</v>
      </c>
      <c r="AN42" s="281">
        <v>0.54375000000000007</v>
      </c>
      <c r="AO42" s="282"/>
      <c r="AP42" s="283">
        <v>0.7284722222222223</v>
      </c>
      <c r="AQ42" s="284"/>
      <c r="AS42" s="69">
        <f>VLOOKUP(AT42,id!$A:$C,3,0)</f>
        <v>5</v>
      </c>
      <c r="AT42" s="69" t="str">
        <f t="shared" si="0"/>
        <v>WalentowskiRadosław1979</v>
      </c>
      <c r="AU42" s="69" t="str">
        <f t="shared" si="10"/>
        <v>Walentowski</v>
      </c>
      <c r="AV42" s="69" t="str">
        <f t="shared" si="11"/>
        <v>Radosław</v>
      </c>
      <c r="AW42" s="69" t="str">
        <f t="shared" si="12"/>
        <v>LosMaruderos</v>
      </c>
      <c r="AX42" s="69">
        <f t="shared" si="13"/>
        <v>1979</v>
      </c>
      <c r="AY42" s="69">
        <f t="shared" ref="AY42:AY86" si="17">AY41*IF(BC42&lt;1,BC42,IF(BD42&lt;1,BD42,IF(BB42&lt;1,BB42,IF(BA42&lt;1,BA42,1))))</f>
        <v>67.92825019529279</v>
      </c>
      <c r="AZ42" s="69"/>
      <c r="BA42" s="69">
        <f t="shared" si="14"/>
        <v>1.2714881780250347</v>
      </c>
      <c r="BB42" s="69">
        <f t="shared" si="15"/>
        <v>0.96</v>
      </c>
      <c r="BC42" s="69">
        <f t="shared" si="16"/>
        <v>1</v>
      </c>
      <c r="BD42" s="69">
        <f t="shared" ref="BD42:BD86" si="18">BB42^0.2</f>
        <v>0.99186883928256631</v>
      </c>
    </row>
    <row r="43" spans="1:56">
      <c r="A43" s="269">
        <v>42</v>
      </c>
      <c r="B43" s="270">
        <v>41</v>
      </c>
      <c r="C43" s="270"/>
      <c r="D43" s="270">
        <v>1056</v>
      </c>
      <c r="E43" s="271" t="s">
        <v>419</v>
      </c>
      <c r="F43" s="271" t="s">
        <v>79</v>
      </c>
      <c r="G43" s="270">
        <v>1956</v>
      </c>
      <c r="H43" s="271" t="s">
        <v>3535</v>
      </c>
      <c r="I43" s="271" t="s">
        <v>420</v>
      </c>
      <c r="J43" s="270">
        <v>60</v>
      </c>
      <c r="K43" s="270">
        <v>24</v>
      </c>
      <c r="L43" s="270">
        <v>60</v>
      </c>
      <c r="M43" s="273">
        <v>0.56642361111111106</v>
      </c>
      <c r="N43" s="270">
        <v>0</v>
      </c>
      <c r="O43" s="273">
        <v>0.27083333333333331</v>
      </c>
      <c r="P43" s="273">
        <v>0.42499999999999999</v>
      </c>
      <c r="Q43" s="273">
        <v>0.30069444444444443</v>
      </c>
      <c r="R43" s="273">
        <v>0.39027777777777778</v>
      </c>
      <c r="S43" s="273">
        <v>0.52569444444444446</v>
      </c>
      <c r="T43" s="273">
        <v>0.34166666666666662</v>
      </c>
      <c r="U43" s="273">
        <v>0.48541666666666666</v>
      </c>
      <c r="V43" s="273">
        <v>0.41597222222222219</v>
      </c>
      <c r="W43" s="273">
        <v>0.50138888888888888</v>
      </c>
      <c r="X43" s="273">
        <v>0.3659722222222222</v>
      </c>
      <c r="Y43" s="273">
        <v>0.46111111111111108</v>
      </c>
      <c r="Z43" s="273">
        <v>0.28472222222222221</v>
      </c>
      <c r="AA43" s="273">
        <v>0.32291666666666669</v>
      </c>
      <c r="AB43" s="273">
        <v>0.55144675925925923</v>
      </c>
      <c r="AC43" s="273">
        <v>0.74236111111111114</v>
      </c>
      <c r="AD43" s="273">
        <v>0.57361111111111118</v>
      </c>
      <c r="AE43" s="273">
        <v>0.70416666666666661</v>
      </c>
      <c r="AF43" s="273">
        <v>0.6166666666666667</v>
      </c>
      <c r="AG43" s="273">
        <v>0.80833333333333324</v>
      </c>
      <c r="AH43" s="273">
        <v>0.65763888888888888</v>
      </c>
      <c r="AI43" s="273">
        <v>0.59444444444444444</v>
      </c>
      <c r="AJ43" s="273">
        <v>0.72430555555555554</v>
      </c>
      <c r="AK43" s="273">
        <v>0.64374999999999993</v>
      </c>
      <c r="AL43" s="273">
        <v>0.77500000000000002</v>
      </c>
      <c r="AM43" s="273">
        <v>0.82152777777777775</v>
      </c>
      <c r="AN43" s="273">
        <v>0.68680555555555556</v>
      </c>
      <c r="AO43" s="274"/>
      <c r="AP43" s="275">
        <v>0.83680555555555547</v>
      </c>
      <c r="AQ43" s="276"/>
      <c r="AS43" s="69">
        <f>VLOOKUP(AT43,id!$A:$C,3,0)</f>
        <v>309</v>
      </c>
      <c r="AT43" s="69" t="str">
        <f t="shared" si="0"/>
        <v>MarciniukAdam1956</v>
      </c>
      <c r="AU43" s="69" t="str">
        <f t="shared" si="10"/>
        <v>Marciniuk</v>
      </c>
      <c r="AV43" s="69" t="str">
        <f t="shared" si="11"/>
        <v>Adam</v>
      </c>
      <c r="AW43" s="69" t="str">
        <f t="shared" si="12"/>
        <v>RADMOR Team</v>
      </c>
      <c r="AX43" s="69">
        <f t="shared" si="13"/>
        <v>1956</v>
      </c>
      <c r="AY43" s="69">
        <f t="shared" si="17"/>
        <v>54.889201944724121</v>
      </c>
      <c r="AZ43" s="69"/>
      <c r="BA43" s="69">
        <f t="shared" si="14"/>
        <v>0.80804675207911902</v>
      </c>
      <c r="BB43" s="69">
        <f t="shared" si="15"/>
        <v>1</v>
      </c>
      <c r="BC43" s="69">
        <f t="shared" si="16"/>
        <v>1</v>
      </c>
      <c r="BD43" s="69">
        <f t="shared" si="18"/>
        <v>1</v>
      </c>
    </row>
    <row r="44" spans="1:56">
      <c r="A44" s="277">
        <v>43</v>
      </c>
      <c r="B44" s="278">
        <v>42</v>
      </c>
      <c r="C44" s="278"/>
      <c r="D44" s="278">
        <v>1030</v>
      </c>
      <c r="E44" s="279" t="s">
        <v>1663</v>
      </c>
      <c r="F44" s="279" t="s">
        <v>19</v>
      </c>
      <c r="G44" s="278">
        <v>1979</v>
      </c>
      <c r="H44" s="279" t="s">
        <v>5243</v>
      </c>
      <c r="I44" s="279" t="s">
        <v>3806</v>
      </c>
      <c r="J44" s="278">
        <v>60</v>
      </c>
      <c r="K44" s="278">
        <v>24</v>
      </c>
      <c r="L44" s="278">
        <v>60</v>
      </c>
      <c r="M44" s="281">
        <v>0.57054398148148155</v>
      </c>
      <c r="N44" s="278">
        <v>0</v>
      </c>
      <c r="O44" s="281">
        <v>0.27083333333333331</v>
      </c>
      <c r="P44" s="281">
        <v>0.37847222222222227</v>
      </c>
      <c r="Q44" s="281">
        <v>0.50763888888888886</v>
      </c>
      <c r="R44" s="281">
        <v>0.4145833333333333</v>
      </c>
      <c r="S44" s="281">
        <v>0.28680555555555554</v>
      </c>
      <c r="T44" s="281">
        <v>0.48958333333333331</v>
      </c>
      <c r="U44" s="281">
        <v>0.32430555555555557</v>
      </c>
      <c r="V44" s="281">
        <v>0.38958333333333334</v>
      </c>
      <c r="W44" s="281">
        <v>0.30972222222222223</v>
      </c>
      <c r="X44" s="281">
        <v>0.44375000000000003</v>
      </c>
      <c r="Y44" s="281">
        <v>0.35138888888888892</v>
      </c>
      <c r="Z44" s="281">
        <v>0.52847222222222223</v>
      </c>
      <c r="AA44" s="281">
        <v>0.47638888888888892</v>
      </c>
      <c r="AB44" s="281">
        <v>0.54645833333333338</v>
      </c>
      <c r="AC44" s="281">
        <v>0.6958333333333333</v>
      </c>
      <c r="AD44" s="281">
        <v>0.79583333333333339</v>
      </c>
      <c r="AE44" s="281">
        <v>0.67083333333333339</v>
      </c>
      <c r="AF44" s="281">
        <v>0.58472222222222225</v>
      </c>
      <c r="AG44" s="281">
        <v>0.75694444444444453</v>
      </c>
      <c r="AH44" s="281">
        <v>0.62708333333333333</v>
      </c>
      <c r="AI44" s="281">
        <v>0.8208333333333333</v>
      </c>
      <c r="AJ44" s="281">
        <v>0.68541666666666667</v>
      </c>
      <c r="AK44" s="281">
        <v>0.61111111111111105</v>
      </c>
      <c r="AL44" s="281">
        <v>0.72777777777777775</v>
      </c>
      <c r="AM44" s="281">
        <v>0.7729166666666667</v>
      </c>
      <c r="AN44" s="281">
        <v>0.64722222222222225</v>
      </c>
      <c r="AO44" s="282"/>
      <c r="AP44" s="283">
        <v>0.84097222222222223</v>
      </c>
      <c r="AQ44" s="284"/>
      <c r="AS44" s="69">
        <f>VLOOKUP(AT44,id!$A:$C,3,0)</f>
        <v>276</v>
      </c>
      <c r="AT44" s="69" t="str">
        <f t="shared" si="0"/>
        <v>GałązkaGrzegorz1979</v>
      </c>
      <c r="AU44" s="69" t="str">
        <f t="shared" si="10"/>
        <v>Gałązka</v>
      </c>
      <c r="AV44" s="69" t="str">
        <f t="shared" si="11"/>
        <v>Grzegorz</v>
      </c>
      <c r="AW44" s="69" t="str">
        <f t="shared" si="12"/>
        <v>Road to Nowhere</v>
      </c>
      <c r="AX44" s="69">
        <f t="shared" si="13"/>
        <v>1979</v>
      </c>
      <c r="AY44" s="69">
        <f t="shared" si="17"/>
        <v>54.492801581759878</v>
      </c>
      <c r="AZ44" s="69"/>
      <c r="BA44" s="69">
        <f t="shared" si="14"/>
        <v>0.99277817222842046</v>
      </c>
      <c r="BB44" s="69">
        <f t="shared" si="15"/>
        <v>1</v>
      </c>
      <c r="BC44" s="69">
        <f t="shared" si="16"/>
        <v>1</v>
      </c>
      <c r="BD44" s="69">
        <f t="shared" si="18"/>
        <v>1</v>
      </c>
    </row>
    <row r="45" spans="1:56">
      <c r="A45" s="269">
        <v>44</v>
      </c>
      <c r="B45" s="270">
        <v>43</v>
      </c>
      <c r="C45" s="270"/>
      <c r="D45" s="270">
        <v>1035</v>
      </c>
      <c r="E45" s="271" t="s">
        <v>640</v>
      </c>
      <c r="F45" s="271" t="s">
        <v>21</v>
      </c>
      <c r="G45" s="270">
        <v>1982</v>
      </c>
      <c r="H45" s="271" t="s">
        <v>3431</v>
      </c>
      <c r="I45" s="271"/>
      <c r="J45" s="270">
        <v>59</v>
      </c>
      <c r="K45" s="270">
        <v>24</v>
      </c>
      <c r="L45" s="270">
        <v>59</v>
      </c>
      <c r="M45" s="273">
        <v>0.57474537037037032</v>
      </c>
      <c r="N45" s="270">
        <v>0</v>
      </c>
      <c r="O45" s="273">
        <v>0.27083333333333331</v>
      </c>
      <c r="P45" s="273">
        <v>0.42152777777777778</v>
      </c>
      <c r="Q45" s="273">
        <v>0.30416666666666664</v>
      </c>
      <c r="R45" s="273">
        <v>0.38958333333333334</v>
      </c>
      <c r="S45" s="273">
        <v>0.52500000000000002</v>
      </c>
      <c r="T45" s="273">
        <v>0.3430555555555555</v>
      </c>
      <c r="U45" s="273">
        <v>0.45069444444444445</v>
      </c>
      <c r="V45" s="273">
        <v>0.41111111111111115</v>
      </c>
      <c r="W45" s="273">
        <v>0.50347222222222221</v>
      </c>
      <c r="X45" s="273">
        <v>0.36458333333333331</v>
      </c>
      <c r="Y45" s="273">
        <v>0.47569444444444442</v>
      </c>
      <c r="Z45" s="273">
        <v>0.28541666666666665</v>
      </c>
      <c r="AA45" s="273">
        <v>0.32777777777777778</v>
      </c>
      <c r="AB45" s="273">
        <v>0.53637731481481488</v>
      </c>
      <c r="AC45" s="273">
        <v>0.74722222222222223</v>
      </c>
      <c r="AD45" s="273"/>
      <c r="AE45" s="273">
        <v>0.65694444444444444</v>
      </c>
      <c r="AF45" s="273">
        <v>0.8125</v>
      </c>
      <c r="AG45" s="273">
        <v>0.5756944444444444</v>
      </c>
      <c r="AH45" s="273">
        <v>0.69930555555555562</v>
      </c>
      <c r="AI45" s="273">
        <v>0.83124999999999993</v>
      </c>
      <c r="AJ45" s="273">
        <v>0.73402777777777783</v>
      </c>
      <c r="AK45" s="273">
        <v>0.77708333333333324</v>
      </c>
      <c r="AL45" s="273">
        <v>0.60902777777777783</v>
      </c>
      <c r="AM45" s="273">
        <v>0.5625</v>
      </c>
      <c r="AN45" s="273">
        <v>0.6777777777777777</v>
      </c>
      <c r="AO45" s="274">
        <v>0.34513888888888888</v>
      </c>
      <c r="AP45" s="275">
        <v>0.84513888888888899</v>
      </c>
      <c r="AQ45" s="276"/>
      <c r="AS45" s="69">
        <f>VLOOKUP(AT45,id!$A:$C,3,0)</f>
        <v>310</v>
      </c>
      <c r="AT45" s="69" t="str">
        <f t="shared" si="0"/>
        <v>GrundkowskiJacek1982</v>
      </c>
      <c r="AU45" s="69" t="str">
        <f t="shared" si="10"/>
        <v>Grundkowski</v>
      </c>
      <c r="AV45" s="69" t="str">
        <f t="shared" si="11"/>
        <v>Jacek</v>
      </c>
      <c r="AW45" s="69">
        <f t="shared" si="12"/>
        <v>0</v>
      </c>
      <c r="AX45" s="69">
        <f t="shared" si="13"/>
        <v>1982</v>
      </c>
      <c r="AY45" s="69">
        <f t="shared" si="17"/>
        <v>53.584588222063879</v>
      </c>
      <c r="AZ45" s="69"/>
      <c r="BA45" s="69">
        <f t="shared" si="14"/>
        <v>0.99268999959724535</v>
      </c>
      <c r="BB45" s="69">
        <f t="shared" si="15"/>
        <v>1</v>
      </c>
      <c r="BC45" s="69">
        <f t="shared" si="16"/>
        <v>0.98333333333333328</v>
      </c>
      <c r="BD45" s="69">
        <f t="shared" si="18"/>
        <v>1</v>
      </c>
    </row>
    <row r="46" spans="1:56">
      <c r="A46" s="277">
        <v>45</v>
      </c>
      <c r="B46" s="278">
        <v>44</v>
      </c>
      <c r="C46" s="278"/>
      <c r="D46" s="278">
        <v>1101</v>
      </c>
      <c r="E46" s="279" t="s">
        <v>5244</v>
      </c>
      <c r="F46" s="279" t="s">
        <v>86</v>
      </c>
      <c r="G46" s="278">
        <v>1966</v>
      </c>
      <c r="H46" s="279" t="s">
        <v>5245</v>
      </c>
      <c r="I46" s="279" t="s">
        <v>5246</v>
      </c>
      <c r="J46" s="278">
        <v>59</v>
      </c>
      <c r="K46" s="278">
        <v>24</v>
      </c>
      <c r="L46" s="278">
        <v>59</v>
      </c>
      <c r="M46" s="281">
        <v>0.57481481481481478</v>
      </c>
      <c r="N46" s="278">
        <v>0</v>
      </c>
      <c r="O46" s="281">
        <v>0.27083333333333331</v>
      </c>
      <c r="P46" s="281">
        <v>0.42152777777777778</v>
      </c>
      <c r="Q46" s="281">
        <v>0.30416666666666664</v>
      </c>
      <c r="R46" s="281">
        <v>0.38958333333333334</v>
      </c>
      <c r="S46" s="281">
        <v>0.52500000000000002</v>
      </c>
      <c r="T46" s="281">
        <v>0.34375</v>
      </c>
      <c r="U46" s="281">
        <v>0.45069444444444445</v>
      </c>
      <c r="V46" s="281">
        <v>0.41111111111111115</v>
      </c>
      <c r="W46" s="281">
        <v>0.50347222222222221</v>
      </c>
      <c r="X46" s="281">
        <v>0.36458333333333331</v>
      </c>
      <c r="Y46" s="281">
        <v>0.47569444444444442</v>
      </c>
      <c r="Z46" s="281">
        <v>0.28541666666666665</v>
      </c>
      <c r="AA46" s="281">
        <v>0.32847222222222222</v>
      </c>
      <c r="AB46" s="281">
        <v>0.53641203703703699</v>
      </c>
      <c r="AC46" s="281">
        <v>0.74722222222222223</v>
      </c>
      <c r="AD46" s="281"/>
      <c r="AE46" s="281">
        <v>0.65694444444444444</v>
      </c>
      <c r="AF46" s="281">
        <v>0.81180555555555556</v>
      </c>
      <c r="AG46" s="281">
        <v>0.5756944444444444</v>
      </c>
      <c r="AH46" s="281">
        <v>0.69930555555555562</v>
      </c>
      <c r="AI46" s="281">
        <v>0.83124999999999993</v>
      </c>
      <c r="AJ46" s="281">
        <v>0.73472222222222217</v>
      </c>
      <c r="AK46" s="281">
        <v>0.77777777777777779</v>
      </c>
      <c r="AL46" s="281">
        <v>0.60902777777777783</v>
      </c>
      <c r="AM46" s="281">
        <v>0.5625</v>
      </c>
      <c r="AN46" s="281">
        <v>0.6777777777777777</v>
      </c>
      <c r="AO46" s="282">
        <v>0.34513888888888888</v>
      </c>
      <c r="AP46" s="283">
        <v>0.84513888888888899</v>
      </c>
      <c r="AQ46" s="284"/>
      <c r="AS46" s="69">
        <f>VLOOKUP(AT46,id!$A:$C,3,0)</f>
        <v>311</v>
      </c>
      <c r="AT46" s="69" t="str">
        <f t="shared" si="0"/>
        <v>KrutakJarosław1966</v>
      </c>
      <c r="AU46" s="69" t="str">
        <f t="shared" si="10"/>
        <v>Krutak</v>
      </c>
      <c r="AV46" s="69" t="str">
        <f t="shared" si="11"/>
        <v>Jarosław</v>
      </c>
      <c r="AW46" s="69" t="str">
        <f t="shared" si="12"/>
        <v>HOBET</v>
      </c>
      <c r="AX46" s="69">
        <f t="shared" si="13"/>
        <v>1966</v>
      </c>
      <c r="AY46" s="69">
        <f t="shared" si="17"/>
        <v>53.57811456852545</v>
      </c>
      <c r="AZ46" s="69"/>
      <c r="BA46" s="69">
        <f t="shared" si="14"/>
        <v>0.99987918814432986</v>
      </c>
      <c r="BB46" s="69">
        <f t="shared" si="15"/>
        <v>1</v>
      </c>
      <c r="BC46" s="69">
        <f t="shared" si="16"/>
        <v>1</v>
      </c>
      <c r="BD46" s="69">
        <f t="shared" si="18"/>
        <v>1</v>
      </c>
    </row>
    <row r="47" spans="1:56">
      <c r="A47" s="269">
        <v>46</v>
      </c>
      <c r="B47" s="270">
        <v>45</v>
      </c>
      <c r="C47" s="270"/>
      <c r="D47" s="270">
        <v>1076</v>
      </c>
      <c r="E47" s="271" t="s">
        <v>90</v>
      </c>
      <c r="F47" s="271" t="s">
        <v>33</v>
      </c>
      <c r="G47" s="270">
        <v>1978</v>
      </c>
      <c r="H47" s="271" t="s">
        <v>5247</v>
      </c>
      <c r="I47" s="271" t="s">
        <v>4429</v>
      </c>
      <c r="J47" s="270">
        <v>56</v>
      </c>
      <c r="K47" s="270">
        <v>24</v>
      </c>
      <c r="L47" s="270">
        <v>56</v>
      </c>
      <c r="M47" s="273">
        <v>0.55717592592592591</v>
      </c>
      <c r="N47" s="270">
        <v>0</v>
      </c>
      <c r="O47" s="273">
        <v>0.27083333333333331</v>
      </c>
      <c r="P47" s="273">
        <v>0.50902777777777775</v>
      </c>
      <c r="Q47" s="273">
        <v>0.46458333333333335</v>
      </c>
      <c r="R47" s="273">
        <v>0.3659722222222222</v>
      </c>
      <c r="S47" s="273">
        <v>0.52500000000000002</v>
      </c>
      <c r="T47" s="273">
        <v>0.44722222222222219</v>
      </c>
      <c r="U47" s="273">
        <v>0.31458333333333333</v>
      </c>
      <c r="V47" s="273">
        <v>0.5</v>
      </c>
      <c r="W47" s="273">
        <v>0.30208333333333331</v>
      </c>
      <c r="X47" s="273">
        <v>0.39444444444444443</v>
      </c>
      <c r="Y47" s="273">
        <v>0.33749999999999997</v>
      </c>
      <c r="Z47" s="273">
        <v>0.4826388888888889</v>
      </c>
      <c r="AA47" s="273">
        <v>0.43194444444444446</v>
      </c>
      <c r="AB47" s="273">
        <v>0.53615740740740747</v>
      </c>
      <c r="AC47" s="273">
        <v>0.67361111111111116</v>
      </c>
      <c r="AD47" s="273">
        <v>0.61944444444444446</v>
      </c>
      <c r="AE47" s="273">
        <v>0.76597222222222217</v>
      </c>
      <c r="AF47" s="273">
        <v>0.56458333333333333</v>
      </c>
      <c r="AG47" s="273">
        <v>0.65694444444444444</v>
      </c>
      <c r="AH47" s="273">
        <v>0.78888888888888886</v>
      </c>
      <c r="AI47" s="273">
        <v>0.58680555555555558</v>
      </c>
      <c r="AJ47" s="273">
        <v>0.74861111111111101</v>
      </c>
      <c r="AK47" s="273">
        <v>0.80902777777777779</v>
      </c>
      <c r="AL47" s="273">
        <v>0.7090277777777777</v>
      </c>
      <c r="AM47" s="273">
        <v>0.64236111111111105</v>
      </c>
      <c r="AN47" s="273"/>
      <c r="AO47" s="274">
        <v>0.82777777777777783</v>
      </c>
      <c r="AP47" s="275">
        <v>0.82777777777777783</v>
      </c>
      <c r="AQ47" s="276"/>
      <c r="AS47" s="69">
        <f>VLOOKUP(AT47,id!$A:$C,3,0)</f>
        <v>15</v>
      </c>
      <c r="AT47" s="69" t="str">
        <f t="shared" si="0"/>
        <v>SadowskiMarek1978</v>
      </c>
      <c r="AU47" s="69" t="str">
        <f t="shared" si="10"/>
        <v>Sadowski</v>
      </c>
      <c r="AV47" s="69" t="str">
        <f t="shared" si="11"/>
        <v>Marek</v>
      </c>
      <c r="AW47" s="69" t="str">
        <f t="shared" si="12"/>
        <v>Wda Czarna Woda</v>
      </c>
      <c r="AX47" s="69">
        <f t="shared" si="13"/>
        <v>1978</v>
      </c>
      <c r="AY47" s="69">
        <f t="shared" si="17"/>
        <v>50.853803658261448</v>
      </c>
      <c r="AZ47" s="69"/>
      <c r="BA47" s="69">
        <f t="shared" si="14"/>
        <v>1.031657665143332</v>
      </c>
      <c r="BB47" s="69">
        <f t="shared" si="15"/>
        <v>1</v>
      </c>
      <c r="BC47" s="69">
        <f t="shared" si="16"/>
        <v>0.94915254237288138</v>
      </c>
      <c r="BD47" s="69">
        <f t="shared" si="18"/>
        <v>1</v>
      </c>
    </row>
    <row r="48" spans="1:56">
      <c r="A48" s="277">
        <v>47</v>
      </c>
      <c r="B48" s="278">
        <v>46</v>
      </c>
      <c r="C48" s="278"/>
      <c r="D48" s="278">
        <v>1046</v>
      </c>
      <c r="E48" s="279" t="s">
        <v>471</v>
      </c>
      <c r="F48" s="279" t="s">
        <v>44</v>
      </c>
      <c r="G48" s="278">
        <v>1975</v>
      </c>
      <c r="H48" s="279" t="s">
        <v>3500</v>
      </c>
      <c r="I48" s="279"/>
      <c r="J48" s="278">
        <v>56</v>
      </c>
      <c r="K48" s="278">
        <v>22</v>
      </c>
      <c r="L48" s="278">
        <v>56</v>
      </c>
      <c r="M48" s="281">
        <v>0.57644675925925926</v>
      </c>
      <c r="N48" s="278">
        <v>0</v>
      </c>
      <c r="O48" s="281">
        <v>0.27083333333333331</v>
      </c>
      <c r="P48" s="281">
        <v>0.44513888888888892</v>
      </c>
      <c r="Q48" s="281">
        <v>0.32777777777777778</v>
      </c>
      <c r="R48" s="281">
        <v>0.4152777777777778</v>
      </c>
      <c r="S48" s="281">
        <v>0.28402777777777777</v>
      </c>
      <c r="T48" s="281">
        <v>0.36874999999999997</v>
      </c>
      <c r="U48" s="281">
        <v>0.50555555555555554</v>
      </c>
      <c r="V48" s="281">
        <v>0.43611111111111112</v>
      </c>
      <c r="W48" s="281">
        <v>0.5229166666666667</v>
      </c>
      <c r="X48" s="281">
        <v>0.38541666666666669</v>
      </c>
      <c r="Y48" s="281">
        <v>0.47291666666666665</v>
      </c>
      <c r="Z48" s="281">
        <v>0.30763888888888891</v>
      </c>
      <c r="AA48" s="281">
        <v>0.3520833333333333</v>
      </c>
      <c r="AB48" s="281">
        <v>0.54731481481481481</v>
      </c>
      <c r="AC48" s="281">
        <v>0.61388888888888882</v>
      </c>
      <c r="AD48" s="281"/>
      <c r="AE48" s="281">
        <v>0.7055555555555556</v>
      </c>
      <c r="AF48" s="281">
        <v>0.80902777777777779</v>
      </c>
      <c r="AG48" s="281">
        <v>0.59236111111111112</v>
      </c>
      <c r="AH48" s="281">
        <v>0.75138888888888899</v>
      </c>
      <c r="AI48" s="281"/>
      <c r="AJ48" s="281">
        <v>0.68541666666666667</v>
      </c>
      <c r="AK48" s="281">
        <v>0.7729166666666667</v>
      </c>
      <c r="AL48" s="281">
        <v>0.64513888888888882</v>
      </c>
      <c r="AM48" s="281">
        <v>0.57916666666666672</v>
      </c>
      <c r="AN48" s="281">
        <v>0.72430555555555554</v>
      </c>
      <c r="AO48" s="282"/>
      <c r="AP48" s="283">
        <v>0.84722222222222221</v>
      </c>
      <c r="AQ48" s="284"/>
      <c r="AS48" s="69">
        <f>VLOOKUP(AT48,id!$A:$C,3,0)</f>
        <v>14</v>
      </c>
      <c r="AT48" s="69" t="str">
        <f t="shared" si="0"/>
        <v>LipińskiTomasz1975</v>
      </c>
      <c r="AU48" s="69" t="str">
        <f t="shared" si="10"/>
        <v>Lipiński</v>
      </c>
      <c r="AV48" s="69" t="str">
        <f t="shared" si="11"/>
        <v>Tomasz</v>
      </c>
      <c r="AW48" s="69">
        <f t="shared" si="12"/>
        <v>0</v>
      </c>
      <c r="AX48" s="69">
        <f t="shared" si="13"/>
        <v>1975</v>
      </c>
      <c r="AY48" s="69">
        <f t="shared" si="17"/>
        <v>49.97648755058983</v>
      </c>
      <c r="AZ48" s="69"/>
      <c r="BA48" s="69">
        <f t="shared" si="14"/>
        <v>0.96656962152394332</v>
      </c>
      <c r="BB48" s="69">
        <f t="shared" si="15"/>
        <v>0.91666666666666663</v>
      </c>
      <c r="BC48" s="69">
        <f t="shared" si="16"/>
        <v>1</v>
      </c>
      <c r="BD48" s="69">
        <f t="shared" si="18"/>
        <v>0.98274826965614603</v>
      </c>
    </row>
    <row r="49" spans="1:56">
      <c r="A49" s="269">
        <v>48</v>
      </c>
      <c r="B49" s="270">
        <v>47</v>
      </c>
      <c r="C49" s="270"/>
      <c r="D49" s="270">
        <v>1031</v>
      </c>
      <c r="E49" s="271" t="s">
        <v>3835</v>
      </c>
      <c r="F49" s="271" t="s">
        <v>15</v>
      </c>
      <c r="G49" s="270">
        <v>1973</v>
      </c>
      <c r="H49" s="271" t="s">
        <v>249</v>
      </c>
      <c r="I49" s="271" t="s">
        <v>1260</v>
      </c>
      <c r="J49" s="270">
        <v>54</v>
      </c>
      <c r="K49" s="270">
        <v>23</v>
      </c>
      <c r="L49" s="270">
        <v>54</v>
      </c>
      <c r="M49" s="273">
        <v>0.57353009259259258</v>
      </c>
      <c r="N49" s="270">
        <v>0</v>
      </c>
      <c r="O49" s="273">
        <v>0.27083333333333331</v>
      </c>
      <c r="P49" s="273">
        <v>0.4458333333333333</v>
      </c>
      <c r="Q49" s="273">
        <v>0.32291666666666669</v>
      </c>
      <c r="R49" s="273">
        <v>0.4145833333333333</v>
      </c>
      <c r="S49" s="273">
        <v>0.54236111111111118</v>
      </c>
      <c r="T49" s="273">
        <v>0.3659722222222222</v>
      </c>
      <c r="U49" s="273">
        <v>0.50555555555555554</v>
      </c>
      <c r="V49" s="273">
        <v>0.4368055555555555</v>
      </c>
      <c r="W49" s="273">
        <v>0.52361111111111114</v>
      </c>
      <c r="X49" s="273">
        <v>0.38541666666666669</v>
      </c>
      <c r="Y49" s="273">
        <v>0.47569444444444442</v>
      </c>
      <c r="Z49" s="273">
        <v>0.29930555555555555</v>
      </c>
      <c r="AA49" s="273">
        <v>0.34375</v>
      </c>
      <c r="AB49" s="273">
        <v>0.55483796296296295</v>
      </c>
      <c r="AC49" s="273">
        <v>0.79791666666666661</v>
      </c>
      <c r="AD49" s="273">
        <v>0.5854166666666667</v>
      </c>
      <c r="AE49" s="273">
        <v>0.73958333333333337</v>
      </c>
      <c r="AF49" s="273">
        <v>0.63124999999999998</v>
      </c>
      <c r="AG49" s="273"/>
      <c r="AH49" s="273">
        <v>0.6777777777777777</v>
      </c>
      <c r="AI49" s="273">
        <v>0.60763888888888895</v>
      </c>
      <c r="AJ49" s="273">
        <v>0.77916666666666667</v>
      </c>
      <c r="AK49" s="273">
        <v>0.66180555555555554</v>
      </c>
      <c r="AL49" s="273"/>
      <c r="AM49" s="273">
        <v>0.82638888888888884</v>
      </c>
      <c r="AN49" s="273">
        <v>0.70000000000000007</v>
      </c>
      <c r="AO49" s="274">
        <v>0.34375</v>
      </c>
      <c r="AP49" s="275">
        <v>0.84375</v>
      </c>
      <c r="AQ49" s="276"/>
      <c r="AS49" s="69">
        <f>VLOOKUP(AT49,id!$A:$C,3,0)</f>
        <v>108</v>
      </c>
      <c r="AT49" s="69" t="str">
        <f t="shared" si="0"/>
        <v>GĘBAROWSKIPiotr1973</v>
      </c>
      <c r="AU49" s="69" t="str">
        <f t="shared" si="10"/>
        <v>GĘBAROWSKI</v>
      </c>
      <c r="AV49" s="69" t="str">
        <f t="shared" si="11"/>
        <v>Piotr</v>
      </c>
      <c r="AW49" s="69" t="str">
        <f t="shared" si="12"/>
        <v>MoPi.Team</v>
      </c>
      <c r="AX49" s="69">
        <f t="shared" si="13"/>
        <v>1973</v>
      </c>
      <c r="AY49" s="69">
        <f t="shared" si="17"/>
        <v>48.191612995211621</v>
      </c>
      <c r="AZ49" s="69"/>
      <c r="BA49" s="69">
        <f t="shared" si="14"/>
        <v>1.0050854640485944</v>
      </c>
      <c r="BB49" s="69">
        <f t="shared" si="15"/>
        <v>1.0454545454545454</v>
      </c>
      <c r="BC49" s="69">
        <f t="shared" si="16"/>
        <v>0.9642857142857143</v>
      </c>
      <c r="BD49" s="69">
        <f t="shared" si="18"/>
        <v>1.0089299890719963</v>
      </c>
    </row>
    <row r="50" spans="1:56">
      <c r="A50" s="277">
        <v>49</v>
      </c>
      <c r="B50" s="278">
        <v>48</v>
      </c>
      <c r="C50" s="278"/>
      <c r="D50" s="278">
        <v>1079</v>
      </c>
      <c r="E50" s="279" t="s">
        <v>81</v>
      </c>
      <c r="F50" s="279" t="s">
        <v>44</v>
      </c>
      <c r="G50" s="278">
        <v>1982</v>
      </c>
      <c r="H50" s="279" t="s">
        <v>249</v>
      </c>
      <c r="I50" s="279" t="s">
        <v>181</v>
      </c>
      <c r="J50" s="278">
        <v>54</v>
      </c>
      <c r="K50" s="278">
        <v>22</v>
      </c>
      <c r="L50" s="278">
        <v>54</v>
      </c>
      <c r="M50" s="281">
        <v>0.53886574074074078</v>
      </c>
      <c r="N50" s="278">
        <v>0</v>
      </c>
      <c r="O50" s="281">
        <v>0.27083333333333331</v>
      </c>
      <c r="P50" s="281">
        <v>0.37361111111111112</v>
      </c>
      <c r="Q50" s="281">
        <v>0.50069444444444444</v>
      </c>
      <c r="R50" s="281">
        <v>0.40486111111111112</v>
      </c>
      <c r="S50" s="281">
        <v>0.28680555555555554</v>
      </c>
      <c r="T50" s="281">
        <v>0.47847222222222219</v>
      </c>
      <c r="U50" s="281">
        <v>0.32013888888888892</v>
      </c>
      <c r="V50" s="281">
        <v>0.38541666666666669</v>
      </c>
      <c r="W50" s="281">
        <v>0.30624999999999997</v>
      </c>
      <c r="X50" s="281">
        <v>0.43472222222222223</v>
      </c>
      <c r="Y50" s="281">
        <v>0.34722222222222227</v>
      </c>
      <c r="Z50" s="281">
        <v>0.52222222222222225</v>
      </c>
      <c r="AA50" s="281">
        <v>0.46388888888888885</v>
      </c>
      <c r="AB50" s="281">
        <v>0.54165509259259259</v>
      </c>
      <c r="AC50" s="281">
        <v>0.61527777777777781</v>
      </c>
      <c r="AD50" s="281"/>
      <c r="AE50" s="281">
        <v>0.70208333333333339</v>
      </c>
      <c r="AF50" s="281"/>
      <c r="AG50" s="281">
        <v>0.59652777777777777</v>
      </c>
      <c r="AH50" s="281">
        <v>0.74652777777777779</v>
      </c>
      <c r="AI50" s="281"/>
      <c r="AJ50" s="281">
        <v>0.68680555555555556</v>
      </c>
      <c r="AK50" s="281">
        <v>0.76527777777777783</v>
      </c>
      <c r="AL50" s="281">
        <v>0.6479166666666667</v>
      </c>
      <c r="AM50" s="281">
        <v>0.57847222222222217</v>
      </c>
      <c r="AN50" s="281">
        <v>0.72152777777777777</v>
      </c>
      <c r="AO50" s="282">
        <v>0.80902777777777779</v>
      </c>
      <c r="AP50" s="283">
        <v>0.80902777777777779</v>
      </c>
      <c r="AQ50" s="284"/>
      <c r="AS50" s="69">
        <f>VLOOKUP(AT50,id!$A:$C,3,0)</f>
        <v>60</v>
      </c>
      <c r="AT50" s="69" t="str">
        <f t="shared" si="0"/>
        <v>StefańskiTomasz1982</v>
      </c>
      <c r="AU50" s="69" t="str">
        <f t="shared" si="10"/>
        <v>Stefański</v>
      </c>
      <c r="AV50" s="69" t="str">
        <f t="shared" si="11"/>
        <v>Tomasz</v>
      </c>
      <c r="AW50" s="69" t="str">
        <f t="shared" si="12"/>
        <v>Welocypedy</v>
      </c>
      <c r="AX50" s="69">
        <f t="shared" si="13"/>
        <v>1982</v>
      </c>
      <c r="AY50" s="69">
        <f t="shared" si="17"/>
        <v>47.765071429324628</v>
      </c>
      <c r="AZ50" s="69"/>
      <c r="BA50" s="69">
        <f t="shared" si="14"/>
        <v>1.0643283646204733</v>
      </c>
      <c r="BB50" s="69">
        <f t="shared" si="15"/>
        <v>0.95652173913043481</v>
      </c>
      <c r="BC50" s="69">
        <f t="shared" si="16"/>
        <v>1</v>
      </c>
      <c r="BD50" s="69">
        <f t="shared" si="18"/>
        <v>0.99114904981641982</v>
      </c>
    </row>
    <row r="51" spans="1:56">
      <c r="A51" s="269">
        <v>50</v>
      </c>
      <c r="B51" s="270">
        <v>49</v>
      </c>
      <c r="C51" s="270"/>
      <c r="D51" s="270">
        <v>1008</v>
      </c>
      <c r="E51" s="271" t="s">
        <v>1267</v>
      </c>
      <c r="F51" s="271" t="s">
        <v>783</v>
      </c>
      <c r="G51" s="270">
        <v>1975</v>
      </c>
      <c r="H51" s="271" t="s">
        <v>3401</v>
      </c>
      <c r="I51" s="271" t="s">
        <v>819</v>
      </c>
      <c r="J51" s="270">
        <v>54</v>
      </c>
      <c r="K51" s="270">
        <v>22</v>
      </c>
      <c r="L51" s="270">
        <v>54</v>
      </c>
      <c r="M51" s="273">
        <v>0.55024305555555553</v>
      </c>
      <c r="N51" s="270">
        <v>0</v>
      </c>
      <c r="O51" s="273">
        <v>0.27083333333333331</v>
      </c>
      <c r="P51" s="273">
        <v>0.38680555555555557</v>
      </c>
      <c r="Q51" s="273">
        <v>0.51874999999999993</v>
      </c>
      <c r="R51" s="273">
        <v>0.42083333333333334</v>
      </c>
      <c r="S51" s="273">
        <v>0.28402777777777777</v>
      </c>
      <c r="T51" s="273">
        <v>0.47986111111111113</v>
      </c>
      <c r="U51" s="273">
        <v>0.31944444444444448</v>
      </c>
      <c r="V51" s="273">
        <v>0.39999999999999997</v>
      </c>
      <c r="W51" s="273">
        <v>0.30416666666666664</v>
      </c>
      <c r="X51" s="273">
        <v>0.45069444444444445</v>
      </c>
      <c r="Y51" s="273">
        <v>0.3576388888888889</v>
      </c>
      <c r="Z51" s="273">
        <v>0.5395833333333333</v>
      </c>
      <c r="AA51" s="273">
        <v>0.49791666666666662</v>
      </c>
      <c r="AB51" s="273">
        <v>0.55596064814814816</v>
      </c>
      <c r="AC51" s="273">
        <v>0.61249999999999993</v>
      </c>
      <c r="AD51" s="273"/>
      <c r="AE51" s="273">
        <v>0.70277777777777783</v>
      </c>
      <c r="AF51" s="273"/>
      <c r="AG51" s="273">
        <v>0.59375</v>
      </c>
      <c r="AH51" s="273">
        <v>0.75138888888888899</v>
      </c>
      <c r="AI51" s="273"/>
      <c r="AJ51" s="273">
        <v>0.63541666666666663</v>
      </c>
      <c r="AK51" s="273">
        <v>0.77083333333333337</v>
      </c>
      <c r="AL51" s="273">
        <v>0.67291666666666661</v>
      </c>
      <c r="AM51" s="273">
        <v>0.58124999999999993</v>
      </c>
      <c r="AN51" s="273">
        <v>0.72430555555555554</v>
      </c>
      <c r="AO51" s="274">
        <v>0.32013888888888892</v>
      </c>
      <c r="AP51" s="275">
        <v>0.8208333333333333</v>
      </c>
      <c r="AQ51" s="276"/>
      <c r="AS51" s="69">
        <f>VLOOKUP(AT51,id!$A:$C,3,0)</f>
        <v>28</v>
      </c>
      <c r="AT51" s="69" t="str">
        <f t="shared" si="0"/>
        <v>BeszterdaSebastian1975</v>
      </c>
      <c r="AU51" s="69" t="str">
        <f t="shared" si="10"/>
        <v>Beszterda</v>
      </c>
      <c r="AV51" s="69" t="str">
        <f t="shared" si="11"/>
        <v>Sebastian</v>
      </c>
      <c r="AW51" s="69" t="str">
        <f t="shared" si="12"/>
        <v>Nietoperze Koszalin</v>
      </c>
      <c r="AX51" s="69">
        <f t="shared" si="13"/>
        <v>1975</v>
      </c>
      <c r="AY51" s="69">
        <f t="shared" si="17"/>
        <v>46.77743832915791</v>
      </c>
      <c r="AZ51" s="69"/>
      <c r="BA51" s="69">
        <f t="shared" si="14"/>
        <v>0.97932311057823784</v>
      </c>
      <c r="BB51" s="69">
        <f t="shared" si="15"/>
        <v>1</v>
      </c>
      <c r="BC51" s="69">
        <f t="shared" si="16"/>
        <v>1</v>
      </c>
      <c r="BD51" s="69">
        <f t="shared" si="18"/>
        <v>1</v>
      </c>
    </row>
    <row r="52" spans="1:56">
      <c r="A52" s="269">
        <v>52</v>
      </c>
      <c r="B52" s="270">
        <v>50</v>
      </c>
      <c r="C52" s="270"/>
      <c r="D52" s="270">
        <v>1009</v>
      </c>
      <c r="E52" s="271" t="s">
        <v>1487</v>
      </c>
      <c r="F52" s="271" t="s">
        <v>486</v>
      </c>
      <c r="G52" s="270">
        <v>1980</v>
      </c>
      <c r="H52" s="271" t="s">
        <v>3492</v>
      </c>
      <c r="I52" s="271" t="s">
        <v>1483</v>
      </c>
      <c r="J52" s="270">
        <v>54</v>
      </c>
      <c r="K52" s="270">
        <v>22</v>
      </c>
      <c r="L52" s="270">
        <v>54</v>
      </c>
      <c r="M52" s="273">
        <v>0.56967592592592597</v>
      </c>
      <c r="N52" s="270">
        <v>0</v>
      </c>
      <c r="O52" s="273">
        <v>0.27083333333333331</v>
      </c>
      <c r="P52" s="273">
        <v>0.52430555555555558</v>
      </c>
      <c r="Q52" s="273">
        <v>0.30694444444444441</v>
      </c>
      <c r="R52" s="273">
        <v>0.40347222222222223</v>
      </c>
      <c r="S52" s="273">
        <v>0.56041666666666667</v>
      </c>
      <c r="T52" s="273">
        <v>0.35625000000000001</v>
      </c>
      <c r="U52" s="273">
        <v>0.49652777777777773</v>
      </c>
      <c r="V52" s="273">
        <v>0.53888888888888886</v>
      </c>
      <c r="W52" s="273">
        <v>0.48125000000000001</v>
      </c>
      <c r="X52" s="273">
        <v>0.3756944444444445</v>
      </c>
      <c r="Y52" s="273">
        <v>0.44166666666666665</v>
      </c>
      <c r="Z52" s="273">
        <v>0.28680555555555554</v>
      </c>
      <c r="AA52" s="273">
        <v>0.33680555555555558</v>
      </c>
      <c r="AB52" s="273">
        <v>0.57285879629629632</v>
      </c>
      <c r="AC52" s="273">
        <v>0.77013888888888893</v>
      </c>
      <c r="AD52" s="273"/>
      <c r="AE52" s="273">
        <v>0.68958333333333333</v>
      </c>
      <c r="AF52" s="273"/>
      <c r="AG52" s="273">
        <v>0.7993055555555556</v>
      </c>
      <c r="AH52" s="273">
        <v>0.62916666666666665</v>
      </c>
      <c r="AI52" s="273"/>
      <c r="AJ52" s="273">
        <v>0.75416666666666676</v>
      </c>
      <c r="AK52" s="273">
        <v>0.61388888888888882</v>
      </c>
      <c r="AL52" s="273">
        <v>0.72152777777777777</v>
      </c>
      <c r="AM52" s="273">
        <v>0.81527777777777777</v>
      </c>
      <c r="AN52" s="273">
        <v>0.65763888888888888</v>
      </c>
      <c r="AO52" s="274">
        <v>0.33958333333333335</v>
      </c>
      <c r="AP52" s="275">
        <v>0.84027777777777779</v>
      </c>
      <c r="AQ52" s="276"/>
      <c r="AS52" s="69">
        <f>VLOOKUP(AT52,id!$A:$C,3,0)</f>
        <v>312</v>
      </c>
      <c r="AT52" s="69" t="str">
        <f t="shared" si="0"/>
        <v>BiałogrodzkiKuba1980</v>
      </c>
      <c r="AU52" s="69" t="str">
        <f t="shared" si="10"/>
        <v>Białogrodzki</v>
      </c>
      <c r="AV52" s="69" t="str">
        <f t="shared" si="11"/>
        <v>Kuba</v>
      </c>
      <c r="AW52" s="69" t="str">
        <f t="shared" si="12"/>
        <v>Urazisz się w stopę</v>
      </c>
      <c r="AX52" s="69">
        <f t="shared" si="13"/>
        <v>1980</v>
      </c>
      <c r="AY52" s="69">
        <f t="shared" si="17"/>
        <v>45.18175935811653</v>
      </c>
      <c r="AZ52" s="69"/>
      <c r="BA52" s="69">
        <f t="shared" si="14"/>
        <v>0.96588785046728953</v>
      </c>
      <c r="BB52" s="69">
        <f t="shared" si="15"/>
        <v>1</v>
      </c>
      <c r="BC52" s="69">
        <f t="shared" si="16"/>
        <v>1</v>
      </c>
      <c r="BD52" s="69">
        <f t="shared" si="18"/>
        <v>1</v>
      </c>
    </row>
    <row r="53" spans="1:56">
      <c r="A53" s="277">
        <v>53</v>
      </c>
      <c r="B53" s="278">
        <v>51</v>
      </c>
      <c r="C53" s="278"/>
      <c r="D53" s="278">
        <v>1054</v>
      </c>
      <c r="E53" s="279" t="s">
        <v>89</v>
      </c>
      <c r="F53" s="279" t="s">
        <v>88</v>
      </c>
      <c r="G53" s="278">
        <v>1974</v>
      </c>
      <c r="H53" s="279" t="s">
        <v>3431</v>
      </c>
      <c r="I53" s="279"/>
      <c r="J53" s="278">
        <v>53</v>
      </c>
      <c r="K53" s="278">
        <v>22</v>
      </c>
      <c r="L53" s="278">
        <v>53</v>
      </c>
      <c r="M53" s="281">
        <v>0.57502314814814814</v>
      </c>
      <c r="N53" s="278">
        <v>0</v>
      </c>
      <c r="O53" s="281">
        <v>0.27083333333333331</v>
      </c>
      <c r="P53" s="281">
        <v>0.54861111111111105</v>
      </c>
      <c r="Q53" s="281">
        <v>0.49374999999999997</v>
      </c>
      <c r="R53" s="281">
        <v>0.39027777777777778</v>
      </c>
      <c r="S53" s="281">
        <v>0.28402777777777777</v>
      </c>
      <c r="T53" s="281">
        <v>0.45</v>
      </c>
      <c r="U53" s="281">
        <v>0.32500000000000001</v>
      </c>
      <c r="V53" s="281">
        <v>0.53819444444444442</v>
      </c>
      <c r="W53" s="281">
        <v>0.30694444444444441</v>
      </c>
      <c r="X53" s="281">
        <v>0.43055555555555558</v>
      </c>
      <c r="Y53" s="281">
        <v>0.35625000000000001</v>
      </c>
      <c r="Z53" s="281">
        <v>0.5180555555555556</v>
      </c>
      <c r="AA53" s="281">
        <v>0.47013888888888888</v>
      </c>
      <c r="AB53" s="281">
        <v>0.57052083333333337</v>
      </c>
      <c r="AC53" s="281">
        <v>0.79791666666666661</v>
      </c>
      <c r="AD53" s="281"/>
      <c r="AE53" s="281">
        <v>0.74444444444444446</v>
      </c>
      <c r="AF53" s="281">
        <v>0.62430555555555556</v>
      </c>
      <c r="AG53" s="281"/>
      <c r="AH53" s="281">
        <v>0.67638888888888893</v>
      </c>
      <c r="AI53" s="281">
        <v>0.59861111111111109</v>
      </c>
      <c r="AJ53" s="281">
        <v>0.77916666666666667</v>
      </c>
      <c r="AK53" s="281">
        <v>0.65555555555555556</v>
      </c>
      <c r="AL53" s="281"/>
      <c r="AM53" s="281">
        <v>0.8256944444444444</v>
      </c>
      <c r="AN53" s="281">
        <v>0.69930555555555562</v>
      </c>
      <c r="AO53" s="282">
        <v>0.34513888888888888</v>
      </c>
      <c r="AP53" s="283">
        <v>0.84583333333333333</v>
      </c>
      <c r="AQ53" s="284"/>
      <c r="AS53" s="69">
        <f>VLOOKUP(AT53,id!$A:$C,3,0)</f>
        <v>31</v>
      </c>
      <c r="AT53" s="69" t="str">
        <f t="shared" si="0"/>
        <v>MakowiecSławomir1974</v>
      </c>
      <c r="AU53" s="69" t="str">
        <f t="shared" si="10"/>
        <v>Makowiec</v>
      </c>
      <c r="AV53" s="69" t="str">
        <f t="shared" si="11"/>
        <v>Sławomir</v>
      </c>
      <c r="AW53" s="69">
        <f t="shared" si="12"/>
        <v>0</v>
      </c>
      <c r="AX53" s="69">
        <f t="shared" si="13"/>
        <v>1974</v>
      </c>
      <c r="AY53" s="69">
        <f t="shared" si="17"/>
        <v>44.345060110744001</v>
      </c>
      <c r="AZ53" s="69"/>
      <c r="BA53" s="69">
        <f t="shared" si="14"/>
        <v>0.99070085745340375</v>
      </c>
      <c r="BB53" s="69">
        <f t="shared" si="15"/>
        <v>1</v>
      </c>
      <c r="BC53" s="69">
        <f t="shared" si="16"/>
        <v>0.98148148148148151</v>
      </c>
      <c r="BD53" s="69">
        <f t="shared" si="18"/>
        <v>1</v>
      </c>
    </row>
    <row r="54" spans="1:56">
      <c r="A54" s="277">
        <v>55</v>
      </c>
      <c r="B54" s="278">
        <v>52</v>
      </c>
      <c r="C54" s="278"/>
      <c r="D54" s="278">
        <v>1002</v>
      </c>
      <c r="E54" s="279" t="s">
        <v>226</v>
      </c>
      <c r="F54" s="279" t="s">
        <v>331</v>
      </c>
      <c r="G54" s="278">
        <v>1967</v>
      </c>
      <c r="H54" s="279" t="s">
        <v>5248</v>
      </c>
      <c r="I54" s="279" t="s">
        <v>330</v>
      </c>
      <c r="J54" s="278">
        <v>52</v>
      </c>
      <c r="K54" s="278">
        <v>23</v>
      </c>
      <c r="L54" s="278">
        <v>52</v>
      </c>
      <c r="M54" s="281">
        <v>0.56331018518518516</v>
      </c>
      <c r="N54" s="278">
        <v>0</v>
      </c>
      <c r="O54" s="281">
        <v>0.27083333333333331</v>
      </c>
      <c r="P54" s="281">
        <v>0.4513888888888889</v>
      </c>
      <c r="Q54" s="281">
        <v>0.31111111111111112</v>
      </c>
      <c r="R54" s="281">
        <v>0.41250000000000003</v>
      </c>
      <c r="S54" s="281">
        <v>0.52638888888888891</v>
      </c>
      <c r="T54" s="281">
        <v>0.3520833333333333</v>
      </c>
      <c r="U54" s="281">
        <v>0.48888888888888887</v>
      </c>
      <c r="V54" s="281">
        <v>0.44027777777777777</v>
      </c>
      <c r="W54" s="281">
        <v>0.50486111111111109</v>
      </c>
      <c r="X54" s="281">
        <v>0.37986111111111115</v>
      </c>
      <c r="Y54" s="281"/>
      <c r="Z54" s="281">
        <v>0.28888888888888892</v>
      </c>
      <c r="AA54" s="281">
        <v>0.3354166666666667</v>
      </c>
      <c r="AB54" s="281">
        <v>0.53870370370370368</v>
      </c>
      <c r="AC54" s="281">
        <v>0.60555555555555551</v>
      </c>
      <c r="AD54" s="281">
        <v>0.80763888888888891</v>
      </c>
      <c r="AE54" s="281">
        <v>0.65</v>
      </c>
      <c r="AF54" s="281">
        <v>0.74791666666666667</v>
      </c>
      <c r="AG54" s="281">
        <v>0.5854166666666667</v>
      </c>
      <c r="AH54" s="281">
        <v>0.69861111111111107</v>
      </c>
      <c r="AI54" s="281">
        <v>0.77986111111111101</v>
      </c>
      <c r="AJ54" s="281">
        <v>0.63194444444444442</v>
      </c>
      <c r="AK54" s="281">
        <v>0.71666666666666667</v>
      </c>
      <c r="AL54" s="281"/>
      <c r="AM54" s="281">
        <v>0.56805555555555554</v>
      </c>
      <c r="AN54" s="281">
        <v>0.6743055555555556</v>
      </c>
      <c r="AO54" s="282">
        <v>0.33333333333333331</v>
      </c>
      <c r="AP54" s="283">
        <v>0.8340277777777777</v>
      </c>
      <c r="AQ54" s="284"/>
      <c r="AS54" s="69">
        <f>VLOOKUP(AT54,id!$A:$C,3,0)</f>
        <v>86</v>
      </c>
      <c r="AT54" s="69" t="str">
        <f t="shared" si="0"/>
        <v>AdamczykJarek1967</v>
      </c>
      <c r="AU54" s="69" t="str">
        <f t="shared" si="10"/>
        <v>Adamczyk</v>
      </c>
      <c r="AV54" s="69" t="str">
        <f t="shared" si="11"/>
        <v>Jarek</v>
      </c>
      <c r="AW54" s="69" t="str">
        <f t="shared" si="12"/>
        <v>Zbieranina z Niesięcina</v>
      </c>
      <c r="AX54" s="69">
        <f t="shared" si="13"/>
        <v>1967</v>
      </c>
      <c r="AY54" s="69">
        <f t="shared" si="17"/>
        <v>43.508360863371472</v>
      </c>
      <c r="AZ54" s="69"/>
      <c r="BA54" s="69">
        <f t="shared" si="14"/>
        <v>1.0207930963632628</v>
      </c>
      <c r="BB54" s="69">
        <f t="shared" si="15"/>
        <v>1.0454545454545454</v>
      </c>
      <c r="BC54" s="69">
        <f t="shared" si="16"/>
        <v>0.98113207547169812</v>
      </c>
      <c r="BD54" s="69">
        <f t="shared" si="18"/>
        <v>1.0089299890719963</v>
      </c>
    </row>
    <row r="55" spans="1:56">
      <c r="A55" s="269">
        <v>56</v>
      </c>
      <c r="B55" s="270">
        <v>53</v>
      </c>
      <c r="C55" s="270"/>
      <c r="D55" s="270">
        <v>1061</v>
      </c>
      <c r="E55" s="271" t="s">
        <v>299</v>
      </c>
      <c r="F55" s="271" t="s">
        <v>55</v>
      </c>
      <c r="G55" s="270">
        <v>1977</v>
      </c>
      <c r="H55" s="271" t="s">
        <v>3431</v>
      </c>
      <c r="I55" s="271" t="s">
        <v>300</v>
      </c>
      <c r="J55" s="270">
        <v>51</v>
      </c>
      <c r="K55" s="270">
        <v>22</v>
      </c>
      <c r="L55" s="270">
        <v>51</v>
      </c>
      <c r="M55" s="273">
        <v>0.51179398148148147</v>
      </c>
      <c r="N55" s="270">
        <v>0</v>
      </c>
      <c r="O55" s="273">
        <v>0.27083333333333331</v>
      </c>
      <c r="P55" s="273">
        <v>0.29722222222222222</v>
      </c>
      <c r="Q55" s="273">
        <v>0.3527777777777778</v>
      </c>
      <c r="R55" s="273">
        <v>0.45416666666666666</v>
      </c>
      <c r="S55" s="273">
        <v>0.28402777777777777</v>
      </c>
      <c r="T55" s="273">
        <v>0.39027777777777778</v>
      </c>
      <c r="U55" s="273">
        <v>0.52083333333333337</v>
      </c>
      <c r="V55" s="273">
        <v>0.31597222222222221</v>
      </c>
      <c r="W55" s="273">
        <v>0.53541666666666665</v>
      </c>
      <c r="X55" s="273">
        <v>0.42152777777777778</v>
      </c>
      <c r="Y55" s="273">
        <v>0.48819444444444443</v>
      </c>
      <c r="Z55" s="273">
        <v>0.33124999999999999</v>
      </c>
      <c r="AA55" s="273">
        <v>0.37361111111111112</v>
      </c>
      <c r="AB55" s="273">
        <v>0.55940972222222218</v>
      </c>
      <c r="AC55" s="273">
        <v>0.70694444444444438</v>
      </c>
      <c r="AD55" s="273">
        <v>0.64444444444444449</v>
      </c>
      <c r="AE55" s="273"/>
      <c r="AF55" s="273">
        <v>0.59444444444444444</v>
      </c>
      <c r="AG55" s="273">
        <v>0.68819444444444444</v>
      </c>
      <c r="AH55" s="273">
        <v>0.74791666666666667</v>
      </c>
      <c r="AI55" s="273">
        <v>0.62083333333333335</v>
      </c>
      <c r="AJ55" s="273">
        <v>0.72430555555555554</v>
      </c>
      <c r="AK55" s="273">
        <v>0.76250000000000007</v>
      </c>
      <c r="AL55" s="273"/>
      <c r="AM55" s="273">
        <v>0.67499999999999993</v>
      </c>
      <c r="AN55" s="273"/>
      <c r="AO55" s="274">
        <v>0.78194444444444444</v>
      </c>
      <c r="AP55" s="275">
        <v>0.78194444444444444</v>
      </c>
      <c r="AQ55" s="276"/>
      <c r="AS55" s="69">
        <f>VLOOKUP(AT55,id!$A:$C,3,0)</f>
        <v>313</v>
      </c>
      <c r="AT55" s="69" t="str">
        <f t="shared" si="0"/>
        <v>NowaczykMichał1977</v>
      </c>
      <c r="AU55" s="69" t="str">
        <f t="shared" si="10"/>
        <v>Nowaczyk</v>
      </c>
      <c r="AV55" s="69" t="str">
        <f t="shared" si="11"/>
        <v>Michał</v>
      </c>
      <c r="AW55" s="69" t="str">
        <f t="shared" si="12"/>
        <v>We mgle po łydki</v>
      </c>
      <c r="AX55" s="69">
        <f t="shared" si="13"/>
        <v>1977</v>
      </c>
      <c r="AY55" s="69">
        <f t="shared" si="17"/>
        <v>42.671661615998943</v>
      </c>
      <c r="AZ55" s="69"/>
      <c r="BA55" s="69">
        <f t="shared" si="14"/>
        <v>1.1006580881521517</v>
      </c>
      <c r="BB55" s="69">
        <f t="shared" si="15"/>
        <v>0.95652173913043481</v>
      </c>
      <c r="BC55" s="69">
        <f t="shared" si="16"/>
        <v>0.98076923076923073</v>
      </c>
      <c r="BD55" s="69">
        <f t="shared" si="18"/>
        <v>0.99114904981641982</v>
      </c>
    </row>
    <row r="56" spans="1:56">
      <c r="A56" s="277">
        <v>57</v>
      </c>
      <c r="B56" s="278">
        <v>54</v>
      </c>
      <c r="C56" s="278"/>
      <c r="D56" s="278">
        <v>1025</v>
      </c>
      <c r="E56" s="279" t="s">
        <v>4726</v>
      </c>
      <c r="F56" s="279" t="s">
        <v>88</v>
      </c>
      <c r="G56" s="278">
        <v>1994</v>
      </c>
      <c r="H56" s="279" t="s">
        <v>4727</v>
      </c>
      <c r="I56" s="279"/>
      <c r="J56" s="278">
        <v>50</v>
      </c>
      <c r="K56" s="278">
        <v>21</v>
      </c>
      <c r="L56" s="278">
        <v>50</v>
      </c>
      <c r="M56" s="281">
        <v>0.56339120370370377</v>
      </c>
      <c r="N56" s="278">
        <v>0</v>
      </c>
      <c r="O56" s="281">
        <v>0.27083333333333331</v>
      </c>
      <c r="P56" s="281">
        <v>0.4465277777777778</v>
      </c>
      <c r="Q56" s="281">
        <v>0.30555555555555552</v>
      </c>
      <c r="R56" s="281">
        <v>0.40486111111111112</v>
      </c>
      <c r="S56" s="281">
        <v>0.52847222222222223</v>
      </c>
      <c r="T56" s="281">
        <v>0.35000000000000003</v>
      </c>
      <c r="U56" s="281">
        <v>0.4861111111111111</v>
      </c>
      <c r="V56" s="281">
        <v>0.43611111111111112</v>
      </c>
      <c r="W56" s="281">
        <v>0.50347222222222221</v>
      </c>
      <c r="X56" s="281">
        <v>0.37152777777777773</v>
      </c>
      <c r="Y56" s="281"/>
      <c r="Z56" s="281">
        <v>0.28472222222222221</v>
      </c>
      <c r="AA56" s="281">
        <v>0.3298611111111111</v>
      </c>
      <c r="AB56" s="281">
        <v>0.54104166666666664</v>
      </c>
      <c r="AC56" s="281">
        <v>0.60277777777777775</v>
      </c>
      <c r="AD56" s="281"/>
      <c r="AE56" s="281">
        <v>0.7055555555555556</v>
      </c>
      <c r="AF56" s="281"/>
      <c r="AG56" s="281">
        <v>0.58333333333333337</v>
      </c>
      <c r="AH56" s="281">
        <v>0.77013888888888893</v>
      </c>
      <c r="AI56" s="281"/>
      <c r="AJ56" s="281">
        <v>0.68819444444444444</v>
      </c>
      <c r="AK56" s="281">
        <v>0.79861111111111116</v>
      </c>
      <c r="AL56" s="281">
        <v>0.65138888888888891</v>
      </c>
      <c r="AM56" s="281">
        <v>0.56319444444444444</v>
      </c>
      <c r="AN56" s="281">
        <v>0.72916666666666663</v>
      </c>
      <c r="AO56" s="282">
        <v>0.33333333333333331</v>
      </c>
      <c r="AP56" s="283">
        <v>0.8340277777777777</v>
      </c>
      <c r="AQ56" s="284"/>
      <c r="AS56" s="69">
        <f>VLOOKUP(AT56,id!$A:$C,3,0)</f>
        <v>314</v>
      </c>
      <c r="AT56" s="69" t="str">
        <f t="shared" si="0"/>
        <v>DąbskiSławomir1994</v>
      </c>
      <c r="AU56" s="69" t="str">
        <f t="shared" si="10"/>
        <v>Dąbski</v>
      </c>
      <c r="AV56" s="69" t="str">
        <f t="shared" si="11"/>
        <v>Sławomir</v>
      </c>
      <c r="AW56" s="69">
        <f t="shared" si="12"/>
        <v>0</v>
      </c>
      <c r="AX56" s="69">
        <f t="shared" si="13"/>
        <v>1994</v>
      </c>
      <c r="AY56" s="69">
        <f t="shared" si="17"/>
        <v>41.834962368626414</v>
      </c>
      <c r="AZ56" s="69"/>
      <c r="BA56" s="69">
        <f t="shared" si="14"/>
        <v>0.90841670604186775</v>
      </c>
      <c r="BB56" s="69">
        <f t="shared" si="15"/>
        <v>0.95454545454545459</v>
      </c>
      <c r="BC56" s="69">
        <f t="shared" si="16"/>
        <v>0.98039215686274506</v>
      </c>
      <c r="BD56" s="69">
        <f t="shared" si="18"/>
        <v>0.99073914518907036</v>
      </c>
    </row>
    <row r="57" spans="1:56">
      <c r="A57" s="269">
        <v>58</v>
      </c>
      <c r="B57" s="270">
        <v>55</v>
      </c>
      <c r="C57" s="270"/>
      <c r="D57" s="270">
        <v>1052</v>
      </c>
      <c r="E57" s="271" t="s">
        <v>1780</v>
      </c>
      <c r="F57" s="271" t="s">
        <v>237</v>
      </c>
      <c r="G57" s="270">
        <v>1975</v>
      </c>
      <c r="H57" s="271" t="s">
        <v>5249</v>
      </c>
      <c r="I57" s="271"/>
      <c r="J57" s="270">
        <v>49</v>
      </c>
      <c r="K57" s="270">
        <v>22</v>
      </c>
      <c r="L57" s="270">
        <v>51</v>
      </c>
      <c r="M57" s="273">
        <v>0.58453703703703697</v>
      </c>
      <c r="N57" s="270">
        <v>2</v>
      </c>
      <c r="O57" s="273">
        <v>0.27083333333333331</v>
      </c>
      <c r="P57" s="273">
        <v>0.50902777777777775</v>
      </c>
      <c r="Q57" s="273">
        <v>0.46527777777777773</v>
      </c>
      <c r="R57" s="273">
        <v>0.3659722222222222</v>
      </c>
      <c r="S57" s="273">
        <v>0.52430555555555558</v>
      </c>
      <c r="T57" s="273">
        <v>0.44722222222222219</v>
      </c>
      <c r="U57" s="273">
        <v>0.31458333333333333</v>
      </c>
      <c r="V57" s="273">
        <v>0.4993055555555555</v>
      </c>
      <c r="W57" s="273">
        <v>0.30208333333333331</v>
      </c>
      <c r="X57" s="273">
        <v>0.39444444444444443</v>
      </c>
      <c r="Y57" s="273">
        <v>0.33749999999999997</v>
      </c>
      <c r="Z57" s="273">
        <v>0.4826388888888889</v>
      </c>
      <c r="AA57" s="273">
        <v>0.43194444444444446</v>
      </c>
      <c r="AB57" s="273">
        <v>0.53621527777777778</v>
      </c>
      <c r="AC57" s="273">
        <v>0.6743055555555556</v>
      </c>
      <c r="AD57" s="273">
        <v>0.61944444444444446</v>
      </c>
      <c r="AE57" s="273">
        <v>0.76597222222222217</v>
      </c>
      <c r="AF57" s="273">
        <v>0.56458333333333333</v>
      </c>
      <c r="AG57" s="273">
        <v>0.65694444444444444</v>
      </c>
      <c r="AH57" s="273"/>
      <c r="AI57" s="273">
        <v>0.58680555555555558</v>
      </c>
      <c r="AJ57" s="273">
        <v>0.74861111111111101</v>
      </c>
      <c r="AK57" s="273"/>
      <c r="AL57" s="273">
        <v>0.7090277777777777</v>
      </c>
      <c r="AM57" s="273">
        <v>0.64236111111111105</v>
      </c>
      <c r="AN57" s="273"/>
      <c r="AO57" s="274">
        <v>0.35486111111111113</v>
      </c>
      <c r="AP57" s="275">
        <v>0.85486111111111107</v>
      </c>
      <c r="AQ57" s="276"/>
      <c r="AS57" s="69">
        <f>VLOOKUP(AT57,id!$A:$C,3,0)</f>
        <v>315</v>
      </c>
      <c r="AT57" s="69" t="str">
        <f t="shared" si="0"/>
        <v>MaciaszczykRadosław1975</v>
      </c>
      <c r="AU57" s="69" t="str">
        <f t="shared" si="10"/>
        <v>Maciaszczyk</v>
      </c>
      <c r="AV57" s="69" t="str">
        <f t="shared" si="11"/>
        <v>Radosław</v>
      </c>
      <c r="AW57" s="69">
        <f t="shared" si="12"/>
        <v>0</v>
      </c>
      <c r="AX57" s="69">
        <f t="shared" si="13"/>
        <v>1975</v>
      </c>
      <c r="AY57" s="69">
        <f t="shared" si="17"/>
        <v>40.998263121253885</v>
      </c>
      <c r="AZ57" s="69"/>
      <c r="BA57" s="69">
        <f t="shared" si="14"/>
        <v>0.96382464755266928</v>
      </c>
      <c r="BB57" s="69">
        <f t="shared" si="15"/>
        <v>1.0476190476190477</v>
      </c>
      <c r="BC57" s="69">
        <f t="shared" si="16"/>
        <v>0.98</v>
      </c>
      <c r="BD57" s="69">
        <f t="shared" si="18"/>
        <v>1.0093474199095689</v>
      </c>
    </row>
    <row r="58" spans="1:56">
      <c r="A58" s="277">
        <v>59</v>
      </c>
      <c r="B58" s="278">
        <v>56</v>
      </c>
      <c r="C58" s="278"/>
      <c r="D58" s="278">
        <v>1042</v>
      </c>
      <c r="E58" s="279" t="s">
        <v>3512</v>
      </c>
      <c r="F58" s="279" t="s">
        <v>3511</v>
      </c>
      <c r="G58" s="278">
        <v>1971</v>
      </c>
      <c r="H58" s="279" t="s">
        <v>3513</v>
      </c>
      <c r="I58" s="279" t="s">
        <v>370</v>
      </c>
      <c r="J58" s="278">
        <v>49</v>
      </c>
      <c r="K58" s="278">
        <v>21</v>
      </c>
      <c r="L58" s="278">
        <v>49</v>
      </c>
      <c r="M58" s="281">
        <v>0.55774305555555559</v>
      </c>
      <c r="N58" s="278">
        <v>0</v>
      </c>
      <c r="O58" s="281">
        <v>0.27083333333333331</v>
      </c>
      <c r="P58" s="281">
        <v>0.44097222222222227</v>
      </c>
      <c r="Q58" s="281">
        <v>0.30555555555555552</v>
      </c>
      <c r="R58" s="281">
        <v>0.40416666666666662</v>
      </c>
      <c r="S58" s="281">
        <v>0.5444444444444444</v>
      </c>
      <c r="T58" s="281">
        <v>0.35138888888888892</v>
      </c>
      <c r="U58" s="281">
        <v>0.50555555555555554</v>
      </c>
      <c r="V58" s="281">
        <v>0.4291666666666667</v>
      </c>
      <c r="W58" s="281">
        <v>0.5229166666666667</v>
      </c>
      <c r="X58" s="281">
        <v>0.375</v>
      </c>
      <c r="Y58" s="281">
        <v>0.47291666666666665</v>
      </c>
      <c r="Z58" s="281">
        <v>0.28680555555555554</v>
      </c>
      <c r="AA58" s="281">
        <v>0.33124999999999999</v>
      </c>
      <c r="AB58" s="281">
        <v>0.55930555555555561</v>
      </c>
      <c r="AC58" s="281">
        <v>0.4458333333333333</v>
      </c>
      <c r="AD58" s="281">
        <v>0.65763888888888888</v>
      </c>
      <c r="AE58" s="281"/>
      <c r="AF58" s="281">
        <v>0.59930555555555554</v>
      </c>
      <c r="AG58" s="281">
        <v>0.71527777777777779</v>
      </c>
      <c r="AH58" s="281"/>
      <c r="AI58" s="281">
        <v>0.62361111111111112</v>
      </c>
      <c r="AJ58" s="281">
        <v>0.77916666666666667</v>
      </c>
      <c r="AK58" s="281">
        <v>0.80694444444444446</v>
      </c>
      <c r="AL58" s="281"/>
      <c r="AM58" s="281">
        <v>0.68611111111111101</v>
      </c>
      <c r="AN58" s="281"/>
      <c r="AO58" s="282">
        <v>0.32777777777777778</v>
      </c>
      <c r="AP58" s="283">
        <v>0.82847222222222217</v>
      </c>
      <c r="AQ58" s="284"/>
      <c r="AS58" s="69">
        <f>VLOOKUP(AT58,id!$A:$C,3,0)</f>
        <v>316</v>
      </c>
      <c r="AT58" s="69" t="str">
        <f t="shared" si="0"/>
        <v>KryszewskiWojciech1971</v>
      </c>
      <c r="AU58" s="69" t="str">
        <f>PROPER(E58)</f>
        <v>Kryszewski</v>
      </c>
      <c r="AV58" s="69" t="str">
        <f>PROPER(F58)</f>
        <v>Wojciech</v>
      </c>
      <c r="AW58" s="69" t="str">
        <f t="shared" si="12"/>
        <v>K2</v>
      </c>
      <c r="AX58" s="69">
        <f t="shared" si="13"/>
        <v>1971</v>
      </c>
      <c r="AY58" s="69">
        <f t="shared" si="17"/>
        <v>40.618584158987659</v>
      </c>
      <c r="AZ58" s="69"/>
      <c r="BA58" s="69">
        <f t="shared" si="14"/>
        <v>1.0480400091307143</v>
      </c>
      <c r="BB58" s="69">
        <f t="shared" si="15"/>
        <v>0.95454545454545459</v>
      </c>
      <c r="BC58" s="69">
        <f t="shared" si="16"/>
        <v>1</v>
      </c>
      <c r="BD58" s="69">
        <f t="shared" si="18"/>
        <v>0.99073914518907036</v>
      </c>
    </row>
    <row r="59" spans="1:56">
      <c r="A59" s="277">
        <v>61</v>
      </c>
      <c r="B59" s="278">
        <v>57</v>
      </c>
      <c r="C59" s="278"/>
      <c r="D59" s="278">
        <v>1082</v>
      </c>
      <c r="E59" s="279" t="s">
        <v>63</v>
      </c>
      <c r="F59" s="279" t="s">
        <v>15</v>
      </c>
      <c r="G59" s="278">
        <v>1963</v>
      </c>
      <c r="H59" s="279" t="s">
        <v>302</v>
      </c>
      <c r="I59" s="279" t="s">
        <v>3404</v>
      </c>
      <c r="J59" s="278">
        <v>48</v>
      </c>
      <c r="K59" s="278">
        <v>22</v>
      </c>
      <c r="L59" s="278">
        <v>51</v>
      </c>
      <c r="M59" s="281">
        <v>0.58513888888888888</v>
      </c>
      <c r="N59" s="278">
        <v>3</v>
      </c>
      <c r="O59" s="281">
        <v>0.27083333333333331</v>
      </c>
      <c r="P59" s="281">
        <v>0.50902777777777775</v>
      </c>
      <c r="Q59" s="281">
        <v>0.46527777777777773</v>
      </c>
      <c r="R59" s="281">
        <v>0.3659722222222222</v>
      </c>
      <c r="S59" s="281">
        <v>0.52500000000000002</v>
      </c>
      <c r="T59" s="281">
        <v>0.44722222222222219</v>
      </c>
      <c r="U59" s="281">
        <v>0.31458333333333333</v>
      </c>
      <c r="V59" s="281">
        <v>0.5</v>
      </c>
      <c r="W59" s="281">
        <v>0.30208333333333331</v>
      </c>
      <c r="X59" s="281">
        <v>0.39444444444444443</v>
      </c>
      <c r="Y59" s="281">
        <v>0.33749999999999997</v>
      </c>
      <c r="Z59" s="281">
        <v>0.4826388888888889</v>
      </c>
      <c r="AA59" s="281">
        <v>0.43194444444444446</v>
      </c>
      <c r="AB59" s="281">
        <v>0.53631944444444446</v>
      </c>
      <c r="AC59" s="281">
        <v>0.67361111111111116</v>
      </c>
      <c r="AD59" s="281">
        <v>0.62013888888888891</v>
      </c>
      <c r="AE59" s="281">
        <v>0.76597222222222217</v>
      </c>
      <c r="AF59" s="281">
        <v>0.56458333333333333</v>
      </c>
      <c r="AG59" s="281">
        <v>0.65694444444444444</v>
      </c>
      <c r="AH59" s="281"/>
      <c r="AI59" s="281">
        <v>0.58680555555555558</v>
      </c>
      <c r="AJ59" s="281">
        <v>0.74861111111111101</v>
      </c>
      <c r="AK59" s="281"/>
      <c r="AL59" s="281">
        <v>0.70972222222222225</v>
      </c>
      <c r="AM59" s="281">
        <v>0.64236111111111105</v>
      </c>
      <c r="AN59" s="281"/>
      <c r="AO59" s="282">
        <v>0.35555555555555557</v>
      </c>
      <c r="AP59" s="283">
        <v>0.85555555555555562</v>
      </c>
      <c r="AQ59" s="284"/>
      <c r="AS59" s="69">
        <f>VLOOKUP(AT59,id!$A:$C,3,0)</f>
        <v>317</v>
      </c>
      <c r="AT59" s="69" t="str">
        <f t="shared" si="0"/>
        <v>SzajdukPiotr1963</v>
      </c>
      <c r="AU59" s="69" t="str">
        <f t="shared" ref="AU59:AV66" si="19">E59</f>
        <v>Szajduk</v>
      </c>
      <c r="AV59" s="69" t="str">
        <f t="shared" si="19"/>
        <v>Piotr</v>
      </c>
      <c r="AW59" s="69" t="str">
        <f t="shared" si="12"/>
        <v>WRZASKUN</v>
      </c>
      <c r="AX59" s="69">
        <f t="shared" si="13"/>
        <v>1963</v>
      </c>
      <c r="AY59" s="69">
        <f t="shared" si="17"/>
        <v>39.789633461865463</v>
      </c>
      <c r="AZ59" s="69"/>
      <c r="BA59" s="69">
        <f t="shared" si="14"/>
        <v>0.95318063137906484</v>
      </c>
      <c r="BB59" s="69">
        <f t="shared" si="15"/>
        <v>1.0476190476190477</v>
      </c>
      <c r="BC59" s="69">
        <f t="shared" si="16"/>
        <v>0.97959183673469385</v>
      </c>
      <c r="BD59" s="69">
        <f t="shared" si="18"/>
        <v>1.0093474199095689</v>
      </c>
    </row>
    <row r="60" spans="1:56">
      <c r="A60" s="269">
        <v>62</v>
      </c>
      <c r="B60" s="270">
        <v>58</v>
      </c>
      <c r="C60" s="270"/>
      <c r="D60" s="270">
        <v>1085</v>
      </c>
      <c r="E60" s="271" t="s">
        <v>3809</v>
      </c>
      <c r="F60" s="271" t="s">
        <v>462</v>
      </c>
      <c r="G60" s="270">
        <v>1990</v>
      </c>
      <c r="H60" s="271" t="s">
        <v>5250</v>
      </c>
      <c r="I60" s="271"/>
      <c r="J60" s="270">
        <v>48</v>
      </c>
      <c r="K60" s="270">
        <v>21</v>
      </c>
      <c r="L60" s="270">
        <v>48</v>
      </c>
      <c r="M60" s="273">
        <v>0.56763888888888892</v>
      </c>
      <c r="N60" s="270">
        <v>0</v>
      </c>
      <c r="O60" s="273">
        <v>0.27083333333333331</v>
      </c>
      <c r="P60" s="273">
        <v>0.45277777777777778</v>
      </c>
      <c r="Q60" s="273">
        <v>0.30902777777777779</v>
      </c>
      <c r="R60" s="273">
        <v>0.42083333333333334</v>
      </c>
      <c r="S60" s="273">
        <v>0.5854166666666667</v>
      </c>
      <c r="T60" s="273">
        <v>0.36388888888888887</v>
      </c>
      <c r="U60" s="273">
        <v>0.53680555555555554</v>
      </c>
      <c r="V60" s="273">
        <v>0.44375000000000003</v>
      </c>
      <c r="W60" s="273">
        <v>0.55277777777777781</v>
      </c>
      <c r="X60" s="273">
        <v>0.39027777777777778</v>
      </c>
      <c r="Y60" s="273">
        <v>0.49583333333333335</v>
      </c>
      <c r="Z60" s="273">
        <v>0.28888888888888892</v>
      </c>
      <c r="AA60" s="273">
        <v>0.33819444444444446</v>
      </c>
      <c r="AB60" s="273">
        <v>0.59791666666666665</v>
      </c>
      <c r="AC60" s="273">
        <v>0.77569444444444446</v>
      </c>
      <c r="AD60" s="273">
        <v>0.63472222222222219</v>
      </c>
      <c r="AE60" s="273"/>
      <c r="AF60" s="273">
        <v>0.68402777777777779</v>
      </c>
      <c r="AG60" s="273">
        <v>0.79999999999999993</v>
      </c>
      <c r="AH60" s="273">
        <v>0.72916666666666663</v>
      </c>
      <c r="AI60" s="273">
        <v>0.65694444444444444</v>
      </c>
      <c r="AJ60" s="273"/>
      <c r="AK60" s="273">
        <v>0.75</v>
      </c>
      <c r="AL60" s="273"/>
      <c r="AM60" s="273">
        <v>0.81874999999999998</v>
      </c>
      <c r="AN60" s="273"/>
      <c r="AO60" s="274">
        <v>0.33749999999999997</v>
      </c>
      <c r="AP60" s="275">
        <v>0.83819444444444446</v>
      </c>
      <c r="AQ60" s="276"/>
      <c r="AS60" s="69">
        <f>VLOOKUP(AT60,id!$A:$C,3,0)</f>
        <v>318</v>
      </c>
      <c r="AT60" s="69" t="str">
        <f t="shared" si="0"/>
        <v>SzymanekDawid1990</v>
      </c>
      <c r="AU60" s="69" t="str">
        <f t="shared" si="19"/>
        <v>Szymanek</v>
      </c>
      <c r="AV60" s="69" t="str">
        <f t="shared" si="19"/>
        <v>Dawid</v>
      </c>
      <c r="AW60" s="69">
        <f t="shared" si="12"/>
        <v>0</v>
      </c>
      <c r="AX60" s="69">
        <f t="shared" si="13"/>
        <v>1990</v>
      </c>
      <c r="AY60" s="69">
        <f t="shared" si="17"/>
        <v>39.421147443395022</v>
      </c>
      <c r="AZ60" s="69"/>
      <c r="BA60" s="69">
        <f t="shared" si="14"/>
        <v>1.0308294592610716</v>
      </c>
      <c r="BB60" s="69">
        <f t="shared" si="15"/>
        <v>0.95454545454545459</v>
      </c>
      <c r="BC60" s="69">
        <f t="shared" si="16"/>
        <v>1</v>
      </c>
      <c r="BD60" s="69">
        <f t="shared" si="18"/>
        <v>0.99073914518907036</v>
      </c>
    </row>
    <row r="61" spans="1:56">
      <c r="A61" s="277">
        <v>63</v>
      </c>
      <c r="B61" s="278">
        <v>59</v>
      </c>
      <c r="C61" s="278"/>
      <c r="D61" s="278">
        <v>1091</v>
      </c>
      <c r="E61" s="279" t="s">
        <v>1074</v>
      </c>
      <c r="F61" s="279" t="s">
        <v>88</v>
      </c>
      <c r="G61" s="278">
        <v>1981</v>
      </c>
      <c r="H61" s="279" t="s">
        <v>3431</v>
      </c>
      <c r="I61" s="279"/>
      <c r="J61" s="278">
        <v>48</v>
      </c>
      <c r="K61" s="278">
        <v>21</v>
      </c>
      <c r="L61" s="278">
        <v>48</v>
      </c>
      <c r="M61" s="281">
        <v>0.56767361111111114</v>
      </c>
      <c r="N61" s="278">
        <v>0</v>
      </c>
      <c r="O61" s="281">
        <v>0.27083333333333331</v>
      </c>
      <c r="P61" s="281">
        <v>0.45277777777777778</v>
      </c>
      <c r="Q61" s="281">
        <v>0.30902777777777779</v>
      </c>
      <c r="R61" s="281">
        <v>0.42083333333333334</v>
      </c>
      <c r="S61" s="281">
        <v>0.58611111111111114</v>
      </c>
      <c r="T61" s="281">
        <v>0.36388888888888887</v>
      </c>
      <c r="U61" s="281">
        <v>0.53680555555555554</v>
      </c>
      <c r="V61" s="281">
        <v>0.44375000000000003</v>
      </c>
      <c r="W61" s="281">
        <v>0.55277777777777781</v>
      </c>
      <c r="X61" s="281">
        <v>0.39027777777777778</v>
      </c>
      <c r="Y61" s="281">
        <v>0.49513888888888885</v>
      </c>
      <c r="Z61" s="281">
        <v>0.28888888888888892</v>
      </c>
      <c r="AA61" s="281">
        <v>0.33819444444444446</v>
      </c>
      <c r="AB61" s="281">
        <v>0.59799768518518526</v>
      </c>
      <c r="AC61" s="281">
        <v>0.77569444444444446</v>
      </c>
      <c r="AD61" s="281">
        <v>0.63472222222222219</v>
      </c>
      <c r="AE61" s="281"/>
      <c r="AF61" s="281">
        <v>0.68333333333333324</v>
      </c>
      <c r="AG61" s="281">
        <v>0.79999999999999993</v>
      </c>
      <c r="AH61" s="281">
        <v>0.72986111111111107</v>
      </c>
      <c r="AI61" s="281">
        <v>0.65694444444444444</v>
      </c>
      <c r="AJ61" s="281"/>
      <c r="AK61" s="281">
        <v>0.75</v>
      </c>
      <c r="AL61" s="281"/>
      <c r="AM61" s="281">
        <v>0.81874999999999998</v>
      </c>
      <c r="AN61" s="281"/>
      <c r="AO61" s="282">
        <v>0.33749999999999997</v>
      </c>
      <c r="AP61" s="283">
        <v>0.83819444444444446</v>
      </c>
      <c r="AQ61" s="284"/>
      <c r="AS61" s="69">
        <f>VLOOKUP(AT61,id!$A:$C,3,0)</f>
        <v>75</v>
      </c>
      <c r="AT61" s="69" t="str">
        <f t="shared" si="0"/>
        <v>WejherSławomir1981</v>
      </c>
      <c r="AU61" s="69" t="str">
        <f t="shared" si="19"/>
        <v>Wejher</v>
      </c>
      <c r="AV61" s="69" t="str">
        <f t="shared" si="19"/>
        <v>Sławomir</v>
      </c>
      <c r="AW61" s="69">
        <f t="shared" si="12"/>
        <v>0</v>
      </c>
      <c r="AX61" s="69">
        <f t="shared" si="13"/>
        <v>1981</v>
      </c>
      <c r="AY61" s="69">
        <f t="shared" si="17"/>
        <v>39.418736216565037</v>
      </c>
      <c r="AZ61" s="69"/>
      <c r="BA61" s="69">
        <f t="shared" si="14"/>
        <v>0.9999388341794605</v>
      </c>
      <c r="BB61" s="69">
        <f t="shared" si="15"/>
        <v>1</v>
      </c>
      <c r="BC61" s="69">
        <f t="shared" si="16"/>
        <v>1</v>
      </c>
      <c r="BD61" s="69">
        <f t="shared" si="18"/>
        <v>1</v>
      </c>
    </row>
    <row r="62" spans="1:56">
      <c r="A62" s="269">
        <v>64</v>
      </c>
      <c r="B62" s="270">
        <v>60</v>
      </c>
      <c r="C62" s="270"/>
      <c r="D62" s="270">
        <v>1045</v>
      </c>
      <c r="E62" s="271" t="s">
        <v>4194</v>
      </c>
      <c r="F62" s="271" t="s">
        <v>22</v>
      </c>
      <c r="G62" s="270">
        <v>1970</v>
      </c>
      <c r="H62" s="271" t="s">
        <v>3492</v>
      </c>
      <c r="I62" s="271" t="s">
        <v>4704</v>
      </c>
      <c r="J62" s="270">
        <v>47</v>
      </c>
      <c r="K62" s="270">
        <v>20</v>
      </c>
      <c r="L62" s="270">
        <v>47</v>
      </c>
      <c r="M62" s="273">
        <v>0.56256944444444446</v>
      </c>
      <c r="N62" s="270">
        <v>0</v>
      </c>
      <c r="O62" s="273">
        <v>0.27083333333333331</v>
      </c>
      <c r="P62" s="273">
        <v>0.45902777777777781</v>
      </c>
      <c r="Q62" s="273">
        <v>0.31458333333333333</v>
      </c>
      <c r="R62" s="273">
        <v>0.42499999999999999</v>
      </c>
      <c r="S62" s="273">
        <v>0.58958333333333335</v>
      </c>
      <c r="T62" s="273">
        <v>0.33888888888888885</v>
      </c>
      <c r="U62" s="273">
        <v>0.53263888888888888</v>
      </c>
      <c r="V62" s="273">
        <v>0.44722222222222219</v>
      </c>
      <c r="W62" s="273">
        <v>0.55347222222222225</v>
      </c>
      <c r="X62" s="273">
        <v>0.38541666666666669</v>
      </c>
      <c r="Y62" s="273">
        <v>0.49722222222222223</v>
      </c>
      <c r="Z62" s="273">
        <v>0.28819444444444448</v>
      </c>
      <c r="AA62" s="273">
        <v>0.3527777777777778</v>
      </c>
      <c r="AB62" s="273">
        <v>0.60366898148148151</v>
      </c>
      <c r="AC62" s="273">
        <v>0.67708333333333337</v>
      </c>
      <c r="AD62" s="273"/>
      <c r="AE62" s="273"/>
      <c r="AF62" s="273">
        <v>0.79513888888888884</v>
      </c>
      <c r="AG62" s="273">
        <v>0.65694444444444444</v>
      </c>
      <c r="AH62" s="273">
        <v>0.72916666666666663</v>
      </c>
      <c r="AI62" s="273"/>
      <c r="AJ62" s="273">
        <v>0.69930555555555562</v>
      </c>
      <c r="AK62" s="273">
        <v>0.74791666666666667</v>
      </c>
      <c r="AL62" s="273"/>
      <c r="AM62" s="273">
        <v>0.64166666666666672</v>
      </c>
      <c r="AN62" s="273"/>
      <c r="AO62" s="274">
        <v>0.33263888888888887</v>
      </c>
      <c r="AP62" s="275">
        <v>0.83333333333333337</v>
      </c>
      <c r="AQ62" s="276"/>
      <c r="AS62" s="69">
        <f>VLOOKUP(AT62,id!$A:$C,3,0)</f>
        <v>25</v>
      </c>
      <c r="AT62" s="69" t="str">
        <f t="shared" si="0"/>
        <v>LewoszKrzysztof1970</v>
      </c>
      <c r="AU62" s="69" t="str">
        <f t="shared" si="19"/>
        <v>Lewosz</v>
      </c>
      <c r="AV62" s="69" t="str">
        <f t="shared" si="19"/>
        <v>Krzysztof</v>
      </c>
      <c r="AW62" s="69" t="str">
        <f t="shared" si="12"/>
        <v>Sztywny Klekot</v>
      </c>
      <c r="AX62" s="69">
        <f t="shared" si="13"/>
        <v>1970</v>
      </c>
      <c r="AY62" s="69">
        <f t="shared" si="17"/>
        <v>38.5975125453866</v>
      </c>
      <c r="AZ62" s="69"/>
      <c r="BA62" s="69">
        <f t="shared" si="14"/>
        <v>1.0090729539563017</v>
      </c>
      <c r="BB62" s="69">
        <f t="shared" si="15"/>
        <v>0.95238095238095233</v>
      </c>
      <c r="BC62" s="69">
        <f t="shared" si="16"/>
        <v>0.97916666666666663</v>
      </c>
      <c r="BD62" s="69">
        <f t="shared" si="18"/>
        <v>0.99028942228686234</v>
      </c>
    </row>
    <row r="63" spans="1:56">
      <c r="A63" s="277">
        <v>65</v>
      </c>
      <c r="B63" s="278">
        <v>61</v>
      </c>
      <c r="C63" s="278"/>
      <c r="D63" s="278">
        <v>1053</v>
      </c>
      <c r="E63" s="279" t="s">
        <v>4388</v>
      </c>
      <c r="F63" s="279" t="s">
        <v>21</v>
      </c>
      <c r="G63" s="278">
        <v>1900</v>
      </c>
      <c r="H63" s="279" t="s">
        <v>249</v>
      </c>
      <c r="I63" s="279" t="s">
        <v>5251</v>
      </c>
      <c r="J63" s="278">
        <v>47</v>
      </c>
      <c r="K63" s="278">
        <v>20</v>
      </c>
      <c r="L63" s="278">
        <v>47</v>
      </c>
      <c r="M63" s="281">
        <v>0.56754629629629627</v>
      </c>
      <c r="N63" s="278">
        <v>0</v>
      </c>
      <c r="O63" s="281">
        <v>0.27083333333333331</v>
      </c>
      <c r="P63" s="281">
        <v>0.3833333333333333</v>
      </c>
      <c r="Q63" s="281">
        <v>0.56597222222222221</v>
      </c>
      <c r="R63" s="281">
        <v>0.4236111111111111</v>
      </c>
      <c r="S63" s="281">
        <v>0.28194444444444444</v>
      </c>
      <c r="T63" s="281">
        <v>0.4916666666666667</v>
      </c>
      <c r="U63" s="281">
        <v>0.31944444444444448</v>
      </c>
      <c r="V63" s="281">
        <v>0.3972222222222222</v>
      </c>
      <c r="W63" s="281">
        <v>0.30486111111111108</v>
      </c>
      <c r="X63" s="281">
        <v>0.45694444444444443</v>
      </c>
      <c r="Y63" s="281">
        <v>0.35347222222222219</v>
      </c>
      <c r="Z63" s="281">
        <v>0.58958333333333335</v>
      </c>
      <c r="AA63" s="281">
        <v>0.53333333333333333</v>
      </c>
      <c r="AB63" s="281">
        <v>0.60658564814814808</v>
      </c>
      <c r="AC63" s="281">
        <v>0.6791666666666667</v>
      </c>
      <c r="AD63" s="281"/>
      <c r="AE63" s="281"/>
      <c r="AF63" s="281">
        <v>0.8125</v>
      </c>
      <c r="AG63" s="281">
        <v>0.65902777777777777</v>
      </c>
      <c r="AH63" s="281">
        <v>0.75138888888888899</v>
      </c>
      <c r="AI63" s="281"/>
      <c r="AJ63" s="281">
        <v>0.72013888888888899</v>
      </c>
      <c r="AK63" s="281">
        <v>0.7715277777777777</v>
      </c>
      <c r="AL63" s="281"/>
      <c r="AM63" s="281">
        <v>0.6381944444444444</v>
      </c>
      <c r="AN63" s="281"/>
      <c r="AO63" s="282">
        <v>0.33749999999999997</v>
      </c>
      <c r="AP63" s="283">
        <v>0.83819444444444446</v>
      </c>
      <c r="AQ63" s="284"/>
      <c r="AS63" s="69">
        <f>VLOOKUP(AT63,id!$A:$C,3,0)</f>
        <v>319</v>
      </c>
      <c r="AT63" s="69" t="str">
        <f t="shared" ref="AT63:AT86" si="20">AU63&amp;AV63&amp;AX63</f>
        <v>WilkJacek1900</v>
      </c>
      <c r="AU63" s="69" t="str">
        <f t="shared" si="19"/>
        <v>Wilk</v>
      </c>
      <c r="AV63" s="69" t="str">
        <f t="shared" si="19"/>
        <v>Jacek</v>
      </c>
      <c r="AW63" s="69" t="str">
        <f t="shared" si="12"/>
        <v>WIR</v>
      </c>
      <c r="AX63" s="69">
        <f t="shared" si="13"/>
        <v>1900</v>
      </c>
      <c r="AY63" s="69">
        <f t="shared" si="17"/>
        <v>38.259048347766154</v>
      </c>
      <c r="AZ63" s="69"/>
      <c r="BA63" s="69">
        <f t="shared" si="14"/>
        <v>0.9912309323762134</v>
      </c>
      <c r="BB63" s="69">
        <f t="shared" si="15"/>
        <v>1</v>
      </c>
      <c r="BC63" s="69">
        <f t="shared" si="16"/>
        <v>1</v>
      </c>
      <c r="BD63" s="69">
        <f t="shared" si="18"/>
        <v>1</v>
      </c>
    </row>
    <row r="64" spans="1:56">
      <c r="A64" s="269">
        <v>66</v>
      </c>
      <c r="B64" s="270">
        <v>62</v>
      </c>
      <c r="C64" s="270"/>
      <c r="D64" s="270">
        <v>1043</v>
      </c>
      <c r="E64" s="271" t="s">
        <v>5252</v>
      </c>
      <c r="F64" s="271" t="s">
        <v>5253</v>
      </c>
      <c r="G64" s="270">
        <v>1993</v>
      </c>
      <c r="H64" s="271" t="s">
        <v>234</v>
      </c>
      <c r="I64" s="271" t="s">
        <v>5254</v>
      </c>
      <c r="J64" s="270">
        <v>47</v>
      </c>
      <c r="K64" s="270">
        <v>20</v>
      </c>
      <c r="L64" s="270">
        <v>47</v>
      </c>
      <c r="M64" s="273">
        <v>0.56760416666666669</v>
      </c>
      <c r="N64" s="270">
        <v>0</v>
      </c>
      <c r="O64" s="273">
        <v>0.27083333333333331</v>
      </c>
      <c r="P64" s="273">
        <v>0.3833333333333333</v>
      </c>
      <c r="Q64" s="273">
        <v>0.56597222222222221</v>
      </c>
      <c r="R64" s="273">
        <v>0.42430555555555555</v>
      </c>
      <c r="S64" s="273">
        <v>0.28194444444444444</v>
      </c>
      <c r="T64" s="273">
        <v>0.4916666666666667</v>
      </c>
      <c r="U64" s="273">
        <v>0.31944444444444448</v>
      </c>
      <c r="V64" s="273">
        <v>0.3979166666666667</v>
      </c>
      <c r="W64" s="273">
        <v>0.30486111111111108</v>
      </c>
      <c r="X64" s="273">
        <v>0.45763888888888887</v>
      </c>
      <c r="Y64" s="273">
        <v>0.35347222222222219</v>
      </c>
      <c r="Z64" s="273">
        <v>0.58958333333333335</v>
      </c>
      <c r="AA64" s="273">
        <v>0.53402777777777777</v>
      </c>
      <c r="AB64" s="273">
        <v>0.60663194444444446</v>
      </c>
      <c r="AC64" s="273">
        <v>0.6791666666666667</v>
      </c>
      <c r="AD64" s="273"/>
      <c r="AE64" s="273"/>
      <c r="AF64" s="273">
        <v>0.8125</v>
      </c>
      <c r="AG64" s="273">
        <v>0.65902777777777777</v>
      </c>
      <c r="AH64" s="273">
        <v>0.75138888888888899</v>
      </c>
      <c r="AI64" s="273"/>
      <c r="AJ64" s="273">
        <v>0.72013888888888899</v>
      </c>
      <c r="AK64" s="273">
        <v>0.7715277777777777</v>
      </c>
      <c r="AL64" s="273"/>
      <c r="AM64" s="273">
        <v>0.63888888888888895</v>
      </c>
      <c r="AN64" s="273"/>
      <c r="AO64" s="274">
        <v>0.33749999999999997</v>
      </c>
      <c r="AP64" s="275">
        <v>0.83819444444444446</v>
      </c>
      <c r="AQ64" s="276"/>
      <c r="AS64" s="69">
        <f>VLOOKUP(AT64,id!$A:$C,3,0)</f>
        <v>320</v>
      </c>
      <c r="AT64" s="69" t="str">
        <f t="shared" si="20"/>
        <v>KurzajMarek Andrzej1993</v>
      </c>
      <c r="AU64" s="69" t="str">
        <f t="shared" si="19"/>
        <v>Kurzaj</v>
      </c>
      <c r="AV64" s="69" t="str">
        <f t="shared" si="19"/>
        <v>Marek Andrzej</v>
      </c>
      <c r="AW64" s="69" t="str">
        <f t="shared" ref="AW64:AW86" si="21">I64</f>
        <v>WiR</v>
      </c>
      <c r="AX64" s="69">
        <f t="shared" ref="AX64:AX86" si="22">G64</f>
        <v>1993</v>
      </c>
      <c r="AY64" s="69">
        <f t="shared" si="17"/>
        <v>38.255147627109174</v>
      </c>
      <c r="AZ64" s="69"/>
      <c r="BA64" s="69">
        <f t="shared" si="14"/>
        <v>0.99989804449338304</v>
      </c>
      <c r="BB64" s="69">
        <f t="shared" si="15"/>
        <v>1</v>
      </c>
      <c r="BC64" s="69">
        <f t="shared" si="16"/>
        <v>1</v>
      </c>
      <c r="BD64" s="69">
        <f t="shared" si="18"/>
        <v>1</v>
      </c>
    </row>
    <row r="65" spans="1:56">
      <c r="A65" s="277">
        <v>67</v>
      </c>
      <c r="B65" s="278">
        <v>63</v>
      </c>
      <c r="C65" s="278"/>
      <c r="D65" s="278">
        <v>1034</v>
      </c>
      <c r="E65" s="279" t="s">
        <v>4367</v>
      </c>
      <c r="F65" s="279" t="s">
        <v>17</v>
      </c>
      <c r="G65" s="278">
        <v>1977</v>
      </c>
      <c r="H65" s="279" t="s">
        <v>234</v>
      </c>
      <c r="I65" s="279" t="s">
        <v>5254</v>
      </c>
      <c r="J65" s="278">
        <v>47</v>
      </c>
      <c r="K65" s="278">
        <v>20</v>
      </c>
      <c r="L65" s="278">
        <v>47</v>
      </c>
      <c r="M65" s="281">
        <v>0.56783564814814813</v>
      </c>
      <c r="N65" s="278">
        <v>0</v>
      </c>
      <c r="O65" s="281">
        <v>0.27083333333333331</v>
      </c>
      <c r="P65" s="281">
        <v>0.3833333333333333</v>
      </c>
      <c r="Q65" s="281">
        <v>0.56597222222222221</v>
      </c>
      <c r="R65" s="281">
        <v>0.42430555555555555</v>
      </c>
      <c r="S65" s="281">
        <v>0.28194444444444444</v>
      </c>
      <c r="T65" s="281">
        <v>0.4916666666666667</v>
      </c>
      <c r="U65" s="281">
        <v>0.31944444444444448</v>
      </c>
      <c r="V65" s="281">
        <v>0.3979166666666667</v>
      </c>
      <c r="W65" s="281">
        <v>0.30486111111111108</v>
      </c>
      <c r="X65" s="281">
        <v>0.45763888888888887</v>
      </c>
      <c r="Y65" s="281">
        <v>0.35347222222222219</v>
      </c>
      <c r="Z65" s="281">
        <v>0.58958333333333335</v>
      </c>
      <c r="AA65" s="281">
        <v>0.53402777777777777</v>
      </c>
      <c r="AB65" s="281">
        <v>0.60666666666666669</v>
      </c>
      <c r="AC65" s="281">
        <v>0.6791666666666667</v>
      </c>
      <c r="AD65" s="281"/>
      <c r="AE65" s="281"/>
      <c r="AF65" s="281">
        <v>0.8125</v>
      </c>
      <c r="AG65" s="281">
        <v>0.65902777777777777</v>
      </c>
      <c r="AH65" s="281">
        <v>0.75138888888888899</v>
      </c>
      <c r="AI65" s="281"/>
      <c r="AJ65" s="281">
        <v>0.72013888888888899</v>
      </c>
      <c r="AK65" s="281">
        <v>0.7715277777777777</v>
      </c>
      <c r="AL65" s="281"/>
      <c r="AM65" s="281">
        <v>0.63888888888888895</v>
      </c>
      <c r="AN65" s="281"/>
      <c r="AO65" s="282">
        <v>0.33819444444444446</v>
      </c>
      <c r="AP65" s="283">
        <v>0.83819444444444446</v>
      </c>
      <c r="AQ65" s="284"/>
      <c r="AS65" s="69">
        <f>VLOOKUP(AT65,id!$A:$C,3,0)</f>
        <v>321</v>
      </c>
      <c r="AT65" s="69" t="str">
        <f t="shared" si="20"/>
        <v>GóreckiMarcin1977</v>
      </c>
      <c r="AU65" s="69" t="str">
        <f t="shared" si="19"/>
        <v>Górecki</v>
      </c>
      <c r="AV65" s="69" t="str">
        <f t="shared" si="19"/>
        <v>Marcin</v>
      </c>
      <c r="AW65" s="69" t="str">
        <f t="shared" si="21"/>
        <v>WiR</v>
      </c>
      <c r="AX65" s="69">
        <f t="shared" si="22"/>
        <v>1977</v>
      </c>
      <c r="AY65" s="69">
        <f t="shared" si="17"/>
        <v>38.239552695237791</v>
      </c>
      <c r="AZ65" s="69"/>
      <c r="BA65" s="69">
        <f t="shared" si="14"/>
        <v>0.99959234422453691</v>
      </c>
      <c r="BB65" s="69">
        <f t="shared" si="15"/>
        <v>1</v>
      </c>
      <c r="BC65" s="69">
        <f t="shared" si="16"/>
        <v>1</v>
      </c>
      <c r="BD65" s="69">
        <f t="shared" si="18"/>
        <v>1</v>
      </c>
    </row>
    <row r="66" spans="1:56">
      <c r="A66" s="269">
        <v>68</v>
      </c>
      <c r="B66" s="270">
        <v>64</v>
      </c>
      <c r="C66" s="270"/>
      <c r="D66" s="270">
        <v>1110</v>
      </c>
      <c r="E66" s="271" t="s">
        <v>4045</v>
      </c>
      <c r="F66" s="271" t="s">
        <v>22</v>
      </c>
      <c r="G66" s="270">
        <v>1978</v>
      </c>
      <c r="H66" s="271" t="s">
        <v>4737</v>
      </c>
      <c r="I66" s="271" t="s">
        <v>4390</v>
      </c>
      <c r="J66" s="270">
        <v>47</v>
      </c>
      <c r="K66" s="270">
        <v>20</v>
      </c>
      <c r="L66" s="270">
        <v>47</v>
      </c>
      <c r="M66" s="273">
        <v>0.56937499999999996</v>
      </c>
      <c r="N66" s="270">
        <v>0</v>
      </c>
      <c r="O66" s="273">
        <v>0.27083333333333331</v>
      </c>
      <c r="P66" s="273">
        <v>0.46666666666666662</v>
      </c>
      <c r="Q66" s="273">
        <v>0.35625000000000001</v>
      </c>
      <c r="R66" s="273">
        <v>0.44791666666666669</v>
      </c>
      <c r="S66" s="273">
        <v>0.29305555555555557</v>
      </c>
      <c r="T66" s="273">
        <v>0.39652777777777781</v>
      </c>
      <c r="U66" s="273">
        <v>0.5541666666666667</v>
      </c>
      <c r="V66" s="273">
        <v>0.31458333333333333</v>
      </c>
      <c r="W66" s="273">
        <v>0.5708333333333333</v>
      </c>
      <c r="X66" s="273">
        <v>0.4145833333333333</v>
      </c>
      <c r="Y66" s="273">
        <v>0.51388888888888895</v>
      </c>
      <c r="Z66" s="273">
        <v>0.33680555555555558</v>
      </c>
      <c r="AA66" s="273">
        <v>0.37916666666666665</v>
      </c>
      <c r="AB66" s="273">
        <v>0.6107407407407407</v>
      </c>
      <c r="AC66" s="273">
        <v>0.69791666666666663</v>
      </c>
      <c r="AD66" s="273"/>
      <c r="AE66" s="273"/>
      <c r="AF66" s="273">
        <v>0.81944444444444453</v>
      </c>
      <c r="AG66" s="273">
        <v>0.66875000000000007</v>
      </c>
      <c r="AH66" s="273">
        <v>0.75763888888888886</v>
      </c>
      <c r="AI66" s="273"/>
      <c r="AJ66" s="273">
        <v>0.72638888888888886</v>
      </c>
      <c r="AK66" s="273">
        <v>0.77777777777777779</v>
      </c>
      <c r="AL66" s="273"/>
      <c r="AM66" s="273">
        <v>0.65347222222222223</v>
      </c>
      <c r="AN66" s="273"/>
      <c r="AO66" s="274">
        <v>0.33958333333333335</v>
      </c>
      <c r="AP66" s="275">
        <v>0.83958333333333324</v>
      </c>
      <c r="AQ66" s="276"/>
      <c r="AS66" s="69">
        <f>VLOOKUP(AT66,id!$A:$C,3,0)</f>
        <v>322</v>
      </c>
      <c r="AT66" s="69" t="str">
        <f t="shared" si="20"/>
        <v>PytaKrzysztof1978</v>
      </c>
      <c r="AU66" s="69" t="str">
        <f t="shared" si="19"/>
        <v>Pyta</v>
      </c>
      <c r="AV66" s="69" t="str">
        <f t="shared" si="19"/>
        <v>Krzysztof</v>
      </c>
      <c r="AW66" s="69" t="str">
        <f t="shared" si="21"/>
        <v>Ciecierzyca Wełnowiec</v>
      </c>
      <c r="AX66" s="69">
        <f t="shared" si="22"/>
        <v>1978</v>
      </c>
      <c r="AY66" s="69">
        <f t="shared" si="17"/>
        <v>38.136168938916562</v>
      </c>
      <c r="AZ66" s="69"/>
      <c r="BA66" s="69">
        <f t="shared" si="14"/>
        <v>0.99729641826238979</v>
      </c>
      <c r="BB66" s="69">
        <f t="shared" si="15"/>
        <v>1</v>
      </c>
      <c r="BC66" s="69">
        <f t="shared" si="16"/>
        <v>1</v>
      </c>
      <c r="BD66" s="69">
        <f t="shared" si="18"/>
        <v>1</v>
      </c>
    </row>
    <row r="67" spans="1:56">
      <c r="A67" s="277">
        <v>69</v>
      </c>
      <c r="B67" s="278">
        <v>65</v>
      </c>
      <c r="C67" s="278"/>
      <c r="D67" s="278">
        <v>1109</v>
      </c>
      <c r="E67" s="279" t="s">
        <v>252</v>
      </c>
      <c r="F67" s="279" t="s">
        <v>87</v>
      </c>
      <c r="G67" s="278">
        <v>1987</v>
      </c>
      <c r="H67" s="279" t="s">
        <v>3410</v>
      </c>
      <c r="I67" s="279"/>
      <c r="J67" s="278">
        <v>47</v>
      </c>
      <c r="K67" s="278">
        <v>20</v>
      </c>
      <c r="L67" s="278">
        <v>47</v>
      </c>
      <c r="M67" s="281">
        <v>0.56999999999999995</v>
      </c>
      <c r="N67" s="278">
        <v>0</v>
      </c>
      <c r="O67" s="281">
        <v>0.27083333333333331</v>
      </c>
      <c r="P67" s="281">
        <v>0.46597222222222223</v>
      </c>
      <c r="Q67" s="281">
        <v>0.35625000000000001</v>
      </c>
      <c r="R67" s="281">
        <v>0.44791666666666669</v>
      </c>
      <c r="S67" s="281">
        <v>0.29236111111111113</v>
      </c>
      <c r="T67" s="281">
        <v>0.39652777777777781</v>
      </c>
      <c r="U67" s="281">
        <v>0.55486111111111114</v>
      </c>
      <c r="V67" s="281">
        <v>0.31388888888888888</v>
      </c>
      <c r="W67" s="281">
        <v>0.57152777777777775</v>
      </c>
      <c r="X67" s="281">
        <v>0.4145833333333333</v>
      </c>
      <c r="Y67" s="281">
        <v>0.51388888888888895</v>
      </c>
      <c r="Z67" s="281">
        <v>0.33680555555555558</v>
      </c>
      <c r="AA67" s="281">
        <v>0.37916666666666665</v>
      </c>
      <c r="AB67" s="281">
        <v>0.6106597222222222</v>
      </c>
      <c r="AC67" s="281">
        <v>0.69791666666666663</v>
      </c>
      <c r="AD67" s="281"/>
      <c r="AE67" s="281"/>
      <c r="AF67" s="281">
        <v>0.81944444444444453</v>
      </c>
      <c r="AG67" s="281">
        <v>0.6694444444444444</v>
      </c>
      <c r="AH67" s="281">
        <v>0.75763888888888886</v>
      </c>
      <c r="AI67" s="281"/>
      <c r="AJ67" s="281">
        <v>0.7270833333333333</v>
      </c>
      <c r="AK67" s="281">
        <v>0.77777777777777779</v>
      </c>
      <c r="AL67" s="281"/>
      <c r="AM67" s="281">
        <v>0.65416666666666667</v>
      </c>
      <c r="AN67" s="281"/>
      <c r="AO67" s="282">
        <v>0.34027777777777773</v>
      </c>
      <c r="AP67" s="283">
        <v>0.84027777777777779</v>
      </c>
      <c r="AQ67" s="284"/>
      <c r="AS67" s="69">
        <f>VLOOKUP(AT67,id!$A:$C,3,0)</f>
        <v>167</v>
      </c>
      <c r="AT67" s="69" t="str">
        <f t="shared" si="20"/>
        <v>CieślickiMateusz1987</v>
      </c>
      <c r="AU67" s="69" t="str">
        <f t="shared" ref="AU67:AU86" si="23">E67</f>
        <v>Cieślicki</v>
      </c>
      <c r="AV67" s="69" t="str">
        <f t="shared" ref="AV67:AV86" si="24">F67</f>
        <v>Mateusz</v>
      </c>
      <c r="AW67" s="69">
        <f t="shared" si="21"/>
        <v>0</v>
      </c>
      <c r="AX67" s="69">
        <f t="shared" si="22"/>
        <v>1987</v>
      </c>
      <c r="AY67" s="69">
        <f t="shared" si="17"/>
        <v>38.094352964202834</v>
      </c>
      <c r="AZ67" s="69"/>
      <c r="BA67" s="69">
        <f t="shared" si="14"/>
        <v>0.99890350877192979</v>
      </c>
      <c r="BB67" s="69">
        <f t="shared" si="15"/>
        <v>1</v>
      </c>
      <c r="BC67" s="69">
        <f t="shared" si="16"/>
        <v>1</v>
      </c>
      <c r="BD67" s="69">
        <f t="shared" si="18"/>
        <v>1</v>
      </c>
    </row>
    <row r="68" spans="1:56">
      <c r="A68" s="269">
        <v>70</v>
      </c>
      <c r="B68" s="270">
        <v>66</v>
      </c>
      <c r="C68" s="270"/>
      <c r="D68" s="270">
        <v>1012</v>
      </c>
      <c r="E68" s="271" t="s">
        <v>4066</v>
      </c>
      <c r="F68" s="271" t="s">
        <v>19</v>
      </c>
      <c r="G68" s="270">
        <v>1984</v>
      </c>
      <c r="H68" s="271" t="s">
        <v>4288</v>
      </c>
      <c r="I68" s="271" t="s">
        <v>5255</v>
      </c>
      <c r="J68" s="270">
        <v>45</v>
      </c>
      <c r="K68" s="270">
        <v>20</v>
      </c>
      <c r="L68" s="270">
        <v>45</v>
      </c>
      <c r="M68" s="273">
        <v>0.54225694444444439</v>
      </c>
      <c r="N68" s="270">
        <v>0</v>
      </c>
      <c r="O68" s="273">
        <v>0.27083333333333331</v>
      </c>
      <c r="P68" s="273">
        <v>0.37847222222222227</v>
      </c>
      <c r="Q68" s="273">
        <v>0.51180555555555551</v>
      </c>
      <c r="R68" s="273">
        <v>0.41597222222222219</v>
      </c>
      <c r="S68" s="273">
        <v>0.28402777777777777</v>
      </c>
      <c r="T68" s="273">
        <v>0.46875</v>
      </c>
      <c r="U68" s="273">
        <v>0.31944444444444448</v>
      </c>
      <c r="V68" s="273">
        <v>0.39374999999999999</v>
      </c>
      <c r="W68" s="273">
        <v>0.30486111111111108</v>
      </c>
      <c r="X68" s="273">
        <v>0.44791666666666669</v>
      </c>
      <c r="Y68" s="273">
        <v>0.35347222222222219</v>
      </c>
      <c r="Z68" s="273">
        <v>0.5395833333333333</v>
      </c>
      <c r="AA68" s="273">
        <v>0.48749999999999999</v>
      </c>
      <c r="AB68" s="273">
        <v>0.55623842592592598</v>
      </c>
      <c r="AC68" s="273">
        <v>0.76944444444444438</v>
      </c>
      <c r="AD68" s="273">
        <v>0.59027777777777779</v>
      </c>
      <c r="AE68" s="273"/>
      <c r="AF68" s="273">
        <v>0.64861111111111114</v>
      </c>
      <c r="AG68" s="273"/>
      <c r="AH68" s="273">
        <v>0.72361111111111109</v>
      </c>
      <c r="AI68" s="273">
        <v>0.61597222222222225</v>
      </c>
      <c r="AJ68" s="273">
        <v>0.75138888888888899</v>
      </c>
      <c r="AK68" s="273">
        <v>0.70486111111111116</v>
      </c>
      <c r="AL68" s="273"/>
      <c r="AM68" s="273"/>
      <c r="AN68" s="273"/>
      <c r="AO68" s="274">
        <v>0.3125</v>
      </c>
      <c r="AP68" s="275">
        <v>0.8125</v>
      </c>
      <c r="AQ68" s="276"/>
      <c r="AS68" s="69">
        <f>VLOOKUP(AT68,id!$A:$C,3,0)</f>
        <v>323</v>
      </c>
      <c r="AT68" s="69" t="str">
        <f t="shared" si="20"/>
        <v>BoguckiGrzegorz1984</v>
      </c>
      <c r="AU68" s="69" t="str">
        <f t="shared" si="23"/>
        <v>Bogucki</v>
      </c>
      <c r="AV68" s="69" t="str">
        <f t="shared" si="24"/>
        <v>Grzegorz</v>
      </c>
      <c r="AW68" s="69" t="str">
        <f t="shared" si="21"/>
        <v>Seta i Galareta</v>
      </c>
      <c r="AX68" s="69">
        <f t="shared" si="22"/>
        <v>1984</v>
      </c>
      <c r="AY68" s="69">
        <f t="shared" si="17"/>
        <v>36.47331666785378</v>
      </c>
      <c r="AZ68" s="69"/>
      <c r="BA68" s="69">
        <f t="shared" ref="BA68:BA86" si="25">M67/M68</f>
        <v>1.0511621950438625</v>
      </c>
      <c r="BB68" s="69">
        <f t="shared" ref="BB68:BB86" si="26">K68/K67</f>
        <v>1</v>
      </c>
      <c r="BC68" s="69">
        <f t="shared" ref="BC68:BC86" si="27">J68/J67</f>
        <v>0.95744680851063835</v>
      </c>
      <c r="BD68" s="69">
        <f t="shared" si="18"/>
        <v>1</v>
      </c>
    </row>
    <row r="69" spans="1:56">
      <c r="A69" s="277">
        <v>71</v>
      </c>
      <c r="B69" s="278">
        <v>67</v>
      </c>
      <c r="C69" s="278"/>
      <c r="D69" s="278">
        <v>1020</v>
      </c>
      <c r="E69" s="279" t="s">
        <v>571</v>
      </c>
      <c r="F69" s="279" t="s">
        <v>87</v>
      </c>
      <c r="G69" s="278">
        <v>1982</v>
      </c>
      <c r="H69" s="279" t="s">
        <v>3535</v>
      </c>
      <c r="I69" s="279" t="s">
        <v>5255</v>
      </c>
      <c r="J69" s="278">
        <v>45</v>
      </c>
      <c r="K69" s="278">
        <v>20</v>
      </c>
      <c r="L69" s="278">
        <v>45</v>
      </c>
      <c r="M69" s="281">
        <v>0.54229166666666673</v>
      </c>
      <c r="N69" s="278">
        <v>0</v>
      </c>
      <c r="O69" s="281">
        <v>0.27083333333333331</v>
      </c>
      <c r="P69" s="281">
        <v>0.37847222222222227</v>
      </c>
      <c r="Q69" s="281">
        <v>0.51180555555555551</v>
      </c>
      <c r="R69" s="281">
        <v>0.41597222222222219</v>
      </c>
      <c r="S69" s="281">
        <v>0.28402777777777777</v>
      </c>
      <c r="T69" s="281">
        <v>0.46875</v>
      </c>
      <c r="U69" s="281">
        <v>0.31944444444444448</v>
      </c>
      <c r="V69" s="281">
        <v>0.39374999999999999</v>
      </c>
      <c r="W69" s="281">
        <v>0.30416666666666664</v>
      </c>
      <c r="X69" s="281">
        <v>0.44513888888888892</v>
      </c>
      <c r="Y69" s="281">
        <v>0.3527777777777778</v>
      </c>
      <c r="Z69" s="281">
        <v>0.5395833333333333</v>
      </c>
      <c r="AA69" s="281">
        <v>0.48749999999999999</v>
      </c>
      <c r="AB69" s="281">
        <v>0.55591435185185178</v>
      </c>
      <c r="AC69" s="281">
        <v>0.76944444444444438</v>
      </c>
      <c r="AD69" s="281">
        <v>0.59027777777777779</v>
      </c>
      <c r="AE69" s="281"/>
      <c r="AF69" s="281">
        <v>0.64861111111111114</v>
      </c>
      <c r="AG69" s="281"/>
      <c r="AH69" s="281">
        <v>0.72430555555555554</v>
      </c>
      <c r="AI69" s="281">
        <v>0.6166666666666667</v>
      </c>
      <c r="AJ69" s="281">
        <v>0.75138888888888899</v>
      </c>
      <c r="AK69" s="281">
        <v>0.7055555555555556</v>
      </c>
      <c r="AL69" s="281"/>
      <c r="AM69" s="281"/>
      <c r="AN69" s="281"/>
      <c r="AO69" s="282">
        <v>0.3125</v>
      </c>
      <c r="AP69" s="283">
        <v>0.8125</v>
      </c>
      <c r="AQ69" s="284"/>
      <c r="AS69" s="69">
        <f>VLOOKUP(AT69,id!$A:$C,3,0)</f>
        <v>324</v>
      </c>
      <c r="AT69" s="69" t="str">
        <f t="shared" si="20"/>
        <v>CisońMateusz1982</v>
      </c>
      <c r="AU69" s="69" t="str">
        <f t="shared" si="23"/>
        <v>Cisoń</v>
      </c>
      <c r="AV69" s="69" t="str">
        <f t="shared" si="24"/>
        <v>Mateusz</v>
      </c>
      <c r="AW69" s="69" t="str">
        <f t="shared" si="21"/>
        <v>Seta i Galareta</v>
      </c>
      <c r="AX69" s="69">
        <f t="shared" si="22"/>
        <v>1982</v>
      </c>
      <c r="AY69" s="69">
        <f t="shared" si="17"/>
        <v>36.470981329355382</v>
      </c>
      <c r="AZ69" s="69"/>
      <c r="BA69" s="69">
        <f t="shared" si="25"/>
        <v>0.999935971315149</v>
      </c>
      <c r="BB69" s="69">
        <f t="shared" si="26"/>
        <v>1</v>
      </c>
      <c r="BC69" s="69">
        <f t="shared" si="27"/>
        <v>1</v>
      </c>
      <c r="BD69" s="69">
        <f t="shared" si="18"/>
        <v>1</v>
      </c>
    </row>
    <row r="70" spans="1:56" s="91" customFormat="1">
      <c r="A70" s="269">
        <v>72</v>
      </c>
      <c r="B70" s="270">
        <v>68</v>
      </c>
      <c r="C70" s="270"/>
      <c r="D70" s="270">
        <v>1095</v>
      </c>
      <c r="E70" s="271" t="s">
        <v>4031</v>
      </c>
      <c r="F70" s="271" t="s">
        <v>393</v>
      </c>
      <c r="G70" s="270">
        <v>1983</v>
      </c>
      <c r="H70" s="271" t="s">
        <v>302</v>
      </c>
      <c r="I70" s="271" t="s">
        <v>4721</v>
      </c>
      <c r="J70" s="270">
        <v>43</v>
      </c>
      <c r="K70" s="270">
        <v>22</v>
      </c>
      <c r="L70" s="270">
        <v>51</v>
      </c>
      <c r="M70" s="273">
        <v>0.58863425925925927</v>
      </c>
      <c r="N70" s="270">
        <v>8</v>
      </c>
      <c r="O70" s="273">
        <v>0.27083333333333331</v>
      </c>
      <c r="P70" s="273">
        <v>0.51180555555555551</v>
      </c>
      <c r="Q70" s="273">
        <v>0.46458333333333335</v>
      </c>
      <c r="R70" s="273">
        <v>0.3659722222222222</v>
      </c>
      <c r="S70" s="273">
        <v>0.52500000000000002</v>
      </c>
      <c r="T70" s="273">
        <v>0.44722222222222219</v>
      </c>
      <c r="U70" s="273">
        <v>0.31458333333333333</v>
      </c>
      <c r="V70" s="273">
        <v>0.4993055555555555</v>
      </c>
      <c r="W70" s="273">
        <v>0.30208333333333331</v>
      </c>
      <c r="X70" s="273">
        <v>0.39444444444444443</v>
      </c>
      <c r="Y70" s="273">
        <v>0.33749999999999997</v>
      </c>
      <c r="Z70" s="273">
        <v>0.4826388888888889</v>
      </c>
      <c r="AA70" s="273">
        <v>0.43194444444444446</v>
      </c>
      <c r="AB70" s="273">
        <v>0.53618055555555555</v>
      </c>
      <c r="AC70" s="273">
        <v>0.67361111111111116</v>
      </c>
      <c r="AD70" s="273">
        <v>0.61944444444444446</v>
      </c>
      <c r="AE70" s="273">
        <v>0.76597222222222217</v>
      </c>
      <c r="AF70" s="273">
        <v>0.56458333333333333</v>
      </c>
      <c r="AG70" s="273">
        <v>0.65694444444444444</v>
      </c>
      <c r="AH70" s="273"/>
      <c r="AI70" s="273">
        <v>0.58680555555555558</v>
      </c>
      <c r="AJ70" s="273">
        <v>0.74861111111111101</v>
      </c>
      <c r="AK70" s="273"/>
      <c r="AL70" s="273">
        <v>0.7090277777777777</v>
      </c>
      <c r="AM70" s="273">
        <v>0.64236111111111105</v>
      </c>
      <c r="AN70" s="273"/>
      <c r="AO70" s="274">
        <v>0.35902777777777778</v>
      </c>
      <c r="AP70" s="275">
        <v>0.85902777777777783</v>
      </c>
      <c r="AQ70" s="276"/>
      <c r="AS70" s="69">
        <f>VLOOKUP(AT70,id!$A:$C,3,0)</f>
        <v>325</v>
      </c>
      <c r="AT70" s="69" t="str">
        <f t="shared" si="20"/>
        <v>WojtczakSzymon1983</v>
      </c>
      <c r="AU70" s="69" t="str">
        <f t="shared" si="23"/>
        <v>Wojtczak</v>
      </c>
      <c r="AV70" s="69" t="str">
        <f t="shared" si="24"/>
        <v>Szymon</v>
      </c>
      <c r="AW70" s="69" t="str">
        <f t="shared" si="21"/>
        <v>umlaut #FitOnTop</v>
      </c>
      <c r="AX70" s="69">
        <f t="shared" si="22"/>
        <v>1983</v>
      </c>
      <c r="AY70" s="69">
        <f t="shared" si="17"/>
        <v>34.85004882582848</v>
      </c>
      <c r="AZ70" s="69"/>
      <c r="BA70" s="69">
        <f t="shared" si="25"/>
        <v>0.92127098981477851</v>
      </c>
      <c r="BB70" s="69">
        <f t="shared" si="26"/>
        <v>1.1000000000000001</v>
      </c>
      <c r="BC70" s="69">
        <f t="shared" si="27"/>
        <v>0.9555555555555556</v>
      </c>
      <c r="BD70" s="69">
        <f t="shared" si="18"/>
        <v>1.0192448764914566</v>
      </c>
    </row>
    <row r="71" spans="1:56">
      <c r="A71" s="277">
        <v>73</v>
      </c>
      <c r="B71" s="278">
        <v>69</v>
      </c>
      <c r="C71" s="278"/>
      <c r="D71" s="278">
        <v>1107</v>
      </c>
      <c r="E71" s="279" t="s">
        <v>3948</v>
      </c>
      <c r="F71" s="279" t="s">
        <v>17</v>
      </c>
      <c r="G71" s="309">
        <v>1973</v>
      </c>
      <c r="H71" s="279" t="s">
        <v>3498</v>
      </c>
      <c r="I71" s="279"/>
      <c r="J71" s="278">
        <v>43</v>
      </c>
      <c r="K71" s="278">
        <v>18</v>
      </c>
      <c r="L71" s="278">
        <v>43</v>
      </c>
      <c r="M71" s="281">
        <v>0.54200231481481487</v>
      </c>
      <c r="N71" s="278">
        <v>0</v>
      </c>
      <c r="O71" s="281">
        <v>0.27083333333333331</v>
      </c>
      <c r="P71" s="281">
        <v>0.48125000000000001</v>
      </c>
      <c r="Q71" s="281">
        <v>0.31597222222222221</v>
      </c>
      <c r="R71" s="281">
        <v>0.43888888888888888</v>
      </c>
      <c r="S71" s="281">
        <v>0.62916666666666665</v>
      </c>
      <c r="T71" s="281">
        <v>0.36388888888888887</v>
      </c>
      <c r="U71" s="281">
        <v>0.5805555555555556</v>
      </c>
      <c r="V71" s="281">
        <v>0.47083333333333338</v>
      </c>
      <c r="W71" s="281">
        <v>0.60138888888888886</v>
      </c>
      <c r="X71" s="281">
        <v>0.39444444444444443</v>
      </c>
      <c r="Y71" s="281">
        <v>0.53611111111111109</v>
      </c>
      <c r="Z71" s="281">
        <v>0.28958333333333336</v>
      </c>
      <c r="AA71" s="281">
        <v>0.34513888888888888</v>
      </c>
      <c r="AB71" s="281">
        <v>0.64380787037037035</v>
      </c>
      <c r="AC71" s="281">
        <v>0.75069444444444444</v>
      </c>
      <c r="AD71" s="281"/>
      <c r="AE71" s="281"/>
      <c r="AF71" s="281"/>
      <c r="AG71" s="281"/>
      <c r="AH71" s="281">
        <v>0.70624999999999993</v>
      </c>
      <c r="AI71" s="281"/>
      <c r="AJ71" s="281">
        <v>0.73472222222222217</v>
      </c>
      <c r="AK71" s="281">
        <v>0.68680555555555556</v>
      </c>
      <c r="AL71" s="281"/>
      <c r="AM71" s="281">
        <v>0.7895833333333333</v>
      </c>
      <c r="AN71" s="281"/>
      <c r="AO71" s="282">
        <v>0.31180555555555556</v>
      </c>
      <c r="AP71" s="283">
        <v>0.8125</v>
      </c>
      <c r="AQ71" s="284"/>
      <c r="AS71" s="69">
        <f>VLOOKUP(AT71,id!$A:$C,3,0)</f>
        <v>326</v>
      </c>
      <c r="AT71" s="69" t="str">
        <f t="shared" si="20"/>
        <v>SuszekMarcin1973</v>
      </c>
      <c r="AU71" s="69" t="str">
        <f t="shared" si="23"/>
        <v>Suszek</v>
      </c>
      <c r="AV71" s="69" t="str">
        <f t="shared" si="24"/>
        <v>Marcin</v>
      </c>
      <c r="AW71" s="69">
        <f t="shared" si="21"/>
        <v>0</v>
      </c>
      <c r="AX71" s="69">
        <f t="shared" si="22"/>
        <v>1973</v>
      </c>
      <c r="AY71" s="69">
        <f t="shared" si="17"/>
        <v>33.479067712827558</v>
      </c>
      <c r="AZ71" s="69"/>
      <c r="BA71" s="69">
        <f t="shared" si="25"/>
        <v>1.0860364304170491</v>
      </c>
      <c r="BB71" s="69">
        <f t="shared" si="26"/>
        <v>0.81818181818181823</v>
      </c>
      <c r="BC71" s="69">
        <f t="shared" si="27"/>
        <v>1</v>
      </c>
      <c r="BD71" s="69">
        <f t="shared" si="18"/>
        <v>0.96066056837243674</v>
      </c>
    </row>
    <row r="72" spans="1:56">
      <c r="A72" s="269">
        <v>74</v>
      </c>
      <c r="B72" s="270">
        <v>70</v>
      </c>
      <c r="C72" s="270"/>
      <c r="D72" s="270">
        <v>1055</v>
      </c>
      <c r="E72" s="271" t="s">
        <v>532</v>
      </c>
      <c r="F72" s="271" t="s">
        <v>33</v>
      </c>
      <c r="G72" s="270">
        <v>1982</v>
      </c>
      <c r="H72" s="271" t="s">
        <v>5256</v>
      </c>
      <c r="I72" s="271" t="s">
        <v>4301</v>
      </c>
      <c r="J72" s="270">
        <v>42</v>
      </c>
      <c r="K72" s="270">
        <v>19</v>
      </c>
      <c r="L72" s="270">
        <v>42</v>
      </c>
      <c r="M72" s="273">
        <v>0.5075925925925926</v>
      </c>
      <c r="N72" s="270">
        <v>0</v>
      </c>
      <c r="O72" s="273">
        <v>0.27083333333333331</v>
      </c>
      <c r="P72" s="273">
        <v>0.45902777777777781</v>
      </c>
      <c r="Q72" s="273">
        <v>0.31041666666666667</v>
      </c>
      <c r="R72" s="273">
        <v>0.41666666666666669</v>
      </c>
      <c r="S72" s="273">
        <v>0.53472222222222221</v>
      </c>
      <c r="T72" s="273">
        <v>0.35347222222222219</v>
      </c>
      <c r="U72" s="273">
        <v>0.4909722222222222</v>
      </c>
      <c r="V72" s="273">
        <v>0.44722222222222219</v>
      </c>
      <c r="W72" s="273">
        <v>0.50902777777777775</v>
      </c>
      <c r="X72" s="273">
        <v>0.37708333333333338</v>
      </c>
      <c r="Y72" s="273"/>
      <c r="Z72" s="273">
        <v>0.28680555555555554</v>
      </c>
      <c r="AA72" s="273">
        <v>0.33611111111111108</v>
      </c>
      <c r="AB72" s="273">
        <v>0.54812499999999997</v>
      </c>
      <c r="AC72" s="273">
        <v>0.7270833333333333</v>
      </c>
      <c r="AD72" s="273">
        <v>0.64930555555555558</v>
      </c>
      <c r="AE72" s="273"/>
      <c r="AF72" s="273">
        <v>0.5805555555555556</v>
      </c>
      <c r="AG72" s="273">
        <v>0.70833333333333337</v>
      </c>
      <c r="AH72" s="273"/>
      <c r="AI72" s="273">
        <v>0.62222222222222223</v>
      </c>
      <c r="AJ72" s="273"/>
      <c r="AK72" s="273">
        <v>0.75416666666666676</v>
      </c>
      <c r="AL72" s="273"/>
      <c r="AM72" s="273">
        <v>0.68611111111111101</v>
      </c>
      <c r="AN72" s="273"/>
      <c r="AO72" s="274">
        <v>0.27777777777777779</v>
      </c>
      <c r="AP72" s="275">
        <v>0.77777777777777779</v>
      </c>
      <c r="AQ72" s="276"/>
      <c r="AS72" s="69">
        <f>VLOOKUP(AT72,id!$A:$C,3,0)</f>
        <v>283</v>
      </c>
      <c r="AT72" s="69" t="str">
        <f t="shared" si="20"/>
        <v>MaliszewskiMarek1982</v>
      </c>
      <c r="AU72" s="69" t="str">
        <f t="shared" si="23"/>
        <v>Maliszewski</v>
      </c>
      <c r="AV72" s="69" t="str">
        <f t="shared" si="24"/>
        <v>Marek</v>
      </c>
      <c r="AW72" s="69" t="str">
        <f t="shared" si="21"/>
        <v>MM`s</v>
      </c>
      <c r="AX72" s="69">
        <f t="shared" si="22"/>
        <v>1982</v>
      </c>
      <c r="AY72" s="69">
        <f t="shared" si="17"/>
        <v>32.700484742761802</v>
      </c>
      <c r="AZ72" s="69"/>
      <c r="BA72" s="69">
        <f t="shared" si="25"/>
        <v>1.0677900401313389</v>
      </c>
      <c r="BB72" s="69">
        <f t="shared" si="26"/>
        <v>1.0555555555555556</v>
      </c>
      <c r="BC72" s="69">
        <f t="shared" si="27"/>
        <v>0.97674418604651159</v>
      </c>
      <c r="BD72" s="69">
        <f t="shared" si="18"/>
        <v>1.0108721208503508</v>
      </c>
    </row>
    <row r="73" spans="1:56">
      <c r="A73" s="277">
        <v>75</v>
      </c>
      <c r="B73" s="278">
        <v>71</v>
      </c>
      <c r="C73" s="278"/>
      <c r="D73" s="278">
        <v>1007</v>
      </c>
      <c r="E73" s="279" t="s">
        <v>555</v>
      </c>
      <c r="F73" s="279" t="s">
        <v>33</v>
      </c>
      <c r="G73" s="278">
        <v>1955</v>
      </c>
      <c r="H73" s="279" t="s">
        <v>3492</v>
      </c>
      <c r="I73" s="279" t="s">
        <v>4301</v>
      </c>
      <c r="J73" s="278">
        <v>42</v>
      </c>
      <c r="K73" s="278">
        <v>19</v>
      </c>
      <c r="L73" s="278">
        <v>42</v>
      </c>
      <c r="M73" s="281">
        <v>0.50784722222222223</v>
      </c>
      <c r="N73" s="278">
        <v>0</v>
      </c>
      <c r="O73" s="281">
        <v>0.27083333333333331</v>
      </c>
      <c r="P73" s="281">
        <v>0.45902777777777781</v>
      </c>
      <c r="Q73" s="281">
        <v>0.31041666666666667</v>
      </c>
      <c r="R73" s="281">
        <v>0.41736111111111113</v>
      </c>
      <c r="S73" s="281">
        <v>0.53472222222222221</v>
      </c>
      <c r="T73" s="281">
        <v>0.35347222222222219</v>
      </c>
      <c r="U73" s="281">
        <v>0.4909722222222222</v>
      </c>
      <c r="V73" s="281">
        <v>0.44791666666666669</v>
      </c>
      <c r="W73" s="281">
        <v>0.50972222222222219</v>
      </c>
      <c r="X73" s="281">
        <v>0.37777777777777777</v>
      </c>
      <c r="Y73" s="281"/>
      <c r="Z73" s="281">
        <v>0.28750000000000003</v>
      </c>
      <c r="AA73" s="281">
        <v>0.33680555555555558</v>
      </c>
      <c r="AB73" s="281">
        <v>0.5481597222222222</v>
      </c>
      <c r="AC73" s="281">
        <v>0.72777777777777775</v>
      </c>
      <c r="AD73" s="281">
        <v>0.65</v>
      </c>
      <c r="AE73" s="281"/>
      <c r="AF73" s="281">
        <v>0.5805555555555556</v>
      </c>
      <c r="AG73" s="281">
        <v>0.70833333333333337</v>
      </c>
      <c r="AH73" s="281"/>
      <c r="AI73" s="281">
        <v>0.62291666666666667</v>
      </c>
      <c r="AJ73" s="281"/>
      <c r="AK73" s="281">
        <v>0.75486111111111109</v>
      </c>
      <c r="AL73" s="281"/>
      <c r="AM73" s="281">
        <v>0.68611111111111101</v>
      </c>
      <c r="AN73" s="281"/>
      <c r="AO73" s="282">
        <v>0.27777777777777779</v>
      </c>
      <c r="AP73" s="283">
        <v>0.77847222222222223</v>
      </c>
      <c r="AQ73" s="284"/>
      <c r="AS73" s="69">
        <f>VLOOKUP(AT73,id!$A:$C,3,0)</f>
        <v>284</v>
      </c>
      <c r="AT73" s="69" t="str">
        <f t="shared" si="20"/>
        <v>BenasiewiczMarek1955</v>
      </c>
      <c r="AU73" s="69" t="str">
        <f t="shared" si="23"/>
        <v>Benasiewicz</v>
      </c>
      <c r="AV73" s="69" t="str">
        <f t="shared" si="24"/>
        <v>Marek</v>
      </c>
      <c r="AW73" s="69" t="str">
        <f t="shared" si="21"/>
        <v>MM`s</v>
      </c>
      <c r="AX73" s="69">
        <f t="shared" si="22"/>
        <v>1955</v>
      </c>
      <c r="AY73" s="69">
        <f t="shared" si="17"/>
        <v>32.684089039577046</v>
      </c>
      <c r="AZ73" s="69"/>
      <c r="BA73" s="69">
        <f t="shared" si="25"/>
        <v>0.99949860978166738</v>
      </c>
      <c r="BB73" s="69">
        <f t="shared" si="26"/>
        <v>1</v>
      </c>
      <c r="BC73" s="69">
        <f t="shared" si="27"/>
        <v>1</v>
      </c>
      <c r="BD73" s="69">
        <f t="shared" si="18"/>
        <v>1</v>
      </c>
    </row>
    <row r="74" spans="1:56">
      <c r="A74" s="269">
        <v>76</v>
      </c>
      <c r="B74" s="270">
        <v>72</v>
      </c>
      <c r="C74" s="270"/>
      <c r="D74" s="270">
        <v>1075</v>
      </c>
      <c r="E74" s="271" t="s">
        <v>351</v>
      </c>
      <c r="F74" s="271" t="s">
        <v>140</v>
      </c>
      <c r="G74" s="270">
        <v>1962</v>
      </c>
      <c r="H74" s="271" t="s">
        <v>234</v>
      </c>
      <c r="I74" s="271" t="s">
        <v>3519</v>
      </c>
      <c r="J74" s="270">
        <v>41</v>
      </c>
      <c r="K74" s="270">
        <v>16</v>
      </c>
      <c r="L74" s="270">
        <v>41</v>
      </c>
      <c r="M74" s="273">
        <v>0.56719907407407411</v>
      </c>
      <c r="N74" s="270">
        <v>0</v>
      </c>
      <c r="O74" s="273">
        <v>0.27083333333333331</v>
      </c>
      <c r="P74" s="273"/>
      <c r="Q74" s="273"/>
      <c r="R74" s="273">
        <v>0.4909722222222222</v>
      </c>
      <c r="S74" s="273"/>
      <c r="T74" s="273">
        <v>0.38750000000000001</v>
      </c>
      <c r="U74" s="273">
        <v>0.5805555555555556</v>
      </c>
      <c r="V74" s="273">
        <v>0.34722222222222227</v>
      </c>
      <c r="W74" s="273">
        <v>0.60069444444444442</v>
      </c>
      <c r="X74" s="273">
        <v>0.4368055555555555</v>
      </c>
      <c r="Y74" s="273">
        <v>0.53263888888888888</v>
      </c>
      <c r="Z74" s="273">
        <v>0.3263888888888889</v>
      </c>
      <c r="AA74" s="273">
        <v>0.40277777777777773</v>
      </c>
      <c r="AB74" s="273">
        <v>0.62800925925925932</v>
      </c>
      <c r="AC74" s="273">
        <v>0.73541666666666661</v>
      </c>
      <c r="AD74" s="273"/>
      <c r="AE74" s="273"/>
      <c r="AF74" s="273"/>
      <c r="AG74" s="273">
        <v>0.71319444444444446</v>
      </c>
      <c r="AH74" s="273">
        <v>0.79027777777777775</v>
      </c>
      <c r="AI74" s="273"/>
      <c r="AJ74" s="273">
        <v>0.75416666666666676</v>
      </c>
      <c r="AK74" s="273">
        <v>0.8125</v>
      </c>
      <c r="AL74" s="273"/>
      <c r="AM74" s="273">
        <v>0.69166666666666676</v>
      </c>
      <c r="AN74" s="273"/>
      <c r="AO74" s="274">
        <v>0.83750000000000002</v>
      </c>
      <c r="AP74" s="275">
        <v>0.83750000000000002</v>
      </c>
      <c r="AQ74" s="276"/>
      <c r="AS74" s="69">
        <f>VLOOKUP(AT74,id!$A:$C,3,0)</f>
        <v>327</v>
      </c>
      <c r="AT74" s="69" t="str">
        <f t="shared" si="20"/>
        <v>RzepeckiDariusz1962</v>
      </c>
      <c r="AU74" s="69" t="str">
        <f t="shared" si="23"/>
        <v>Rzepecki</v>
      </c>
      <c r="AV74" s="69" t="str">
        <f t="shared" si="24"/>
        <v>Dariusz</v>
      </c>
      <c r="AW74" s="69" t="str">
        <f t="shared" si="21"/>
        <v>TheEndOfTheRace</v>
      </c>
      <c r="AX74" s="69">
        <f t="shared" si="22"/>
        <v>1962</v>
      </c>
      <c r="AY74" s="69">
        <f t="shared" si="17"/>
        <v>31.905896443396639</v>
      </c>
      <c r="AZ74" s="69"/>
      <c r="BA74" s="69">
        <f t="shared" si="25"/>
        <v>0.89535975186711825</v>
      </c>
      <c r="BB74" s="69">
        <f t="shared" si="26"/>
        <v>0.84210526315789469</v>
      </c>
      <c r="BC74" s="69">
        <f t="shared" si="27"/>
        <v>0.97619047619047616</v>
      </c>
      <c r="BD74" s="69">
        <f t="shared" si="18"/>
        <v>0.96621388968522848</v>
      </c>
    </row>
    <row r="75" spans="1:56">
      <c r="A75" s="277">
        <v>77</v>
      </c>
      <c r="B75" s="278">
        <v>73</v>
      </c>
      <c r="C75" s="278"/>
      <c r="D75" s="278">
        <v>1050</v>
      </c>
      <c r="E75" s="279" t="s">
        <v>4722</v>
      </c>
      <c r="F75" s="279" t="s">
        <v>135</v>
      </c>
      <c r="G75" s="278">
        <v>1984</v>
      </c>
      <c r="H75" s="279" t="s">
        <v>3493</v>
      </c>
      <c r="I75" s="279" t="s">
        <v>4723</v>
      </c>
      <c r="J75" s="278">
        <v>40</v>
      </c>
      <c r="K75" s="278">
        <v>22</v>
      </c>
      <c r="L75" s="278">
        <v>53</v>
      </c>
      <c r="M75" s="281">
        <v>0.59214120370370371</v>
      </c>
      <c r="N75" s="278">
        <v>13</v>
      </c>
      <c r="O75" s="281">
        <v>0.27083333333333331</v>
      </c>
      <c r="P75" s="281">
        <v>0.45902777777777781</v>
      </c>
      <c r="Q75" s="281">
        <v>0.32291666666666669</v>
      </c>
      <c r="R75" s="281">
        <v>0.4236111111111111</v>
      </c>
      <c r="S75" s="281">
        <v>0.55486111111111114</v>
      </c>
      <c r="T75" s="281">
        <v>0.36874999999999997</v>
      </c>
      <c r="U75" s="281">
        <v>0.51944444444444449</v>
      </c>
      <c r="V75" s="281">
        <v>0.45</v>
      </c>
      <c r="W75" s="281">
        <v>0.53541666666666665</v>
      </c>
      <c r="X75" s="281">
        <v>0.39444444444444443</v>
      </c>
      <c r="Y75" s="281">
        <v>0.4916666666666667</v>
      </c>
      <c r="Z75" s="281">
        <v>0.30208333333333331</v>
      </c>
      <c r="AA75" s="281">
        <v>0.35000000000000003</v>
      </c>
      <c r="AB75" s="281">
        <v>0.56915509259259256</v>
      </c>
      <c r="AC75" s="281"/>
      <c r="AD75" s="281">
        <v>0.65833333333333333</v>
      </c>
      <c r="AE75" s="281">
        <v>0.77361111111111114</v>
      </c>
      <c r="AF75" s="281">
        <v>0.61249999999999993</v>
      </c>
      <c r="AG75" s="281">
        <v>0.69791666666666663</v>
      </c>
      <c r="AH75" s="281">
        <v>0.82708333333333339</v>
      </c>
      <c r="AI75" s="281">
        <v>0.63541666666666663</v>
      </c>
      <c r="AJ75" s="281"/>
      <c r="AK75" s="281"/>
      <c r="AL75" s="281">
        <v>0.72986111111111107</v>
      </c>
      <c r="AM75" s="281">
        <v>0.68472222222222223</v>
      </c>
      <c r="AN75" s="281">
        <v>0.79791666666666661</v>
      </c>
      <c r="AO75" s="282">
        <v>0.86249999999999993</v>
      </c>
      <c r="AP75" s="283">
        <v>0.86249999999999993</v>
      </c>
      <c r="AQ75" s="284"/>
      <c r="AS75" s="69">
        <f>VLOOKUP(AT75,id!$A:$C,3,0)</f>
        <v>328</v>
      </c>
      <c r="AT75" s="69" t="str">
        <f t="shared" si="20"/>
        <v>ŁazarekDaniel1984</v>
      </c>
      <c r="AU75" s="69" t="str">
        <f t="shared" si="23"/>
        <v>Łazarek</v>
      </c>
      <c r="AV75" s="69" t="str">
        <f t="shared" si="24"/>
        <v>Daniel</v>
      </c>
      <c r="AW75" s="69" t="str">
        <f t="shared" si="21"/>
        <v>Kawaler Wieczorową Porą</v>
      </c>
      <c r="AX75" s="69">
        <f t="shared" si="22"/>
        <v>1984</v>
      </c>
      <c r="AY75" s="69">
        <f t="shared" si="17"/>
        <v>31.127703847216232</v>
      </c>
      <c r="AZ75" s="69"/>
      <c r="BA75" s="69">
        <f t="shared" si="25"/>
        <v>0.95787807118703705</v>
      </c>
      <c r="BB75" s="69">
        <f t="shared" si="26"/>
        <v>1.375</v>
      </c>
      <c r="BC75" s="69">
        <f t="shared" si="27"/>
        <v>0.97560975609756095</v>
      </c>
      <c r="BD75" s="69">
        <f t="shared" si="18"/>
        <v>1.0657627566354742</v>
      </c>
    </row>
    <row r="76" spans="1:56">
      <c r="A76" s="269">
        <v>78</v>
      </c>
      <c r="B76" s="270">
        <v>74</v>
      </c>
      <c r="C76" s="270"/>
      <c r="D76" s="270">
        <v>1087</v>
      </c>
      <c r="E76" s="271" t="s">
        <v>4736</v>
      </c>
      <c r="F76" s="271" t="s">
        <v>17</v>
      </c>
      <c r="G76" s="270">
        <v>1975</v>
      </c>
      <c r="H76" s="271" t="s">
        <v>3398</v>
      </c>
      <c r="I76" s="271"/>
      <c r="J76" s="270">
        <v>40</v>
      </c>
      <c r="K76" s="270">
        <v>17</v>
      </c>
      <c r="L76" s="270">
        <v>40</v>
      </c>
      <c r="M76" s="273">
        <v>0.55725694444444451</v>
      </c>
      <c r="N76" s="270">
        <v>0</v>
      </c>
      <c r="O76" s="273">
        <v>0.27083333333333331</v>
      </c>
      <c r="P76" s="273">
        <v>0.43194444444444446</v>
      </c>
      <c r="Q76" s="273">
        <v>0.58402777777777781</v>
      </c>
      <c r="R76" s="273">
        <v>0.4145833333333333</v>
      </c>
      <c r="S76" s="273">
        <v>0.28402777777777777</v>
      </c>
      <c r="T76" s="273">
        <v>0.55625000000000002</v>
      </c>
      <c r="U76" s="273">
        <v>0.33055555555555555</v>
      </c>
      <c r="V76" s="273">
        <v>0.44513888888888892</v>
      </c>
      <c r="W76" s="273">
        <v>0.30486111111111108</v>
      </c>
      <c r="X76" s="273">
        <v>0.4909722222222222</v>
      </c>
      <c r="Y76" s="273">
        <v>0.37361111111111112</v>
      </c>
      <c r="Z76" s="273">
        <v>0.65416666666666667</v>
      </c>
      <c r="AA76" s="273">
        <v>0.52986111111111112</v>
      </c>
      <c r="AB76" s="273">
        <v>0.66949074074074078</v>
      </c>
      <c r="AC76" s="273"/>
      <c r="AD76" s="273"/>
      <c r="AE76" s="273"/>
      <c r="AF76" s="273">
        <v>0.73611111111111116</v>
      </c>
      <c r="AG76" s="273"/>
      <c r="AH76" s="273">
        <v>0.7895833333333333</v>
      </c>
      <c r="AI76" s="273">
        <v>0.70833333333333337</v>
      </c>
      <c r="AJ76" s="273"/>
      <c r="AK76" s="273">
        <v>0.80902777777777779</v>
      </c>
      <c r="AL76" s="273"/>
      <c r="AM76" s="273"/>
      <c r="AN76" s="273"/>
      <c r="AO76" s="274">
        <v>0.32777777777777778</v>
      </c>
      <c r="AP76" s="275">
        <v>0.82777777777777783</v>
      </c>
      <c r="AQ76" s="276"/>
      <c r="AS76" s="69">
        <f>VLOOKUP(AT76,id!$A:$C,3,0)</f>
        <v>329</v>
      </c>
      <c r="AT76" s="69" t="str">
        <f t="shared" si="20"/>
        <v>ŚpiewakMarcin1975</v>
      </c>
      <c r="AU76" s="69" t="str">
        <f t="shared" si="23"/>
        <v>Śpiewak</v>
      </c>
      <c r="AV76" s="69" t="str">
        <f t="shared" si="24"/>
        <v>Marcin</v>
      </c>
      <c r="AW76" s="69">
        <f t="shared" si="21"/>
        <v>0</v>
      </c>
      <c r="AX76" s="69">
        <f t="shared" si="22"/>
        <v>1975</v>
      </c>
      <c r="AY76" s="69">
        <f t="shared" si="17"/>
        <v>29.563260756162251</v>
      </c>
      <c r="AZ76" s="69"/>
      <c r="BA76" s="69">
        <f t="shared" si="25"/>
        <v>1.0625999543066025</v>
      </c>
      <c r="BB76" s="69">
        <f t="shared" si="26"/>
        <v>0.77272727272727271</v>
      </c>
      <c r="BC76" s="69">
        <f t="shared" si="27"/>
        <v>1</v>
      </c>
      <c r="BD76" s="69">
        <f t="shared" si="18"/>
        <v>0.9497411341764006</v>
      </c>
    </row>
    <row r="77" spans="1:56">
      <c r="A77" s="277">
        <v>79</v>
      </c>
      <c r="B77" s="278">
        <v>75</v>
      </c>
      <c r="C77" s="278"/>
      <c r="D77" s="278">
        <v>1044</v>
      </c>
      <c r="E77" s="279" t="s">
        <v>3843</v>
      </c>
      <c r="F77" s="279" t="s">
        <v>33</v>
      </c>
      <c r="G77" s="278">
        <v>1991</v>
      </c>
      <c r="H77" s="279" t="s">
        <v>1261</v>
      </c>
      <c r="I77" s="279" t="s">
        <v>5257</v>
      </c>
      <c r="J77" s="278">
        <v>38</v>
      </c>
      <c r="K77" s="278">
        <v>17</v>
      </c>
      <c r="L77" s="278">
        <v>38</v>
      </c>
      <c r="M77" s="281">
        <v>0.40576388888888887</v>
      </c>
      <c r="N77" s="278">
        <v>0</v>
      </c>
      <c r="O77" s="281">
        <v>0.27083333333333331</v>
      </c>
      <c r="P77" s="281">
        <v>0.42777777777777781</v>
      </c>
      <c r="Q77" s="281">
        <v>0.31041666666666667</v>
      </c>
      <c r="R77" s="281">
        <v>0.39444444444444443</v>
      </c>
      <c r="S77" s="281">
        <v>0.52916666666666667</v>
      </c>
      <c r="T77" s="281">
        <v>0.34791666666666665</v>
      </c>
      <c r="U77" s="281">
        <v>0.49027777777777781</v>
      </c>
      <c r="V77" s="281">
        <v>0.41736111111111113</v>
      </c>
      <c r="W77" s="281">
        <v>0.50902777777777775</v>
      </c>
      <c r="X77" s="281">
        <v>0.36805555555555558</v>
      </c>
      <c r="Y77" s="281">
        <v>0.46249999999999997</v>
      </c>
      <c r="Z77" s="281">
        <v>0.29236111111111113</v>
      </c>
      <c r="AA77" s="281">
        <v>0.33263888888888887</v>
      </c>
      <c r="AB77" s="281">
        <v>0.54210648148148144</v>
      </c>
      <c r="AC77" s="281">
        <v>0.63472222222222219</v>
      </c>
      <c r="AD77" s="281">
        <v>0.56944444444444442</v>
      </c>
      <c r="AE77" s="281"/>
      <c r="AF77" s="281"/>
      <c r="AG77" s="281">
        <v>0.61458333333333337</v>
      </c>
      <c r="AH77" s="281"/>
      <c r="AI77" s="281"/>
      <c r="AJ77" s="281"/>
      <c r="AK77" s="281"/>
      <c r="AL77" s="281"/>
      <c r="AM77" s="281">
        <v>0.59722222222222221</v>
      </c>
      <c r="AN77" s="281"/>
      <c r="AO77" s="282">
        <v>0.67569444444444438</v>
      </c>
      <c r="AP77" s="283">
        <v>0.67638888888888893</v>
      </c>
      <c r="AQ77" s="284"/>
      <c r="AS77" s="69">
        <f>VLOOKUP(AT77,id!$A:$C,3,0)</f>
        <v>330</v>
      </c>
      <c r="AT77" s="69" t="str">
        <f t="shared" si="20"/>
        <v>LewandowskiMarek1991</v>
      </c>
      <c r="AU77" s="69" t="str">
        <f t="shared" si="23"/>
        <v>Lewandowski</v>
      </c>
      <c r="AV77" s="69" t="str">
        <f t="shared" si="24"/>
        <v>Marek</v>
      </c>
      <c r="AW77" s="69" t="str">
        <f t="shared" si="21"/>
        <v>Lewy Team</v>
      </c>
      <c r="AX77" s="69">
        <f t="shared" si="22"/>
        <v>1991</v>
      </c>
      <c r="AY77" s="69">
        <f t="shared" si="17"/>
        <v>28.085097718354138</v>
      </c>
      <c r="AZ77" s="69"/>
      <c r="BA77" s="69">
        <f t="shared" si="25"/>
        <v>1.3733527297621086</v>
      </c>
      <c r="BB77" s="69">
        <f t="shared" si="26"/>
        <v>1</v>
      </c>
      <c r="BC77" s="69">
        <f t="shared" si="27"/>
        <v>0.95</v>
      </c>
      <c r="BD77" s="69">
        <f t="shared" si="18"/>
        <v>1</v>
      </c>
    </row>
    <row r="78" spans="1:56">
      <c r="A78" s="269">
        <v>80</v>
      </c>
      <c r="B78" s="270">
        <v>76</v>
      </c>
      <c r="C78" s="270"/>
      <c r="D78" s="270">
        <v>1097</v>
      </c>
      <c r="E78" s="271" t="s">
        <v>870</v>
      </c>
      <c r="F78" s="271" t="s">
        <v>55</v>
      </c>
      <c r="G78" s="270">
        <v>1981</v>
      </c>
      <c r="H78" s="271" t="s">
        <v>5258</v>
      </c>
      <c r="I78" s="271"/>
      <c r="J78" s="270">
        <v>38</v>
      </c>
      <c r="K78" s="270">
        <v>16</v>
      </c>
      <c r="L78" s="270">
        <v>38</v>
      </c>
      <c r="M78" s="273">
        <v>0.40991898148148148</v>
      </c>
      <c r="N78" s="270">
        <v>0</v>
      </c>
      <c r="O78" s="273">
        <v>0.27083333333333331</v>
      </c>
      <c r="P78" s="273">
        <v>0.42499999999999999</v>
      </c>
      <c r="Q78" s="273">
        <v>0.30416666666666664</v>
      </c>
      <c r="R78" s="273">
        <v>0.39513888888888887</v>
      </c>
      <c r="S78" s="273">
        <v>0.52986111111111112</v>
      </c>
      <c r="T78" s="273">
        <v>0.34027777777777773</v>
      </c>
      <c r="U78" s="273">
        <v>0.50486111111111109</v>
      </c>
      <c r="V78" s="273">
        <v>0.41666666666666669</v>
      </c>
      <c r="W78" s="273">
        <v>0.4861111111111111</v>
      </c>
      <c r="X78" s="273">
        <v>0.36527777777777781</v>
      </c>
      <c r="Y78" s="273">
        <v>0.45624999999999999</v>
      </c>
      <c r="Z78" s="273">
        <v>0.28750000000000003</v>
      </c>
      <c r="AA78" s="273">
        <v>0.32777777777777778</v>
      </c>
      <c r="AB78" s="273">
        <v>0.54212962962962963</v>
      </c>
      <c r="AC78" s="273"/>
      <c r="AD78" s="273"/>
      <c r="AE78" s="273"/>
      <c r="AF78" s="273">
        <v>0.62430555555555556</v>
      </c>
      <c r="AG78" s="273"/>
      <c r="AH78" s="273"/>
      <c r="AI78" s="273">
        <v>0.58819444444444446</v>
      </c>
      <c r="AJ78" s="273"/>
      <c r="AK78" s="273">
        <v>0.65833333333333333</v>
      </c>
      <c r="AL78" s="273"/>
      <c r="AM78" s="273"/>
      <c r="AN78" s="273"/>
      <c r="AO78" s="274">
        <v>0.17986111111111111</v>
      </c>
      <c r="AP78" s="275">
        <v>0.68055555555555547</v>
      </c>
      <c r="AQ78" s="276"/>
      <c r="AS78" s="69">
        <f>VLOOKUP(AT78,id!$A:$C,3,0)</f>
        <v>331</v>
      </c>
      <c r="AT78" s="69" t="str">
        <f t="shared" si="20"/>
        <v>ZłomańczukMichał1981</v>
      </c>
      <c r="AU78" s="69" t="str">
        <f t="shared" si="23"/>
        <v>Złomańczuk</v>
      </c>
      <c r="AV78" s="69" t="str">
        <f t="shared" si="24"/>
        <v>Michał</v>
      </c>
      <c r="AW78" s="69">
        <f t="shared" si="21"/>
        <v>0</v>
      </c>
      <c r="AX78" s="69">
        <f t="shared" si="22"/>
        <v>1981</v>
      </c>
      <c r="AY78" s="69">
        <f t="shared" si="17"/>
        <v>27.746624162594731</v>
      </c>
      <c r="AZ78" s="69"/>
      <c r="BA78" s="69">
        <f t="shared" si="25"/>
        <v>0.98986362481294288</v>
      </c>
      <c r="BB78" s="69">
        <f t="shared" si="26"/>
        <v>0.94117647058823528</v>
      </c>
      <c r="BC78" s="69">
        <f t="shared" si="27"/>
        <v>1</v>
      </c>
      <c r="BD78" s="69">
        <f t="shared" si="18"/>
        <v>0.98794828634196963</v>
      </c>
    </row>
    <row r="79" spans="1:56">
      <c r="A79" s="277">
        <v>81</v>
      </c>
      <c r="B79" s="278">
        <v>77</v>
      </c>
      <c r="C79" s="278"/>
      <c r="D79" s="278">
        <v>1077</v>
      </c>
      <c r="E79" s="279" t="s">
        <v>29</v>
      </c>
      <c r="F79" s="279" t="s">
        <v>26</v>
      </c>
      <c r="G79" s="278">
        <v>1965</v>
      </c>
      <c r="H79" s="279" t="s">
        <v>249</v>
      </c>
      <c r="I79" s="279" t="s">
        <v>5098</v>
      </c>
      <c r="J79" s="278">
        <v>38</v>
      </c>
      <c r="K79" s="278">
        <v>15</v>
      </c>
      <c r="L79" s="278">
        <v>38</v>
      </c>
      <c r="M79" s="281">
        <v>0.53371527777777772</v>
      </c>
      <c r="N79" s="278">
        <v>0</v>
      </c>
      <c r="O79" s="281">
        <v>0.27083333333333331</v>
      </c>
      <c r="P79" s="281">
        <v>0.70000000000000007</v>
      </c>
      <c r="Q79" s="281"/>
      <c r="R79" s="281"/>
      <c r="S79" s="281">
        <v>0.5708333333333333</v>
      </c>
      <c r="T79" s="281">
        <v>0.37152777777777773</v>
      </c>
      <c r="U79" s="281">
        <v>0.51874999999999993</v>
      </c>
      <c r="V79" s="281"/>
      <c r="W79" s="281">
        <v>0.54236111111111118</v>
      </c>
      <c r="X79" s="281">
        <v>0.39513888888888887</v>
      </c>
      <c r="Y79" s="281">
        <v>0.48055555555555557</v>
      </c>
      <c r="Z79" s="281">
        <v>0.30208333333333331</v>
      </c>
      <c r="AA79" s="281">
        <v>0.35000000000000003</v>
      </c>
      <c r="AB79" s="281">
        <v>0.58511574074074069</v>
      </c>
      <c r="AC79" s="281"/>
      <c r="AD79" s="281"/>
      <c r="AE79" s="281"/>
      <c r="AF79" s="281"/>
      <c r="AG79" s="281">
        <v>0.67638888888888893</v>
      </c>
      <c r="AH79" s="281"/>
      <c r="AI79" s="281"/>
      <c r="AJ79" s="281">
        <v>0.7319444444444444</v>
      </c>
      <c r="AK79" s="281">
        <v>0.77569444444444446</v>
      </c>
      <c r="AL79" s="281"/>
      <c r="AM79" s="281">
        <v>0.62777777777777777</v>
      </c>
      <c r="AN79" s="281"/>
      <c r="AO79" s="282">
        <v>0.80347222222222225</v>
      </c>
      <c r="AP79" s="283">
        <v>0.8041666666666667</v>
      </c>
      <c r="AQ79" s="284"/>
      <c r="AS79" s="69">
        <f>VLOOKUP(AT79,id!$A:$C,3,0)</f>
        <v>85</v>
      </c>
      <c r="AT79" s="69" t="str">
        <f t="shared" si="20"/>
        <v>SmejdaAndrzej1965</v>
      </c>
      <c r="AU79" s="69" t="str">
        <f t="shared" si="23"/>
        <v>Smejda</v>
      </c>
      <c r="AV79" s="69" t="str">
        <f t="shared" si="24"/>
        <v>Andrzej</v>
      </c>
      <c r="AW79" s="69" t="str">
        <f t="shared" si="21"/>
        <v>SAnFi</v>
      </c>
      <c r="AX79" s="69">
        <f t="shared" si="22"/>
        <v>1965</v>
      </c>
      <c r="AY79" s="69">
        <f t="shared" si="17"/>
        <v>27.390780447847529</v>
      </c>
      <c r="AZ79" s="69"/>
      <c r="BA79" s="69">
        <f t="shared" si="25"/>
        <v>0.76804805586277192</v>
      </c>
      <c r="BB79" s="69">
        <f t="shared" si="26"/>
        <v>0.9375</v>
      </c>
      <c r="BC79" s="69">
        <f t="shared" si="27"/>
        <v>1</v>
      </c>
      <c r="BD79" s="69">
        <f t="shared" si="18"/>
        <v>0.98717524291740988</v>
      </c>
    </row>
    <row r="80" spans="1:56" s="91" customFormat="1">
      <c r="A80" s="269">
        <v>82</v>
      </c>
      <c r="B80" s="270">
        <v>78</v>
      </c>
      <c r="C80" s="270"/>
      <c r="D80" s="270">
        <v>1068</v>
      </c>
      <c r="E80" s="271" t="s">
        <v>134</v>
      </c>
      <c r="F80" s="271" t="s">
        <v>147</v>
      </c>
      <c r="G80" s="270">
        <v>1977</v>
      </c>
      <c r="H80" s="271" t="s">
        <v>3431</v>
      </c>
      <c r="I80" s="271"/>
      <c r="J80" s="270">
        <v>37</v>
      </c>
      <c r="K80" s="270">
        <v>17</v>
      </c>
      <c r="L80" s="270">
        <v>37</v>
      </c>
      <c r="M80" s="273">
        <v>0.39346064814814818</v>
      </c>
      <c r="N80" s="270">
        <v>0</v>
      </c>
      <c r="O80" s="273">
        <v>0.27083333333333331</v>
      </c>
      <c r="P80" s="273">
        <v>0.37986111111111115</v>
      </c>
      <c r="Q80" s="273">
        <v>0.50902777777777775</v>
      </c>
      <c r="R80" s="273">
        <v>0.41388888888888892</v>
      </c>
      <c r="S80" s="273">
        <v>0.28402777777777777</v>
      </c>
      <c r="T80" s="273">
        <v>0.46597222222222223</v>
      </c>
      <c r="U80" s="273">
        <v>0.32291666666666669</v>
      </c>
      <c r="V80" s="273">
        <v>0.38958333333333334</v>
      </c>
      <c r="W80" s="273">
        <v>0.30624999999999997</v>
      </c>
      <c r="X80" s="273">
        <v>0.4465277777777778</v>
      </c>
      <c r="Y80" s="273">
        <v>0.3520833333333333</v>
      </c>
      <c r="Z80" s="273">
        <v>0.53055555555555556</v>
      </c>
      <c r="AA80" s="273">
        <v>0.4826388888888889</v>
      </c>
      <c r="AB80" s="273">
        <v>0.55179398148148151</v>
      </c>
      <c r="AC80" s="273">
        <v>0.37986111111111115</v>
      </c>
      <c r="AD80" s="273">
        <v>0.58611111111111114</v>
      </c>
      <c r="AE80" s="273"/>
      <c r="AF80" s="273">
        <v>0.6381944444444444</v>
      </c>
      <c r="AG80" s="273"/>
      <c r="AH80" s="273"/>
      <c r="AI80" s="273">
        <v>0.60972222222222217</v>
      </c>
      <c r="AJ80" s="273"/>
      <c r="AK80" s="273"/>
      <c r="AL80" s="273"/>
      <c r="AM80" s="273"/>
      <c r="AN80" s="273"/>
      <c r="AO80" s="274">
        <v>0.66388888888888886</v>
      </c>
      <c r="AP80" s="275">
        <v>0.66388888888888886</v>
      </c>
      <c r="AQ80" s="276"/>
      <c r="AS80" s="69">
        <f>VLOOKUP(AT80,id!$A:$C,3,0)</f>
        <v>9</v>
      </c>
      <c r="AT80" s="69" t="str">
        <f t="shared" si="20"/>
        <v>PiwakowskiWojciech1977</v>
      </c>
      <c r="AU80" s="69" t="str">
        <f t="shared" si="23"/>
        <v>Piwakowski</v>
      </c>
      <c r="AV80" s="69" t="str">
        <f t="shared" si="24"/>
        <v>Wojciech</v>
      </c>
      <c r="AW80" s="69">
        <f t="shared" si="21"/>
        <v>0</v>
      </c>
      <c r="AX80" s="69">
        <f t="shared" si="22"/>
        <v>1977</v>
      </c>
      <c r="AY80" s="69">
        <f t="shared" si="17"/>
        <v>26.669970436062069</v>
      </c>
      <c r="AZ80" s="69"/>
      <c r="BA80" s="69">
        <f t="shared" si="25"/>
        <v>1.3564641859096924</v>
      </c>
      <c r="BB80" s="69">
        <f t="shared" si="26"/>
        <v>1.1333333333333333</v>
      </c>
      <c r="BC80" s="69">
        <f t="shared" si="27"/>
        <v>0.97368421052631582</v>
      </c>
      <c r="BD80" s="69">
        <f t="shared" si="18"/>
        <v>1.0253485756577327</v>
      </c>
    </row>
    <row r="81" spans="1:56">
      <c r="A81" s="277">
        <v>83</v>
      </c>
      <c r="B81" s="278">
        <v>79</v>
      </c>
      <c r="C81" s="278"/>
      <c r="D81" s="278">
        <v>1003</v>
      </c>
      <c r="E81" s="279" t="s">
        <v>4441</v>
      </c>
      <c r="F81" s="279" t="s">
        <v>17</v>
      </c>
      <c r="G81" s="278">
        <v>1985</v>
      </c>
      <c r="H81" s="279" t="s">
        <v>3532</v>
      </c>
      <c r="I81" s="279" t="s">
        <v>4442</v>
      </c>
      <c r="J81" s="278">
        <v>37</v>
      </c>
      <c r="K81" s="278">
        <v>15</v>
      </c>
      <c r="L81" s="278">
        <v>37</v>
      </c>
      <c r="M81" s="281">
        <v>0.54185185185185192</v>
      </c>
      <c r="N81" s="278">
        <v>0</v>
      </c>
      <c r="O81" s="281">
        <v>0.27083333333333331</v>
      </c>
      <c r="P81" s="281">
        <v>0.6645833333333333</v>
      </c>
      <c r="Q81" s="281">
        <v>0.56527777777777777</v>
      </c>
      <c r="R81" s="281">
        <v>0.41388888888888892</v>
      </c>
      <c r="S81" s="281">
        <v>0.69513888888888886</v>
      </c>
      <c r="T81" s="281">
        <v>0.4909722222222222</v>
      </c>
      <c r="U81" s="281">
        <v>0.32569444444444445</v>
      </c>
      <c r="V81" s="281">
        <v>0.64861111111111114</v>
      </c>
      <c r="W81" s="281">
        <v>0.30555555555555552</v>
      </c>
      <c r="X81" s="281">
        <v>0.45624999999999999</v>
      </c>
      <c r="Y81" s="281">
        <v>0.37291666666666662</v>
      </c>
      <c r="Z81" s="281">
        <v>0.62083333333333335</v>
      </c>
      <c r="AA81" s="281">
        <v>0.52083333333333337</v>
      </c>
      <c r="AB81" s="281">
        <v>0.7116203703703704</v>
      </c>
      <c r="AC81" s="281"/>
      <c r="AD81" s="281"/>
      <c r="AE81" s="281"/>
      <c r="AF81" s="281"/>
      <c r="AG81" s="281"/>
      <c r="AH81" s="281"/>
      <c r="AI81" s="281">
        <v>0.79236111111111107</v>
      </c>
      <c r="AJ81" s="281"/>
      <c r="AK81" s="281"/>
      <c r="AL81" s="281"/>
      <c r="AM81" s="281">
        <v>0.74305555555555547</v>
      </c>
      <c r="AN81" s="281"/>
      <c r="AO81" s="282">
        <v>0.31180555555555556</v>
      </c>
      <c r="AP81" s="283">
        <v>0.8125</v>
      </c>
      <c r="AQ81" s="284"/>
      <c r="AS81" s="69">
        <f>VLOOKUP(AT81,id!$A:$C,3,0)</f>
        <v>332</v>
      </c>
      <c r="AT81" s="69" t="str">
        <f t="shared" si="20"/>
        <v>AlickiMarcin1985</v>
      </c>
      <c r="AU81" s="69" t="str">
        <f t="shared" si="23"/>
        <v>Alicki</v>
      </c>
      <c r="AV81" s="69" t="str">
        <f t="shared" si="24"/>
        <v>Marcin</v>
      </c>
      <c r="AW81" s="69" t="str">
        <f t="shared" si="21"/>
        <v>Starostwo Powiatowe w Pucku</v>
      </c>
      <c r="AX81" s="69">
        <f t="shared" si="22"/>
        <v>1985</v>
      </c>
      <c r="AY81" s="69">
        <f t="shared" si="17"/>
        <v>26.010637815490231</v>
      </c>
      <c r="AZ81" s="69"/>
      <c r="BA81" s="69">
        <f t="shared" si="25"/>
        <v>0.72614063568010934</v>
      </c>
      <c r="BB81" s="69">
        <f t="shared" si="26"/>
        <v>0.88235294117647056</v>
      </c>
      <c r="BC81" s="69">
        <f t="shared" si="27"/>
        <v>1</v>
      </c>
      <c r="BD81" s="69">
        <f t="shared" si="18"/>
        <v>0.97527808955947271</v>
      </c>
    </row>
    <row r="82" spans="1:56">
      <c r="A82" s="269">
        <v>84</v>
      </c>
      <c r="B82" s="270">
        <v>80</v>
      </c>
      <c r="C82" s="270"/>
      <c r="D82" s="270">
        <v>1057</v>
      </c>
      <c r="E82" s="271" t="s">
        <v>4443</v>
      </c>
      <c r="F82" s="271" t="s">
        <v>33</v>
      </c>
      <c r="G82" s="270">
        <v>1983</v>
      </c>
      <c r="H82" s="271" t="s">
        <v>5259</v>
      </c>
      <c r="I82" s="271" t="s">
        <v>4442</v>
      </c>
      <c r="J82" s="270">
        <v>37</v>
      </c>
      <c r="K82" s="270">
        <v>15</v>
      </c>
      <c r="L82" s="270">
        <v>37</v>
      </c>
      <c r="M82" s="273">
        <v>0.54207175925925932</v>
      </c>
      <c r="N82" s="270">
        <v>0</v>
      </c>
      <c r="O82" s="273">
        <v>0.27083333333333331</v>
      </c>
      <c r="P82" s="273">
        <v>0.6645833333333333</v>
      </c>
      <c r="Q82" s="273">
        <v>0.56527777777777777</v>
      </c>
      <c r="R82" s="273">
        <v>0.41388888888888892</v>
      </c>
      <c r="S82" s="273">
        <v>0.69513888888888886</v>
      </c>
      <c r="T82" s="273">
        <v>0.4916666666666667</v>
      </c>
      <c r="U82" s="273">
        <v>0.32569444444444445</v>
      </c>
      <c r="V82" s="273">
        <v>0.64861111111111114</v>
      </c>
      <c r="W82" s="273">
        <v>0.30555555555555552</v>
      </c>
      <c r="X82" s="273">
        <v>0.45624999999999999</v>
      </c>
      <c r="Y82" s="273">
        <v>0.3743055555555555</v>
      </c>
      <c r="Z82" s="273">
        <v>0.62083333333333335</v>
      </c>
      <c r="AA82" s="273">
        <v>0.52152777777777781</v>
      </c>
      <c r="AB82" s="273">
        <v>0.71061342592592591</v>
      </c>
      <c r="AC82" s="273"/>
      <c r="AD82" s="273"/>
      <c r="AE82" s="273"/>
      <c r="AF82" s="273"/>
      <c r="AG82" s="273"/>
      <c r="AH82" s="273"/>
      <c r="AI82" s="273">
        <v>0.79305555555555562</v>
      </c>
      <c r="AJ82" s="273"/>
      <c r="AK82" s="273"/>
      <c r="AL82" s="273"/>
      <c r="AM82" s="273">
        <v>0.74305555555555547</v>
      </c>
      <c r="AN82" s="273"/>
      <c r="AO82" s="274">
        <v>0.3125</v>
      </c>
      <c r="AP82" s="275">
        <v>0.8125</v>
      </c>
      <c r="AQ82" s="276"/>
      <c r="AS82" s="69">
        <f>VLOOKUP(AT82,id!$A:$C,3,0)</f>
        <v>333</v>
      </c>
      <c r="AT82" s="69" t="str">
        <f t="shared" si="20"/>
        <v>MatejewskiMarek1983</v>
      </c>
      <c r="AU82" s="69" t="str">
        <f t="shared" si="23"/>
        <v>Matejewski</v>
      </c>
      <c r="AV82" s="69" t="str">
        <f t="shared" si="24"/>
        <v>Marek</v>
      </c>
      <c r="AW82" s="69" t="str">
        <f t="shared" si="21"/>
        <v>Starostwo Powiatowe w Pucku</v>
      </c>
      <c r="AX82" s="69">
        <f t="shared" si="22"/>
        <v>1983</v>
      </c>
      <c r="AY82" s="69">
        <f t="shared" si="17"/>
        <v>26.00008583260362</v>
      </c>
      <c r="AZ82" s="69"/>
      <c r="BA82" s="69">
        <f t="shared" si="25"/>
        <v>0.9995943204868154</v>
      </c>
      <c r="BB82" s="69">
        <f t="shared" si="26"/>
        <v>1</v>
      </c>
      <c r="BC82" s="69">
        <f t="shared" si="27"/>
        <v>1</v>
      </c>
      <c r="BD82" s="69">
        <f t="shared" si="18"/>
        <v>1</v>
      </c>
    </row>
    <row r="83" spans="1:56">
      <c r="A83" s="277">
        <v>85</v>
      </c>
      <c r="B83" s="278">
        <v>81</v>
      </c>
      <c r="C83" s="278"/>
      <c r="D83" s="278">
        <v>1011</v>
      </c>
      <c r="E83" s="279" t="s">
        <v>4639</v>
      </c>
      <c r="F83" s="279" t="s">
        <v>137</v>
      </c>
      <c r="G83" s="278">
        <v>1995</v>
      </c>
      <c r="H83" s="279" t="s">
        <v>3398</v>
      </c>
      <c r="I83" s="279" t="s">
        <v>5260</v>
      </c>
      <c r="J83" s="278">
        <v>36</v>
      </c>
      <c r="K83" s="278">
        <v>16</v>
      </c>
      <c r="L83" s="278">
        <v>36</v>
      </c>
      <c r="M83" s="281">
        <v>0.46675925925925926</v>
      </c>
      <c r="N83" s="278">
        <v>0</v>
      </c>
      <c r="O83" s="281">
        <v>0.27083333333333331</v>
      </c>
      <c r="P83" s="281">
        <v>0.4694444444444445</v>
      </c>
      <c r="Q83" s="281">
        <v>0.31111111111111112</v>
      </c>
      <c r="R83" s="281">
        <v>0.40277777777777773</v>
      </c>
      <c r="S83" s="281">
        <v>0.58402777777777781</v>
      </c>
      <c r="T83" s="281">
        <v>0.35138888888888892</v>
      </c>
      <c r="U83" s="281">
        <v>0.53263888888888888</v>
      </c>
      <c r="V83" s="281">
        <v>0.49861111111111112</v>
      </c>
      <c r="W83" s="281">
        <v>0.55347222222222225</v>
      </c>
      <c r="X83" s="281">
        <v>0.37152777777777773</v>
      </c>
      <c r="Y83" s="281">
        <v>0.43958333333333338</v>
      </c>
      <c r="Z83" s="281">
        <v>0.29097222222222224</v>
      </c>
      <c r="AA83" s="281">
        <v>0.33680555555555558</v>
      </c>
      <c r="AB83" s="281">
        <v>0.59785879629629635</v>
      </c>
      <c r="AC83" s="281"/>
      <c r="AD83" s="281">
        <v>0.71319444444444446</v>
      </c>
      <c r="AE83" s="281"/>
      <c r="AF83" s="281">
        <v>0.65069444444444446</v>
      </c>
      <c r="AG83" s="281"/>
      <c r="AH83" s="281"/>
      <c r="AI83" s="281">
        <v>0.67847222222222225</v>
      </c>
      <c r="AJ83" s="281"/>
      <c r="AK83" s="281"/>
      <c r="AL83" s="281"/>
      <c r="AM83" s="281"/>
      <c r="AN83" s="281"/>
      <c r="AO83" s="282">
        <v>0.23680555555555557</v>
      </c>
      <c r="AP83" s="283">
        <v>0.73749999999999993</v>
      </c>
      <c r="AQ83" s="284"/>
      <c r="AS83" s="69">
        <f>VLOOKUP(AT83,id!$A:$C,3,0)</f>
        <v>334</v>
      </c>
      <c r="AT83" s="69" t="str">
        <f t="shared" si="20"/>
        <v>BielewiczJakub1995</v>
      </c>
      <c r="AU83" s="69" t="str">
        <f t="shared" si="23"/>
        <v>Bielewicz</v>
      </c>
      <c r="AV83" s="69" t="str">
        <f t="shared" si="24"/>
        <v>Jakub</v>
      </c>
      <c r="AW83" s="69" t="str">
        <f t="shared" si="21"/>
        <v>Szczep Harcerski Nomada</v>
      </c>
      <c r="AX83" s="69">
        <f t="shared" si="22"/>
        <v>1995</v>
      </c>
      <c r="AY83" s="69">
        <f t="shared" si="17"/>
        <v>25.297380810100822</v>
      </c>
      <c r="AZ83" s="69"/>
      <c r="BA83" s="69">
        <f t="shared" si="25"/>
        <v>1.1613519143027178</v>
      </c>
      <c r="BB83" s="69">
        <f t="shared" si="26"/>
        <v>1.0666666666666667</v>
      </c>
      <c r="BC83" s="69">
        <f t="shared" si="27"/>
        <v>0.97297297297297303</v>
      </c>
      <c r="BD83" s="69">
        <f t="shared" si="18"/>
        <v>1.0129913682242364</v>
      </c>
    </row>
    <row r="84" spans="1:56">
      <c r="A84" s="269">
        <v>86</v>
      </c>
      <c r="B84" s="270">
        <v>82</v>
      </c>
      <c r="C84" s="270"/>
      <c r="D84" s="270">
        <v>1010</v>
      </c>
      <c r="E84" s="271" t="s">
        <v>4639</v>
      </c>
      <c r="F84" s="271" t="s">
        <v>237</v>
      </c>
      <c r="G84" s="270">
        <v>1966</v>
      </c>
      <c r="H84" s="271" t="s">
        <v>5261</v>
      </c>
      <c r="I84" s="271"/>
      <c r="J84" s="270">
        <v>36</v>
      </c>
      <c r="K84" s="270">
        <v>16</v>
      </c>
      <c r="L84" s="270">
        <v>36</v>
      </c>
      <c r="M84" s="273">
        <v>0.46684027777777781</v>
      </c>
      <c r="N84" s="270">
        <v>0</v>
      </c>
      <c r="O84" s="273">
        <v>0.27083333333333331</v>
      </c>
      <c r="P84" s="273">
        <v>0.4694444444444445</v>
      </c>
      <c r="Q84" s="273">
        <v>0.31111111111111112</v>
      </c>
      <c r="R84" s="273">
        <v>0.40347222222222223</v>
      </c>
      <c r="S84" s="273">
        <v>0.58402777777777781</v>
      </c>
      <c r="T84" s="273">
        <v>0.35138888888888892</v>
      </c>
      <c r="U84" s="273">
        <v>0.53125</v>
      </c>
      <c r="V84" s="273">
        <v>0.49861111111111112</v>
      </c>
      <c r="W84" s="273">
        <v>0.5541666666666667</v>
      </c>
      <c r="X84" s="273">
        <v>0.37152777777777773</v>
      </c>
      <c r="Y84" s="273">
        <v>0.43958333333333338</v>
      </c>
      <c r="Z84" s="273">
        <v>0.29097222222222224</v>
      </c>
      <c r="AA84" s="273">
        <v>0.33680555555555558</v>
      </c>
      <c r="AB84" s="273">
        <v>0.59866898148148151</v>
      </c>
      <c r="AC84" s="273"/>
      <c r="AD84" s="273">
        <v>0.71319444444444446</v>
      </c>
      <c r="AE84" s="273"/>
      <c r="AF84" s="273">
        <v>0.65069444444444446</v>
      </c>
      <c r="AG84" s="273"/>
      <c r="AH84" s="273"/>
      <c r="AI84" s="273">
        <v>0.67847222222222225</v>
      </c>
      <c r="AJ84" s="273"/>
      <c r="AK84" s="273"/>
      <c r="AL84" s="273"/>
      <c r="AM84" s="273"/>
      <c r="AN84" s="273"/>
      <c r="AO84" s="274">
        <v>0.23680555555555557</v>
      </c>
      <c r="AP84" s="275">
        <v>0.73749999999999993</v>
      </c>
      <c r="AQ84" s="276"/>
      <c r="AS84" s="69">
        <f>VLOOKUP(AT84,id!$A:$C,3,0)</f>
        <v>335</v>
      </c>
      <c r="AT84" s="69" t="str">
        <f t="shared" si="20"/>
        <v>BielewiczRadosław1966</v>
      </c>
      <c r="AU84" s="69" t="str">
        <f t="shared" si="23"/>
        <v>Bielewicz</v>
      </c>
      <c r="AV84" s="69" t="str">
        <f t="shared" si="24"/>
        <v>Radosław</v>
      </c>
      <c r="AW84" s="69">
        <f t="shared" si="21"/>
        <v>0</v>
      </c>
      <c r="AX84" s="69">
        <f t="shared" si="22"/>
        <v>1966</v>
      </c>
      <c r="AY84" s="69">
        <f t="shared" si="17"/>
        <v>25.292990536996303</v>
      </c>
      <c r="AZ84" s="69"/>
      <c r="BA84" s="69">
        <f t="shared" si="25"/>
        <v>0.99982645345233656</v>
      </c>
      <c r="BB84" s="69">
        <f t="shared" si="26"/>
        <v>1</v>
      </c>
      <c r="BC84" s="69">
        <f t="shared" si="27"/>
        <v>1</v>
      </c>
      <c r="BD84" s="69">
        <f t="shared" si="18"/>
        <v>1</v>
      </c>
    </row>
    <row r="85" spans="1:56">
      <c r="A85" s="277">
        <v>87</v>
      </c>
      <c r="B85" s="278">
        <v>83</v>
      </c>
      <c r="C85" s="278"/>
      <c r="D85" s="278">
        <v>1104</v>
      </c>
      <c r="E85" s="279" t="s">
        <v>1349</v>
      </c>
      <c r="F85" s="279" t="s">
        <v>55</v>
      </c>
      <c r="G85" s="278">
        <v>1972</v>
      </c>
      <c r="H85" s="279" t="s">
        <v>249</v>
      </c>
      <c r="I85" s="279" t="s">
        <v>5262</v>
      </c>
      <c r="J85" s="278">
        <v>36</v>
      </c>
      <c r="K85" s="278">
        <v>16</v>
      </c>
      <c r="L85" s="278">
        <v>36</v>
      </c>
      <c r="M85" s="281">
        <v>0.46940972222222221</v>
      </c>
      <c r="N85" s="278">
        <v>0</v>
      </c>
      <c r="O85" s="281">
        <v>0.27083333333333331</v>
      </c>
      <c r="P85" s="281">
        <v>0.49861111111111112</v>
      </c>
      <c r="Q85" s="281">
        <v>0.31111111111111112</v>
      </c>
      <c r="R85" s="281">
        <v>0.43888888888888888</v>
      </c>
      <c r="S85" s="281">
        <v>0.55138888888888882</v>
      </c>
      <c r="T85" s="281">
        <v>0.36874999999999997</v>
      </c>
      <c r="U85" s="281"/>
      <c r="V85" s="281">
        <v>0.52569444444444446</v>
      </c>
      <c r="W85" s="281"/>
      <c r="X85" s="281">
        <v>0.40486111111111112</v>
      </c>
      <c r="Y85" s="281"/>
      <c r="Z85" s="281">
        <v>0.28888888888888892</v>
      </c>
      <c r="AA85" s="281">
        <v>0.3347222222222222</v>
      </c>
      <c r="AB85" s="281">
        <v>0.56438657407407411</v>
      </c>
      <c r="AC85" s="281">
        <v>0.63194444444444442</v>
      </c>
      <c r="AD85" s="281"/>
      <c r="AE85" s="281"/>
      <c r="AF85" s="281"/>
      <c r="AG85" s="281">
        <v>0.61111111111111105</v>
      </c>
      <c r="AH85" s="281">
        <v>0.69374999999999998</v>
      </c>
      <c r="AI85" s="281"/>
      <c r="AJ85" s="281">
        <v>0.65069444444444446</v>
      </c>
      <c r="AK85" s="281">
        <v>0.71458333333333324</v>
      </c>
      <c r="AL85" s="281"/>
      <c r="AM85" s="281">
        <v>0.59583333333333333</v>
      </c>
      <c r="AN85" s="281"/>
      <c r="AO85" s="282">
        <v>0.73958333333333337</v>
      </c>
      <c r="AP85" s="283">
        <v>0.73958333333333337</v>
      </c>
      <c r="AQ85" s="284"/>
      <c r="AS85" s="69">
        <f>VLOOKUP(AT85,id!$A:$C,3,0)</f>
        <v>336</v>
      </c>
      <c r="AT85" s="69" t="str">
        <f t="shared" si="20"/>
        <v>KuniniecMichał1972</v>
      </c>
      <c r="AU85" s="69" t="str">
        <f t="shared" si="23"/>
        <v>Kuniniec</v>
      </c>
      <c r="AV85" s="69" t="str">
        <f t="shared" si="24"/>
        <v>Michał</v>
      </c>
      <c r="AW85" s="69" t="str">
        <f t="shared" si="21"/>
        <v>Venezia MTB</v>
      </c>
      <c r="AX85" s="69">
        <f t="shared" si="22"/>
        <v>1972</v>
      </c>
      <c r="AY85" s="69">
        <f t="shared" si="17"/>
        <v>25.154542330787432</v>
      </c>
      <c r="AZ85" s="69"/>
      <c r="BA85" s="69">
        <f t="shared" si="25"/>
        <v>0.99452622235372445</v>
      </c>
      <c r="BB85" s="69">
        <f t="shared" si="26"/>
        <v>1</v>
      </c>
      <c r="BC85" s="69">
        <f t="shared" si="27"/>
        <v>1</v>
      </c>
      <c r="BD85" s="69">
        <f t="shared" si="18"/>
        <v>1</v>
      </c>
    </row>
    <row r="86" spans="1:56">
      <c r="A86" s="269">
        <v>88</v>
      </c>
      <c r="B86" s="270">
        <v>84</v>
      </c>
      <c r="C86" s="270"/>
      <c r="D86" s="270">
        <v>1102</v>
      </c>
      <c r="E86" s="271" t="s">
        <v>1350</v>
      </c>
      <c r="F86" s="271" t="s">
        <v>44</v>
      </c>
      <c r="G86" s="309">
        <v>1966</v>
      </c>
      <c r="H86" s="271" t="s">
        <v>249</v>
      </c>
      <c r="I86" s="271" t="s">
        <v>5262</v>
      </c>
      <c r="J86" s="270">
        <v>36</v>
      </c>
      <c r="K86" s="270">
        <v>16</v>
      </c>
      <c r="L86" s="270">
        <v>36</v>
      </c>
      <c r="M86" s="273">
        <v>0.4695833333333333</v>
      </c>
      <c r="N86" s="270">
        <v>0</v>
      </c>
      <c r="O86" s="273">
        <v>0.27083333333333331</v>
      </c>
      <c r="P86" s="273">
        <v>0.49861111111111112</v>
      </c>
      <c r="Q86" s="273">
        <v>0.31111111111111112</v>
      </c>
      <c r="R86" s="273">
        <v>0.45555555555555555</v>
      </c>
      <c r="S86" s="273">
        <v>0.55138888888888882</v>
      </c>
      <c r="T86" s="273">
        <v>0.36944444444444446</v>
      </c>
      <c r="U86" s="273"/>
      <c r="V86" s="273">
        <v>0.52569444444444446</v>
      </c>
      <c r="W86" s="273"/>
      <c r="X86" s="273">
        <v>0.39444444444444443</v>
      </c>
      <c r="Y86" s="273"/>
      <c r="Z86" s="273">
        <v>0.28888888888888892</v>
      </c>
      <c r="AA86" s="273">
        <v>0.3347222222222222</v>
      </c>
      <c r="AB86" s="273">
        <v>0.56435185185185188</v>
      </c>
      <c r="AC86" s="273">
        <v>0.63194444444444442</v>
      </c>
      <c r="AD86" s="273"/>
      <c r="AE86" s="273"/>
      <c r="AF86" s="273"/>
      <c r="AG86" s="273">
        <v>0.61111111111111105</v>
      </c>
      <c r="AH86" s="273">
        <v>0.69374999999999998</v>
      </c>
      <c r="AI86" s="273"/>
      <c r="AJ86" s="273">
        <v>0.65138888888888891</v>
      </c>
      <c r="AK86" s="273">
        <v>0.7104166666666667</v>
      </c>
      <c r="AL86" s="273"/>
      <c r="AM86" s="273">
        <v>0.59583333333333333</v>
      </c>
      <c r="AN86" s="273"/>
      <c r="AO86" s="274">
        <v>0.73958333333333337</v>
      </c>
      <c r="AP86" s="275">
        <v>0.7402777777777777</v>
      </c>
      <c r="AQ86" s="276"/>
      <c r="AS86" s="69">
        <f>VLOOKUP(AT86,id!$A:$C,3,0)</f>
        <v>337</v>
      </c>
      <c r="AT86" s="69" t="str">
        <f t="shared" si="20"/>
        <v>WinekTomasz1966</v>
      </c>
      <c r="AU86" s="69" t="str">
        <f t="shared" si="23"/>
        <v>Winek</v>
      </c>
      <c r="AV86" s="69" t="str">
        <f t="shared" si="24"/>
        <v>Tomasz</v>
      </c>
      <c r="AW86" s="69" t="str">
        <f t="shared" si="21"/>
        <v>Venezia MTB</v>
      </c>
      <c r="AX86" s="69">
        <f t="shared" si="22"/>
        <v>1966</v>
      </c>
      <c r="AY86" s="69">
        <f t="shared" si="17"/>
        <v>25.145242366897019</v>
      </c>
      <c r="AZ86" s="69"/>
      <c r="BA86" s="69">
        <f t="shared" si="25"/>
        <v>0.99963028689736766</v>
      </c>
      <c r="BB86" s="69">
        <f t="shared" si="26"/>
        <v>1</v>
      </c>
      <c r="BC86" s="69">
        <f t="shared" si="27"/>
        <v>1</v>
      </c>
      <c r="BD86" s="69">
        <f t="shared" si="18"/>
        <v>1</v>
      </c>
    </row>
    <row r="87" spans="1:56">
      <c r="A87" s="277">
        <v>89</v>
      </c>
      <c r="B87" s="278">
        <v>85</v>
      </c>
      <c r="C87" s="278"/>
      <c r="D87" s="278">
        <v>1093</v>
      </c>
      <c r="E87" s="279" t="s">
        <v>94</v>
      </c>
      <c r="F87" s="279" t="s">
        <v>59</v>
      </c>
      <c r="G87" s="278">
        <v>1985</v>
      </c>
      <c r="H87" s="279" t="s">
        <v>5263</v>
      </c>
      <c r="I87" s="279"/>
      <c r="J87" s="278">
        <v>35</v>
      </c>
      <c r="K87" s="278">
        <v>15</v>
      </c>
      <c r="L87" s="278">
        <v>35</v>
      </c>
      <c r="M87" s="281">
        <v>0.44028935185185186</v>
      </c>
      <c r="N87" s="278">
        <v>0</v>
      </c>
      <c r="O87" s="281">
        <v>0.27083333333333331</v>
      </c>
      <c r="P87" s="281">
        <v>0.42777777777777781</v>
      </c>
      <c r="Q87" s="281">
        <v>0.31041666666666667</v>
      </c>
      <c r="R87" s="281">
        <v>0.3979166666666667</v>
      </c>
      <c r="S87" s="281">
        <v>0.52986111111111112</v>
      </c>
      <c r="T87" s="281">
        <v>0.34791666666666665</v>
      </c>
      <c r="U87" s="281">
        <v>0.4916666666666667</v>
      </c>
      <c r="V87" s="281">
        <v>0.41666666666666669</v>
      </c>
      <c r="W87" s="281">
        <v>0.50902777777777775</v>
      </c>
      <c r="X87" s="281">
        <v>0.36805555555555558</v>
      </c>
      <c r="Y87" s="281">
        <v>0.46319444444444446</v>
      </c>
      <c r="Z87" s="281">
        <v>0.29236111111111113</v>
      </c>
      <c r="AA87" s="281">
        <v>0.33263888888888887</v>
      </c>
      <c r="AB87" s="281">
        <v>0.69468750000000001</v>
      </c>
      <c r="AC87" s="281"/>
      <c r="AD87" s="281"/>
      <c r="AE87" s="281"/>
      <c r="AF87" s="281">
        <v>0.59375</v>
      </c>
      <c r="AG87" s="281"/>
      <c r="AH87" s="281"/>
      <c r="AI87" s="281">
        <v>0.62291666666666667</v>
      </c>
      <c r="AJ87" s="281"/>
      <c r="AK87" s="281"/>
      <c r="AL87" s="281"/>
      <c r="AM87" s="281"/>
      <c r="AN87" s="281"/>
      <c r="AO87" s="282">
        <v>0.7104166666666667</v>
      </c>
      <c r="AP87" s="283">
        <v>0.71111111111111114</v>
      </c>
      <c r="AQ87" s="284"/>
      <c r="AS87" s="69">
        <f>VLOOKUP(AT87,id!$A:$C,3,0)</f>
        <v>338</v>
      </c>
      <c r="AT87" s="69" t="str">
        <f t="shared" ref="AT87:AT102" si="28">AU87&amp;AV87&amp;AX87</f>
        <v>WiśniewskiŁukasz1985</v>
      </c>
      <c r="AU87" s="69" t="str">
        <f t="shared" ref="AU87:AU102" si="29">E87</f>
        <v>Wiśniewski</v>
      </c>
      <c r="AV87" s="69" t="str">
        <f t="shared" ref="AV87:AV102" si="30">F87</f>
        <v>Łukasz</v>
      </c>
      <c r="AW87" s="69">
        <f t="shared" ref="AW87:AW102" si="31">I87</f>
        <v>0</v>
      </c>
      <c r="AX87" s="69">
        <f t="shared" ref="AX87:AX102" si="32">G87</f>
        <v>1985</v>
      </c>
      <c r="AY87" s="69">
        <f t="shared" ref="AY87:AY102" si="33">AY86*IF(BC87&lt;1,BC87,IF(BD87&lt;1,BD87,IF(BB87&lt;1,BB87,IF(BA87&lt;1,BA87,1))))</f>
        <v>24.446763412260989</v>
      </c>
      <c r="AZ87" s="69"/>
      <c r="BA87" s="69">
        <f t="shared" ref="BA87:BA102" si="34">M86/M87</f>
        <v>1.0665334770379327</v>
      </c>
      <c r="BB87" s="69">
        <f t="shared" ref="BB87:BB102" si="35">K87/K86</f>
        <v>0.9375</v>
      </c>
      <c r="BC87" s="69">
        <f t="shared" ref="BC87:BC102" si="36">J87/J86</f>
        <v>0.97222222222222221</v>
      </c>
      <c r="BD87" s="69">
        <f t="shared" ref="BD87:BD102" si="37">BB87^0.2</f>
        <v>0.98717524291740988</v>
      </c>
    </row>
    <row r="88" spans="1:56">
      <c r="A88" s="269">
        <v>90</v>
      </c>
      <c r="B88" s="270">
        <v>86</v>
      </c>
      <c r="C88" s="270"/>
      <c r="D88" s="270">
        <v>1094</v>
      </c>
      <c r="E88" s="271" t="s">
        <v>340</v>
      </c>
      <c r="F88" s="271" t="s">
        <v>33</v>
      </c>
      <c r="G88" s="270">
        <v>1971</v>
      </c>
      <c r="H88" s="271" t="s">
        <v>242</v>
      </c>
      <c r="I88" s="271" t="s">
        <v>342</v>
      </c>
      <c r="J88" s="270">
        <v>34</v>
      </c>
      <c r="K88" s="270">
        <v>15</v>
      </c>
      <c r="L88" s="270">
        <v>34</v>
      </c>
      <c r="M88" s="273">
        <v>0.52711805555555558</v>
      </c>
      <c r="N88" s="270">
        <v>0</v>
      </c>
      <c r="O88" s="273">
        <v>0.27083333333333331</v>
      </c>
      <c r="P88" s="273">
        <v>0.61597222222222225</v>
      </c>
      <c r="Q88" s="273">
        <v>0.32916666666666666</v>
      </c>
      <c r="R88" s="273">
        <v>0.4548611111111111</v>
      </c>
      <c r="S88" s="273">
        <v>0.66527777777777775</v>
      </c>
      <c r="T88" s="273">
        <v>0.38472222222222219</v>
      </c>
      <c r="U88" s="273">
        <v>0.59027777777777779</v>
      </c>
      <c r="V88" s="273">
        <v>0.63194444444444442</v>
      </c>
      <c r="W88" s="273">
        <v>0.56527777777777777</v>
      </c>
      <c r="X88" s="273">
        <v>0.41180555555555554</v>
      </c>
      <c r="Y88" s="273">
        <v>0.5083333333333333</v>
      </c>
      <c r="Z88" s="273">
        <v>0.29652777777777778</v>
      </c>
      <c r="AA88" s="273">
        <v>0.35902777777777778</v>
      </c>
      <c r="AB88" s="273">
        <v>0.68260416666666668</v>
      </c>
      <c r="AC88" s="273"/>
      <c r="AD88" s="273">
        <v>0.72916666666666663</v>
      </c>
      <c r="AE88" s="273"/>
      <c r="AF88" s="273"/>
      <c r="AG88" s="273"/>
      <c r="AH88" s="273"/>
      <c r="AI88" s="273">
        <v>0.77083333333333337</v>
      </c>
      <c r="AJ88" s="273"/>
      <c r="AK88" s="273"/>
      <c r="AL88" s="273"/>
      <c r="AM88" s="273"/>
      <c r="AN88" s="273"/>
      <c r="AO88" s="274">
        <v>0.79722222222222217</v>
      </c>
      <c r="AP88" s="275">
        <v>0.79791666666666661</v>
      </c>
      <c r="AQ88" s="276"/>
      <c r="AS88" s="69">
        <f>VLOOKUP(AT88,id!$A:$C,3,0)</f>
        <v>339</v>
      </c>
      <c r="AT88" s="69" t="str">
        <f t="shared" si="28"/>
        <v>WodzińskiMarek1971</v>
      </c>
      <c r="AU88" s="69" t="str">
        <f t="shared" si="29"/>
        <v>Wodziński</v>
      </c>
      <c r="AV88" s="69" t="str">
        <f t="shared" si="30"/>
        <v>Marek</v>
      </c>
      <c r="AW88" s="69" t="str">
        <f t="shared" si="31"/>
        <v>mamy.to</v>
      </c>
      <c r="AX88" s="69">
        <f t="shared" si="32"/>
        <v>1971</v>
      </c>
      <c r="AY88" s="69">
        <f t="shared" si="33"/>
        <v>23.748284457624962</v>
      </c>
      <c r="AZ88" s="69"/>
      <c r="BA88" s="69">
        <f t="shared" si="34"/>
        <v>0.83527655183013849</v>
      </c>
      <c r="BB88" s="69">
        <f t="shared" si="35"/>
        <v>1</v>
      </c>
      <c r="BC88" s="69">
        <f t="shared" si="36"/>
        <v>0.97142857142857142</v>
      </c>
      <c r="BD88" s="69">
        <f t="shared" si="37"/>
        <v>1</v>
      </c>
    </row>
    <row r="89" spans="1:56">
      <c r="A89" s="277">
        <v>91</v>
      </c>
      <c r="B89" s="278">
        <v>87</v>
      </c>
      <c r="C89" s="278"/>
      <c r="D89" s="278">
        <v>1081</v>
      </c>
      <c r="E89" s="279" t="s">
        <v>5264</v>
      </c>
      <c r="F89" s="279" t="s">
        <v>88</v>
      </c>
      <c r="G89" s="309">
        <v>1977</v>
      </c>
      <c r="H89" s="279" t="s">
        <v>3431</v>
      </c>
      <c r="I89" s="279"/>
      <c r="J89" s="278">
        <v>34</v>
      </c>
      <c r="K89" s="278">
        <v>14</v>
      </c>
      <c r="L89" s="278">
        <v>34</v>
      </c>
      <c r="M89" s="281">
        <v>0.50054398148148149</v>
      </c>
      <c r="N89" s="278">
        <v>0</v>
      </c>
      <c r="O89" s="281">
        <v>0.27083333333333331</v>
      </c>
      <c r="P89" s="281">
        <v>0.64097222222222217</v>
      </c>
      <c r="Q89" s="281">
        <v>0.56736111111111109</v>
      </c>
      <c r="R89" s="281">
        <v>0.47361111111111115</v>
      </c>
      <c r="S89" s="281">
        <v>0.66736111111111107</v>
      </c>
      <c r="T89" s="281">
        <v>0.52361111111111114</v>
      </c>
      <c r="U89" s="281">
        <v>0.37986111111111115</v>
      </c>
      <c r="V89" s="281">
        <v>0.62986111111111109</v>
      </c>
      <c r="W89" s="281">
        <v>0.34652777777777777</v>
      </c>
      <c r="X89" s="281">
        <v>0.50208333333333333</v>
      </c>
      <c r="Y89" s="281">
        <v>0.44166666666666665</v>
      </c>
      <c r="Z89" s="281">
        <v>0.60416666666666663</v>
      </c>
      <c r="AA89" s="281">
        <v>0.5444444444444444</v>
      </c>
      <c r="AB89" s="281">
        <v>0.68121527777777768</v>
      </c>
      <c r="AC89" s="281">
        <v>0.64722222222222225</v>
      </c>
      <c r="AD89" s="281"/>
      <c r="AE89" s="281"/>
      <c r="AF89" s="281"/>
      <c r="AG89" s="281"/>
      <c r="AH89" s="281"/>
      <c r="AI89" s="281"/>
      <c r="AJ89" s="281"/>
      <c r="AK89" s="281"/>
      <c r="AL89" s="281"/>
      <c r="AM89" s="281">
        <v>0.70694444444444438</v>
      </c>
      <c r="AN89" s="281"/>
      <c r="AO89" s="282">
        <v>0.27083333333333331</v>
      </c>
      <c r="AP89" s="283">
        <v>0.77083333333333337</v>
      </c>
      <c r="AQ89" s="284"/>
      <c r="AS89" s="69">
        <f>VLOOKUP(AT89,id!$A:$C,3,0)</f>
        <v>340</v>
      </c>
      <c r="AT89" s="69" t="str">
        <f t="shared" si="28"/>
        <v>SurdySławomir1977</v>
      </c>
      <c r="AU89" s="69" t="str">
        <f t="shared" si="29"/>
        <v>Surdy</v>
      </c>
      <c r="AV89" s="69" t="str">
        <f t="shared" si="30"/>
        <v>Sławomir</v>
      </c>
      <c r="AW89" s="69">
        <f t="shared" si="31"/>
        <v>0</v>
      </c>
      <c r="AX89" s="69">
        <f t="shared" si="32"/>
        <v>1977</v>
      </c>
      <c r="AY89" s="69">
        <f t="shared" si="33"/>
        <v>23.422842471494249</v>
      </c>
      <c r="AZ89" s="69"/>
      <c r="BA89" s="69">
        <f t="shared" si="34"/>
        <v>1.0530903877725624</v>
      </c>
      <c r="BB89" s="69">
        <f t="shared" si="35"/>
        <v>0.93333333333333335</v>
      </c>
      <c r="BC89" s="69">
        <f t="shared" si="36"/>
        <v>1</v>
      </c>
      <c r="BD89" s="69">
        <f t="shared" si="37"/>
        <v>0.98629618965902943</v>
      </c>
    </row>
    <row r="90" spans="1:56">
      <c r="A90" s="269">
        <v>92</v>
      </c>
      <c r="B90" s="270">
        <v>88</v>
      </c>
      <c r="C90" s="270"/>
      <c r="D90" s="270">
        <v>1058</v>
      </c>
      <c r="E90" s="271" t="s">
        <v>1159</v>
      </c>
      <c r="F90" s="271" t="s">
        <v>92</v>
      </c>
      <c r="G90" s="270">
        <v>1986</v>
      </c>
      <c r="H90" s="271" t="s">
        <v>3431</v>
      </c>
      <c r="I90" s="271" t="s">
        <v>5265</v>
      </c>
      <c r="J90" s="270">
        <v>32</v>
      </c>
      <c r="K90" s="270">
        <v>15</v>
      </c>
      <c r="L90" s="270">
        <v>32</v>
      </c>
      <c r="M90" s="273">
        <v>0.46839120370370368</v>
      </c>
      <c r="N90" s="270">
        <v>0</v>
      </c>
      <c r="O90" s="273">
        <v>0.27083333333333331</v>
      </c>
      <c r="P90" s="273">
        <v>0.48125000000000001</v>
      </c>
      <c r="Q90" s="273">
        <v>0.31805555555555554</v>
      </c>
      <c r="R90" s="273">
        <v>0.43333333333333335</v>
      </c>
      <c r="S90" s="273">
        <v>0.5625</v>
      </c>
      <c r="T90" s="273">
        <v>0.36319444444444443</v>
      </c>
      <c r="U90" s="273">
        <v>0.52152777777777781</v>
      </c>
      <c r="V90" s="273">
        <v>0.46388888888888885</v>
      </c>
      <c r="W90" s="273">
        <v>0.54097222222222219</v>
      </c>
      <c r="X90" s="273">
        <v>0.38263888888888892</v>
      </c>
      <c r="Y90" s="273"/>
      <c r="Z90" s="273">
        <v>0.29722222222222222</v>
      </c>
      <c r="AA90" s="273">
        <v>0.3430555555555555</v>
      </c>
      <c r="AB90" s="273">
        <v>0.57674768518518515</v>
      </c>
      <c r="AC90" s="273"/>
      <c r="AD90" s="273">
        <v>0.71111111111111114</v>
      </c>
      <c r="AE90" s="273"/>
      <c r="AF90" s="273">
        <v>0.63055555555555554</v>
      </c>
      <c r="AG90" s="273"/>
      <c r="AH90" s="273"/>
      <c r="AI90" s="273">
        <v>0.65486111111111112</v>
      </c>
      <c r="AJ90" s="273"/>
      <c r="AK90" s="273"/>
      <c r="AL90" s="273"/>
      <c r="AM90" s="273"/>
      <c r="AN90" s="273"/>
      <c r="AO90" s="274">
        <v>0.73888888888888893</v>
      </c>
      <c r="AP90" s="275">
        <v>0.73888888888888893</v>
      </c>
      <c r="AQ90" s="276"/>
      <c r="AS90" s="69">
        <f>VLOOKUP(AT90,id!$A:$C,3,0)</f>
        <v>341</v>
      </c>
      <c r="AT90" s="69" t="str">
        <f t="shared" si="28"/>
        <v>MillerJan1986</v>
      </c>
      <c r="AU90" s="69" t="str">
        <f t="shared" si="29"/>
        <v>Miller</v>
      </c>
      <c r="AV90" s="69" t="str">
        <f t="shared" si="30"/>
        <v>Jan</v>
      </c>
      <c r="AW90" s="69" t="str">
        <f t="shared" si="31"/>
        <v>#NaOliwiony</v>
      </c>
      <c r="AX90" s="69">
        <f t="shared" si="32"/>
        <v>1986</v>
      </c>
      <c r="AY90" s="69">
        <f t="shared" si="33"/>
        <v>22.045028208465176</v>
      </c>
      <c r="AZ90" s="69"/>
      <c r="BA90" s="69">
        <f t="shared" si="34"/>
        <v>1.068645135782945</v>
      </c>
      <c r="BB90" s="69">
        <f t="shared" si="35"/>
        <v>1.0714285714285714</v>
      </c>
      <c r="BC90" s="69">
        <f t="shared" si="36"/>
        <v>0.94117647058823528</v>
      </c>
      <c r="BD90" s="69">
        <f t="shared" si="37"/>
        <v>1.0138942140146645</v>
      </c>
    </row>
    <row r="91" spans="1:56">
      <c r="A91" s="269">
        <v>94</v>
      </c>
      <c r="B91" s="270">
        <v>89</v>
      </c>
      <c r="C91" s="270"/>
      <c r="D91" s="270">
        <v>1066</v>
      </c>
      <c r="E91" s="271" t="s">
        <v>355</v>
      </c>
      <c r="F91" s="271" t="s">
        <v>264</v>
      </c>
      <c r="G91" s="270">
        <v>1958</v>
      </c>
      <c r="H91" s="271" t="s">
        <v>3431</v>
      </c>
      <c r="I91" s="271" t="s">
        <v>4436</v>
      </c>
      <c r="J91" s="270">
        <v>30</v>
      </c>
      <c r="K91" s="270">
        <v>13</v>
      </c>
      <c r="L91" s="270">
        <v>30</v>
      </c>
      <c r="M91" s="273">
        <v>0.47456018518518522</v>
      </c>
      <c r="N91" s="270">
        <v>0</v>
      </c>
      <c r="O91" s="273">
        <v>0.27083333333333331</v>
      </c>
      <c r="P91" s="273">
        <v>0.64166666666666672</v>
      </c>
      <c r="Q91" s="273">
        <v>0.53472222222222221</v>
      </c>
      <c r="R91" s="273">
        <v>0.3979166666666667</v>
      </c>
      <c r="S91" s="273">
        <v>0.28888888888888892</v>
      </c>
      <c r="T91" s="273">
        <v>0.48958333333333331</v>
      </c>
      <c r="U91" s="273">
        <v>0.3298611111111111</v>
      </c>
      <c r="V91" s="273">
        <v>0.62569444444444444</v>
      </c>
      <c r="W91" s="273">
        <v>0.3125</v>
      </c>
      <c r="X91" s="273">
        <v>0.44166666666666665</v>
      </c>
      <c r="Y91" s="273">
        <v>0.3659722222222222</v>
      </c>
      <c r="Z91" s="273">
        <v>0.6069444444444444</v>
      </c>
      <c r="AA91" s="273">
        <v>0.5083333333333333</v>
      </c>
      <c r="AB91" s="273">
        <v>0.58938657407407413</v>
      </c>
      <c r="AC91" s="273"/>
      <c r="AD91" s="273"/>
      <c r="AE91" s="273"/>
      <c r="AF91" s="273"/>
      <c r="AG91" s="273"/>
      <c r="AH91" s="273"/>
      <c r="AI91" s="273"/>
      <c r="AJ91" s="273"/>
      <c r="AK91" s="273"/>
      <c r="AL91" s="273"/>
      <c r="AM91" s="273"/>
      <c r="AN91" s="273"/>
      <c r="AO91" s="274">
        <v>0.74444444444444446</v>
      </c>
      <c r="AP91" s="275">
        <v>0.74513888888888891</v>
      </c>
      <c r="AQ91" s="276"/>
      <c r="AS91" s="69">
        <f>VLOOKUP(AT91,id!$A:$C,3,0)</f>
        <v>21</v>
      </c>
      <c r="AT91" s="69" t="str">
        <f t="shared" si="28"/>
        <v>PiątkowskiZbigniew1958</v>
      </c>
      <c r="AU91" s="69" t="str">
        <f t="shared" si="29"/>
        <v>Piątkowski</v>
      </c>
      <c r="AV91" s="69" t="str">
        <f t="shared" si="30"/>
        <v>Zbigniew</v>
      </c>
      <c r="AW91" s="69" t="str">
        <f t="shared" si="31"/>
        <v>HORYZONT</v>
      </c>
      <c r="AX91" s="69">
        <f t="shared" si="32"/>
        <v>1958</v>
      </c>
      <c r="AY91" s="69">
        <f t="shared" si="33"/>
        <v>20.667213945436103</v>
      </c>
      <c r="AZ91" s="69"/>
      <c r="BA91" s="69">
        <f t="shared" si="34"/>
        <v>0.98700063411540884</v>
      </c>
      <c r="BB91" s="69">
        <f t="shared" si="35"/>
        <v>0.8666666666666667</v>
      </c>
      <c r="BC91" s="69">
        <f t="shared" si="36"/>
        <v>0.9375</v>
      </c>
      <c r="BD91" s="69">
        <f t="shared" si="37"/>
        <v>0.9717855089006856</v>
      </c>
    </row>
    <row r="92" spans="1:56">
      <c r="A92" s="277">
        <v>95</v>
      </c>
      <c r="B92" s="278">
        <v>90</v>
      </c>
      <c r="C92" s="278"/>
      <c r="D92" s="278">
        <v>1038</v>
      </c>
      <c r="E92" s="279" t="s">
        <v>138</v>
      </c>
      <c r="F92" s="279" t="s">
        <v>15</v>
      </c>
      <c r="G92" s="278">
        <v>1976</v>
      </c>
      <c r="H92" s="279" t="s">
        <v>5266</v>
      </c>
      <c r="I92" s="279" t="s">
        <v>5266</v>
      </c>
      <c r="J92" s="278">
        <v>30</v>
      </c>
      <c r="K92" s="278">
        <v>12</v>
      </c>
      <c r="L92" s="278">
        <v>30</v>
      </c>
      <c r="M92" s="281">
        <v>0.40107638888888886</v>
      </c>
      <c r="N92" s="278">
        <v>0</v>
      </c>
      <c r="O92" s="281">
        <v>0.27083333333333331</v>
      </c>
      <c r="P92" s="281">
        <v>0.64166666666666672</v>
      </c>
      <c r="Q92" s="281">
        <v>0.53472222222222221</v>
      </c>
      <c r="R92" s="281">
        <v>0.3979166666666667</v>
      </c>
      <c r="S92" s="281">
        <v>0.28819444444444448</v>
      </c>
      <c r="T92" s="281">
        <v>0.48819444444444443</v>
      </c>
      <c r="U92" s="281">
        <v>0.3298611111111111</v>
      </c>
      <c r="V92" s="281">
        <v>0.62569444444444444</v>
      </c>
      <c r="W92" s="281">
        <v>0.31180555555555556</v>
      </c>
      <c r="X92" s="281">
        <v>0.44166666666666665</v>
      </c>
      <c r="Y92" s="281">
        <v>0.3659722222222222</v>
      </c>
      <c r="Z92" s="281">
        <v>0.6069444444444444</v>
      </c>
      <c r="AA92" s="281">
        <v>0.5083333333333333</v>
      </c>
      <c r="AB92" s="281">
        <v>0.67328703703703707</v>
      </c>
      <c r="AC92" s="281"/>
      <c r="AD92" s="281"/>
      <c r="AE92" s="281"/>
      <c r="AF92" s="281"/>
      <c r="AG92" s="281"/>
      <c r="AH92" s="281"/>
      <c r="AI92" s="281"/>
      <c r="AJ92" s="281"/>
      <c r="AK92" s="281"/>
      <c r="AL92" s="281"/>
      <c r="AM92" s="281"/>
      <c r="AN92" s="281"/>
      <c r="AO92" s="282"/>
      <c r="AP92" s="283">
        <v>0.67152777777777783</v>
      </c>
      <c r="AQ92" s="284"/>
      <c r="AS92" s="69">
        <f>VLOOKUP(AT92,id!$A:$C,3,0)</f>
        <v>342</v>
      </c>
      <c r="AT92" s="69" t="str">
        <f t="shared" si="28"/>
        <v>JóźwiukPiotr1976</v>
      </c>
      <c r="AU92" s="69" t="str">
        <f t="shared" si="29"/>
        <v>Jóźwiuk</v>
      </c>
      <c r="AV92" s="69" t="str">
        <f t="shared" si="30"/>
        <v>Piotr</v>
      </c>
      <c r="AW92" s="69" t="str">
        <f t="shared" si="31"/>
        <v>Pszczółki</v>
      </c>
      <c r="AX92" s="69">
        <f t="shared" si="32"/>
        <v>1976</v>
      </c>
      <c r="AY92" s="69">
        <f t="shared" si="33"/>
        <v>20.338996146147807</v>
      </c>
      <c r="AZ92" s="69"/>
      <c r="BA92" s="69">
        <f t="shared" si="34"/>
        <v>1.1832164603353248</v>
      </c>
      <c r="BB92" s="69">
        <f t="shared" si="35"/>
        <v>0.92307692307692313</v>
      </c>
      <c r="BC92" s="69">
        <f t="shared" si="36"/>
        <v>1</v>
      </c>
      <c r="BD92" s="69">
        <f t="shared" si="37"/>
        <v>0.98411891413352426</v>
      </c>
    </row>
    <row r="93" spans="1:56">
      <c r="A93" s="269">
        <v>96</v>
      </c>
      <c r="B93" s="270">
        <v>91</v>
      </c>
      <c r="C93" s="270"/>
      <c r="D93" s="270">
        <v>1028</v>
      </c>
      <c r="E93" s="271" t="s">
        <v>363</v>
      </c>
      <c r="F93" s="271" t="s">
        <v>24</v>
      </c>
      <c r="G93" s="270">
        <v>1972</v>
      </c>
      <c r="H93" s="271" t="s">
        <v>4714</v>
      </c>
      <c r="I93" s="271" t="s">
        <v>364</v>
      </c>
      <c r="J93" s="270">
        <v>27</v>
      </c>
      <c r="K93" s="270">
        <v>13</v>
      </c>
      <c r="L93" s="270">
        <v>27</v>
      </c>
      <c r="M93" s="273">
        <v>0.46081018518518518</v>
      </c>
      <c r="N93" s="270">
        <v>0</v>
      </c>
      <c r="O93" s="273">
        <v>0.27083333333333331</v>
      </c>
      <c r="P93" s="273">
        <v>0.54861111111111105</v>
      </c>
      <c r="Q93" s="273">
        <v>0.32013888888888892</v>
      </c>
      <c r="R93" s="273">
        <v>0.52500000000000002</v>
      </c>
      <c r="S93" s="273">
        <v>0.60555555555555551</v>
      </c>
      <c r="T93" s="273">
        <v>0.34861111111111115</v>
      </c>
      <c r="U93" s="273"/>
      <c r="V93" s="273">
        <v>0.58611111111111114</v>
      </c>
      <c r="W93" s="273"/>
      <c r="X93" s="273">
        <v>0.46666666666666662</v>
      </c>
      <c r="Y93" s="273"/>
      <c r="Z93" s="273">
        <v>0.29652777777777778</v>
      </c>
      <c r="AA93" s="273">
        <v>0.39583333333333331</v>
      </c>
      <c r="AB93" s="273">
        <v>0.61994212962962958</v>
      </c>
      <c r="AC93" s="273"/>
      <c r="AD93" s="273">
        <v>0.7104166666666667</v>
      </c>
      <c r="AE93" s="273"/>
      <c r="AF93" s="273">
        <v>0.65</v>
      </c>
      <c r="AG93" s="273"/>
      <c r="AH93" s="273"/>
      <c r="AI93" s="273">
        <v>0.67847222222222225</v>
      </c>
      <c r="AJ93" s="273"/>
      <c r="AK93" s="273"/>
      <c r="AL93" s="273"/>
      <c r="AM93" s="273"/>
      <c r="AN93" s="273"/>
      <c r="AO93" s="274">
        <v>0.73055555555555562</v>
      </c>
      <c r="AP93" s="275">
        <v>0.73125000000000007</v>
      </c>
      <c r="AQ93" s="276"/>
      <c r="AS93" s="69">
        <f>VLOOKUP(AT93,id!$A:$C,3,0)</f>
        <v>343</v>
      </c>
      <c r="AT93" s="69" t="str">
        <f t="shared" si="28"/>
        <v>DunowskiPrzemysław1972</v>
      </c>
      <c r="AU93" s="69" t="str">
        <f t="shared" si="29"/>
        <v>Dunowski</v>
      </c>
      <c r="AV93" s="69" t="str">
        <f t="shared" si="30"/>
        <v>Przemysław</v>
      </c>
      <c r="AW93" s="69" t="str">
        <f t="shared" si="31"/>
        <v>MTB4FUN</v>
      </c>
      <c r="AX93" s="69">
        <f t="shared" si="32"/>
        <v>1972</v>
      </c>
      <c r="AY93" s="69">
        <f t="shared" si="33"/>
        <v>18.305096531533028</v>
      </c>
      <c r="AZ93" s="69"/>
      <c r="BA93" s="69">
        <f t="shared" si="34"/>
        <v>0.87037223087356197</v>
      </c>
      <c r="BB93" s="69">
        <f t="shared" si="35"/>
        <v>1.0833333333333333</v>
      </c>
      <c r="BC93" s="69">
        <f t="shared" si="36"/>
        <v>0.9</v>
      </c>
      <c r="BD93" s="69">
        <f t="shared" si="37"/>
        <v>1.0161373647415957</v>
      </c>
    </row>
    <row r="94" spans="1:56">
      <c r="A94" s="269">
        <v>98</v>
      </c>
      <c r="B94" s="270">
        <v>92</v>
      </c>
      <c r="C94" s="270"/>
      <c r="D94" s="270">
        <v>1006</v>
      </c>
      <c r="E94" s="271" t="s">
        <v>5267</v>
      </c>
      <c r="F94" s="271" t="s">
        <v>17</v>
      </c>
      <c r="G94" s="270">
        <v>1988</v>
      </c>
      <c r="H94" s="271" t="s">
        <v>3492</v>
      </c>
      <c r="I94" s="271" t="s">
        <v>5268</v>
      </c>
      <c r="J94" s="270">
        <v>25</v>
      </c>
      <c r="K94" s="270">
        <v>11</v>
      </c>
      <c r="L94" s="270">
        <v>25</v>
      </c>
      <c r="M94" s="273">
        <v>0.50089120370370377</v>
      </c>
      <c r="N94" s="270">
        <v>0</v>
      </c>
      <c r="O94" s="273">
        <v>0.27083333333333331</v>
      </c>
      <c r="P94" s="273">
        <v>0.33680555555555558</v>
      </c>
      <c r="Q94" s="273">
        <v>0.43611111111111112</v>
      </c>
      <c r="R94" s="273">
        <v>0.61041666666666672</v>
      </c>
      <c r="S94" s="273">
        <v>0.31875000000000003</v>
      </c>
      <c r="T94" s="273">
        <v>0.46875</v>
      </c>
      <c r="U94" s="273"/>
      <c r="V94" s="273">
        <v>0.37361111111111112</v>
      </c>
      <c r="W94" s="273"/>
      <c r="X94" s="273">
        <v>0.57361111111111118</v>
      </c>
      <c r="Y94" s="273">
        <v>0.6479166666666667</v>
      </c>
      <c r="Z94" s="273">
        <v>0.41111111111111115</v>
      </c>
      <c r="AA94" s="273">
        <v>0.50208333333333333</v>
      </c>
      <c r="AB94" s="273"/>
      <c r="AC94" s="273"/>
      <c r="AD94" s="273"/>
      <c r="AE94" s="273"/>
      <c r="AF94" s="273"/>
      <c r="AG94" s="273"/>
      <c r="AH94" s="273"/>
      <c r="AI94" s="273"/>
      <c r="AJ94" s="273"/>
      <c r="AK94" s="273"/>
      <c r="AL94" s="273"/>
      <c r="AM94" s="273"/>
      <c r="AN94" s="273"/>
      <c r="AO94" s="274">
        <v>0.27083333333333331</v>
      </c>
      <c r="AP94" s="275">
        <v>0.7715277777777777</v>
      </c>
      <c r="AQ94" s="276"/>
      <c r="AS94" s="69">
        <f>VLOOKUP(AT94,id!$A:$C,3,0)</f>
        <v>344</v>
      </c>
      <c r="AT94" s="69" t="str">
        <f t="shared" si="28"/>
        <v>BejgerMarcin1988</v>
      </c>
      <c r="AU94" s="69" t="str">
        <f t="shared" si="29"/>
        <v>Bejger</v>
      </c>
      <c r="AV94" s="69" t="str">
        <f t="shared" si="30"/>
        <v>Marcin</v>
      </c>
      <c r="AW94" s="69" t="str">
        <f t="shared" si="31"/>
        <v>how you doin</v>
      </c>
      <c r="AX94" s="69">
        <f t="shared" si="32"/>
        <v>1988</v>
      </c>
      <c r="AY94" s="69">
        <f t="shared" si="33"/>
        <v>16.949163455123173</v>
      </c>
      <c r="AZ94" s="69"/>
      <c r="BA94" s="69">
        <f t="shared" si="34"/>
        <v>0.91998059015181266</v>
      </c>
      <c r="BB94" s="69">
        <f t="shared" si="35"/>
        <v>0.84615384615384615</v>
      </c>
      <c r="BC94" s="69">
        <f t="shared" si="36"/>
        <v>0.92592592592592593</v>
      </c>
      <c r="BD94" s="69">
        <f t="shared" si="37"/>
        <v>0.96714116000060635</v>
      </c>
    </row>
    <row r="95" spans="1:56">
      <c r="A95" s="277">
        <v>99</v>
      </c>
      <c r="B95" s="278">
        <v>93</v>
      </c>
      <c r="C95" s="278"/>
      <c r="D95" s="278">
        <v>1036</v>
      </c>
      <c r="E95" s="279" t="s">
        <v>5269</v>
      </c>
      <c r="F95" s="279" t="s">
        <v>5270</v>
      </c>
      <c r="G95" s="278">
        <v>1988</v>
      </c>
      <c r="H95" s="279" t="s">
        <v>3492</v>
      </c>
      <c r="I95" s="279"/>
      <c r="J95" s="278">
        <v>25</v>
      </c>
      <c r="K95" s="278">
        <v>11</v>
      </c>
      <c r="L95" s="278">
        <v>25</v>
      </c>
      <c r="M95" s="281">
        <v>0.50103009259259257</v>
      </c>
      <c r="N95" s="278">
        <v>0</v>
      </c>
      <c r="O95" s="281">
        <v>0.27083333333333331</v>
      </c>
      <c r="P95" s="281">
        <v>0.33611111111111108</v>
      </c>
      <c r="Q95" s="281">
        <v>0.43541666666666662</v>
      </c>
      <c r="R95" s="281">
        <v>0.61041666666666672</v>
      </c>
      <c r="S95" s="281">
        <v>0.31875000000000003</v>
      </c>
      <c r="T95" s="281">
        <v>0.46875</v>
      </c>
      <c r="U95" s="281"/>
      <c r="V95" s="281">
        <v>0.37361111111111112</v>
      </c>
      <c r="W95" s="281"/>
      <c r="X95" s="281">
        <v>0.57361111111111118</v>
      </c>
      <c r="Y95" s="281">
        <v>0.6479166666666667</v>
      </c>
      <c r="Z95" s="281">
        <v>0.41111111111111115</v>
      </c>
      <c r="AA95" s="281">
        <v>0.50208333333333333</v>
      </c>
      <c r="AB95" s="281"/>
      <c r="AC95" s="281"/>
      <c r="AD95" s="281"/>
      <c r="AE95" s="281"/>
      <c r="AF95" s="281"/>
      <c r="AG95" s="281"/>
      <c r="AH95" s="281"/>
      <c r="AI95" s="281"/>
      <c r="AJ95" s="281"/>
      <c r="AK95" s="281"/>
      <c r="AL95" s="281"/>
      <c r="AM95" s="281"/>
      <c r="AN95" s="281"/>
      <c r="AO95" s="282">
        <v>0.27083333333333331</v>
      </c>
      <c r="AP95" s="283">
        <v>0.7715277777777777</v>
      </c>
      <c r="AQ95" s="284"/>
      <c r="AS95" s="69">
        <f>VLOOKUP(AT95,id!$A:$C,3,0)</f>
        <v>345</v>
      </c>
      <c r="AT95" s="69" t="str">
        <f t="shared" si="28"/>
        <v>GulczyńskiMichał Paweł1988</v>
      </c>
      <c r="AU95" s="69" t="str">
        <f t="shared" si="29"/>
        <v>Gulczyński</v>
      </c>
      <c r="AV95" s="69" t="str">
        <f t="shared" si="30"/>
        <v>Michał Paweł</v>
      </c>
      <c r="AW95" s="69">
        <f t="shared" si="31"/>
        <v>0</v>
      </c>
      <c r="AX95" s="69">
        <f t="shared" si="32"/>
        <v>1988</v>
      </c>
      <c r="AY95" s="69">
        <f t="shared" si="33"/>
        <v>16.944465033781462</v>
      </c>
      <c r="AZ95" s="69"/>
      <c r="BA95" s="69">
        <f t="shared" si="34"/>
        <v>0.99972279331931913</v>
      </c>
      <c r="BB95" s="69">
        <f t="shared" si="35"/>
        <v>1</v>
      </c>
      <c r="BC95" s="69">
        <f t="shared" si="36"/>
        <v>1</v>
      </c>
      <c r="BD95" s="69">
        <f t="shared" si="37"/>
        <v>1</v>
      </c>
    </row>
    <row r="96" spans="1:56">
      <c r="A96" s="269">
        <v>100</v>
      </c>
      <c r="B96" s="270">
        <v>94</v>
      </c>
      <c r="C96" s="270"/>
      <c r="D96" s="270">
        <v>1029</v>
      </c>
      <c r="E96" s="271" t="s">
        <v>5271</v>
      </c>
      <c r="F96" s="271" t="s">
        <v>393</v>
      </c>
      <c r="G96" s="270">
        <v>1984</v>
      </c>
      <c r="H96" s="271" t="s">
        <v>3492</v>
      </c>
      <c r="I96" s="271" t="s">
        <v>5272</v>
      </c>
      <c r="J96" s="270">
        <v>25</v>
      </c>
      <c r="K96" s="270">
        <v>10</v>
      </c>
      <c r="L96" s="270">
        <v>25</v>
      </c>
      <c r="M96" s="273">
        <v>0.50109953703703702</v>
      </c>
      <c r="N96" s="270">
        <v>0</v>
      </c>
      <c r="O96" s="273">
        <v>0.27083333333333331</v>
      </c>
      <c r="P96" s="273">
        <v>0.33680555555555558</v>
      </c>
      <c r="Q96" s="273">
        <v>0.43541666666666662</v>
      </c>
      <c r="R96" s="273">
        <v>0.61041666666666672</v>
      </c>
      <c r="S96" s="273">
        <v>0.31875000000000003</v>
      </c>
      <c r="T96" s="273">
        <v>0.46875</v>
      </c>
      <c r="U96" s="273"/>
      <c r="V96" s="273">
        <v>0.37361111111111112</v>
      </c>
      <c r="W96" s="273"/>
      <c r="X96" s="273">
        <v>0.57361111111111118</v>
      </c>
      <c r="Y96" s="273">
        <v>0.6479166666666667</v>
      </c>
      <c r="Z96" s="273">
        <v>0.41111111111111115</v>
      </c>
      <c r="AA96" s="273">
        <v>0.50208333333333333</v>
      </c>
      <c r="AB96" s="273"/>
      <c r="AC96" s="273"/>
      <c r="AD96" s="273"/>
      <c r="AE96" s="273"/>
      <c r="AF96" s="273"/>
      <c r="AG96" s="273"/>
      <c r="AH96" s="273"/>
      <c r="AI96" s="273"/>
      <c r="AJ96" s="273"/>
      <c r="AK96" s="273"/>
      <c r="AL96" s="273"/>
      <c r="AM96" s="273"/>
      <c r="AN96" s="273"/>
      <c r="AO96" s="274"/>
      <c r="AP96" s="275">
        <v>0.7715277777777777</v>
      </c>
      <c r="AQ96" s="276"/>
      <c r="AS96" s="69">
        <f>VLOOKUP(AT96,id!$A:$C,3,0)</f>
        <v>346</v>
      </c>
      <c r="AT96" s="69" t="str">
        <f t="shared" si="28"/>
        <v>FiedorczukSzymon1984</v>
      </c>
      <c r="AU96" s="69" t="str">
        <f t="shared" si="29"/>
        <v>Fiedorczuk</v>
      </c>
      <c r="AV96" s="69" t="str">
        <f t="shared" si="30"/>
        <v>Szymon</v>
      </c>
      <c r="AW96" s="69" t="str">
        <f t="shared" si="31"/>
        <v>Szymons</v>
      </c>
      <c r="AX96" s="69">
        <f t="shared" si="32"/>
        <v>1984</v>
      </c>
      <c r="AY96" s="69">
        <f t="shared" si="33"/>
        <v>16.624528044829951</v>
      </c>
      <c r="AZ96" s="69"/>
      <c r="BA96" s="69">
        <f t="shared" si="34"/>
        <v>0.99986141586788313</v>
      </c>
      <c r="BB96" s="69">
        <f t="shared" si="35"/>
        <v>0.90909090909090906</v>
      </c>
      <c r="BC96" s="69">
        <f t="shared" si="36"/>
        <v>1</v>
      </c>
      <c r="BD96" s="69">
        <f t="shared" si="37"/>
        <v>0.98111849572626431</v>
      </c>
    </row>
    <row r="97" spans="1:56">
      <c r="A97" s="277">
        <v>101</v>
      </c>
      <c r="B97" s="278">
        <v>95</v>
      </c>
      <c r="C97" s="278"/>
      <c r="D97" s="278">
        <v>1018</v>
      </c>
      <c r="E97" s="279" t="s">
        <v>1078</v>
      </c>
      <c r="F97" s="279" t="s">
        <v>539</v>
      </c>
      <c r="G97" s="278">
        <v>2007</v>
      </c>
      <c r="H97" s="279" t="s">
        <v>3431</v>
      </c>
      <c r="I97" s="279" t="s">
        <v>5273</v>
      </c>
      <c r="J97" s="278">
        <v>20</v>
      </c>
      <c r="K97" s="278">
        <v>9</v>
      </c>
      <c r="L97" s="278">
        <v>20</v>
      </c>
      <c r="M97" s="281">
        <v>0.5056018518518518</v>
      </c>
      <c r="N97" s="278">
        <v>0</v>
      </c>
      <c r="O97" s="281">
        <v>0.27083333333333331</v>
      </c>
      <c r="P97" s="281">
        <v>0.65069444444444446</v>
      </c>
      <c r="Q97" s="281"/>
      <c r="R97" s="281">
        <v>0.61041666666666672</v>
      </c>
      <c r="S97" s="281">
        <v>0.31388888888888888</v>
      </c>
      <c r="T97" s="281"/>
      <c r="U97" s="281">
        <v>0.43124999999999997</v>
      </c>
      <c r="V97" s="281">
        <v>0.70694444444444438</v>
      </c>
      <c r="W97" s="281">
        <v>0.39513888888888887</v>
      </c>
      <c r="X97" s="281"/>
      <c r="Y97" s="281">
        <v>0.52500000000000002</v>
      </c>
      <c r="Z97" s="281">
        <v>0.73819444444444438</v>
      </c>
      <c r="AA97" s="281"/>
      <c r="AB97" s="281">
        <v>0.76655092592592589</v>
      </c>
      <c r="AC97" s="281"/>
      <c r="AD97" s="281"/>
      <c r="AE97" s="281"/>
      <c r="AF97" s="281"/>
      <c r="AG97" s="281"/>
      <c r="AH97" s="281"/>
      <c r="AI97" s="281"/>
      <c r="AJ97" s="281"/>
      <c r="AK97" s="281"/>
      <c r="AL97" s="281"/>
      <c r="AM97" s="281"/>
      <c r="AN97" s="281"/>
      <c r="AO97" s="282">
        <v>0.27569444444444446</v>
      </c>
      <c r="AP97" s="283">
        <v>0.77638888888888891</v>
      </c>
      <c r="AQ97" s="284"/>
      <c r="AS97" s="69">
        <f>VLOOKUP(AT97,id!$A:$C,3,0)</f>
        <v>347</v>
      </c>
      <c r="AT97" s="69" t="str">
        <f t="shared" si="28"/>
        <v>CelejewskiFilip2007</v>
      </c>
      <c r="AU97" s="69" t="str">
        <f t="shared" si="29"/>
        <v>Celejewski</v>
      </c>
      <c r="AV97" s="69" t="str">
        <f t="shared" si="30"/>
        <v>Filip</v>
      </c>
      <c r="AW97" s="69" t="str">
        <f t="shared" si="31"/>
        <v>Torn Meniscus</v>
      </c>
      <c r="AX97" s="69">
        <f t="shared" si="32"/>
        <v>2007</v>
      </c>
      <c r="AY97" s="69">
        <f t="shared" si="33"/>
        <v>13.299622435863961</v>
      </c>
      <c r="AZ97" s="69"/>
      <c r="BA97" s="69">
        <f t="shared" si="34"/>
        <v>0.99109513780789316</v>
      </c>
      <c r="BB97" s="69">
        <f t="shared" si="35"/>
        <v>0.9</v>
      </c>
      <c r="BC97" s="69">
        <f t="shared" si="36"/>
        <v>0.8</v>
      </c>
      <c r="BD97" s="69">
        <f t="shared" si="37"/>
        <v>0.9791483623609768</v>
      </c>
    </row>
    <row r="98" spans="1:56">
      <c r="A98" s="269">
        <v>102</v>
      </c>
      <c r="B98" s="270">
        <v>96</v>
      </c>
      <c r="C98" s="270"/>
      <c r="D98" s="270">
        <v>1019</v>
      </c>
      <c r="E98" s="271" t="s">
        <v>1078</v>
      </c>
      <c r="F98" s="271" t="s">
        <v>783</v>
      </c>
      <c r="G98" s="270">
        <v>1977</v>
      </c>
      <c r="H98" s="271" t="s">
        <v>3431</v>
      </c>
      <c r="I98" s="271" t="s">
        <v>5273</v>
      </c>
      <c r="J98" s="270">
        <v>20</v>
      </c>
      <c r="K98" s="270">
        <v>9</v>
      </c>
      <c r="L98" s="270">
        <v>20</v>
      </c>
      <c r="M98" s="273">
        <v>0.50563657407407414</v>
      </c>
      <c r="N98" s="270">
        <v>0</v>
      </c>
      <c r="O98" s="273">
        <v>0.27083333333333331</v>
      </c>
      <c r="P98" s="273">
        <v>0.65</v>
      </c>
      <c r="Q98" s="273"/>
      <c r="R98" s="273">
        <v>0.61041666666666672</v>
      </c>
      <c r="S98" s="273">
        <v>0.31458333333333333</v>
      </c>
      <c r="T98" s="273"/>
      <c r="U98" s="273">
        <v>0.43124999999999997</v>
      </c>
      <c r="V98" s="273">
        <v>0.70694444444444438</v>
      </c>
      <c r="W98" s="273">
        <v>0.39583333333333331</v>
      </c>
      <c r="X98" s="273"/>
      <c r="Y98" s="273">
        <v>0.52500000000000002</v>
      </c>
      <c r="Z98" s="273">
        <v>0.73819444444444438</v>
      </c>
      <c r="AA98" s="273"/>
      <c r="AB98" s="273">
        <v>0.76666666666666661</v>
      </c>
      <c r="AC98" s="273"/>
      <c r="AD98" s="273"/>
      <c r="AE98" s="273"/>
      <c r="AF98" s="273"/>
      <c r="AG98" s="273"/>
      <c r="AH98" s="273"/>
      <c r="AI98" s="273"/>
      <c r="AJ98" s="273"/>
      <c r="AK98" s="273"/>
      <c r="AL98" s="273"/>
      <c r="AM98" s="273"/>
      <c r="AN98" s="273"/>
      <c r="AO98" s="274">
        <v>0.27569444444444446</v>
      </c>
      <c r="AP98" s="275">
        <v>0.77638888888888891</v>
      </c>
      <c r="AQ98" s="276"/>
      <c r="AS98" s="69">
        <f>VLOOKUP(AT98,id!$A:$C,3,0)</f>
        <v>348</v>
      </c>
      <c r="AT98" s="69" t="str">
        <f t="shared" si="28"/>
        <v>CelejewskiSebastian1977</v>
      </c>
      <c r="AU98" s="69" t="str">
        <f t="shared" si="29"/>
        <v>Celejewski</v>
      </c>
      <c r="AV98" s="69" t="str">
        <f t="shared" si="30"/>
        <v>Sebastian</v>
      </c>
      <c r="AW98" s="69" t="str">
        <f t="shared" si="31"/>
        <v>Torn Meniscus</v>
      </c>
      <c r="AX98" s="69">
        <f t="shared" si="32"/>
        <v>1977</v>
      </c>
      <c r="AY98" s="69">
        <f t="shared" si="33"/>
        <v>13.298709146617556</v>
      </c>
      <c r="AZ98" s="69"/>
      <c r="BA98" s="69">
        <f t="shared" si="34"/>
        <v>0.99993132968617648</v>
      </c>
      <c r="BB98" s="69">
        <f t="shared" si="35"/>
        <v>1</v>
      </c>
      <c r="BC98" s="69">
        <f t="shared" si="36"/>
        <v>1</v>
      </c>
      <c r="BD98" s="69">
        <f t="shared" si="37"/>
        <v>1</v>
      </c>
    </row>
    <row r="99" spans="1:56">
      <c r="A99" s="277">
        <v>103</v>
      </c>
      <c r="B99" s="278">
        <v>97</v>
      </c>
      <c r="C99" s="278"/>
      <c r="D99" s="278">
        <v>1067</v>
      </c>
      <c r="E99" s="279" t="s">
        <v>941</v>
      </c>
      <c r="F99" s="279" t="s">
        <v>26</v>
      </c>
      <c r="G99" s="278">
        <v>1982</v>
      </c>
      <c r="H99" s="279" t="s">
        <v>197</v>
      </c>
      <c r="I99" s="279"/>
      <c r="J99" s="278">
        <v>19</v>
      </c>
      <c r="K99" s="278">
        <v>8</v>
      </c>
      <c r="L99" s="278">
        <v>19</v>
      </c>
      <c r="M99" s="281">
        <v>0.37434027777777779</v>
      </c>
      <c r="N99" s="278">
        <v>0</v>
      </c>
      <c r="O99" s="281">
        <v>0.27083333333333331</v>
      </c>
      <c r="P99" s="281"/>
      <c r="Q99" s="281"/>
      <c r="R99" s="281">
        <v>0.52777777777777779</v>
      </c>
      <c r="S99" s="281">
        <v>0.31805555555555554</v>
      </c>
      <c r="T99" s="281"/>
      <c r="U99" s="281">
        <v>0.3979166666666667</v>
      </c>
      <c r="V99" s="281"/>
      <c r="W99" s="281">
        <v>0.35000000000000003</v>
      </c>
      <c r="X99" s="281">
        <v>0.5708333333333333</v>
      </c>
      <c r="Y99" s="281">
        <v>0.45694444444444443</v>
      </c>
      <c r="Z99" s="281">
        <v>0.62638888888888888</v>
      </c>
      <c r="AA99" s="281"/>
      <c r="AB99" s="281"/>
      <c r="AC99" s="281"/>
      <c r="AD99" s="281"/>
      <c r="AE99" s="281"/>
      <c r="AF99" s="281"/>
      <c r="AG99" s="281"/>
      <c r="AH99" s="281"/>
      <c r="AI99" s="281"/>
      <c r="AJ99" s="281"/>
      <c r="AK99" s="281"/>
      <c r="AL99" s="281"/>
      <c r="AM99" s="281"/>
      <c r="AN99" s="281"/>
      <c r="AO99" s="282">
        <v>0.64444444444444449</v>
      </c>
      <c r="AP99" s="283">
        <v>0.64513888888888882</v>
      </c>
      <c r="AQ99" s="284"/>
      <c r="AS99" s="69">
        <f>VLOOKUP(AT99,id!$A:$C,3,0)</f>
        <v>349</v>
      </c>
      <c r="AT99" s="69" t="str">
        <f t="shared" si="28"/>
        <v>PieniążekAndrzej1982</v>
      </c>
      <c r="AU99" s="69" t="str">
        <f t="shared" si="29"/>
        <v>Pieniążek</v>
      </c>
      <c r="AV99" s="69" t="str">
        <f t="shared" si="30"/>
        <v>Andrzej</v>
      </c>
      <c r="AW99" s="69">
        <f t="shared" si="31"/>
        <v>0</v>
      </c>
      <c r="AX99" s="69">
        <f t="shared" si="32"/>
        <v>1982</v>
      </c>
      <c r="AY99" s="69">
        <f t="shared" si="33"/>
        <v>12.633773689286677</v>
      </c>
      <c r="AZ99" s="69"/>
      <c r="BA99" s="69">
        <f t="shared" si="34"/>
        <v>1.3507405002628081</v>
      </c>
      <c r="BB99" s="69">
        <f t="shared" si="35"/>
        <v>0.88888888888888884</v>
      </c>
      <c r="BC99" s="69">
        <f t="shared" si="36"/>
        <v>0.95</v>
      </c>
      <c r="BD99" s="69">
        <f t="shared" si="37"/>
        <v>0.97671868386117389</v>
      </c>
    </row>
    <row r="100" spans="1:56">
      <c r="A100" s="269">
        <v>104</v>
      </c>
      <c r="B100" s="270">
        <v>98</v>
      </c>
      <c r="C100" s="270"/>
      <c r="D100" s="270">
        <v>1039</v>
      </c>
      <c r="E100" s="271" t="s">
        <v>4691</v>
      </c>
      <c r="F100" s="271" t="s">
        <v>17</v>
      </c>
      <c r="G100" s="270">
        <v>1983</v>
      </c>
      <c r="H100" s="271" t="s">
        <v>5274</v>
      </c>
      <c r="I100" s="271" t="s">
        <v>330</v>
      </c>
      <c r="J100" s="270">
        <v>18</v>
      </c>
      <c r="K100" s="270">
        <v>9</v>
      </c>
      <c r="L100" s="270">
        <v>18</v>
      </c>
      <c r="M100" s="273">
        <v>0.28011574074074075</v>
      </c>
      <c r="N100" s="270">
        <v>0</v>
      </c>
      <c r="O100" s="273">
        <v>0.27083333333333331</v>
      </c>
      <c r="P100" s="273">
        <v>0.48194444444444445</v>
      </c>
      <c r="Q100" s="273">
        <v>0.31527777777777777</v>
      </c>
      <c r="R100" s="273">
        <v>0.45208333333333334</v>
      </c>
      <c r="S100" s="273">
        <v>0.52430555555555558</v>
      </c>
      <c r="T100" s="273">
        <v>0.36319444444444443</v>
      </c>
      <c r="U100" s="273"/>
      <c r="V100" s="273"/>
      <c r="W100" s="273"/>
      <c r="X100" s="273">
        <v>0.40138888888888885</v>
      </c>
      <c r="Y100" s="273"/>
      <c r="Z100" s="273">
        <v>0.2902777777777778</v>
      </c>
      <c r="AA100" s="273">
        <v>0.3430555555555555</v>
      </c>
      <c r="AB100" s="273">
        <v>0.54290509259259256</v>
      </c>
      <c r="AC100" s="273">
        <v>0.48194444444444445</v>
      </c>
      <c r="AD100" s="273"/>
      <c r="AE100" s="273"/>
      <c r="AF100" s="273"/>
      <c r="AG100" s="273"/>
      <c r="AH100" s="273"/>
      <c r="AI100" s="273"/>
      <c r="AJ100" s="273"/>
      <c r="AK100" s="273"/>
      <c r="AL100" s="273"/>
      <c r="AM100" s="273"/>
      <c r="AN100" s="273"/>
      <c r="AO100" s="274">
        <v>0.54861111111111105</v>
      </c>
      <c r="AP100" s="275">
        <v>0.55069444444444449</v>
      </c>
      <c r="AQ100" s="276"/>
      <c r="AS100" s="69">
        <f>VLOOKUP(AT100,id!$A:$C,3,0)</f>
        <v>350</v>
      </c>
      <c r="AT100" s="69" t="str">
        <f t="shared" si="28"/>
        <v>KonarzewskiMarcin1983</v>
      </c>
      <c r="AU100" s="69" t="str">
        <f t="shared" si="29"/>
        <v>Konarzewski</v>
      </c>
      <c r="AV100" s="69" t="str">
        <f t="shared" si="30"/>
        <v>Marcin</v>
      </c>
      <c r="AW100" s="69" t="str">
        <f t="shared" si="31"/>
        <v>Zbieranina z Niesięcina</v>
      </c>
      <c r="AX100" s="69">
        <f t="shared" si="32"/>
        <v>1983</v>
      </c>
      <c r="AY100" s="69">
        <f t="shared" si="33"/>
        <v>11.968838231955798</v>
      </c>
      <c r="AZ100" s="69"/>
      <c r="BA100" s="69">
        <f t="shared" si="34"/>
        <v>1.3363771589124867</v>
      </c>
      <c r="BB100" s="69">
        <f t="shared" si="35"/>
        <v>1.125</v>
      </c>
      <c r="BC100" s="69">
        <f t="shared" si="36"/>
        <v>0.94736842105263153</v>
      </c>
      <c r="BD100" s="69">
        <f t="shared" si="37"/>
        <v>1.0238362555396097</v>
      </c>
    </row>
    <row r="101" spans="1:56">
      <c r="A101" s="277">
        <v>105</v>
      </c>
      <c r="B101" s="278">
        <v>99</v>
      </c>
      <c r="C101" s="278"/>
      <c r="D101" s="278">
        <v>1103</v>
      </c>
      <c r="E101" s="279" t="s">
        <v>5275</v>
      </c>
      <c r="F101" s="279" t="s">
        <v>16</v>
      </c>
      <c r="G101" s="278">
        <v>1982</v>
      </c>
      <c r="H101" s="279" t="s">
        <v>249</v>
      </c>
      <c r="I101" s="279" t="s">
        <v>5262</v>
      </c>
      <c r="J101" s="278">
        <v>18</v>
      </c>
      <c r="K101" s="278">
        <v>8</v>
      </c>
      <c r="L101" s="278">
        <v>18</v>
      </c>
      <c r="M101" s="281">
        <v>0.35938657407407404</v>
      </c>
      <c r="N101" s="278">
        <v>0</v>
      </c>
      <c r="O101" s="281">
        <v>0.27083333333333331</v>
      </c>
      <c r="P101" s="281">
        <v>0.49861111111111112</v>
      </c>
      <c r="Q101" s="281">
        <v>0.31111111111111112</v>
      </c>
      <c r="R101" s="281">
        <v>0.45624999999999999</v>
      </c>
      <c r="S101" s="281">
        <v>0.53125</v>
      </c>
      <c r="T101" s="281">
        <v>0.36944444444444446</v>
      </c>
      <c r="U101" s="281"/>
      <c r="V101" s="281"/>
      <c r="W101" s="281"/>
      <c r="X101" s="281">
        <v>0.39513888888888887</v>
      </c>
      <c r="Y101" s="281"/>
      <c r="Z101" s="281">
        <v>0.28888888888888892</v>
      </c>
      <c r="AA101" s="281">
        <v>0.33819444444444446</v>
      </c>
      <c r="AB101" s="281">
        <v>0.55093749999999997</v>
      </c>
      <c r="AC101" s="281"/>
      <c r="AD101" s="281"/>
      <c r="AE101" s="281"/>
      <c r="AF101" s="281"/>
      <c r="AG101" s="281"/>
      <c r="AH101" s="281"/>
      <c r="AI101" s="281"/>
      <c r="AJ101" s="281"/>
      <c r="AK101" s="281"/>
      <c r="AL101" s="281"/>
      <c r="AM101" s="281"/>
      <c r="AN101" s="281"/>
      <c r="AO101" s="282"/>
      <c r="AP101" s="283">
        <v>0.62986111111111109</v>
      </c>
      <c r="AQ101" s="284"/>
      <c r="AS101" s="69">
        <f>VLOOKUP(AT101,id!$A:$C,3,0)</f>
        <v>351</v>
      </c>
      <c r="AT101" s="69" t="str">
        <f t="shared" si="28"/>
        <v>SzulimPaweł1982</v>
      </c>
      <c r="AU101" s="69" t="str">
        <f t="shared" si="29"/>
        <v>Szulim</v>
      </c>
      <c r="AV101" s="69" t="str">
        <f t="shared" si="30"/>
        <v>Paweł</v>
      </c>
      <c r="AW101" s="69" t="str">
        <f t="shared" si="31"/>
        <v>Venezia MTB</v>
      </c>
      <c r="AX101" s="69">
        <f t="shared" si="32"/>
        <v>1982</v>
      </c>
      <c r="AY101" s="69">
        <f t="shared" si="33"/>
        <v>11.690187925263167</v>
      </c>
      <c r="AZ101" s="69"/>
      <c r="BA101" s="69">
        <f t="shared" si="34"/>
        <v>0.77942739364271696</v>
      </c>
      <c r="BB101" s="69">
        <f t="shared" si="35"/>
        <v>0.88888888888888884</v>
      </c>
      <c r="BC101" s="69">
        <f t="shared" si="36"/>
        <v>1</v>
      </c>
      <c r="BD101" s="69">
        <f t="shared" si="37"/>
        <v>0.97671868386117389</v>
      </c>
    </row>
    <row r="102" spans="1:56">
      <c r="A102" s="269" t="s">
        <v>5276</v>
      </c>
      <c r="B102" s="270"/>
      <c r="C102" s="270"/>
      <c r="D102" s="270">
        <v>1032</v>
      </c>
      <c r="E102" s="271" t="s">
        <v>839</v>
      </c>
      <c r="F102" s="271" t="s">
        <v>59</v>
      </c>
      <c r="G102" s="270">
        <v>1985</v>
      </c>
      <c r="H102" s="271" t="s">
        <v>5277</v>
      </c>
      <c r="I102" s="271" t="s">
        <v>5278</v>
      </c>
      <c r="J102" s="270">
        <v>0</v>
      </c>
      <c r="K102" s="270">
        <v>5</v>
      </c>
      <c r="L102" s="270">
        <v>14</v>
      </c>
      <c r="M102" s="273"/>
      <c r="N102" s="270">
        <v>0</v>
      </c>
      <c r="O102" s="273">
        <v>0.27083333333333331</v>
      </c>
      <c r="P102" s="273"/>
      <c r="Q102" s="273">
        <v>0.30486111111111108</v>
      </c>
      <c r="R102" s="273"/>
      <c r="S102" s="273"/>
      <c r="T102" s="273">
        <v>0.34861111111111115</v>
      </c>
      <c r="U102" s="273"/>
      <c r="V102" s="273"/>
      <c r="W102" s="273"/>
      <c r="X102" s="273">
        <v>0.3659722222222222</v>
      </c>
      <c r="Y102" s="273"/>
      <c r="Z102" s="273">
        <v>0.28750000000000003</v>
      </c>
      <c r="AA102" s="273">
        <v>0.33055555555555555</v>
      </c>
      <c r="AB102" s="273"/>
      <c r="AC102" s="273"/>
      <c r="AD102" s="273"/>
      <c r="AE102" s="273"/>
      <c r="AF102" s="273"/>
      <c r="AG102" s="273"/>
      <c r="AH102" s="273"/>
      <c r="AI102" s="273"/>
      <c r="AJ102" s="273"/>
      <c r="AK102" s="273"/>
      <c r="AL102" s="273"/>
      <c r="AM102" s="273"/>
      <c r="AN102" s="273"/>
      <c r="AO102" s="274"/>
      <c r="AP102" s="275"/>
      <c r="AQ102" s="276" t="s">
        <v>5279</v>
      </c>
      <c r="AS102" s="69">
        <f>VLOOKUP(AT102,id!$A:$C,3,0)</f>
        <v>352</v>
      </c>
      <c r="AT102" s="69" t="str">
        <f t="shared" si="28"/>
        <v>GierszewskiŁukasz1985</v>
      </c>
      <c r="AU102" s="69" t="str">
        <f t="shared" si="29"/>
        <v>Gierszewski</v>
      </c>
      <c r="AV102" s="69" t="str">
        <f t="shared" si="30"/>
        <v>Łukasz</v>
      </c>
      <c r="AW102" s="69" t="str">
        <f t="shared" si="31"/>
        <v>tripaka przechlewo</v>
      </c>
      <c r="AX102" s="69">
        <f t="shared" si="32"/>
        <v>1985</v>
      </c>
      <c r="AY102" s="69">
        <f t="shared" si="33"/>
        <v>0</v>
      </c>
      <c r="AZ102" s="69"/>
      <c r="BA102" s="69" t="e">
        <f t="shared" si="34"/>
        <v>#DIV/0!</v>
      </c>
      <c r="BB102" s="69">
        <f t="shared" si="35"/>
        <v>0.625</v>
      </c>
      <c r="BC102" s="69">
        <f t="shared" si="36"/>
        <v>0</v>
      </c>
      <c r="BD102" s="69">
        <f t="shared" si="37"/>
        <v>0.91028210151304012</v>
      </c>
    </row>
  </sheetData>
  <mergeCells count="1">
    <mergeCell ref="A1:AG1"/>
  </mergeCells>
  <pageMargins left="0.23622047244094491" right="0.23622047244094491" top="0.74803149606299213" bottom="0.74803149606299213" header="0.31496062992125984" footer="0.31496062992125984"/>
  <pageSetup paperSize="9" scale="36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5"/>
  <sheetViews>
    <sheetView workbookViewId="0">
      <selection activeCell="M3" sqref="M3:M15"/>
    </sheetView>
  </sheetViews>
  <sheetFormatPr defaultColWidth="8.85546875" defaultRowHeight="15"/>
  <cols>
    <col min="1" max="1" width="10.85546875" style="86" bestFit="1" customWidth="1"/>
    <col min="2" max="2" width="11.140625" style="86" bestFit="1" customWidth="1"/>
    <col min="3" max="3" width="10.85546875" style="86" bestFit="1" customWidth="1"/>
    <col min="4" max="4" width="5" style="86" bestFit="1" customWidth="1"/>
    <col min="5" max="5" width="21.7109375" style="86" bestFit="1" customWidth="1"/>
    <col min="6" max="6" width="20.42578125" style="86" bestFit="1" customWidth="1"/>
    <col min="7" max="7" width="9" style="86" customWidth="1"/>
    <col min="8" max="8" width="19.7109375" style="86" bestFit="1" customWidth="1"/>
    <col min="9" max="9" width="30.42578125" style="86" bestFit="1" customWidth="1"/>
    <col min="10" max="16384" width="8.85546875" style="86"/>
  </cols>
  <sheetData>
    <row r="1" spans="1:47" ht="45" thickBot="1">
      <c r="A1" s="292" t="s">
        <v>5222</v>
      </c>
      <c r="B1" s="293"/>
      <c r="C1" s="293"/>
      <c r="D1" s="291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4" t="s">
        <v>3526</v>
      </c>
    </row>
    <row r="2" spans="1:47">
      <c r="A2" s="295" t="s">
        <v>3484</v>
      </c>
      <c r="B2" s="296" t="s">
        <v>5280</v>
      </c>
      <c r="C2" s="296" t="s">
        <v>3486</v>
      </c>
      <c r="D2" s="296" t="s">
        <v>3487</v>
      </c>
      <c r="E2" s="297" t="s">
        <v>156</v>
      </c>
      <c r="F2" s="297" t="s">
        <v>157</v>
      </c>
      <c r="G2" s="296" t="s">
        <v>3488</v>
      </c>
      <c r="H2" s="297" t="s">
        <v>3489</v>
      </c>
      <c r="I2" s="297" t="s">
        <v>3450</v>
      </c>
      <c r="J2" s="296" t="s">
        <v>3416</v>
      </c>
      <c r="K2" s="296" t="s">
        <v>3453</v>
      </c>
      <c r="L2" s="296" t="s">
        <v>30</v>
      </c>
      <c r="M2" s="296" t="s">
        <v>3452</v>
      </c>
      <c r="N2" s="296" t="s">
        <v>5223</v>
      </c>
      <c r="O2" s="296" t="s">
        <v>4712</v>
      </c>
      <c r="P2" s="296" t="s">
        <v>3377</v>
      </c>
      <c r="Q2" s="296" t="s">
        <v>3376</v>
      </c>
      <c r="R2" s="296" t="s">
        <v>3375</v>
      </c>
      <c r="S2" s="296" t="s">
        <v>3374</v>
      </c>
      <c r="T2" s="296" t="s">
        <v>3373</v>
      </c>
      <c r="U2" s="296" t="s">
        <v>3372</v>
      </c>
      <c r="V2" s="296" t="s">
        <v>3371</v>
      </c>
      <c r="W2" s="296" t="s">
        <v>3370</v>
      </c>
      <c r="X2" s="296" t="s">
        <v>3369</v>
      </c>
      <c r="Y2" s="296" t="s">
        <v>3368</v>
      </c>
      <c r="Z2" s="296" t="s">
        <v>3367</v>
      </c>
      <c r="AA2" s="296" t="s">
        <v>3366</v>
      </c>
      <c r="AB2" s="296" t="s">
        <v>3365</v>
      </c>
      <c r="AC2" s="296" t="s">
        <v>3364</v>
      </c>
      <c r="AD2" s="296" t="s">
        <v>3363</v>
      </c>
      <c r="AE2" s="296" t="s">
        <v>3362</v>
      </c>
      <c r="AF2" s="296" t="s">
        <v>4713</v>
      </c>
      <c r="AG2" s="298" t="s">
        <v>3353</v>
      </c>
      <c r="AH2" s="298" t="s">
        <v>3981</v>
      </c>
      <c r="AJ2" s="69" t="s">
        <v>67</v>
      </c>
      <c r="AK2" s="69" t="s">
        <v>68</v>
      </c>
      <c r="AL2" s="69" t="s">
        <v>95</v>
      </c>
      <c r="AM2" s="69" t="s">
        <v>96</v>
      </c>
      <c r="AN2" s="69" t="s">
        <v>71</v>
      </c>
      <c r="AO2" s="69" t="s">
        <v>69</v>
      </c>
      <c r="AP2" s="69" t="s">
        <v>40</v>
      </c>
      <c r="AQ2" s="69"/>
      <c r="AR2" s="69" t="s">
        <v>37</v>
      </c>
      <c r="AS2" s="69" t="s">
        <v>38</v>
      </c>
      <c r="AT2" s="69" t="s">
        <v>31</v>
      </c>
      <c r="AU2" s="69" t="s">
        <v>39</v>
      </c>
    </row>
    <row r="3" spans="1:47">
      <c r="A3" s="277">
        <v>25</v>
      </c>
      <c r="B3" s="278"/>
      <c r="C3" s="278">
        <v>1</v>
      </c>
      <c r="D3" s="278">
        <v>3157</v>
      </c>
      <c r="E3" s="299" t="s">
        <v>4370</v>
      </c>
      <c r="F3" s="299" t="s">
        <v>630</v>
      </c>
      <c r="G3" s="278">
        <v>1975</v>
      </c>
      <c r="H3" s="299" t="s">
        <v>3493</v>
      </c>
      <c r="I3" s="299" t="s">
        <v>4384</v>
      </c>
      <c r="J3" s="278">
        <v>40</v>
      </c>
      <c r="K3" s="278">
        <v>17</v>
      </c>
      <c r="L3" s="278">
        <v>40</v>
      </c>
      <c r="M3" s="300">
        <v>0.34270833333333334</v>
      </c>
      <c r="N3" s="278">
        <v>0</v>
      </c>
      <c r="O3" s="301">
        <v>0.35416666666666669</v>
      </c>
      <c r="P3" s="301">
        <v>0.57847222222222217</v>
      </c>
      <c r="Q3" s="301">
        <v>0.65694444444444444</v>
      </c>
      <c r="R3" s="301">
        <v>0.5395833333333333</v>
      </c>
      <c r="S3" s="301">
        <v>0.55902777777777779</v>
      </c>
      <c r="T3" s="301">
        <v>0.45694444444444443</v>
      </c>
      <c r="U3" s="301">
        <v>0.6</v>
      </c>
      <c r="V3" s="301">
        <v>0.6743055555555556</v>
      </c>
      <c r="W3" s="301">
        <v>0.41875000000000001</v>
      </c>
      <c r="X3" s="301">
        <v>0.47986111111111113</v>
      </c>
      <c r="Y3" s="301">
        <v>0.64374999999999993</v>
      </c>
      <c r="Z3" s="301">
        <v>0.40138888888888885</v>
      </c>
      <c r="AA3" s="301">
        <v>0.36874999999999997</v>
      </c>
      <c r="AB3" s="301">
        <v>0.61736111111111114</v>
      </c>
      <c r="AC3" s="301">
        <v>0.38958333333333334</v>
      </c>
      <c r="AD3" s="301">
        <v>0.43958333333333338</v>
      </c>
      <c r="AE3" s="301">
        <v>0.50208333333333333</v>
      </c>
      <c r="AF3" s="301">
        <v>0.69652777777777775</v>
      </c>
      <c r="AG3" s="302">
        <v>0.69652777777777775</v>
      </c>
      <c r="AH3" s="303"/>
      <c r="AJ3" s="69">
        <f>VLOOKUP(AK3,id!$A:$C,3,0)</f>
        <v>49</v>
      </c>
      <c r="AK3" s="69" t="str">
        <f t="shared" ref="AK3:AK4" si="0">AL3&amp;AM3&amp;AO3</f>
        <v>Tomaszczyk-TiszbeinAlicja1975</v>
      </c>
      <c r="AL3" s="69" t="str">
        <f t="shared" ref="AL3:AL15" si="1">E3</f>
        <v>Tomaszczyk-Tiszbein</v>
      </c>
      <c r="AM3" s="69" t="str">
        <f t="shared" ref="AM3:AM15" si="2">F3</f>
        <v>Alicja</v>
      </c>
      <c r="AN3" s="69" t="str">
        <f t="shared" ref="AN3:AN9" si="3">I3</f>
        <v>Ameba Lisiny</v>
      </c>
      <c r="AO3" s="69">
        <f t="shared" ref="AO3:AO9" si="4">G3</f>
        <v>1975</v>
      </c>
      <c r="AP3" s="69">
        <v>90</v>
      </c>
      <c r="AQ3" s="69"/>
      <c r="AR3" s="69"/>
      <c r="AS3" s="69"/>
      <c r="AT3" s="69"/>
      <c r="AU3" s="69"/>
    </row>
    <row r="4" spans="1:47">
      <c r="A4" s="269">
        <v>32</v>
      </c>
      <c r="B4" s="270"/>
      <c r="C4" s="270">
        <v>2</v>
      </c>
      <c r="D4" s="270">
        <v>3069</v>
      </c>
      <c r="E4" s="304" t="s">
        <v>4151</v>
      </c>
      <c r="F4" s="304" t="s">
        <v>4150</v>
      </c>
      <c r="G4" s="270">
        <v>1980</v>
      </c>
      <c r="H4" s="304" t="s">
        <v>3492</v>
      </c>
      <c r="I4" s="304" t="s">
        <v>4304</v>
      </c>
      <c r="J4" s="270">
        <v>40</v>
      </c>
      <c r="K4" s="270">
        <v>17</v>
      </c>
      <c r="L4" s="270">
        <v>40</v>
      </c>
      <c r="M4" s="305">
        <v>0.36121527777777779</v>
      </c>
      <c r="N4" s="270">
        <v>0</v>
      </c>
      <c r="O4" s="306">
        <v>0.35416666666666669</v>
      </c>
      <c r="P4" s="306">
        <v>0.44791666666666669</v>
      </c>
      <c r="Q4" s="306">
        <v>0.37152777777777773</v>
      </c>
      <c r="R4" s="306">
        <v>0.55347222222222225</v>
      </c>
      <c r="S4" s="306">
        <v>0.53194444444444444</v>
      </c>
      <c r="T4" s="306">
        <v>0.63750000000000007</v>
      </c>
      <c r="U4" s="306">
        <v>0.43055555555555558</v>
      </c>
      <c r="V4" s="306">
        <v>0.38750000000000001</v>
      </c>
      <c r="W4" s="306">
        <v>0.68611111111111101</v>
      </c>
      <c r="X4" s="306">
        <v>0.61736111111111114</v>
      </c>
      <c r="Y4" s="306">
        <v>0.46319444444444446</v>
      </c>
      <c r="Z4" s="306">
        <v>0.5083333333333333</v>
      </c>
      <c r="AA4" s="306">
        <v>0.7006944444444444</v>
      </c>
      <c r="AB4" s="306">
        <v>0.41319444444444442</v>
      </c>
      <c r="AC4" s="306">
        <v>0.4909722222222222</v>
      </c>
      <c r="AD4" s="306">
        <v>0.65555555555555556</v>
      </c>
      <c r="AE4" s="306">
        <v>0.58611111111111114</v>
      </c>
      <c r="AF4" s="306">
        <v>0.71458333333333324</v>
      </c>
      <c r="AG4" s="307">
        <v>0.71527777777777779</v>
      </c>
      <c r="AH4" s="308"/>
      <c r="AJ4" s="69">
        <f>VLOOKUP(AK4,id!$A:$C,3,0)</f>
        <v>504</v>
      </c>
      <c r="AK4" s="69" t="str">
        <f t="shared" si="0"/>
        <v>KreftMirka1980</v>
      </c>
      <c r="AL4" s="69" t="str">
        <f t="shared" si="1"/>
        <v>Kreft</v>
      </c>
      <c r="AM4" s="69" t="str">
        <f t="shared" si="2"/>
        <v>Mirka</v>
      </c>
      <c r="AN4" s="69" t="str">
        <f t="shared" si="3"/>
        <v>RKS MotylaNoga</v>
      </c>
      <c r="AO4" s="69">
        <f t="shared" si="4"/>
        <v>1980</v>
      </c>
      <c r="AP4" s="69">
        <f t="shared" ref="AP4:AP15" si="5">AP3*IF(AT4&lt;1,AT4,IF(AU4&lt;1,AU4,IF(AS4&lt;1,AS4,IF(AR4&lt;1,AR4,1))))</f>
        <v>85.388830145150436</v>
      </c>
      <c r="AQ4" s="69"/>
      <c r="AR4" s="69">
        <f t="shared" ref="AR4:AR15" si="6">M3/M4</f>
        <v>0.94876477939056036</v>
      </c>
      <c r="AS4" s="69">
        <f t="shared" ref="AS4:AS15" si="7">K4/K3</f>
        <v>1</v>
      </c>
      <c r="AT4" s="69">
        <f t="shared" ref="AT4:AT15" si="8">J4/J3</f>
        <v>1</v>
      </c>
      <c r="AU4" s="69">
        <f t="shared" ref="AU4:AU15" si="9">AS4^0.2</f>
        <v>1</v>
      </c>
    </row>
    <row r="5" spans="1:47">
      <c r="A5" s="277">
        <v>47</v>
      </c>
      <c r="B5" s="278"/>
      <c r="C5" s="278">
        <v>3</v>
      </c>
      <c r="D5" s="278">
        <v>3057</v>
      </c>
      <c r="E5" s="299" t="s">
        <v>326</v>
      </c>
      <c r="F5" s="299" t="s">
        <v>327</v>
      </c>
      <c r="G5" s="278">
        <v>1959</v>
      </c>
      <c r="H5" s="299" t="s">
        <v>4964</v>
      </c>
      <c r="I5" s="299" t="s">
        <v>305</v>
      </c>
      <c r="J5" s="278">
        <v>40</v>
      </c>
      <c r="K5" s="278">
        <v>17</v>
      </c>
      <c r="L5" s="278">
        <v>40</v>
      </c>
      <c r="M5" s="300">
        <v>0.3883449074074074</v>
      </c>
      <c r="N5" s="278">
        <v>0</v>
      </c>
      <c r="O5" s="301">
        <v>0.35416666666666669</v>
      </c>
      <c r="P5" s="301">
        <v>0.61041666666666672</v>
      </c>
      <c r="Q5" s="301">
        <v>0.69513888888888886</v>
      </c>
      <c r="R5" s="301">
        <v>0.56874999999999998</v>
      </c>
      <c r="S5" s="301">
        <v>0.58819444444444446</v>
      </c>
      <c r="T5" s="301">
        <v>0.47291666666666665</v>
      </c>
      <c r="U5" s="301">
        <v>0.6333333333333333</v>
      </c>
      <c r="V5" s="301">
        <v>0.71666666666666667</v>
      </c>
      <c r="W5" s="301">
        <v>0.42708333333333331</v>
      </c>
      <c r="X5" s="301">
        <v>0.49027777777777781</v>
      </c>
      <c r="Y5" s="301">
        <v>0.6777777777777777</v>
      </c>
      <c r="Z5" s="301">
        <v>0.40833333333333338</v>
      </c>
      <c r="AA5" s="301">
        <v>0.37083333333333335</v>
      </c>
      <c r="AB5" s="301">
        <v>0.65555555555555556</v>
      </c>
      <c r="AC5" s="301">
        <v>0.38750000000000001</v>
      </c>
      <c r="AD5" s="301">
        <v>0.45347222222222222</v>
      </c>
      <c r="AE5" s="301">
        <v>0.51458333333333328</v>
      </c>
      <c r="AF5" s="301">
        <v>0.7416666666666667</v>
      </c>
      <c r="AG5" s="302">
        <v>0.74236111111111114</v>
      </c>
      <c r="AH5" s="303"/>
      <c r="AJ5" s="69">
        <f>VLOOKUP(AK5,id!$A:$C,3,0)</f>
        <v>54</v>
      </c>
      <c r="AK5" s="69" t="str">
        <f t="shared" ref="AK5:AK9" si="10">AL5&amp;AM5&amp;AO5</f>
        <v>KoniecznaKrystyna1959</v>
      </c>
      <c r="AL5" s="69" t="str">
        <f t="shared" si="1"/>
        <v>Konieczna</v>
      </c>
      <c r="AM5" s="69" t="str">
        <f t="shared" si="2"/>
        <v>Krystyna</v>
      </c>
      <c r="AN5" s="69" t="str">
        <f t="shared" si="3"/>
        <v>Grupa Rowerowa Lipka</v>
      </c>
      <c r="AO5" s="69">
        <f t="shared" si="4"/>
        <v>1959</v>
      </c>
      <c r="AP5" s="69">
        <f t="shared" si="5"/>
        <v>79.423598485977408</v>
      </c>
      <c r="AQ5" s="69"/>
      <c r="AR5" s="69">
        <f t="shared" si="6"/>
        <v>0.93014037492921653</v>
      </c>
      <c r="AS5" s="69">
        <f t="shared" si="7"/>
        <v>1</v>
      </c>
      <c r="AT5" s="69">
        <f t="shared" si="8"/>
        <v>1</v>
      </c>
      <c r="AU5" s="69">
        <f t="shared" si="9"/>
        <v>1</v>
      </c>
    </row>
    <row r="6" spans="1:47">
      <c r="A6" s="269">
        <v>48</v>
      </c>
      <c r="B6" s="270"/>
      <c r="C6" s="270">
        <v>4</v>
      </c>
      <c r="D6" s="270">
        <v>3151</v>
      </c>
      <c r="E6" s="304" t="s">
        <v>580</v>
      </c>
      <c r="F6" s="304" t="s">
        <v>579</v>
      </c>
      <c r="G6" s="270">
        <v>1982</v>
      </c>
      <c r="H6" s="304" t="s">
        <v>3431</v>
      </c>
      <c r="I6" s="304" t="s">
        <v>5281</v>
      </c>
      <c r="J6" s="270">
        <v>40</v>
      </c>
      <c r="K6" s="270">
        <v>17</v>
      </c>
      <c r="L6" s="270">
        <v>40</v>
      </c>
      <c r="M6" s="305">
        <v>0.39187499999999997</v>
      </c>
      <c r="N6" s="270">
        <v>0</v>
      </c>
      <c r="O6" s="306">
        <v>0.35416666666666669</v>
      </c>
      <c r="P6" s="306">
        <v>0.64583333333333337</v>
      </c>
      <c r="Q6" s="306">
        <v>0.73125000000000007</v>
      </c>
      <c r="R6" s="306">
        <v>0.5854166666666667</v>
      </c>
      <c r="S6" s="306">
        <v>0.44027777777777777</v>
      </c>
      <c r="T6" s="306">
        <v>0.48194444444444445</v>
      </c>
      <c r="U6" s="306">
        <v>0.62083333333333335</v>
      </c>
      <c r="V6" s="306">
        <v>0.71527777777777779</v>
      </c>
      <c r="W6" s="306">
        <v>0.42499999999999999</v>
      </c>
      <c r="X6" s="306">
        <v>0.51250000000000007</v>
      </c>
      <c r="Y6" s="306">
        <v>0.66041666666666665</v>
      </c>
      <c r="Z6" s="306">
        <v>0.4069444444444445</v>
      </c>
      <c r="AA6" s="306">
        <v>0.37222222222222223</v>
      </c>
      <c r="AB6" s="306">
        <v>0.68680555555555556</v>
      </c>
      <c r="AC6" s="306">
        <v>0.39097222222222222</v>
      </c>
      <c r="AD6" s="306">
        <v>0.46249999999999997</v>
      </c>
      <c r="AE6" s="306">
        <v>0.53888888888888886</v>
      </c>
      <c r="AF6" s="306">
        <v>0.74513888888888891</v>
      </c>
      <c r="AG6" s="307">
        <v>0.74583333333333324</v>
      </c>
      <c r="AH6" s="308"/>
      <c r="AJ6" s="69">
        <f>VLOOKUP(AK6,id!$A:$C,3,0)</f>
        <v>505</v>
      </c>
      <c r="AK6" s="69" t="str">
        <f t="shared" si="10"/>
        <v>ŚlósarczykDominika1982</v>
      </c>
      <c r="AL6" s="69" t="str">
        <f t="shared" si="1"/>
        <v>Ślósarczyk</v>
      </c>
      <c r="AM6" s="69" t="str">
        <f t="shared" si="2"/>
        <v>Dominika</v>
      </c>
      <c r="AN6" s="69" t="str">
        <f t="shared" si="3"/>
        <v>Trolino</v>
      </c>
      <c r="AO6" s="69">
        <f t="shared" si="4"/>
        <v>1982</v>
      </c>
      <c r="AP6" s="69">
        <f t="shared" si="5"/>
        <v>78.708133971291872</v>
      </c>
      <c r="AQ6" s="69"/>
      <c r="AR6" s="69">
        <f t="shared" si="6"/>
        <v>0.99099178923740328</v>
      </c>
      <c r="AS6" s="69">
        <f t="shared" si="7"/>
        <v>1</v>
      </c>
      <c r="AT6" s="69">
        <f t="shared" si="8"/>
        <v>1</v>
      </c>
      <c r="AU6" s="69">
        <f t="shared" si="9"/>
        <v>1</v>
      </c>
    </row>
    <row r="7" spans="1:47">
      <c r="A7" s="277">
        <v>49</v>
      </c>
      <c r="B7" s="278"/>
      <c r="C7" s="278">
        <v>5</v>
      </c>
      <c r="D7" s="278">
        <v>3077</v>
      </c>
      <c r="E7" s="299" t="s">
        <v>5282</v>
      </c>
      <c r="F7" s="299" t="s">
        <v>458</v>
      </c>
      <c r="G7" s="278">
        <v>1978</v>
      </c>
      <c r="H7" s="299" t="s">
        <v>249</v>
      </c>
      <c r="I7" s="299"/>
      <c r="J7" s="278">
        <v>40</v>
      </c>
      <c r="K7" s="278">
        <v>17</v>
      </c>
      <c r="L7" s="278">
        <v>40</v>
      </c>
      <c r="M7" s="300">
        <v>0.39355324074074072</v>
      </c>
      <c r="N7" s="278">
        <v>0</v>
      </c>
      <c r="O7" s="301">
        <v>0.35416666666666669</v>
      </c>
      <c r="P7" s="301">
        <v>0.63124999999999998</v>
      </c>
      <c r="Q7" s="301">
        <v>0.3666666666666667</v>
      </c>
      <c r="R7" s="301">
        <v>0.45694444444444443</v>
      </c>
      <c r="S7" s="301">
        <v>0.61111111111111105</v>
      </c>
      <c r="T7" s="301">
        <v>0.56041666666666667</v>
      </c>
      <c r="U7" s="301">
        <v>0.43055555555555558</v>
      </c>
      <c r="V7" s="301">
        <v>0.38055555555555554</v>
      </c>
      <c r="W7" s="301">
        <v>0.70972222222222225</v>
      </c>
      <c r="X7" s="301">
        <v>0.54027777777777775</v>
      </c>
      <c r="Y7" s="301">
        <v>0.64722222222222225</v>
      </c>
      <c r="Z7" s="301">
        <v>0.66805555555555562</v>
      </c>
      <c r="AA7" s="301">
        <v>0.72916666666666663</v>
      </c>
      <c r="AB7" s="301">
        <v>0.4069444444444445</v>
      </c>
      <c r="AC7" s="301">
        <v>0.68402777777777779</v>
      </c>
      <c r="AD7" s="301">
        <v>0.58194444444444449</v>
      </c>
      <c r="AE7" s="301">
        <v>0.48958333333333331</v>
      </c>
      <c r="AF7" s="301">
        <v>0.74722222222222223</v>
      </c>
      <c r="AG7" s="302">
        <v>0.74722222222222223</v>
      </c>
      <c r="AH7" s="303"/>
      <c r="AJ7" s="69">
        <f>VLOOKUP(AK7,id!$A:$C,3,0)</f>
        <v>506</v>
      </c>
      <c r="AK7" s="69" t="str">
        <f t="shared" si="10"/>
        <v>Kwiatkowska-SiochEdyta1978</v>
      </c>
      <c r="AL7" s="69" t="str">
        <f t="shared" si="1"/>
        <v>Kwiatkowska-Sioch</v>
      </c>
      <c r="AM7" s="69" t="str">
        <f t="shared" si="2"/>
        <v>Edyta</v>
      </c>
      <c r="AN7" s="69">
        <f t="shared" si="3"/>
        <v>0</v>
      </c>
      <c r="AO7" s="69">
        <f t="shared" si="4"/>
        <v>1978</v>
      </c>
      <c r="AP7" s="69">
        <f t="shared" si="5"/>
        <v>78.37249654442256</v>
      </c>
      <c r="AQ7" s="69"/>
      <c r="AR7" s="69">
        <f t="shared" si="6"/>
        <v>0.99573567038202515</v>
      </c>
      <c r="AS7" s="69">
        <f t="shared" si="7"/>
        <v>1</v>
      </c>
      <c r="AT7" s="69">
        <f t="shared" si="8"/>
        <v>1</v>
      </c>
      <c r="AU7" s="69">
        <f t="shared" si="9"/>
        <v>1</v>
      </c>
    </row>
    <row r="8" spans="1:47">
      <c r="A8" s="277">
        <v>69</v>
      </c>
      <c r="B8" s="278"/>
      <c r="C8" s="278">
        <v>6</v>
      </c>
      <c r="D8" s="278">
        <v>3160</v>
      </c>
      <c r="E8" s="299" t="s">
        <v>1009</v>
      </c>
      <c r="F8" s="299" t="s">
        <v>1010</v>
      </c>
      <c r="G8" s="278">
        <v>1979</v>
      </c>
      <c r="H8" s="299" t="s">
        <v>3431</v>
      </c>
      <c r="I8" s="299"/>
      <c r="J8" s="278">
        <v>40</v>
      </c>
      <c r="K8" s="278">
        <v>16</v>
      </c>
      <c r="L8" s="278">
        <v>40</v>
      </c>
      <c r="M8" s="300">
        <v>0.37769675925925927</v>
      </c>
      <c r="N8" s="278">
        <v>0</v>
      </c>
      <c r="O8" s="301">
        <v>0.35416666666666669</v>
      </c>
      <c r="P8" s="301">
        <v>0.6743055555555556</v>
      </c>
      <c r="Q8" s="301">
        <v>0.65347222222222223</v>
      </c>
      <c r="R8" s="301">
        <v>0.55277777777777781</v>
      </c>
      <c r="S8" s="301">
        <v>0.53125</v>
      </c>
      <c r="T8" s="301">
        <v>0.4291666666666667</v>
      </c>
      <c r="U8" s="301">
        <v>0.58402777777777781</v>
      </c>
      <c r="V8" s="301">
        <v>0.63541666666666663</v>
      </c>
      <c r="W8" s="301">
        <v>0.38819444444444445</v>
      </c>
      <c r="X8" s="301">
        <v>0.4513888888888889</v>
      </c>
      <c r="Y8" s="301">
        <v>0.66597222222222219</v>
      </c>
      <c r="Z8" s="301">
        <v>0.69444444444444453</v>
      </c>
      <c r="AA8" s="301">
        <v>0.375</v>
      </c>
      <c r="AB8" s="301">
        <v>0.60347222222222219</v>
      </c>
      <c r="AC8" s="301">
        <v>0.71319444444444446</v>
      </c>
      <c r="AD8" s="301">
        <v>0.40902777777777777</v>
      </c>
      <c r="AE8" s="301">
        <v>0.47847222222222219</v>
      </c>
      <c r="AF8" s="301"/>
      <c r="AG8" s="302">
        <v>0.73125000000000007</v>
      </c>
      <c r="AH8" s="303"/>
      <c r="AJ8" s="69">
        <f>VLOOKUP(AK8,id!$A:$C,3,0)</f>
        <v>507</v>
      </c>
      <c r="AK8" s="69" t="str">
        <f t="shared" si="10"/>
        <v>UrbanIzabela1979</v>
      </c>
      <c r="AL8" s="69" t="str">
        <f t="shared" si="1"/>
        <v>Urban</v>
      </c>
      <c r="AM8" s="69" t="str">
        <f t="shared" si="2"/>
        <v>Izabela</v>
      </c>
      <c r="AN8" s="69">
        <f t="shared" si="3"/>
        <v>0</v>
      </c>
      <c r="AO8" s="69">
        <f t="shared" si="4"/>
        <v>1979</v>
      </c>
      <c r="AP8" s="69">
        <f t="shared" si="5"/>
        <v>77.427973657404209</v>
      </c>
      <c r="AQ8" s="69"/>
      <c r="AR8" s="69">
        <f t="shared" si="6"/>
        <v>1.0419820427174944</v>
      </c>
      <c r="AS8" s="69">
        <f t="shared" si="7"/>
        <v>0.94117647058823528</v>
      </c>
      <c r="AT8" s="69">
        <f t="shared" si="8"/>
        <v>1</v>
      </c>
      <c r="AU8" s="69">
        <f t="shared" si="9"/>
        <v>0.98794828634196963</v>
      </c>
    </row>
    <row r="9" spans="1:47">
      <c r="A9" s="277">
        <v>89</v>
      </c>
      <c r="B9" s="278"/>
      <c r="C9" s="278">
        <v>7</v>
      </c>
      <c r="D9" s="278">
        <v>3084</v>
      </c>
      <c r="E9" s="299" t="s">
        <v>4246</v>
      </c>
      <c r="F9" s="299" t="s">
        <v>4245</v>
      </c>
      <c r="G9" s="278">
        <v>1992</v>
      </c>
      <c r="H9" s="299" t="s">
        <v>5283</v>
      </c>
      <c r="I9" s="299" t="s">
        <v>5284</v>
      </c>
      <c r="J9" s="278">
        <v>36</v>
      </c>
      <c r="K9" s="278">
        <v>17</v>
      </c>
      <c r="L9" s="278">
        <v>40</v>
      </c>
      <c r="M9" s="300">
        <v>0.41923611111111114</v>
      </c>
      <c r="N9" s="278">
        <v>4</v>
      </c>
      <c r="O9" s="301">
        <v>0.35416666666666669</v>
      </c>
      <c r="P9" s="301">
        <v>0.6020833333333333</v>
      </c>
      <c r="Q9" s="301">
        <v>0.7284722222222223</v>
      </c>
      <c r="R9" s="301">
        <v>0.54166666666666663</v>
      </c>
      <c r="S9" s="301">
        <v>0.56180555555555556</v>
      </c>
      <c r="T9" s="301">
        <v>0.45833333333333331</v>
      </c>
      <c r="U9" s="301">
        <v>0.62847222222222221</v>
      </c>
      <c r="V9" s="301">
        <v>0.75277777777777777</v>
      </c>
      <c r="W9" s="301">
        <v>0.4145833333333333</v>
      </c>
      <c r="X9" s="301">
        <v>0.48055555555555557</v>
      </c>
      <c r="Y9" s="301">
        <v>0.71319444444444446</v>
      </c>
      <c r="Z9" s="301">
        <v>0.59166666666666667</v>
      </c>
      <c r="AA9" s="301">
        <v>0.37083333333333335</v>
      </c>
      <c r="AB9" s="301">
        <v>0.68680555555555556</v>
      </c>
      <c r="AC9" s="301">
        <v>0.39652777777777781</v>
      </c>
      <c r="AD9" s="301">
        <v>0.43888888888888888</v>
      </c>
      <c r="AE9" s="301">
        <v>0.50347222222222221</v>
      </c>
      <c r="AF9" s="301">
        <v>0.7729166666666667</v>
      </c>
      <c r="AG9" s="302">
        <v>0.7729166666666667</v>
      </c>
      <c r="AH9" s="303"/>
      <c r="AJ9" s="69">
        <f>VLOOKUP(AK9,id!$A:$C,3,0)</f>
        <v>508</v>
      </c>
      <c r="AK9" s="69" t="str">
        <f t="shared" si="10"/>
        <v>LilaPatrycja1992</v>
      </c>
      <c r="AL9" s="69" t="str">
        <f t="shared" si="1"/>
        <v>Lila</v>
      </c>
      <c r="AM9" s="69" t="str">
        <f t="shared" si="2"/>
        <v>Patrycja</v>
      </c>
      <c r="AN9" s="69" t="str">
        <f t="shared" si="3"/>
        <v>pożeracze ciaskuff</v>
      </c>
      <c r="AO9" s="69">
        <f t="shared" si="4"/>
        <v>1992</v>
      </c>
      <c r="AP9" s="69">
        <f t="shared" si="5"/>
        <v>69.685176291663794</v>
      </c>
      <c r="AQ9" s="69"/>
      <c r="AR9" s="69">
        <f t="shared" si="6"/>
        <v>0.90091657004030701</v>
      </c>
      <c r="AS9" s="69">
        <f t="shared" si="7"/>
        <v>1.0625</v>
      </c>
      <c r="AT9" s="69">
        <f t="shared" si="8"/>
        <v>0.9</v>
      </c>
      <c r="AU9" s="69">
        <f t="shared" si="9"/>
        <v>1.0121987292499426</v>
      </c>
    </row>
    <row r="10" spans="1:47">
      <c r="A10" s="277">
        <v>107</v>
      </c>
      <c r="B10" s="278"/>
      <c r="C10" s="278">
        <v>8</v>
      </c>
      <c r="D10" s="278">
        <v>3035</v>
      </c>
      <c r="E10" s="299" t="s">
        <v>5198</v>
      </c>
      <c r="F10" s="299" t="s">
        <v>1325</v>
      </c>
      <c r="G10" s="278">
        <v>1976</v>
      </c>
      <c r="H10" s="299" t="s">
        <v>3510</v>
      </c>
      <c r="I10" s="299"/>
      <c r="J10" s="278">
        <v>34</v>
      </c>
      <c r="K10" s="278">
        <v>12</v>
      </c>
      <c r="L10" s="278">
        <v>34</v>
      </c>
      <c r="M10" s="300">
        <v>0.39637731481481481</v>
      </c>
      <c r="N10" s="278">
        <v>0</v>
      </c>
      <c r="O10" s="301">
        <v>0.35416666666666669</v>
      </c>
      <c r="P10" s="301"/>
      <c r="Q10" s="301"/>
      <c r="R10" s="301"/>
      <c r="S10" s="301"/>
      <c r="T10" s="301">
        <v>0.4770833333333333</v>
      </c>
      <c r="U10" s="301"/>
      <c r="V10" s="301">
        <v>0.72152777777777777</v>
      </c>
      <c r="W10" s="301">
        <v>0.40277777777777773</v>
      </c>
      <c r="X10" s="301">
        <v>0.49791666666666662</v>
      </c>
      <c r="Y10" s="301">
        <v>0.6694444444444444</v>
      </c>
      <c r="Z10" s="301">
        <v>0.62222222222222223</v>
      </c>
      <c r="AA10" s="301">
        <v>0.38125000000000003</v>
      </c>
      <c r="AB10" s="301">
        <v>0.69791666666666663</v>
      </c>
      <c r="AC10" s="301">
        <v>0.64583333333333337</v>
      </c>
      <c r="AD10" s="301">
        <v>0.43124999999999997</v>
      </c>
      <c r="AE10" s="301">
        <v>0.54236111111111118</v>
      </c>
      <c r="AF10" s="301">
        <v>0.75</v>
      </c>
      <c r="AG10" s="302">
        <v>0.75</v>
      </c>
      <c r="AH10" s="303"/>
      <c r="AJ10" s="69">
        <f>VLOOKUP(AK10,id!$A:$C,3,0)</f>
        <v>279</v>
      </c>
      <c r="AK10" s="69" t="str">
        <f t="shared" ref="AK10:AK15" si="11">AL10&amp;AM10&amp;AO10</f>
        <v>GostkiewiczMarzena1976</v>
      </c>
      <c r="AL10" s="69" t="str">
        <f t="shared" si="1"/>
        <v>Gostkiewicz</v>
      </c>
      <c r="AM10" s="69" t="str">
        <f t="shared" si="2"/>
        <v>Marzena</v>
      </c>
      <c r="AN10" s="69">
        <f t="shared" ref="AN10:AN15" si="12">I10</f>
        <v>0</v>
      </c>
      <c r="AO10" s="69">
        <f t="shared" ref="AO10:AO15" si="13">G10</f>
        <v>1976</v>
      </c>
      <c r="AP10" s="69">
        <f t="shared" si="5"/>
        <v>65.813777608793586</v>
      </c>
      <c r="AQ10" s="69"/>
      <c r="AR10" s="69">
        <f t="shared" si="6"/>
        <v>1.0576692849008673</v>
      </c>
      <c r="AS10" s="69">
        <f t="shared" si="7"/>
        <v>0.70588235294117652</v>
      </c>
      <c r="AT10" s="69">
        <f t="shared" si="8"/>
        <v>0.94444444444444442</v>
      </c>
      <c r="AU10" s="69">
        <f t="shared" si="9"/>
        <v>0.93270963894065329</v>
      </c>
    </row>
    <row r="11" spans="1:47">
      <c r="A11" s="277">
        <v>137</v>
      </c>
      <c r="B11" s="278"/>
      <c r="C11" s="278">
        <v>9</v>
      </c>
      <c r="D11" s="278">
        <v>3079</v>
      </c>
      <c r="E11" s="299" t="s">
        <v>3842</v>
      </c>
      <c r="F11" s="299" t="s">
        <v>227</v>
      </c>
      <c r="G11" s="278">
        <v>1983</v>
      </c>
      <c r="H11" s="299" t="s">
        <v>4747</v>
      </c>
      <c r="I11" s="299" t="s">
        <v>3841</v>
      </c>
      <c r="J11" s="278">
        <v>30</v>
      </c>
      <c r="K11" s="278">
        <v>14</v>
      </c>
      <c r="L11" s="278">
        <v>32</v>
      </c>
      <c r="M11" s="300">
        <v>0.41741898148148149</v>
      </c>
      <c r="N11" s="278">
        <v>2</v>
      </c>
      <c r="O11" s="301">
        <v>0.35416666666666669</v>
      </c>
      <c r="P11" s="301">
        <v>0.6958333333333333</v>
      </c>
      <c r="Q11" s="301">
        <v>0.75347222222222221</v>
      </c>
      <c r="R11" s="301">
        <v>0.65972222222222221</v>
      </c>
      <c r="S11" s="301">
        <v>0.4680555555555555</v>
      </c>
      <c r="T11" s="301">
        <v>0.51666666666666672</v>
      </c>
      <c r="U11" s="301"/>
      <c r="V11" s="301"/>
      <c r="W11" s="301">
        <v>0.44722222222222219</v>
      </c>
      <c r="X11" s="301">
        <v>0.55486111111111114</v>
      </c>
      <c r="Y11" s="301">
        <v>0.73749999999999993</v>
      </c>
      <c r="Z11" s="301">
        <v>0.42499999999999999</v>
      </c>
      <c r="AA11" s="301">
        <v>0.37361111111111112</v>
      </c>
      <c r="AB11" s="301"/>
      <c r="AC11" s="301">
        <v>0.39652777777777781</v>
      </c>
      <c r="AD11" s="301">
        <v>0.48958333333333331</v>
      </c>
      <c r="AE11" s="301">
        <v>0.58472222222222225</v>
      </c>
      <c r="AF11" s="301">
        <v>0.77083333333333337</v>
      </c>
      <c r="AG11" s="302">
        <v>0.7715277777777777</v>
      </c>
      <c r="AH11" s="303"/>
      <c r="AJ11" s="69">
        <f>VLOOKUP(AK11,id!$A:$C,3,0)</f>
        <v>509</v>
      </c>
      <c r="AK11" s="69" t="str">
        <f t="shared" si="11"/>
        <v>LewandowskaAgata1983</v>
      </c>
      <c r="AL11" s="69" t="str">
        <f t="shared" si="1"/>
        <v>Lewandowska</v>
      </c>
      <c r="AM11" s="69" t="str">
        <f t="shared" si="2"/>
        <v>Agata</v>
      </c>
      <c r="AN11" s="69" t="str">
        <f t="shared" si="12"/>
        <v>Pędzące Żółwie</v>
      </c>
      <c r="AO11" s="69">
        <f t="shared" si="13"/>
        <v>1983</v>
      </c>
      <c r="AP11" s="69">
        <f t="shared" si="5"/>
        <v>58.070980243053164</v>
      </c>
      <c r="AQ11" s="69"/>
      <c r="AR11" s="69">
        <f t="shared" si="6"/>
        <v>0.94959101622071262</v>
      </c>
      <c r="AS11" s="69">
        <f t="shared" si="7"/>
        <v>1.1666666666666667</v>
      </c>
      <c r="AT11" s="69">
        <f t="shared" si="8"/>
        <v>0.88235294117647056</v>
      </c>
      <c r="AU11" s="69">
        <f t="shared" si="9"/>
        <v>1.0313103064775451</v>
      </c>
    </row>
    <row r="12" spans="1:47">
      <c r="A12" s="277">
        <v>157</v>
      </c>
      <c r="B12" s="278"/>
      <c r="C12" s="278">
        <v>10</v>
      </c>
      <c r="D12" s="278">
        <v>3059</v>
      </c>
      <c r="E12" s="299" t="s">
        <v>5285</v>
      </c>
      <c r="F12" s="299" t="s">
        <v>763</v>
      </c>
      <c r="G12" s="278">
        <v>1984</v>
      </c>
      <c r="H12" s="299" t="s">
        <v>3431</v>
      </c>
      <c r="I12" s="299" t="s">
        <v>5286</v>
      </c>
      <c r="J12" s="278">
        <v>24</v>
      </c>
      <c r="K12" s="278">
        <v>11</v>
      </c>
      <c r="L12" s="278">
        <v>24</v>
      </c>
      <c r="M12" s="300">
        <v>0.39525462962962959</v>
      </c>
      <c r="N12" s="278">
        <v>0</v>
      </c>
      <c r="O12" s="301">
        <v>0.35416666666666669</v>
      </c>
      <c r="P12" s="301">
        <v>0.65138888888888891</v>
      </c>
      <c r="Q12" s="301">
        <v>0.6972222222222223</v>
      </c>
      <c r="R12" s="301"/>
      <c r="S12" s="301">
        <v>0.6020833333333333</v>
      </c>
      <c r="T12" s="301"/>
      <c r="U12" s="301"/>
      <c r="V12" s="301">
        <v>0.72222222222222221</v>
      </c>
      <c r="W12" s="301">
        <v>0.45833333333333331</v>
      </c>
      <c r="X12" s="301">
        <v>0.54375000000000007</v>
      </c>
      <c r="Y12" s="301">
        <v>0.6791666666666667</v>
      </c>
      <c r="Z12" s="301"/>
      <c r="AA12" s="301">
        <v>0.37777777777777777</v>
      </c>
      <c r="AB12" s="301"/>
      <c r="AC12" s="301">
        <v>0.42430555555555555</v>
      </c>
      <c r="AD12" s="301">
        <v>0.50277777777777777</v>
      </c>
      <c r="AE12" s="301"/>
      <c r="AF12" s="301">
        <v>0.74861111111111101</v>
      </c>
      <c r="AG12" s="302">
        <v>0.74930555555555556</v>
      </c>
      <c r="AH12" s="303"/>
      <c r="AJ12" s="69">
        <f>VLOOKUP(AK12,id!$A:$C,3,0)</f>
        <v>510</v>
      </c>
      <c r="AK12" s="69" t="str">
        <f t="shared" si="11"/>
        <v>KorniahoKatarzyna1984</v>
      </c>
      <c r="AL12" s="69" t="str">
        <f t="shared" si="1"/>
        <v>Korniaho</v>
      </c>
      <c r="AM12" s="69" t="str">
        <f t="shared" si="2"/>
        <v>Katarzyna</v>
      </c>
      <c r="AN12" s="69" t="str">
        <f t="shared" si="12"/>
        <v>Bysewo Kolor</v>
      </c>
      <c r="AO12" s="69">
        <f t="shared" si="13"/>
        <v>1984</v>
      </c>
      <c r="AP12" s="69">
        <f t="shared" si="5"/>
        <v>46.456784194442534</v>
      </c>
      <c r="AQ12" s="69"/>
      <c r="AR12" s="69">
        <f t="shared" si="6"/>
        <v>1.0560761346998537</v>
      </c>
      <c r="AS12" s="69">
        <f t="shared" si="7"/>
        <v>0.7857142857142857</v>
      </c>
      <c r="AT12" s="69">
        <f t="shared" si="8"/>
        <v>0.8</v>
      </c>
      <c r="AU12" s="69">
        <f t="shared" si="9"/>
        <v>0.95291229369435537</v>
      </c>
    </row>
    <row r="13" spans="1:47">
      <c r="A13" s="277">
        <v>159</v>
      </c>
      <c r="B13" s="278"/>
      <c r="C13" s="278">
        <v>11</v>
      </c>
      <c r="D13" s="278">
        <v>3094</v>
      </c>
      <c r="E13" s="299" t="s">
        <v>5287</v>
      </c>
      <c r="F13" s="299" t="s">
        <v>1757</v>
      </c>
      <c r="G13" s="278">
        <v>1983</v>
      </c>
      <c r="H13" s="299" t="s">
        <v>3431</v>
      </c>
      <c r="I13" s="299" t="s">
        <v>5286</v>
      </c>
      <c r="J13" s="278">
        <v>24</v>
      </c>
      <c r="K13" s="278">
        <v>11</v>
      </c>
      <c r="L13" s="278">
        <v>24</v>
      </c>
      <c r="M13" s="300">
        <v>0.39561342592592591</v>
      </c>
      <c r="N13" s="278">
        <v>0</v>
      </c>
      <c r="O13" s="301">
        <v>0.35416666666666669</v>
      </c>
      <c r="P13" s="301">
        <v>0.65138888888888891</v>
      </c>
      <c r="Q13" s="301">
        <v>0.69861111111111107</v>
      </c>
      <c r="R13" s="301"/>
      <c r="S13" s="301">
        <v>0.6020833333333333</v>
      </c>
      <c r="T13" s="301"/>
      <c r="U13" s="301"/>
      <c r="V13" s="301">
        <v>0.72222222222222221</v>
      </c>
      <c r="W13" s="301">
        <v>0.45833333333333331</v>
      </c>
      <c r="X13" s="301">
        <v>0.5395833333333333</v>
      </c>
      <c r="Y13" s="301">
        <v>0.67986111111111114</v>
      </c>
      <c r="Z13" s="301"/>
      <c r="AA13" s="301">
        <v>0.37777777777777777</v>
      </c>
      <c r="AB13" s="301"/>
      <c r="AC13" s="301">
        <v>0.4236111111111111</v>
      </c>
      <c r="AD13" s="301">
        <v>0.49722222222222223</v>
      </c>
      <c r="AE13" s="301"/>
      <c r="AF13" s="301">
        <v>0.74930555555555556</v>
      </c>
      <c r="AG13" s="302">
        <v>0.74930555555555556</v>
      </c>
      <c r="AH13" s="303"/>
      <c r="AJ13" s="69">
        <f>VLOOKUP(AK13,id!$A:$C,3,0)</f>
        <v>511</v>
      </c>
      <c r="AK13" s="69" t="str">
        <f t="shared" si="11"/>
        <v>MichałekEwelina1983</v>
      </c>
      <c r="AL13" s="69" t="str">
        <f t="shared" si="1"/>
        <v>Michałek</v>
      </c>
      <c r="AM13" s="69" t="str">
        <f t="shared" si="2"/>
        <v>Ewelina</v>
      </c>
      <c r="AN13" s="69" t="str">
        <f t="shared" si="12"/>
        <v>Bysewo Kolor</v>
      </c>
      <c r="AO13" s="69">
        <f t="shared" si="13"/>
        <v>1983</v>
      </c>
      <c r="AP13" s="69">
        <f t="shared" si="5"/>
        <v>46.414650836435811</v>
      </c>
      <c r="AQ13" s="69"/>
      <c r="AR13" s="69">
        <f t="shared" si="6"/>
        <v>0.99909306339779402</v>
      </c>
      <c r="AS13" s="69">
        <f t="shared" si="7"/>
        <v>1</v>
      </c>
      <c r="AT13" s="69">
        <f t="shared" si="8"/>
        <v>1</v>
      </c>
      <c r="AU13" s="69">
        <f t="shared" si="9"/>
        <v>1</v>
      </c>
    </row>
    <row r="14" spans="1:47">
      <c r="A14" s="269">
        <v>164</v>
      </c>
      <c r="B14" s="270"/>
      <c r="C14" s="270">
        <v>12</v>
      </c>
      <c r="D14" s="270">
        <v>3134</v>
      </c>
      <c r="E14" s="304" t="s">
        <v>5288</v>
      </c>
      <c r="F14" s="304" t="s">
        <v>482</v>
      </c>
      <c r="G14" s="270">
        <v>1976</v>
      </c>
      <c r="H14" s="304" t="s">
        <v>3431</v>
      </c>
      <c r="I14" s="304"/>
      <c r="J14" s="270">
        <v>24</v>
      </c>
      <c r="K14" s="270">
        <v>11</v>
      </c>
      <c r="L14" s="270">
        <v>24</v>
      </c>
      <c r="M14" s="305">
        <v>0.39934027777777775</v>
      </c>
      <c r="N14" s="270">
        <v>0</v>
      </c>
      <c r="O14" s="306">
        <v>0.35416666666666669</v>
      </c>
      <c r="P14" s="306">
        <v>0.46249999999999997</v>
      </c>
      <c r="Q14" s="306"/>
      <c r="R14" s="306">
        <v>0.49791666666666662</v>
      </c>
      <c r="S14" s="306">
        <v>0.69444444444444453</v>
      </c>
      <c r="T14" s="306">
        <v>0.62152777777777779</v>
      </c>
      <c r="U14" s="306"/>
      <c r="V14" s="306">
        <v>0.38055555555555554</v>
      </c>
      <c r="W14" s="306">
        <v>0.72986111111111107</v>
      </c>
      <c r="X14" s="306">
        <v>0.58472222222222225</v>
      </c>
      <c r="Y14" s="306"/>
      <c r="Z14" s="306"/>
      <c r="AA14" s="306"/>
      <c r="AB14" s="306">
        <v>0.4145833333333333</v>
      </c>
      <c r="AC14" s="306"/>
      <c r="AD14" s="306">
        <v>0.6430555555555556</v>
      </c>
      <c r="AE14" s="306">
        <v>0.53680555555555554</v>
      </c>
      <c r="AF14" s="306">
        <v>0.75277777777777777</v>
      </c>
      <c r="AG14" s="307">
        <v>0.75347222222222221</v>
      </c>
      <c r="AH14" s="308"/>
      <c r="AJ14" s="69">
        <f>VLOOKUP(AK14,id!$A:$C,3,0)</f>
        <v>512</v>
      </c>
      <c r="AK14" s="69" t="str">
        <f t="shared" si="11"/>
        <v>SkowrońskaBeata1976</v>
      </c>
      <c r="AL14" s="69" t="str">
        <f t="shared" si="1"/>
        <v>Skowrońska</v>
      </c>
      <c r="AM14" s="69" t="str">
        <f t="shared" si="2"/>
        <v>Beata</v>
      </c>
      <c r="AN14" s="69">
        <f t="shared" si="12"/>
        <v>0</v>
      </c>
      <c r="AO14" s="69">
        <f t="shared" si="13"/>
        <v>1976</v>
      </c>
      <c r="AP14" s="69">
        <f t="shared" si="5"/>
        <v>45.98148509521527</v>
      </c>
      <c r="AQ14" s="69"/>
      <c r="AR14" s="69">
        <f t="shared" si="6"/>
        <v>0.99066747819030232</v>
      </c>
      <c r="AS14" s="69">
        <f t="shared" si="7"/>
        <v>1</v>
      </c>
      <c r="AT14" s="69">
        <f t="shared" si="8"/>
        <v>1</v>
      </c>
      <c r="AU14" s="69">
        <f t="shared" si="9"/>
        <v>1</v>
      </c>
    </row>
    <row r="15" spans="1:47">
      <c r="A15" s="277">
        <v>165</v>
      </c>
      <c r="B15" s="278"/>
      <c r="C15" s="278">
        <v>13</v>
      </c>
      <c r="D15" s="278">
        <v>3019</v>
      </c>
      <c r="E15" s="299" t="s">
        <v>5289</v>
      </c>
      <c r="F15" s="299" t="s">
        <v>579</v>
      </c>
      <c r="G15" s="278">
        <v>1996</v>
      </c>
      <c r="H15" s="299" t="s">
        <v>869</v>
      </c>
      <c r="I15" s="299" t="s">
        <v>5290</v>
      </c>
      <c r="J15" s="278">
        <v>24</v>
      </c>
      <c r="K15" s="278">
        <v>11</v>
      </c>
      <c r="L15" s="278">
        <v>24</v>
      </c>
      <c r="M15" s="300">
        <v>0.39938657407407407</v>
      </c>
      <c r="N15" s="278">
        <v>0</v>
      </c>
      <c r="O15" s="301">
        <v>0.35416666666666669</v>
      </c>
      <c r="P15" s="301">
        <v>0.46249999999999997</v>
      </c>
      <c r="Q15" s="301"/>
      <c r="R15" s="301">
        <v>0.49791666666666662</v>
      </c>
      <c r="S15" s="301">
        <v>0.69374999999999998</v>
      </c>
      <c r="T15" s="301">
        <v>0.62152777777777779</v>
      </c>
      <c r="U15" s="301"/>
      <c r="V15" s="301">
        <v>0.38055555555555554</v>
      </c>
      <c r="W15" s="301">
        <v>0.72986111111111107</v>
      </c>
      <c r="X15" s="301">
        <v>0.58472222222222225</v>
      </c>
      <c r="Y15" s="301"/>
      <c r="Z15" s="301"/>
      <c r="AA15" s="301"/>
      <c r="AB15" s="301">
        <v>0.41388888888888892</v>
      </c>
      <c r="AC15" s="301"/>
      <c r="AD15" s="301">
        <v>0.64236111111111105</v>
      </c>
      <c r="AE15" s="301">
        <v>0.54236111111111118</v>
      </c>
      <c r="AF15" s="301">
        <v>0.75277777777777777</v>
      </c>
      <c r="AG15" s="302">
        <v>0.75347222222222221</v>
      </c>
      <c r="AH15" s="303"/>
      <c r="AJ15" s="69">
        <f>VLOOKUP(AK15,id!$A:$C,3,0)</f>
        <v>513</v>
      </c>
      <c r="AK15" s="69" t="str">
        <f t="shared" si="11"/>
        <v>CichyDominika1996</v>
      </c>
      <c r="AL15" s="69" t="str">
        <f t="shared" si="1"/>
        <v>Cichy</v>
      </c>
      <c r="AM15" s="69" t="str">
        <f t="shared" si="2"/>
        <v>Dominika</v>
      </c>
      <c r="AN15" s="69" t="str">
        <f t="shared" si="12"/>
        <v>Media Team</v>
      </c>
      <c r="AO15" s="69">
        <f t="shared" si="13"/>
        <v>1996</v>
      </c>
      <c r="AP15" s="69">
        <f t="shared" si="5"/>
        <v>45.976154990008183</v>
      </c>
      <c r="AQ15" s="69"/>
      <c r="AR15" s="69">
        <f t="shared" si="6"/>
        <v>0.99988408149071195</v>
      </c>
      <c r="AS15" s="69">
        <f t="shared" si="7"/>
        <v>1</v>
      </c>
      <c r="AT15" s="69">
        <f t="shared" si="8"/>
        <v>1</v>
      </c>
      <c r="AU15" s="69">
        <f t="shared" si="9"/>
        <v>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5"/>
  <sheetViews>
    <sheetView workbookViewId="0"/>
  </sheetViews>
  <sheetFormatPr defaultColWidth="8.85546875" defaultRowHeight="12.75"/>
  <cols>
    <col min="1" max="1" width="8.85546875" style="19"/>
    <col min="2" max="3" width="23" style="19" customWidth="1"/>
    <col min="4" max="4" width="22.5703125" style="19" customWidth="1"/>
    <col min="5" max="5" width="16.28515625" style="19" bestFit="1" customWidth="1"/>
    <col min="6" max="6" width="9" style="19" bestFit="1" customWidth="1"/>
    <col min="7" max="16384" width="8.85546875" style="19"/>
  </cols>
  <sheetData>
    <row r="1" spans="1:22" ht="25.5">
      <c r="A1" s="29" t="s">
        <v>133</v>
      </c>
      <c r="B1" s="37" t="s">
        <v>157</v>
      </c>
      <c r="C1" s="37" t="s">
        <v>156</v>
      </c>
      <c r="D1" s="37" t="s">
        <v>1223</v>
      </c>
      <c r="E1" s="37" t="s">
        <v>890</v>
      </c>
      <c r="F1" s="37" t="s">
        <v>889</v>
      </c>
      <c r="G1" s="35" t="s">
        <v>4885</v>
      </c>
      <c r="H1" s="36" t="s">
        <v>1222</v>
      </c>
      <c r="I1" s="35" t="s">
        <v>3752</v>
      </c>
      <c r="K1" s="13" t="s">
        <v>67</v>
      </c>
      <c r="L1" s="13" t="s">
        <v>68</v>
      </c>
      <c r="M1" s="9" t="s">
        <v>95</v>
      </c>
      <c r="N1" s="9" t="s">
        <v>96</v>
      </c>
      <c r="O1" s="9" t="s">
        <v>71</v>
      </c>
      <c r="P1" s="9" t="s">
        <v>69</v>
      </c>
      <c r="Q1" s="9" t="s">
        <v>40</v>
      </c>
      <c r="R1" s="9"/>
      <c r="S1" s="9" t="s">
        <v>37</v>
      </c>
      <c r="T1" s="9" t="s">
        <v>38</v>
      </c>
      <c r="U1" s="9" t="s">
        <v>31</v>
      </c>
      <c r="V1" s="9" t="s">
        <v>39</v>
      </c>
    </row>
    <row r="2" spans="1:22" ht="14.25">
      <c r="A2" s="130">
        <v>1</v>
      </c>
      <c r="B2" s="32" t="s">
        <v>3679</v>
      </c>
      <c r="C2" s="32" t="s">
        <v>3651</v>
      </c>
      <c r="D2" s="44" t="s">
        <v>4840</v>
      </c>
      <c r="E2" s="30" t="s">
        <v>3707</v>
      </c>
      <c r="F2" s="31">
        <v>1989</v>
      </c>
      <c r="G2" s="29">
        <v>44</v>
      </c>
      <c r="H2" s="28">
        <v>0.30763888888888852</v>
      </c>
      <c r="I2" s="34">
        <v>22</v>
      </c>
      <c r="K2" s="13">
        <f>VLOOKUP(L2,id!$A:$C,3,0)</f>
        <v>1</v>
      </c>
      <c r="L2" s="13" t="str">
        <f>M2&amp;N2&amp;P2</f>
        <v>WesołowskiStefan1989</v>
      </c>
      <c r="M2" s="9" t="str">
        <f>PROPER(C2)</f>
        <v>Wesołowski</v>
      </c>
      <c r="N2" s="9" t="str">
        <f>PROPER(B2)</f>
        <v>Stefan</v>
      </c>
      <c r="O2" s="9" t="str">
        <f t="shared" ref="O2:O46" si="0">D2</f>
        <v>OIL Koszalin</v>
      </c>
      <c r="P2" s="9">
        <f t="shared" ref="P2:P46" si="1">F2</f>
        <v>1989</v>
      </c>
      <c r="Q2" s="9">
        <v>100</v>
      </c>
      <c r="R2" s="9"/>
      <c r="S2" s="9"/>
      <c r="T2" s="9"/>
      <c r="U2" s="9"/>
      <c r="V2" s="9"/>
    </row>
    <row r="3" spans="1:22" ht="14.25">
      <c r="A3" s="130">
        <v>2</v>
      </c>
      <c r="B3" s="32" t="s">
        <v>673</v>
      </c>
      <c r="C3" s="32" t="s">
        <v>4841</v>
      </c>
      <c r="D3" s="30" t="s">
        <v>4426</v>
      </c>
      <c r="E3" s="30" t="s">
        <v>3431</v>
      </c>
      <c r="F3" s="31">
        <v>1988</v>
      </c>
      <c r="G3" s="29">
        <v>44</v>
      </c>
      <c r="H3" s="28">
        <v>0.31944444444444448</v>
      </c>
      <c r="I3" s="29">
        <v>22</v>
      </c>
      <c r="K3" s="13">
        <f>VLOOKUP(L3,id!$A:$C,3,0)</f>
        <v>2</v>
      </c>
      <c r="L3" s="13" t="str">
        <f t="shared" ref="L3:L20" si="2">M3&amp;N3&amp;P3</f>
        <v>ĆwidakPaweł1988</v>
      </c>
      <c r="M3" s="9" t="str">
        <f t="shared" ref="M3:M46" si="3">PROPER(C3)</f>
        <v>Ćwidak</v>
      </c>
      <c r="N3" s="9" t="str">
        <f t="shared" ref="N3:N46" si="4">PROPER(B3)</f>
        <v>Paweł</v>
      </c>
      <c r="O3" s="9" t="str">
        <f t="shared" si="0"/>
        <v>SKPT Gdańsk</v>
      </c>
      <c r="P3" s="9">
        <f t="shared" si="1"/>
        <v>1988</v>
      </c>
      <c r="Q3" s="9">
        <f>Q2*IF(U3&lt;1,U3,IF(V3&lt;1,V3,IF(T3&lt;1,T3,IF(S3&lt;1,S3,1))))</f>
        <v>96.30434782608684</v>
      </c>
      <c r="R3" s="9"/>
      <c r="S3" s="9">
        <f t="shared" ref="S3:S46" si="5">H2/H3</f>
        <v>0.96304347826086834</v>
      </c>
      <c r="T3" s="9">
        <f>I3/I2</f>
        <v>1</v>
      </c>
      <c r="U3" s="9">
        <f t="shared" ref="U3:U46" si="6">G3/G2</f>
        <v>1</v>
      </c>
      <c r="V3" s="9">
        <f>T3^0.2</f>
        <v>1</v>
      </c>
    </row>
    <row r="4" spans="1:22" ht="14.25">
      <c r="A4" s="130">
        <v>3</v>
      </c>
      <c r="B4" s="32" t="s">
        <v>823</v>
      </c>
      <c r="C4" s="32" t="s">
        <v>824</v>
      </c>
      <c r="D4" s="30" t="s">
        <v>822</v>
      </c>
      <c r="E4" s="30" t="s">
        <v>3496</v>
      </c>
      <c r="F4" s="31">
        <v>1980</v>
      </c>
      <c r="G4" s="29">
        <v>44</v>
      </c>
      <c r="H4" s="28">
        <v>0.32569444444444412</v>
      </c>
      <c r="I4" s="29">
        <v>22</v>
      </c>
      <c r="K4" s="13">
        <f>VLOOKUP(L4,id!$A:$C,3,0)</f>
        <v>3</v>
      </c>
      <c r="L4" s="13" t="str">
        <f t="shared" si="2"/>
        <v>ŁosiewiczMariusz1980</v>
      </c>
      <c r="M4" s="9" t="str">
        <f t="shared" si="3"/>
        <v>Łosiewicz</v>
      </c>
      <c r="N4" s="9" t="str">
        <f t="shared" si="4"/>
        <v>Mariusz</v>
      </c>
      <c r="O4" s="9" t="str">
        <f t="shared" si="0"/>
        <v>Morenka Team</v>
      </c>
      <c r="P4" s="9">
        <f t="shared" si="1"/>
        <v>1980</v>
      </c>
      <c r="Q4" s="9">
        <f t="shared" ref="Q4:Q17" si="7">Q3*IF(U4&lt;1,U4,IF(V4&lt;1,V4,IF(T4&lt;1,T4,IF(S4&lt;1,S4,1))))</f>
        <v>94.456289978678029</v>
      </c>
      <c r="R4" s="9"/>
      <c r="S4" s="9">
        <f t="shared" si="5"/>
        <v>0.9808102345415789</v>
      </c>
      <c r="T4" s="9">
        <f t="shared" ref="T4:T46" si="8">I4/I3</f>
        <v>1</v>
      </c>
      <c r="U4" s="9">
        <f t="shared" si="6"/>
        <v>1</v>
      </c>
      <c r="V4" s="9">
        <f t="shared" ref="V4:V46" si="9">T4^0.2</f>
        <v>1</v>
      </c>
    </row>
    <row r="5" spans="1:22" ht="14.25">
      <c r="A5" s="130">
        <v>3</v>
      </c>
      <c r="B5" s="32" t="s">
        <v>4842</v>
      </c>
      <c r="C5" s="32" t="s">
        <v>3645</v>
      </c>
      <c r="D5" s="30" t="s">
        <v>4843</v>
      </c>
      <c r="E5" s="30" t="s">
        <v>242</v>
      </c>
      <c r="F5" s="31">
        <v>1992</v>
      </c>
      <c r="G5" s="29">
        <v>44</v>
      </c>
      <c r="H5" s="28">
        <v>0.32569444444444445</v>
      </c>
      <c r="I5" s="34">
        <v>22</v>
      </c>
      <c r="K5" s="13">
        <f>VLOOKUP(L5,id!$A:$C,3,0)</f>
        <v>4</v>
      </c>
      <c r="L5" s="13" t="str">
        <f t="shared" si="2"/>
        <v>JakubekKrystian1992</v>
      </c>
      <c r="M5" s="9" t="str">
        <f t="shared" si="3"/>
        <v>Jakubek</v>
      </c>
      <c r="N5" s="9" t="str">
        <f t="shared" si="4"/>
        <v>Krystian</v>
      </c>
      <c r="O5" s="9" t="str">
        <f t="shared" si="0"/>
        <v>ULTRAdventure</v>
      </c>
      <c r="P5" s="9">
        <f t="shared" si="1"/>
        <v>1992</v>
      </c>
      <c r="Q5" s="9">
        <f t="shared" si="7"/>
        <v>94.45628997867793</v>
      </c>
      <c r="S5" s="9">
        <f t="shared" si="5"/>
        <v>0.999999999999999</v>
      </c>
      <c r="T5" s="9">
        <f t="shared" si="8"/>
        <v>1</v>
      </c>
      <c r="U5" s="9">
        <f t="shared" si="6"/>
        <v>1</v>
      </c>
      <c r="V5" s="9">
        <f t="shared" si="9"/>
        <v>1</v>
      </c>
    </row>
    <row r="6" spans="1:22" ht="14.25">
      <c r="A6" s="130">
        <v>3</v>
      </c>
      <c r="B6" s="32" t="s">
        <v>4844</v>
      </c>
      <c r="C6" s="32" t="s">
        <v>3644</v>
      </c>
      <c r="D6" s="30"/>
      <c r="E6" s="30" t="s">
        <v>1312</v>
      </c>
      <c r="F6" s="31">
        <v>1979</v>
      </c>
      <c r="G6" s="29">
        <v>44</v>
      </c>
      <c r="H6" s="28">
        <v>0.34999999999999959</v>
      </c>
      <c r="I6" s="29">
        <v>22</v>
      </c>
      <c r="K6" s="13">
        <f>VLOOKUP(L6,id!$A:$C,3,0)</f>
        <v>5</v>
      </c>
      <c r="L6" s="13" t="str">
        <f t="shared" si="2"/>
        <v>WalentowskiRadosław1979</v>
      </c>
      <c r="M6" s="9" t="str">
        <f t="shared" si="3"/>
        <v>Walentowski</v>
      </c>
      <c r="N6" s="9" t="str">
        <f t="shared" si="4"/>
        <v>Radosław</v>
      </c>
      <c r="O6" s="9">
        <f t="shared" si="0"/>
        <v>0</v>
      </c>
      <c r="P6" s="9">
        <f t="shared" si="1"/>
        <v>1979</v>
      </c>
      <c r="Q6" s="9">
        <f t="shared" si="7"/>
        <v>87.896825396825406</v>
      </c>
      <c r="S6" s="9">
        <f t="shared" si="5"/>
        <v>0.93055555555555669</v>
      </c>
      <c r="T6" s="9">
        <f t="shared" si="8"/>
        <v>1</v>
      </c>
      <c r="U6" s="9">
        <f t="shared" si="6"/>
        <v>1</v>
      </c>
      <c r="V6" s="9">
        <f t="shared" si="9"/>
        <v>1</v>
      </c>
    </row>
    <row r="7" spans="1:22" ht="14.25">
      <c r="A7" s="130">
        <v>6</v>
      </c>
      <c r="B7" s="32" t="s">
        <v>4845</v>
      </c>
      <c r="C7" s="32" t="s">
        <v>3646</v>
      </c>
      <c r="D7" s="30" t="s">
        <v>139</v>
      </c>
      <c r="E7" s="30" t="s">
        <v>3492</v>
      </c>
      <c r="F7" s="31">
        <v>1972</v>
      </c>
      <c r="G7" s="29">
        <v>44</v>
      </c>
      <c r="H7" s="28">
        <v>0.36319444444444432</v>
      </c>
      <c r="I7" s="34">
        <v>22</v>
      </c>
      <c r="K7" s="13">
        <f>VLOOKUP(L7,id!$A:$C,3,0)</f>
        <v>6</v>
      </c>
      <c r="L7" s="13" t="str">
        <f t="shared" si="2"/>
        <v>BoberBartłomiej1972</v>
      </c>
      <c r="M7" s="9" t="str">
        <f t="shared" si="3"/>
        <v>Bober</v>
      </c>
      <c r="N7" s="9" t="str">
        <f t="shared" si="4"/>
        <v>Bartłomiej</v>
      </c>
      <c r="O7" s="9" t="str">
        <f t="shared" si="0"/>
        <v>Harpagan</v>
      </c>
      <c r="P7" s="9">
        <f t="shared" si="1"/>
        <v>1972</v>
      </c>
      <c r="Q7" s="9">
        <f t="shared" si="7"/>
        <v>84.703632887189229</v>
      </c>
      <c r="S7" s="9">
        <f t="shared" si="5"/>
        <v>0.96367112810707378</v>
      </c>
      <c r="T7" s="9">
        <f t="shared" si="8"/>
        <v>1</v>
      </c>
      <c r="U7" s="9">
        <f t="shared" si="6"/>
        <v>1</v>
      </c>
      <c r="V7" s="9">
        <f t="shared" si="9"/>
        <v>1</v>
      </c>
    </row>
    <row r="8" spans="1:22" ht="14.25">
      <c r="A8" s="130">
        <v>7</v>
      </c>
      <c r="B8" s="32" t="s">
        <v>3511</v>
      </c>
      <c r="C8" s="32" t="s">
        <v>4116</v>
      </c>
      <c r="D8" s="30"/>
      <c r="E8" s="30" t="s">
        <v>249</v>
      </c>
      <c r="F8" s="31">
        <v>1970</v>
      </c>
      <c r="G8" s="29">
        <v>44</v>
      </c>
      <c r="H8" s="28">
        <v>0.37152777777777785</v>
      </c>
      <c r="I8" s="34">
        <v>22</v>
      </c>
      <c r="K8" s="13">
        <f>VLOOKUP(L8,id!$A:$C,3,0)</f>
        <v>7</v>
      </c>
      <c r="L8" s="13" t="str">
        <f t="shared" si="2"/>
        <v>HołdakowskiWojciech1970</v>
      </c>
      <c r="M8" s="9" t="str">
        <f t="shared" si="3"/>
        <v>Hołdakowski</v>
      </c>
      <c r="N8" s="9" t="str">
        <f t="shared" si="4"/>
        <v>Wojciech</v>
      </c>
      <c r="O8" s="9">
        <f t="shared" si="0"/>
        <v>0</v>
      </c>
      <c r="P8" s="9">
        <f t="shared" si="1"/>
        <v>1970</v>
      </c>
      <c r="Q8" s="9">
        <f t="shared" si="7"/>
        <v>82.80373831775691</v>
      </c>
      <c r="S8" s="9">
        <f t="shared" si="5"/>
        <v>0.97757009345794343</v>
      </c>
      <c r="T8" s="9">
        <f t="shared" si="8"/>
        <v>1</v>
      </c>
      <c r="U8" s="9">
        <f t="shared" si="6"/>
        <v>1</v>
      </c>
      <c r="V8" s="9">
        <f t="shared" si="9"/>
        <v>1</v>
      </c>
    </row>
    <row r="9" spans="1:22" ht="14.25">
      <c r="A9" s="130">
        <v>8</v>
      </c>
      <c r="B9" s="32" t="s">
        <v>679</v>
      </c>
      <c r="C9" s="32" t="s">
        <v>4846</v>
      </c>
      <c r="D9" s="30" t="s">
        <v>4105</v>
      </c>
      <c r="E9" s="30" t="s">
        <v>4847</v>
      </c>
      <c r="F9" s="31">
        <v>1978</v>
      </c>
      <c r="G9" s="29">
        <v>44</v>
      </c>
      <c r="H9" s="28">
        <v>0.37152777777777751</v>
      </c>
      <c r="I9" s="29">
        <v>22</v>
      </c>
      <c r="K9" s="13">
        <f>VLOOKUP(L9,id!$A:$C,3,0)</f>
        <v>8</v>
      </c>
      <c r="L9" s="13" t="str">
        <f t="shared" si="2"/>
        <v>OwczarskiMarcin1978</v>
      </c>
      <c r="M9" s="9" t="str">
        <f t="shared" si="3"/>
        <v>Owczarski</v>
      </c>
      <c r="N9" s="9" t="str">
        <f t="shared" si="4"/>
        <v>Marcin</v>
      </c>
      <c r="O9" s="9" t="str">
        <f t="shared" si="0"/>
        <v>Bory team</v>
      </c>
      <c r="P9" s="9">
        <f t="shared" si="1"/>
        <v>1978</v>
      </c>
      <c r="Q9" s="9">
        <f t="shared" si="7"/>
        <v>82.80373831775691</v>
      </c>
      <c r="S9" s="9">
        <f t="shared" si="5"/>
        <v>1.0000000000000009</v>
      </c>
      <c r="T9" s="9">
        <f t="shared" si="8"/>
        <v>1</v>
      </c>
      <c r="U9" s="9">
        <f t="shared" si="6"/>
        <v>1</v>
      </c>
      <c r="V9" s="9">
        <f t="shared" si="9"/>
        <v>1</v>
      </c>
    </row>
    <row r="10" spans="1:22" ht="14.25">
      <c r="A10" s="130">
        <v>9</v>
      </c>
      <c r="B10" s="32" t="s">
        <v>3511</v>
      </c>
      <c r="C10" s="32" t="s">
        <v>3643</v>
      </c>
      <c r="D10" s="30"/>
      <c r="E10" s="30" t="s">
        <v>3431</v>
      </c>
      <c r="F10" s="31">
        <v>1977</v>
      </c>
      <c r="G10" s="29">
        <v>44</v>
      </c>
      <c r="H10" s="28">
        <v>0.37638888888888861</v>
      </c>
      <c r="I10" s="29">
        <v>22</v>
      </c>
      <c r="K10" s="13">
        <f>VLOOKUP(L10,id!$A:$C,3,0)</f>
        <v>9</v>
      </c>
      <c r="L10" s="13" t="str">
        <f t="shared" si="2"/>
        <v>PiwakowskiWojciech1977</v>
      </c>
      <c r="M10" s="9" t="str">
        <f t="shared" si="3"/>
        <v>Piwakowski</v>
      </c>
      <c r="N10" s="9" t="str">
        <f t="shared" si="4"/>
        <v>Wojciech</v>
      </c>
      <c r="O10" s="9">
        <f t="shared" si="0"/>
        <v>0</v>
      </c>
      <c r="P10" s="9">
        <f t="shared" si="1"/>
        <v>1977</v>
      </c>
      <c r="Q10" s="9">
        <f t="shared" si="7"/>
        <v>81.734317343173345</v>
      </c>
      <c r="S10" s="9">
        <f t="shared" si="5"/>
        <v>0.98708487084870855</v>
      </c>
      <c r="T10" s="9">
        <f t="shared" si="8"/>
        <v>1</v>
      </c>
      <c r="U10" s="9">
        <f t="shared" si="6"/>
        <v>1</v>
      </c>
      <c r="V10" s="9">
        <f t="shared" si="9"/>
        <v>1</v>
      </c>
    </row>
    <row r="11" spans="1:22" ht="14.25">
      <c r="A11" s="130">
        <v>10</v>
      </c>
      <c r="B11" s="32" t="s">
        <v>3605</v>
      </c>
      <c r="C11" s="32" t="s">
        <v>4848</v>
      </c>
      <c r="D11" s="30"/>
      <c r="E11" s="30" t="s">
        <v>3500</v>
      </c>
      <c r="F11" s="31">
        <v>1977</v>
      </c>
      <c r="G11" s="29">
        <v>44</v>
      </c>
      <c r="H11" s="28">
        <v>0.40486111111111073</v>
      </c>
      <c r="I11" s="29">
        <v>22</v>
      </c>
      <c r="K11" s="13">
        <f>VLOOKUP(L11,id!$A:$C,3,0)</f>
        <v>10</v>
      </c>
      <c r="L11" s="13" t="str">
        <f t="shared" si="2"/>
        <v>OlbryśMarek1977</v>
      </c>
      <c r="M11" s="9" t="str">
        <f t="shared" si="3"/>
        <v>Olbryś</v>
      </c>
      <c r="N11" s="9" t="str">
        <f t="shared" si="4"/>
        <v>Marek</v>
      </c>
      <c r="O11" s="9">
        <f t="shared" si="0"/>
        <v>0</v>
      </c>
      <c r="P11" s="9">
        <f t="shared" si="1"/>
        <v>1977</v>
      </c>
      <c r="Q11" s="9">
        <f t="shared" si="7"/>
        <v>75.986277873070264</v>
      </c>
      <c r="S11" s="9">
        <f t="shared" si="5"/>
        <v>0.92967409948542046</v>
      </c>
      <c r="T11" s="9">
        <f t="shared" si="8"/>
        <v>1</v>
      </c>
      <c r="U11" s="9">
        <f t="shared" si="6"/>
        <v>1</v>
      </c>
      <c r="V11" s="9">
        <f t="shared" si="9"/>
        <v>1</v>
      </c>
    </row>
    <row r="12" spans="1:22" ht="14.25">
      <c r="A12" s="130">
        <v>11</v>
      </c>
      <c r="B12" s="32" t="s">
        <v>677</v>
      </c>
      <c r="C12" s="32" t="s">
        <v>4849</v>
      </c>
      <c r="D12" s="30" t="s">
        <v>4850</v>
      </c>
      <c r="E12" s="30" t="s">
        <v>3500</v>
      </c>
      <c r="F12" s="31">
        <v>1979</v>
      </c>
      <c r="G12" s="29">
        <v>44</v>
      </c>
      <c r="H12" s="28">
        <v>0.40972222222222215</v>
      </c>
      <c r="I12" s="29">
        <v>22</v>
      </c>
      <c r="K12" s="13">
        <f>VLOOKUP(L12,id!$A:$C,3,0)</f>
        <v>11</v>
      </c>
      <c r="L12" s="13" t="str">
        <f t="shared" si="2"/>
        <v>KosickiTomasz1979</v>
      </c>
      <c r="M12" s="9" t="str">
        <f t="shared" si="3"/>
        <v>Kosicki</v>
      </c>
      <c r="N12" s="9" t="str">
        <f t="shared" si="4"/>
        <v>Tomasz</v>
      </c>
      <c r="O12" s="9" t="str">
        <f t="shared" si="0"/>
        <v xml:space="preserve">Stopa  Słupsk </v>
      </c>
      <c r="P12" s="9">
        <f t="shared" si="1"/>
        <v>1979</v>
      </c>
      <c r="Q12" s="9">
        <f t="shared" si="7"/>
        <v>75.084745762711748</v>
      </c>
      <c r="S12" s="9">
        <f t="shared" si="5"/>
        <v>0.98813559322033817</v>
      </c>
      <c r="T12" s="9">
        <f t="shared" si="8"/>
        <v>1</v>
      </c>
      <c r="U12" s="9">
        <f t="shared" si="6"/>
        <v>1</v>
      </c>
      <c r="V12" s="9">
        <f t="shared" si="9"/>
        <v>1</v>
      </c>
    </row>
    <row r="13" spans="1:22" ht="14.25">
      <c r="A13" s="130">
        <v>11</v>
      </c>
      <c r="B13" s="32" t="s">
        <v>4023</v>
      </c>
      <c r="C13" s="32" t="s">
        <v>4851</v>
      </c>
      <c r="D13" s="30" t="s">
        <v>656</v>
      </c>
      <c r="E13" s="30" t="s">
        <v>3500</v>
      </c>
      <c r="F13" s="31">
        <v>1977</v>
      </c>
      <c r="G13" s="29">
        <v>44</v>
      </c>
      <c r="H13" s="28">
        <v>0.40972222222222215</v>
      </c>
      <c r="I13" s="29">
        <v>22</v>
      </c>
      <c r="K13" s="13">
        <f>VLOOKUP(L13,id!$A:$C,3,0)</f>
        <v>12</v>
      </c>
      <c r="L13" s="13" t="str">
        <f t="shared" si="2"/>
        <v>KowalZbigniew1977</v>
      </c>
      <c r="M13" s="9" t="str">
        <f t="shared" si="3"/>
        <v>Kowal</v>
      </c>
      <c r="N13" s="9" t="str">
        <f t="shared" si="4"/>
        <v>Zbigniew</v>
      </c>
      <c r="O13" s="9" t="str">
        <f t="shared" si="0"/>
        <v>STOPA Słupsk</v>
      </c>
      <c r="P13" s="9">
        <f t="shared" si="1"/>
        <v>1977</v>
      </c>
      <c r="Q13" s="9">
        <f t="shared" si="7"/>
        <v>75.084745762711748</v>
      </c>
      <c r="S13" s="9">
        <f t="shared" si="5"/>
        <v>1</v>
      </c>
      <c r="T13" s="9">
        <f t="shared" si="8"/>
        <v>1</v>
      </c>
      <c r="U13" s="9">
        <f t="shared" si="6"/>
        <v>1</v>
      </c>
      <c r="V13" s="9">
        <f t="shared" si="9"/>
        <v>1</v>
      </c>
    </row>
    <row r="14" spans="1:22" ht="14.25">
      <c r="A14" s="130">
        <v>11</v>
      </c>
      <c r="B14" s="32" t="s">
        <v>676</v>
      </c>
      <c r="C14" s="32" t="s">
        <v>3647</v>
      </c>
      <c r="D14" s="30"/>
      <c r="E14" s="30" t="s">
        <v>3396</v>
      </c>
      <c r="F14" s="31">
        <v>1975</v>
      </c>
      <c r="G14" s="29">
        <v>44</v>
      </c>
      <c r="H14" s="28">
        <v>0.43749999999999994</v>
      </c>
      <c r="I14" s="34">
        <v>22</v>
      </c>
      <c r="K14" s="13">
        <f>VLOOKUP(L14,id!$A:$C,3,0)</f>
        <v>13</v>
      </c>
      <c r="L14" s="13" t="str">
        <f t="shared" si="2"/>
        <v>CecułaKrzysztof1975</v>
      </c>
      <c r="M14" s="9" t="str">
        <f t="shared" si="3"/>
        <v>Cecuła</v>
      </c>
      <c r="N14" s="9" t="str">
        <f t="shared" si="4"/>
        <v>Krzysztof</v>
      </c>
      <c r="O14" s="9">
        <f t="shared" si="0"/>
        <v>0</v>
      </c>
      <c r="P14" s="9">
        <f t="shared" si="1"/>
        <v>1975</v>
      </c>
      <c r="Q14" s="9">
        <f t="shared" si="7"/>
        <v>70.317460317460203</v>
      </c>
      <c r="S14" s="9">
        <f t="shared" si="5"/>
        <v>0.93650793650793651</v>
      </c>
      <c r="T14" s="9">
        <f t="shared" si="8"/>
        <v>1</v>
      </c>
      <c r="U14" s="9">
        <f t="shared" si="6"/>
        <v>1</v>
      </c>
      <c r="V14" s="9">
        <f t="shared" si="9"/>
        <v>1</v>
      </c>
    </row>
    <row r="15" spans="1:22" ht="14.25">
      <c r="A15" s="130">
        <v>14</v>
      </c>
      <c r="B15" s="32" t="s">
        <v>677</v>
      </c>
      <c r="C15" s="32" t="s">
        <v>4852</v>
      </c>
      <c r="D15" s="30"/>
      <c r="E15" s="30" t="s">
        <v>3500</v>
      </c>
      <c r="F15" s="31">
        <v>1975</v>
      </c>
      <c r="G15" s="29">
        <v>44</v>
      </c>
      <c r="H15" s="28">
        <v>0.44652777777777736</v>
      </c>
      <c r="I15" s="29">
        <v>22</v>
      </c>
      <c r="K15" s="13">
        <f>VLOOKUP(L15,id!$A:$C,3,0)</f>
        <v>14</v>
      </c>
      <c r="L15" s="13" t="str">
        <f t="shared" si="2"/>
        <v>LipińskiTomasz1975</v>
      </c>
      <c r="M15" s="9" t="str">
        <f t="shared" si="3"/>
        <v>Lipiński</v>
      </c>
      <c r="N15" s="9" t="str">
        <f t="shared" si="4"/>
        <v>Tomasz</v>
      </c>
      <c r="O15" s="9">
        <f t="shared" si="0"/>
        <v>0</v>
      </c>
      <c r="P15" s="9">
        <f t="shared" si="1"/>
        <v>1975</v>
      </c>
      <c r="Q15" s="9">
        <f t="shared" si="7"/>
        <v>68.895800933125912</v>
      </c>
      <c r="S15" s="9">
        <f t="shared" si="5"/>
        <v>0.97978227060653267</v>
      </c>
      <c r="T15" s="9">
        <f t="shared" si="8"/>
        <v>1</v>
      </c>
      <c r="U15" s="9">
        <f t="shared" si="6"/>
        <v>1</v>
      </c>
      <c r="V15" s="9">
        <f t="shared" si="9"/>
        <v>1</v>
      </c>
    </row>
    <row r="16" spans="1:22" ht="25.5">
      <c r="A16" s="130">
        <v>15</v>
      </c>
      <c r="B16" s="32" t="s">
        <v>3605</v>
      </c>
      <c r="C16" s="32" t="s">
        <v>3678</v>
      </c>
      <c r="D16" s="30" t="s">
        <v>4853</v>
      </c>
      <c r="E16" s="30" t="s">
        <v>308</v>
      </c>
      <c r="F16" s="31">
        <v>1978</v>
      </c>
      <c r="G16" s="29">
        <v>44</v>
      </c>
      <c r="H16" s="28">
        <v>0.44652777777777736</v>
      </c>
      <c r="I16" s="29">
        <v>22</v>
      </c>
      <c r="K16" s="13">
        <f>VLOOKUP(L16,id!$A:$C,3,0)</f>
        <v>15</v>
      </c>
      <c r="L16" s="13" t="str">
        <f t="shared" si="2"/>
        <v>SadowskiMarek1978</v>
      </c>
      <c r="M16" s="9" t="str">
        <f t="shared" si="3"/>
        <v>Sadowski</v>
      </c>
      <c r="N16" s="9" t="str">
        <f t="shared" si="4"/>
        <v>Marek</v>
      </c>
      <c r="O16" s="9" t="str">
        <f t="shared" si="0"/>
        <v>Uczeń Kaszubskiego Szamana</v>
      </c>
      <c r="P16" s="9">
        <f t="shared" si="1"/>
        <v>1978</v>
      </c>
      <c r="Q16" s="9">
        <f t="shared" si="7"/>
        <v>68.895800933125912</v>
      </c>
      <c r="S16" s="9">
        <f t="shared" si="5"/>
        <v>1</v>
      </c>
      <c r="T16" s="9">
        <f t="shared" si="8"/>
        <v>1</v>
      </c>
      <c r="U16" s="9">
        <f t="shared" si="6"/>
        <v>1</v>
      </c>
      <c r="V16" s="9">
        <f t="shared" si="9"/>
        <v>1</v>
      </c>
    </row>
    <row r="17" spans="1:22" ht="14.25">
      <c r="A17" s="130">
        <v>15</v>
      </c>
      <c r="B17" s="32" t="s">
        <v>676</v>
      </c>
      <c r="C17" s="32" t="s">
        <v>4854</v>
      </c>
      <c r="D17" s="30"/>
      <c r="E17" s="30" t="s">
        <v>3431</v>
      </c>
      <c r="F17" s="31">
        <v>1978</v>
      </c>
      <c r="G17" s="29">
        <v>43</v>
      </c>
      <c r="H17" s="28">
        <v>0.42777777777777742</v>
      </c>
      <c r="I17" s="29">
        <v>21</v>
      </c>
      <c r="K17" s="13">
        <f>VLOOKUP(L17,id!$A:$C,3,0)</f>
        <v>16</v>
      </c>
      <c r="L17" s="13" t="str">
        <f t="shared" si="2"/>
        <v>LuksKrzysztof1978</v>
      </c>
      <c r="M17" s="9" t="str">
        <f t="shared" si="3"/>
        <v>Luks</v>
      </c>
      <c r="N17" s="9" t="str">
        <f t="shared" si="4"/>
        <v>Krzysztof</v>
      </c>
      <c r="O17" s="9">
        <f t="shared" si="0"/>
        <v>0</v>
      </c>
      <c r="P17" s="9">
        <f t="shared" si="1"/>
        <v>1978</v>
      </c>
      <c r="Q17" s="9">
        <f t="shared" si="7"/>
        <v>67.329987275554871</v>
      </c>
      <c r="S17" s="9">
        <f t="shared" si="5"/>
        <v>1.0438311688311688</v>
      </c>
      <c r="T17" s="9">
        <f t="shared" si="8"/>
        <v>0.95454545454545459</v>
      </c>
      <c r="U17" s="9">
        <f t="shared" si="6"/>
        <v>0.97727272727272729</v>
      </c>
      <c r="V17" s="9">
        <f t="shared" si="9"/>
        <v>0.99073914518907036</v>
      </c>
    </row>
    <row r="18" spans="1:22" ht="14.25">
      <c r="A18" s="130">
        <v>17</v>
      </c>
      <c r="B18" s="32" t="s">
        <v>4856</v>
      </c>
      <c r="C18" s="32" t="s">
        <v>4855</v>
      </c>
      <c r="D18" s="30"/>
      <c r="E18" s="30" t="s">
        <v>3534</v>
      </c>
      <c r="F18" s="31">
        <v>1982</v>
      </c>
      <c r="G18" s="29">
        <v>43</v>
      </c>
      <c r="H18" s="28">
        <v>0.42777777777777776</v>
      </c>
      <c r="I18" s="29">
        <v>21</v>
      </c>
      <c r="K18" s="13">
        <f>VLOOKUP(L18,id!$A:$C,3,0)</f>
        <v>17</v>
      </c>
      <c r="L18" s="13" t="str">
        <f t="shared" si="2"/>
        <v>DargaczWaldemar1982</v>
      </c>
      <c r="M18" s="9" t="str">
        <f t="shared" si="3"/>
        <v>Dargacz</v>
      </c>
      <c r="N18" s="9" t="str">
        <f t="shared" si="4"/>
        <v>Waldemar</v>
      </c>
      <c r="O18" s="9">
        <f t="shared" si="0"/>
        <v>0</v>
      </c>
      <c r="P18" s="9">
        <f t="shared" si="1"/>
        <v>1982</v>
      </c>
      <c r="Q18" s="9">
        <f t="shared" ref="Q18:Q35" si="10">Q17*IF(U18&lt;1,U18,IF(V18&lt;1,V18,IF(T18&lt;1,T18,IF(S18&lt;1,S18,1))))</f>
        <v>67.329987275554814</v>
      </c>
      <c r="S18" s="9">
        <f t="shared" si="5"/>
        <v>0.99999999999999922</v>
      </c>
      <c r="T18" s="9">
        <f t="shared" si="8"/>
        <v>1</v>
      </c>
      <c r="U18" s="9">
        <f t="shared" si="6"/>
        <v>1</v>
      </c>
      <c r="V18" s="9">
        <f t="shared" si="9"/>
        <v>1</v>
      </c>
    </row>
    <row r="19" spans="1:22" ht="14.25">
      <c r="A19" s="130">
        <v>18</v>
      </c>
      <c r="B19" s="32" t="s">
        <v>679</v>
      </c>
      <c r="C19" s="32" t="s">
        <v>4857</v>
      </c>
      <c r="D19" s="30"/>
      <c r="E19" s="30" t="s">
        <v>249</v>
      </c>
      <c r="F19" s="31">
        <v>1969</v>
      </c>
      <c r="G19" s="29">
        <v>42</v>
      </c>
      <c r="H19" s="28">
        <v>0.45972222222222198</v>
      </c>
      <c r="I19" s="29">
        <v>21</v>
      </c>
      <c r="K19" s="13">
        <f>VLOOKUP(L19,id!$A:$C,3,0)</f>
        <v>18</v>
      </c>
      <c r="L19" s="13" t="str">
        <f t="shared" si="2"/>
        <v>WitkowskiMarcin1969</v>
      </c>
      <c r="M19" s="9" t="str">
        <f t="shared" si="3"/>
        <v>Witkowski</v>
      </c>
      <c r="N19" s="9" t="str">
        <f t="shared" si="4"/>
        <v>Marcin</v>
      </c>
      <c r="O19" s="9">
        <f t="shared" si="0"/>
        <v>0</v>
      </c>
      <c r="P19" s="9">
        <f t="shared" si="1"/>
        <v>1969</v>
      </c>
      <c r="Q19" s="9">
        <f t="shared" si="10"/>
        <v>65.764173617983772</v>
      </c>
      <c r="S19" s="9">
        <f t="shared" si="5"/>
        <v>0.93051359516616361</v>
      </c>
      <c r="T19" s="9">
        <f t="shared" si="8"/>
        <v>1</v>
      </c>
      <c r="U19" s="9">
        <f t="shared" si="6"/>
        <v>0.97674418604651159</v>
      </c>
      <c r="V19" s="9">
        <f t="shared" si="9"/>
        <v>1</v>
      </c>
    </row>
    <row r="20" spans="1:22" ht="14.25">
      <c r="A20" s="130">
        <v>19</v>
      </c>
      <c r="B20" s="32" t="s">
        <v>676</v>
      </c>
      <c r="C20" s="32" t="s">
        <v>4858</v>
      </c>
      <c r="D20" s="30"/>
      <c r="E20" s="30" t="s">
        <v>3500</v>
      </c>
      <c r="F20" s="31">
        <v>1964</v>
      </c>
      <c r="G20" s="29">
        <v>42</v>
      </c>
      <c r="H20" s="28">
        <v>0.46527777777777751</v>
      </c>
      <c r="I20" s="29">
        <v>20</v>
      </c>
      <c r="K20" s="13">
        <f>VLOOKUP(L20,id!$A:$C,3,0)</f>
        <v>19</v>
      </c>
      <c r="L20" s="13" t="str">
        <f t="shared" si="2"/>
        <v>ŚwietlikKrzysztof1964</v>
      </c>
      <c r="M20" s="9" t="str">
        <f t="shared" si="3"/>
        <v>Świetlik</v>
      </c>
      <c r="N20" s="9" t="str">
        <f t="shared" si="4"/>
        <v>Krzysztof</v>
      </c>
      <c r="O20" s="9">
        <f t="shared" si="0"/>
        <v>0</v>
      </c>
      <c r="P20" s="9">
        <f t="shared" si="1"/>
        <v>1964</v>
      </c>
      <c r="Q20" s="9">
        <f t="shared" si="10"/>
        <v>65.125565499326058</v>
      </c>
      <c r="S20" s="9">
        <f t="shared" si="5"/>
        <v>0.9880597014925373</v>
      </c>
      <c r="T20" s="9">
        <f t="shared" si="8"/>
        <v>0.95238095238095233</v>
      </c>
      <c r="U20" s="9">
        <f t="shared" si="6"/>
        <v>1</v>
      </c>
      <c r="V20" s="9">
        <f t="shared" si="9"/>
        <v>0.99028942228686234</v>
      </c>
    </row>
    <row r="21" spans="1:22" ht="14.25">
      <c r="A21" s="130">
        <v>20</v>
      </c>
      <c r="B21" s="32" t="s">
        <v>4882</v>
      </c>
      <c r="C21" s="32" t="s">
        <v>4859</v>
      </c>
      <c r="D21" s="30"/>
      <c r="E21" s="30" t="s">
        <v>3500</v>
      </c>
      <c r="F21" s="31">
        <v>1958</v>
      </c>
      <c r="G21" s="29">
        <v>42</v>
      </c>
      <c r="H21" s="28">
        <v>0.46527777777777751</v>
      </c>
      <c r="I21" s="29">
        <v>20</v>
      </c>
      <c r="K21" s="13">
        <f>VLOOKUP(L21,id!$A:$C,3,0)</f>
        <v>20</v>
      </c>
      <c r="L21" s="13" t="str">
        <f t="shared" ref="L21:L35" si="11">M21&amp;N21&amp;P21</f>
        <v>PapisLeszek1958</v>
      </c>
      <c r="M21" s="9" t="str">
        <f t="shared" si="3"/>
        <v>Papis</v>
      </c>
      <c r="N21" s="9" t="str">
        <f t="shared" si="4"/>
        <v>Leszek</v>
      </c>
      <c r="O21" s="9">
        <f t="shared" si="0"/>
        <v>0</v>
      </c>
      <c r="P21" s="9">
        <f t="shared" si="1"/>
        <v>1958</v>
      </c>
      <c r="Q21" s="9">
        <f t="shared" si="10"/>
        <v>65.125565499326058</v>
      </c>
      <c r="S21" s="9">
        <f t="shared" si="5"/>
        <v>1</v>
      </c>
      <c r="T21" s="9">
        <f t="shared" si="8"/>
        <v>1</v>
      </c>
      <c r="U21" s="9">
        <f t="shared" si="6"/>
        <v>1</v>
      </c>
      <c r="V21" s="9">
        <f t="shared" si="9"/>
        <v>1</v>
      </c>
    </row>
    <row r="22" spans="1:22" ht="14.25">
      <c r="A22" s="130">
        <v>21</v>
      </c>
      <c r="B22" s="32" t="s">
        <v>4023</v>
      </c>
      <c r="C22" s="32" t="s">
        <v>4024</v>
      </c>
      <c r="D22" s="30"/>
      <c r="E22" s="30" t="s">
        <v>3431</v>
      </c>
      <c r="F22" s="31">
        <v>1958</v>
      </c>
      <c r="G22" s="29">
        <v>42</v>
      </c>
      <c r="H22" s="28">
        <v>0.46527777777777751</v>
      </c>
      <c r="I22" s="29">
        <v>20</v>
      </c>
      <c r="K22" s="13">
        <f>VLOOKUP(L22,id!$A:$C,3,0)</f>
        <v>21</v>
      </c>
      <c r="L22" s="13" t="str">
        <f t="shared" si="11"/>
        <v>PiątkowskiZbigniew1958</v>
      </c>
      <c r="M22" s="9" t="str">
        <f t="shared" si="3"/>
        <v>Piątkowski</v>
      </c>
      <c r="N22" s="9" t="str">
        <f t="shared" si="4"/>
        <v>Zbigniew</v>
      </c>
      <c r="O22" s="9">
        <f t="shared" si="0"/>
        <v>0</v>
      </c>
      <c r="P22" s="9">
        <f t="shared" si="1"/>
        <v>1958</v>
      </c>
      <c r="Q22" s="9">
        <f t="shared" si="10"/>
        <v>65.125565499326058</v>
      </c>
      <c r="S22" s="9">
        <f t="shared" si="5"/>
        <v>1</v>
      </c>
      <c r="T22" s="9">
        <f t="shared" si="8"/>
        <v>1</v>
      </c>
      <c r="U22" s="9">
        <f t="shared" si="6"/>
        <v>1</v>
      </c>
      <c r="V22" s="9">
        <f t="shared" si="9"/>
        <v>1</v>
      </c>
    </row>
    <row r="23" spans="1:22" ht="14.25">
      <c r="A23" s="130">
        <v>22</v>
      </c>
      <c r="B23" s="32" t="s">
        <v>677</v>
      </c>
      <c r="C23" s="32" t="s">
        <v>4883</v>
      </c>
      <c r="D23" s="30"/>
      <c r="E23" s="30" t="s">
        <v>3535</v>
      </c>
      <c r="F23" s="31">
        <v>1975</v>
      </c>
      <c r="G23" s="29">
        <v>42</v>
      </c>
      <c r="H23" s="28">
        <v>0.47916666666666635</v>
      </c>
      <c r="I23" s="29">
        <v>20</v>
      </c>
      <c r="K23" s="13">
        <f>VLOOKUP(L23,id!$A:$C,3,0)</f>
        <v>22</v>
      </c>
      <c r="L23" s="13" t="str">
        <f t="shared" si="11"/>
        <v>PopczykTomasz1975</v>
      </c>
      <c r="M23" s="9" t="str">
        <f t="shared" si="3"/>
        <v>Popczyk</v>
      </c>
      <c r="N23" s="9" t="str">
        <f t="shared" si="4"/>
        <v>Tomasz</v>
      </c>
      <c r="O23" s="9">
        <f t="shared" si="0"/>
        <v>0</v>
      </c>
      <c r="P23" s="9">
        <f t="shared" si="1"/>
        <v>1975</v>
      </c>
      <c r="Q23" s="9">
        <f t="shared" si="10"/>
        <v>63.237867948620959</v>
      </c>
      <c r="S23" s="9">
        <f t="shared" si="5"/>
        <v>0.97101449275362328</v>
      </c>
      <c r="T23" s="9">
        <f t="shared" si="8"/>
        <v>1</v>
      </c>
      <c r="U23" s="9">
        <f t="shared" si="6"/>
        <v>1</v>
      </c>
      <c r="V23" s="9">
        <f t="shared" si="9"/>
        <v>1</v>
      </c>
    </row>
    <row r="24" spans="1:22" ht="14.25">
      <c r="A24" s="130">
        <v>23</v>
      </c>
      <c r="B24" s="32" t="s">
        <v>673</v>
      </c>
      <c r="C24" s="32" t="s">
        <v>4860</v>
      </c>
      <c r="D24" s="30"/>
      <c r="E24" s="30"/>
      <c r="F24" s="31">
        <v>1984</v>
      </c>
      <c r="G24" s="29">
        <v>41</v>
      </c>
      <c r="H24" s="28">
        <v>0.47916666666666669</v>
      </c>
      <c r="I24" s="29">
        <v>20</v>
      </c>
      <c r="K24" s="13">
        <f>VLOOKUP(L24,id!$A:$C,3,0)</f>
        <v>23</v>
      </c>
      <c r="L24" s="13" t="str">
        <f t="shared" si="11"/>
        <v>GorzkowskiPaweł1984</v>
      </c>
      <c r="M24" s="9" t="str">
        <f t="shared" si="3"/>
        <v>Gorzkowski</v>
      </c>
      <c r="N24" s="9" t="str">
        <f t="shared" si="4"/>
        <v>Paweł</v>
      </c>
      <c r="O24" s="9">
        <f t="shared" si="0"/>
        <v>0</v>
      </c>
      <c r="P24" s="9">
        <f t="shared" si="1"/>
        <v>1984</v>
      </c>
      <c r="Q24" s="9">
        <f t="shared" si="10"/>
        <v>61.732204426034741</v>
      </c>
      <c r="S24" s="9">
        <f t="shared" si="5"/>
        <v>0.99999999999999933</v>
      </c>
      <c r="T24" s="9">
        <f t="shared" si="8"/>
        <v>1</v>
      </c>
      <c r="U24" s="9">
        <f t="shared" si="6"/>
        <v>0.97619047619047616</v>
      </c>
      <c r="V24" s="9">
        <f t="shared" si="9"/>
        <v>1</v>
      </c>
    </row>
    <row r="25" spans="1:22" ht="14.25">
      <c r="A25" s="130">
        <v>24</v>
      </c>
      <c r="B25" s="32" t="s">
        <v>675</v>
      </c>
      <c r="C25" s="32" t="s">
        <v>3650</v>
      </c>
      <c r="D25" s="30"/>
      <c r="E25" s="30" t="s">
        <v>229</v>
      </c>
      <c r="F25" s="31">
        <v>1964</v>
      </c>
      <c r="G25" s="29">
        <v>39</v>
      </c>
      <c r="H25" s="28">
        <v>0.44999999999999968</v>
      </c>
      <c r="I25" s="29">
        <v>18</v>
      </c>
      <c r="K25" s="13">
        <f>VLOOKUP(L25,id!$A:$C,3,0)</f>
        <v>24</v>
      </c>
      <c r="L25" s="13" t="str">
        <f t="shared" si="11"/>
        <v>LiszkaGrzegorz1964</v>
      </c>
      <c r="M25" s="9" t="str">
        <f t="shared" si="3"/>
        <v>Liszka</v>
      </c>
      <c r="N25" s="9" t="str">
        <f t="shared" si="4"/>
        <v>Grzegorz</v>
      </c>
      <c r="O25" s="9">
        <f t="shared" si="0"/>
        <v>0</v>
      </c>
      <c r="P25" s="9">
        <f t="shared" si="1"/>
        <v>1964</v>
      </c>
      <c r="Q25" s="9">
        <f t="shared" si="10"/>
        <v>58.720877380862312</v>
      </c>
      <c r="S25" s="9">
        <f t="shared" si="5"/>
        <v>1.0648148148148155</v>
      </c>
      <c r="T25" s="9">
        <f t="shared" si="8"/>
        <v>0.9</v>
      </c>
      <c r="U25" s="9">
        <f t="shared" si="6"/>
        <v>0.95121951219512191</v>
      </c>
      <c r="V25" s="9">
        <f t="shared" si="9"/>
        <v>0.9791483623609768</v>
      </c>
    </row>
    <row r="26" spans="1:22" ht="14.25">
      <c r="A26" s="130">
        <v>25</v>
      </c>
      <c r="B26" s="32" t="s">
        <v>676</v>
      </c>
      <c r="C26" s="32" t="s">
        <v>4861</v>
      </c>
      <c r="D26" s="30" t="s">
        <v>4704</v>
      </c>
      <c r="E26" s="30" t="s">
        <v>4862</v>
      </c>
      <c r="F26" s="31">
        <v>1970</v>
      </c>
      <c r="G26" s="29">
        <v>39</v>
      </c>
      <c r="H26" s="28">
        <v>0.47916666666666669</v>
      </c>
      <c r="I26" s="29">
        <v>18</v>
      </c>
      <c r="K26" s="13">
        <f>VLOOKUP(L26,id!$A:$C,3,0)</f>
        <v>25</v>
      </c>
      <c r="L26" s="13" t="str">
        <f t="shared" si="11"/>
        <v>LewoszKrzysztof1970</v>
      </c>
      <c r="M26" s="9" t="str">
        <f t="shared" si="3"/>
        <v>Lewosz</v>
      </c>
      <c r="N26" s="9" t="str">
        <f t="shared" si="4"/>
        <v>Krzysztof</v>
      </c>
      <c r="O26" s="9" t="str">
        <f t="shared" si="0"/>
        <v>Sztywny Klekot</v>
      </c>
      <c r="P26" s="9">
        <f t="shared" si="1"/>
        <v>1970</v>
      </c>
      <c r="Q26" s="9">
        <f t="shared" si="10"/>
        <v>55.146563105505429</v>
      </c>
      <c r="S26" s="9">
        <f t="shared" si="5"/>
        <v>0.93913043478260794</v>
      </c>
      <c r="T26" s="9">
        <f t="shared" si="8"/>
        <v>1</v>
      </c>
      <c r="U26" s="9">
        <f t="shared" si="6"/>
        <v>1</v>
      </c>
      <c r="V26" s="9">
        <f t="shared" si="9"/>
        <v>1</v>
      </c>
    </row>
    <row r="27" spans="1:22" ht="14.25">
      <c r="A27" s="130">
        <v>25</v>
      </c>
      <c r="B27" s="32" t="s">
        <v>3511</v>
      </c>
      <c r="C27" s="32" t="s">
        <v>4863</v>
      </c>
      <c r="D27" s="30"/>
      <c r="E27" s="30" t="s">
        <v>3492</v>
      </c>
      <c r="F27" s="31">
        <v>1978</v>
      </c>
      <c r="G27" s="29">
        <v>38</v>
      </c>
      <c r="H27" s="28">
        <v>0.44027777777777738</v>
      </c>
      <c r="I27" s="29">
        <v>19</v>
      </c>
      <c r="K27" s="13">
        <f>VLOOKUP(L27,id!$A:$C,3,0)</f>
        <v>26</v>
      </c>
      <c r="L27" s="13" t="str">
        <f t="shared" si="11"/>
        <v>PaszkowskiWojciech1978</v>
      </c>
      <c r="M27" s="9" t="str">
        <f t="shared" si="3"/>
        <v>Paszkowski</v>
      </c>
      <c r="N27" s="9" t="str">
        <f t="shared" si="4"/>
        <v>Wojciech</v>
      </c>
      <c r="O27" s="9">
        <f t="shared" si="0"/>
        <v>0</v>
      </c>
      <c r="P27" s="9">
        <f t="shared" si="1"/>
        <v>1978</v>
      </c>
      <c r="Q27" s="9">
        <f t="shared" si="10"/>
        <v>53.732548666902723</v>
      </c>
      <c r="S27" s="9">
        <f t="shared" si="5"/>
        <v>1.0883280757097802</v>
      </c>
      <c r="T27" s="9">
        <f t="shared" si="8"/>
        <v>1.0555555555555556</v>
      </c>
      <c r="U27" s="9">
        <f t="shared" si="6"/>
        <v>0.97435897435897434</v>
      </c>
      <c r="V27" s="9">
        <f t="shared" si="9"/>
        <v>1.0108721208503508</v>
      </c>
    </row>
    <row r="28" spans="1:22" ht="14.25">
      <c r="A28" s="130">
        <v>27</v>
      </c>
      <c r="B28" s="32" t="s">
        <v>677</v>
      </c>
      <c r="C28" s="32" t="s">
        <v>4382</v>
      </c>
      <c r="D28" s="30"/>
      <c r="E28" s="30" t="s">
        <v>249</v>
      </c>
      <c r="F28" s="31">
        <v>1960</v>
      </c>
      <c r="G28" s="29">
        <v>37</v>
      </c>
      <c r="H28" s="28">
        <v>0.33888888888888852</v>
      </c>
      <c r="I28" s="29">
        <v>17</v>
      </c>
      <c r="K28" s="13">
        <f>VLOOKUP(L28,id!$A:$C,3,0)</f>
        <v>27</v>
      </c>
      <c r="L28" s="13" t="str">
        <f t="shared" si="11"/>
        <v>KoniecznyTomasz1960</v>
      </c>
      <c r="M28" s="9" t="str">
        <f t="shared" si="3"/>
        <v>Konieczny</v>
      </c>
      <c r="N28" s="9" t="str">
        <f t="shared" si="4"/>
        <v>Tomasz</v>
      </c>
      <c r="O28" s="9">
        <f t="shared" si="0"/>
        <v>0</v>
      </c>
      <c r="P28" s="9">
        <f t="shared" si="1"/>
        <v>1960</v>
      </c>
      <c r="Q28" s="9">
        <f t="shared" si="10"/>
        <v>52.318534228300024</v>
      </c>
      <c r="S28" s="9">
        <f t="shared" si="5"/>
        <v>1.2991803278688527</v>
      </c>
      <c r="T28" s="9">
        <f t="shared" si="8"/>
        <v>0.89473684210526316</v>
      </c>
      <c r="U28" s="9">
        <f t="shared" si="6"/>
        <v>0.97368421052631582</v>
      </c>
      <c r="V28" s="9">
        <f t="shared" si="9"/>
        <v>0.97800047132303236</v>
      </c>
    </row>
    <row r="29" spans="1:22" ht="14.25">
      <c r="A29" s="130">
        <v>28</v>
      </c>
      <c r="B29" s="32" t="s">
        <v>820</v>
      </c>
      <c r="C29" s="32" t="s">
        <v>821</v>
      </c>
      <c r="D29" s="30" t="s">
        <v>819</v>
      </c>
      <c r="E29" s="30" t="s">
        <v>3401</v>
      </c>
      <c r="F29" s="31">
        <v>1975</v>
      </c>
      <c r="G29" s="29">
        <v>36</v>
      </c>
      <c r="H29" s="28">
        <v>0.45347222222222222</v>
      </c>
      <c r="I29" s="29">
        <v>16</v>
      </c>
      <c r="K29" s="13">
        <f>VLOOKUP(L29,id!$A:$C,3,0)</f>
        <v>28</v>
      </c>
      <c r="L29" s="13" t="str">
        <f t="shared" si="11"/>
        <v>BeszterdaSebastian1975</v>
      </c>
      <c r="M29" s="9" t="str">
        <f t="shared" si="3"/>
        <v>Beszterda</v>
      </c>
      <c r="N29" s="9" t="str">
        <f t="shared" si="4"/>
        <v>Sebastian</v>
      </c>
      <c r="O29" s="9" t="str">
        <f t="shared" si="0"/>
        <v>Nietoperze Koszalin</v>
      </c>
      <c r="P29" s="9">
        <f t="shared" si="1"/>
        <v>1975</v>
      </c>
      <c r="Q29" s="9">
        <f t="shared" si="10"/>
        <v>50.904519789697325</v>
      </c>
      <c r="S29" s="9">
        <f t="shared" si="5"/>
        <v>0.74732006125574191</v>
      </c>
      <c r="T29" s="9">
        <f t="shared" si="8"/>
        <v>0.94117647058823528</v>
      </c>
      <c r="U29" s="9">
        <f t="shared" si="6"/>
        <v>0.97297297297297303</v>
      </c>
      <c r="V29" s="9">
        <f t="shared" si="9"/>
        <v>0.98794828634196963</v>
      </c>
    </row>
    <row r="30" spans="1:22" ht="14.25">
      <c r="A30" s="130">
        <v>29</v>
      </c>
      <c r="B30" s="32" t="s">
        <v>675</v>
      </c>
      <c r="C30" s="32" t="s">
        <v>4864</v>
      </c>
      <c r="D30" s="30"/>
      <c r="E30" s="30" t="s">
        <v>4865</v>
      </c>
      <c r="F30" s="31">
        <v>1975</v>
      </c>
      <c r="G30" s="29">
        <v>35</v>
      </c>
      <c r="H30" s="28">
        <v>0.43402777777777751</v>
      </c>
      <c r="I30" s="29">
        <v>17</v>
      </c>
      <c r="K30" s="13">
        <f>VLOOKUP(L30,id!$A:$C,3,0)</f>
        <v>29</v>
      </c>
      <c r="L30" s="13" t="str">
        <f t="shared" si="11"/>
        <v>WarzewskiGrzegorz1975</v>
      </c>
      <c r="M30" s="9" t="str">
        <f t="shared" si="3"/>
        <v>Warzewski</v>
      </c>
      <c r="N30" s="9" t="str">
        <f t="shared" si="4"/>
        <v>Grzegorz</v>
      </c>
      <c r="O30" s="9">
        <f t="shared" si="0"/>
        <v>0</v>
      </c>
      <c r="P30" s="9">
        <f t="shared" si="1"/>
        <v>1975</v>
      </c>
      <c r="Q30" s="9">
        <f t="shared" si="10"/>
        <v>49.490505351094619</v>
      </c>
      <c r="S30" s="9">
        <f t="shared" si="5"/>
        <v>1.0448000000000006</v>
      </c>
      <c r="T30" s="9">
        <f t="shared" si="8"/>
        <v>1.0625</v>
      </c>
      <c r="U30" s="9">
        <f t="shared" si="6"/>
        <v>0.97222222222222221</v>
      </c>
      <c r="V30" s="9">
        <f t="shared" si="9"/>
        <v>1.0121987292499426</v>
      </c>
    </row>
    <row r="31" spans="1:22" ht="14.25">
      <c r="A31" s="130">
        <v>29</v>
      </c>
      <c r="B31" s="32" t="s">
        <v>4866</v>
      </c>
      <c r="C31" s="32" t="s">
        <v>4350</v>
      </c>
      <c r="D31" s="30"/>
      <c r="E31" s="30" t="s">
        <v>234</v>
      </c>
      <c r="F31" s="31">
        <v>1986</v>
      </c>
      <c r="G31" s="29">
        <v>35</v>
      </c>
      <c r="H31" s="28">
        <v>0.45069444444444445</v>
      </c>
      <c r="I31" s="29">
        <v>17</v>
      </c>
      <c r="K31" s="13">
        <f>VLOOKUP(L31,id!$A:$C,3,0)</f>
        <v>30</v>
      </c>
      <c r="L31" s="13" t="str">
        <f t="shared" si="11"/>
        <v>JacakAndrzej1986</v>
      </c>
      <c r="M31" s="9" t="str">
        <f t="shared" si="3"/>
        <v>Jacak</v>
      </c>
      <c r="N31" s="9" t="str">
        <f t="shared" si="4"/>
        <v>Andrzej</v>
      </c>
      <c r="O31" s="9">
        <f t="shared" si="0"/>
        <v>0</v>
      </c>
      <c r="P31" s="9">
        <f t="shared" si="1"/>
        <v>1986</v>
      </c>
      <c r="Q31" s="9">
        <f t="shared" si="10"/>
        <v>47.660347988342245</v>
      </c>
      <c r="S31" s="9">
        <f t="shared" si="5"/>
        <v>0.96302003081664034</v>
      </c>
      <c r="T31" s="9">
        <f t="shared" si="8"/>
        <v>1</v>
      </c>
      <c r="U31" s="9">
        <f t="shared" si="6"/>
        <v>1</v>
      </c>
      <c r="V31" s="9">
        <f t="shared" si="9"/>
        <v>1</v>
      </c>
    </row>
    <row r="32" spans="1:22" ht="14.25">
      <c r="A32" s="130">
        <v>31</v>
      </c>
      <c r="B32" s="32" t="s">
        <v>169</v>
      </c>
      <c r="C32" s="32" t="s">
        <v>4867</v>
      </c>
      <c r="D32" s="30"/>
      <c r="E32" s="30" t="s">
        <v>3431</v>
      </c>
      <c r="F32" s="31">
        <v>1974</v>
      </c>
      <c r="G32" s="29">
        <v>34</v>
      </c>
      <c r="H32" s="28">
        <v>0.43888888888888861</v>
      </c>
      <c r="I32" s="29">
        <v>16</v>
      </c>
      <c r="K32" s="13">
        <f>VLOOKUP(L32,id!$A:$C,3,0)</f>
        <v>31</v>
      </c>
      <c r="L32" s="13" t="str">
        <f t="shared" si="11"/>
        <v>MakowiecSławomir1974</v>
      </c>
      <c r="M32" s="9" t="str">
        <f t="shared" si="3"/>
        <v>Makowiec</v>
      </c>
      <c r="N32" s="9" t="str">
        <f t="shared" si="4"/>
        <v>Sławomir</v>
      </c>
      <c r="O32" s="9">
        <f t="shared" si="0"/>
        <v>0</v>
      </c>
      <c r="P32" s="9">
        <f t="shared" si="1"/>
        <v>1974</v>
      </c>
      <c r="Q32" s="9">
        <f t="shared" si="10"/>
        <v>46.298623760103894</v>
      </c>
      <c r="S32" s="9">
        <f t="shared" si="5"/>
        <v>1.0268987341772158</v>
      </c>
      <c r="T32" s="9">
        <f t="shared" si="8"/>
        <v>0.94117647058823528</v>
      </c>
      <c r="U32" s="9">
        <f t="shared" si="6"/>
        <v>0.97142857142857142</v>
      </c>
      <c r="V32" s="9">
        <f t="shared" si="9"/>
        <v>0.98794828634196963</v>
      </c>
    </row>
    <row r="33" spans="1:22" ht="14.25">
      <c r="A33" s="130">
        <v>32</v>
      </c>
      <c r="B33" s="32" t="s">
        <v>674</v>
      </c>
      <c r="C33" s="32" t="s">
        <v>4868</v>
      </c>
      <c r="D33" s="30" t="s">
        <v>4384</v>
      </c>
      <c r="E33" s="30" t="s">
        <v>3493</v>
      </c>
      <c r="F33" s="31">
        <v>1974</v>
      </c>
      <c r="G33" s="29">
        <v>31</v>
      </c>
      <c r="H33" s="28">
        <v>0.37430555555555528</v>
      </c>
      <c r="I33" s="29">
        <v>15</v>
      </c>
      <c r="K33" s="13">
        <f>VLOOKUP(L33,id!$A:$C,3,0)</f>
        <v>32</v>
      </c>
      <c r="L33" s="13" t="str">
        <f t="shared" si="11"/>
        <v>TiszbeinPiotr1974</v>
      </c>
      <c r="M33" s="9" t="str">
        <f t="shared" si="3"/>
        <v>Tiszbein</v>
      </c>
      <c r="N33" s="9" t="str">
        <f t="shared" si="4"/>
        <v>Piotr</v>
      </c>
      <c r="O33" s="9" t="str">
        <f t="shared" si="0"/>
        <v>Ameba Lisiny</v>
      </c>
      <c r="P33" s="9">
        <f t="shared" si="1"/>
        <v>1974</v>
      </c>
      <c r="Q33" s="9">
        <f t="shared" si="10"/>
        <v>42.213451075388846</v>
      </c>
      <c r="S33" s="9">
        <f t="shared" si="5"/>
        <v>1.1725417439703154</v>
      </c>
      <c r="T33" s="9">
        <f t="shared" si="8"/>
        <v>0.9375</v>
      </c>
      <c r="U33" s="9">
        <f t="shared" si="6"/>
        <v>0.91176470588235292</v>
      </c>
      <c r="V33" s="9">
        <f t="shared" si="9"/>
        <v>0.98717524291740988</v>
      </c>
    </row>
    <row r="34" spans="1:22" ht="14.25">
      <c r="A34" s="130">
        <v>33</v>
      </c>
      <c r="B34" s="32" t="s">
        <v>4870</v>
      </c>
      <c r="C34" s="32" t="s">
        <v>4869</v>
      </c>
      <c r="D34" s="30" t="s">
        <v>3654</v>
      </c>
      <c r="E34" s="30" t="s">
        <v>4871</v>
      </c>
      <c r="F34" s="31">
        <v>1973</v>
      </c>
      <c r="G34" s="29">
        <v>31</v>
      </c>
      <c r="H34" s="28">
        <v>0.37430555555555528</v>
      </c>
      <c r="I34" s="29">
        <v>15</v>
      </c>
      <c r="K34" s="13">
        <f>VLOOKUP(L34,id!$A:$C,3,0)</f>
        <v>33</v>
      </c>
      <c r="L34" s="13" t="str">
        <f t="shared" si="11"/>
        <v>NikonowiczAdrian1973</v>
      </c>
      <c r="M34" s="9" t="str">
        <f t="shared" si="3"/>
        <v>Nikonowicz</v>
      </c>
      <c r="N34" s="9" t="str">
        <f t="shared" si="4"/>
        <v>Adrian</v>
      </c>
      <c r="O34" s="9" t="str">
        <f t="shared" si="0"/>
        <v>Światowid Małe Gacno</v>
      </c>
      <c r="P34" s="9">
        <f t="shared" si="1"/>
        <v>1973</v>
      </c>
      <c r="Q34" s="9">
        <f t="shared" si="10"/>
        <v>42.213451075388846</v>
      </c>
      <c r="S34" s="9">
        <f t="shared" si="5"/>
        <v>1</v>
      </c>
      <c r="T34" s="9">
        <f t="shared" si="8"/>
        <v>1</v>
      </c>
      <c r="U34" s="9">
        <f t="shared" si="6"/>
        <v>1</v>
      </c>
      <c r="V34" s="9">
        <f t="shared" si="9"/>
        <v>1</v>
      </c>
    </row>
    <row r="35" spans="1:22" ht="14.25">
      <c r="A35" s="130">
        <v>34</v>
      </c>
      <c r="B35" s="32" t="s">
        <v>4866</v>
      </c>
      <c r="C35" s="32" t="s">
        <v>3643</v>
      </c>
      <c r="D35" s="30" t="s">
        <v>139</v>
      </c>
      <c r="E35" s="30" t="s">
        <v>3431</v>
      </c>
      <c r="F35" s="31">
        <v>1951</v>
      </c>
      <c r="G35" s="29">
        <v>30</v>
      </c>
      <c r="H35" s="28">
        <v>0.45277777777777745</v>
      </c>
      <c r="I35" s="29">
        <v>14</v>
      </c>
      <c r="K35" s="13">
        <f>VLOOKUP(L35,id!$A:$C,3,0)</f>
        <v>34</v>
      </c>
      <c r="L35" s="13" t="str">
        <f t="shared" si="11"/>
        <v>PiwakowskiAndrzej1951</v>
      </c>
      <c r="M35" s="9" t="str">
        <f t="shared" si="3"/>
        <v>Piwakowski</v>
      </c>
      <c r="N35" s="9" t="str">
        <f t="shared" si="4"/>
        <v>Andrzej</v>
      </c>
      <c r="O35" s="9" t="str">
        <f t="shared" si="0"/>
        <v>Harpagan</v>
      </c>
      <c r="P35" s="9">
        <f t="shared" si="1"/>
        <v>1951</v>
      </c>
      <c r="Q35" s="9">
        <f t="shared" si="10"/>
        <v>40.851726847150495</v>
      </c>
      <c r="S35" s="9">
        <f t="shared" si="5"/>
        <v>0.82668711656441718</v>
      </c>
      <c r="T35" s="9">
        <f t="shared" si="8"/>
        <v>0.93333333333333335</v>
      </c>
      <c r="U35" s="9">
        <f t="shared" si="6"/>
        <v>0.967741935483871</v>
      </c>
      <c r="V35" s="9">
        <f t="shared" si="9"/>
        <v>0.98629618965902943</v>
      </c>
    </row>
    <row r="36" spans="1:22" ht="14.25">
      <c r="A36" s="130">
        <v>35</v>
      </c>
      <c r="B36" s="32" t="s">
        <v>673</v>
      </c>
      <c r="C36" s="32" t="s">
        <v>3678</v>
      </c>
      <c r="D36" s="30" t="s">
        <v>656</v>
      </c>
      <c r="E36" s="30" t="s">
        <v>3500</v>
      </c>
      <c r="F36" s="31">
        <v>1979</v>
      </c>
      <c r="G36" s="29">
        <v>25</v>
      </c>
      <c r="H36" s="28">
        <v>0.41874999999999968</v>
      </c>
      <c r="I36" s="29">
        <v>13</v>
      </c>
      <c r="K36" s="13">
        <f>VLOOKUP(L36,id!$A:$C,3,0)</f>
        <v>35</v>
      </c>
      <c r="L36" s="13" t="str">
        <f t="shared" ref="L36:L39" si="12">M36&amp;N36&amp;P36</f>
        <v>SadowskiPaweł1979</v>
      </c>
      <c r="M36" s="9" t="str">
        <f t="shared" si="3"/>
        <v>Sadowski</v>
      </c>
      <c r="N36" s="9" t="str">
        <f t="shared" si="4"/>
        <v>Paweł</v>
      </c>
      <c r="O36" s="9" t="str">
        <f t="shared" si="0"/>
        <v>STOPA Słupsk</v>
      </c>
      <c r="P36" s="9">
        <f t="shared" si="1"/>
        <v>1979</v>
      </c>
      <c r="Q36" s="9">
        <f t="shared" ref="Q36:Q39" si="13">Q35*IF(U36&lt;1,U36,IF(V36&lt;1,V36,IF(T36&lt;1,T36,IF(S36&lt;1,S36,1))))</f>
        <v>34.043105705958745</v>
      </c>
      <c r="S36" s="9">
        <f t="shared" si="5"/>
        <v>1.0812603648424544</v>
      </c>
      <c r="T36" s="9">
        <f t="shared" si="8"/>
        <v>0.9285714285714286</v>
      </c>
      <c r="U36" s="9">
        <f t="shared" si="6"/>
        <v>0.83333333333333337</v>
      </c>
      <c r="V36" s="9">
        <f t="shared" si="9"/>
        <v>0.98528770473770133</v>
      </c>
    </row>
    <row r="37" spans="1:22" ht="14.25">
      <c r="A37" s="130">
        <v>36</v>
      </c>
      <c r="B37" s="32" t="s">
        <v>3511</v>
      </c>
      <c r="C37" s="32" t="s">
        <v>4872</v>
      </c>
      <c r="D37" s="30"/>
      <c r="E37" s="30" t="s">
        <v>3401</v>
      </c>
      <c r="F37" s="31">
        <v>1965</v>
      </c>
      <c r="G37" s="29">
        <v>22</v>
      </c>
      <c r="H37" s="28">
        <v>0.233333333333333</v>
      </c>
      <c r="I37" s="29">
        <v>11</v>
      </c>
      <c r="K37" s="13">
        <f>VLOOKUP(L37,id!$A:$C,3,0)</f>
        <v>36</v>
      </c>
      <c r="L37" s="13" t="str">
        <f t="shared" si="12"/>
        <v>SzamrejWojciech1965</v>
      </c>
      <c r="M37" s="9" t="str">
        <f t="shared" si="3"/>
        <v>Szamrej</v>
      </c>
      <c r="N37" s="9" t="str">
        <f t="shared" si="4"/>
        <v>Wojciech</v>
      </c>
      <c r="O37" s="9">
        <f t="shared" si="0"/>
        <v>0</v>
      </c>
      <c r="P37" s="9">
        <f t="shared" si="1"/>
        <v>1965</v>
      </c>
      <c r="Q37" s="9">
        <f t="shared" si="13"/>
        <v>29.957933021243694</v>
      </c>
      <c r="S37" s="9">
        <f t="shared" si="5"/>
        <v>1.7946428571428583</v>
      </c>
      <c r="T37" s="9">
        <f t="shared" si="8"/>
        <v>0.84615384615384615</v>
      </c>
      <c r="U37" s="9">
        <f t="shared" si="6"/>
        <v>0.88</v>
      </c>
      <c r="V37" s="9">
        <f t="shared" si="9"/>
        <v>0.96714116000060635</v>
      </c>
    </row>
    <row r="38" spans="1:22" ht="14.25">
      <c r="A38" s="130">
        <v>37</v>
      </c>
      <c r="B38" s="32" t="s">
        <v>684</v>
      </c>
      <c r="C38" s="32" t="s">
        <v>4873</v>
      </c>
      <c r="D38" s="30" t="s">
        <v>4840</v>
      </c>
      <c r="E38" s="30" t="s">
        <v>3401</v>
      </c>
      <c r="F38" s="31">
        <v>1963</v>
      </c>
      <c r="G38" s="29">
        <v>22</v>
      </c>
      <c r="H38" s="28">
        <v>0.23333333333333334</v>
      </c>
      <c r="I38" s="29">
        <v>11</v>
      </c>
      <c r="K38" s="13">
        <f>VLOOKUP(L38,id!$A:$C,3,0)</f>
        <v>37</v>
      </c>
      <c r="L38" s="13" t="str">
        <f t="shared" si="12"/>
        <v>GałaguzJacek1963</v>
      </c>
      <c r="M38" s="9" t="str">
        <f t="shared" si="3"/>
        <v>Gałaguz</v>
      </c>
      <c r="N38" s="9" t="str">
        <f t="shared" si="4"/>
        <v>Jacek</v>
      </c>
      <c r="O38" s="9" t="str">
        <f t="shared" si="0"/>
        <v>OIL Koszalin</v>
      </c>
      <c r="P38" s="9">
        <f t="shared" si="1"/>
        <v>1963</v>
      </c>
      <c r="Q38" s="9">
        <f t="shared" si="13"/>
        <v>29.957933021243651</v>
      </c>
      <c r="S38" s="9">
        <f t="shared" si="5"/>
        <v>0.99999999999999856</v>
      </c>
      <c r="T38" s="9">
        <f t="shared" si="8"/>
        <v>1</v>
      </c>
      <c r="U38" s="9">
        <f t="shared" si="6"/>
        <v>1</v>
      </c>
      <c r="V38" s="9">
        <f t="shared" si="9"/>
        <v>1</v>
      </c>
    </row>
    <row r="39" spans="1:22" ht="14.25">
      <c r="A39" s="130">
        <v>38</v>
      </c>
      <c r="B39" s="32" t="s">
        <v>4884</v>
      </c>
      <c r="C39" s="32" t="s">
        <v>4874</v>
      </c>
      <c r="D39" s="30"/>
      <c r="E39" s="30" t="s">
        <v>3398</v>
      </c>
      <c r="F39" s="31">
        <v>1985</v>
      </c>
      <c r="G39" s="29">
        <v>22</v>
      </c>
      <c r="H39" s="28">
        <v>0.33333333333333331</v>
      </c>
      <c r="I39" s="29">
        <v>11</v>
      </c>
      <c r="K39" s="13">
        <f>VLOOKUP(L39,id!$A:$C,3,0)</f>
        <v>38</v>
      </c>
      <c r="L39" s="13" t="str">
        <f t="shared" si="12"/>
        <v>GołembiewskiTadeusz1985</v>
      </c>
      <c r="M39" s="9" t="str">
        <f t="shared" si="3"/>
        <v>Gołembiewski</v>
      </c>
      <c r="N39" s="9" t="str">
        <f t="shared" si="4"/>
        <v>Tadeusz</v>
      </c>
      <c r="O39" s="9">
        <f t="shared" si="0"/>
        <v>0</v>
      </c>
      <c r="P39" s="9">
        <f t="shared" si="1"/>
        <v>1985</v>
      </c>
      <c r="Q39" s="9">
        <f t="shared" si="13"/>
        <v>20.970553114870558</v>
      </c>
      <c r="S39" s="9">
        <f t="shared" si="5"/>
        <v>0.70000000000000007</v>
      </c>
      <c r="T39" s="9">
        <f t="shared" si="8"/>
        <v>1</v>
      </c>
      <c r="U39" s="9">
        <f t="shared" si="6"/>
        <v>1</v>
      </c>
      <c r="V39" s="9">
        <f t="shared" si="9"/>
        <v>1</v>
      </c>
    </row>
    <row r="40" spans="1:22" ht="14.25">
      <c r="A40" s="130">
        <v>39</v>
      </c>
      <c r="B40" s="32" t="s">
        <v>4118</v>
      </c>
      <c r="C40" s="32" t="s">
        <v>4875</v>
      </c>
      <c r="D40" s="30"/>
      <c r="E40" s="30" t="s">
        <v>4095</v>
      </c>
      <c r="F40" s="31">
        <v>1977</v>
      </c>
      <c r="G40" s="29">
        <v>21</v>
      </c>
      <c r="H40" s="28">
        <v>0.19930555555555557</v>
      </c>
      <c r="I40" s="29">
        <v>11</v>
      </c>
      <c r="K40" s="13">
        <f>VLOOKUP(L40,id!$A:$C,3,0)</f>
        <v>39</v>
      </c>
      <c r="L40" s="13" t="str">
        <f t="shared" ref="L40:L46" si="14">M40&amp;N40&amp;P40</f>
        <v>DziamaraJarosław1977</v>
      </c>
      <c r="M40" s="9" t="str">
        <f t="shared" si="3"/>
        <v>Dziamara</v>
      </c>
      <c r="N40" s="9" t="str">
        <f t="shared" si="4"/>
        <v>Jarosław</v>
      </c>
      <c r="O40" s="9">
        <f t="shared" si="0"/>
        <v>0</v>
      </c>
      <c r="P40" s="9">
        <f t="shared" si="1"/>
        <v>1977</v>
      </c>
      <c r="Q40" s="9">
        <f t="shared" ref="Q40:Q46" si="15">Q39*IF(U40&lt;1,U40,IF(V40&lt;1,V40,IF(T40&lt;1,T40,IF(S40&lt;1,S40,1))))</f>
        <v>20.017346155103716</v>
      </c>
      <c r="S40" s="9">
        <f t="shared" si="5"/>
        <v>1.6724738675958186</v>
      </c>
      <c r="T40" s="9">
        <f t="shared" si="8"/>
        <v>1</v>
      </c>
      <c r="U40" s="9">
        <f t="shared" si="6"/>
        <v>0.95454545454545459</v>
      </c>
      <c r="V40" s="9">
        <f t="shared" si="9"/>
        <v>1</v>
      </c>
    </row>
    <row r="41" spans="1:22" ht="14.25">
      <c r="A41" s="130">
        <v>39</v>
      </c>
      <c r="B41" s="32" t="s">
        <v>4877</v>
      </c>
      <c r="C41" s="32" t="s">
        <v>4876</v>
      </c>
      <c r="D41" s="30" t="s">
        <v>4706</v>
      </c>
      <c r="E41" s="30" t="s">
        <v>4095</v>
      </c>
      <c r="F41" s="31">
        <v>1980</v>
      </c>
      <c r="G41" s="29">
        <v>21</v>
      </c>
      <c r="H41" s="28">
        <v>0.19930555555555557</v>
      </c>
      <c r="I41" s="29">
        <v>11</v>
      </c>
      <c r="K41" s="13">
        <f>VLOOKUP(L41,id!$A:$C,3,0)</f>
        <v>40</v>
      </c>
      <c r="L41" s="13" t="str">
        <f t="shared" si="14"/>
        <v>FriedeDaniel1980</v>
      </c>
      <c r="M41" s="9" t="str">
        <f t="shared" si="3"/>
        <v>Friede</v>
      </c>
      <c r="N41" s="9" t="str">
        <f t="shared" si="4"/>
        <v>Daniel</v>
      </c>
      <c r="O41" s="9" t="str">
        <f t="shared" si="0"/>
        <v>Frytka Dawaj</v>
      </c>
      <c r="P41" s="9">
        <f t="shared" si="1"/>
        <v>1980</v>
      </c>
      <c r="Q41" s="9">
        <f t="shared" si="15"/>
        <v>20.017346155103716</v>
      </c>
      <c r="S41" s="9">
        <f t="shared" si="5"/>
        <v>1</v>
      </c>
      <c r="T41" s="9">
        <f t="shared" si="8"/>
        <v>1</v>
      </c>
      <c r="U41" s="9">
        <f t="shared" si="6"/>
        <v>1</v>
      </c>
      <c r="V41" s="9">
        <f t="shared" si="9"/>
        <v>1</v>
      </c>
    </row>
    <row r="42" spans="1:22" ht="14.25">
      <c r="A42" s="130">
        <v>41</v>
      </c>
      <c r="B42" s="32" t="s">
        <v>4878</v>
      </c>
      <c r="C42" s="32" t="s">
        <v>3722</v>
      </c>
      <c r="D42" s="30" t="s">
        <v>4702</v>
      </c>
      <c r="E42" s="30" t="s">
        <v>3431</v>
      </c>
      <c r="F42" s="31">
        <v>1968</v>
      </c>
      <c r="G42" s="29">
        <v>18</v>
      </c>
      <c r="H42" s="28">
        <v>0.28124999999999994</v>
      </c>
      <c r="I42" s="29">
        <v>11</v>
      </c>
      <c r="K42" s="13">
        <f>VLOOKUP(L42,id!$A:$C,3,0)</f>
        <v>41</v>
      </c>
      <c r="L42" s="13" t="str">
        <f t="shared" si="14"/>
        <v>KotAdam1968</v>
      </c>
      <c r="M42" s="9" t="str">
        <f t="shared" si="3"/>
        <v>Kot</v>
      </c>
      <c r="N42" s="9" t="str">
        <f t="shared" si="4"/>
        <v>Adam</v>
      </c>
      <c r="O42" s="9" t="str">
        <f t="shared" si="0"/>
        <v>TomCat</v>
      </c>
      <c r="P42" s="9">
        <f t="shared" si="1"/>
        <v>1968</v>
      </c>
      <c r="Q42" s="9">
        <f t="shared" si="15"/>
        <v>17.157725275803184</v>
      </c>
      <c r="S42" s="9">
        <f t="shared" si="5"/>
        <v>0.70864197530864215</v>
      </c>
      <c r="T42" s="9">
        <f t="shared" si="8"/>
        <v>1</v>
      </c>
      <c r="U42" s="9">
        <f t="shared" si="6"/>
        <v>0.8571428571428571</v>
      </c>
      <c r="V42" s="9">
        <f t="shared" si="9"/>
        <v>1</v>
      </c>
    </row>
    <row r="43" spans="1:22" ht="14.25">
      <c r="A43" s="130">
        <v>42</v>
      </c>
      <c r="B43" s="32" t="s">
        <v>677</v>
      </c>
      <c r="C43" s="32" t="s">
        <v>4879</v>
      </c>
      <c r="D43" s="30" t="s">
        <v>4702</v>
      </c>
      <c r="E43" s="30" t="s">
        <v>3492</v>
      </c>
      <c r="F43" s="31">
        <v>1972</v>
      </c>
      <c r="G43" s="29">
        <v>18</v>
      </c>
      <c r="H43" s="28">
        <v>0.28124999999999994</v>
      </c>
      <c r="I43" s="29">
        <v>11</v>
      </c>
      <c r="K43" s="13">
        <f>VLOOKUP(L43,id!$A:$C,3,0)</f>
        <v>42</v>
      </c>
      <c r="L43" s="13" t="str">
        <f t="shared" si="14"/>
        <v>WaleńczakTomasz1972</v>
      </c>
      <c r="M43" s="9" t="str">
        <f t="shared" si="3"/>
        <v>Waleńczak</v>
      </c>
      <c r="N43" s="9" t="str">
        <f t="shared" si="4"/>
        <v>Tomasz</v>
      </c>
      <c r="O43" s="9" t="str">
        <f t="shared" si="0"/>
        <v>TomCat</v>
      </c>
      <c r="P43" s="9">
        <f t="shared" si="1"/>
        <v>1972</v>
      </c>
      <c r="Q43" s="9">
        <f t="shared" si="15"/>
        <v>17.157725275803184</v>
      </c>
      <c r="S43" s="9">
        <f t="shared" si="5"/>
        <v>1</v>
      </c>
      <c r="T43" s="9">
        <f t="shared" si="8"/>
        <v>1</v>
      </c>
      <c r="U43" s="9">
        <f t="shared" si="6"/>
        <v>1</v>
      </c>
      <c r="V43" s="9">
        <f t="shared" si="9"/>
        <v>1</v>
      </c>
    </row>
    <row r="44" spans="1:22" ht="14.25">
      <c r="A44" s="130">
        <v>43</v>
      </c>
      <c r="B44" s="32" t="s">
        <v>673</v>
      </c>
      <c r="C44" s="32" t="s">
        <v>4880</v>
      </c>
      <c r="D44" s="30"/>
      <c r="E44" s="30" t="s">
        <v>302</v>
      </c>
      <c r="F44" s="31">
        <v>1984</v>
      </c>
      <c r="G44" s="29">
        <v>15</v>
      </c>
      <c r="H44" s="28">
        <v>0.2597222222222218</v>
      </c>
      <c r="I44" s="29">
        <v>10</v>
      </c>
      <c r="K44" s="13">
        <f>VLOOKUP(L44,id!$A:$C,3,0)</f>
        <v>43</v>
      </c>
      <c r="L44" s="13" t="str">
        <f t="shared" si="14"/>
        <v>OlszańskiPaweł1984</v>
      </c>
      <c r="M44" s="9" t="str">
        <f t="shared" si="3"/>
        <v>Olszański</v>
      </c>
      <c r="N44" s="9" t="str">
        <f t="shared" si="4"/>
        <v>Paweł</v>
      </c>
      <c r="O44" s="9">
        <f t="shared" si="0"/>
        <v>0</v>
      </c>
      <c r="P44" s="9">
        <f t="shared" si="1"/>
        <v>1984</v>
      </c>
      <c r="Q44" s="9">
        <f t="shared" si="15"/>
        <v>14.298104396502653</v>
      </c>
      <c r="S44" s="9">
        <f t="shared" si="5"/>
        <v>1.0828877005347608</v>
      </c>
      <c r="T44" s="9">
        <f t="shared" si="8"/>
        <v>0.90909090909090906</v>
      </c>
      <c r="U44" s="9">
        <f t="shared" si="6"/>
        <v>0.83333333333333337</v>
      </c>
      <c r="V44" s="9">
        <f t="shared" si="9"/>
        <v>0.98111849572626431</v>
      </c>
    </row>
    <row r="45" spans="1:22" ht="14.25">
      <c r="A45" s="130">
        <v>43</v>
      </c>
      <c r="B45" s="32" t="s">
        <v>676</v>
      </c>
      <c r="C45" s="32" t="s">
        <v>4614</v>
      </c>
      <c r="D45" s="30"/>
      <c r="E45" s="30" t="s">
        <v>249</v>
      </c>
      <c r="F45" s="31">
        <v>1975</v>
      </c>
      <c r="G45" s="29">
        <v>14</v>
      </c>
      <c r="H45" s="28">
        <v>0.33402777777777742</v>
      </c>
      <c r="I45" s="29">
        <v>6</v>
      </c>
      <c r="K45" s="13">
        <f>VLOOKUP(L45,id!$A:$C,3,0)</f>
        <v>44</v>
      </c>
      <c r="L45" s="13" t="str">
        <f t="shared" si="14"/>
        <v>Melon-MikaKrzysztof1975</v>
      </c>
      <c r="M45" s="9" t="str">
        <f t="shared" si="3"/>
        <v>Melon-Mika</v>
      </c>
      <c r="N45" s="9" t="str">
        <f t="shared" si="4"/>
        <v>Krzysztof</v>
      </c>
      <c r="O45" s="9">
        <f t="shared" si="0"/>
        <v>0</v>
      </c>
      <c r="P45" s="9">
        <f t="shared" si="1"/>
        <v>1975</v>
      </c>
      <c r="Q45" s="9">
        <f t="shared" si="15"/>
        <v>13.34489743673581</v>
      </c>
      <c r="S45" s="9">
        <f t="shared" si="5"/>
        <v>0.77754677754677715</v>
      </c>
      <c r="T45" s="9">
        <f t="shared" si="8"/>
        <v>0.6</v>
      </c>
      <c r="U45" s="9">
        <f t="shared" si="6"/>
        <v>0.93333333333333335</v>
      </c>
      <c r="V45" s="9">
        <f t="shared" si="9"/>
        <v>0.90288045144743423</v>
      </c>
    </row>
    <row r="46" spans="1:22" ht="14.25">
      <c r="A46" s="130">
        <v>45</v>
      </c>
      <c r="B46" s="32" t="s">
        <v>677</v>
      </c>
      <c r="C46" s="32" t="s">
        <v>4613</v>
      </c>
      <c r="D46" s="30" t="s">
        <v>4881</v>
      </c>
      <c r="E46" s="30" t="s">
        <v>3431</v>
      </c>
      <c r="F46" s="31">
        <v>1977</v>
      </c>
      <c r="G46" s="29">
        <v>0</v>
      </c>
      <c r="H46" s="28">
        <v>0.19027777777777738</v>
      </c>
      <c r="I46" s="29" t="s">
        <v>4886</v>
      </c>
      <c r="K46" s="13">
        <f>VLOOKUP(L46,id!$A:$C,3,0)</f>
        <v>45</v>
      </c>
      <c r="L46" s="13" t="str">
        <f t="shared" si="14"/>
        <v>SzotTomasz1977</v>
      </c>
      <c r="M46" s="9" t="str">
        <f t="shared" si="3"/>
        <v>Szot</v>
      </c>
      <c r="N46" s="9" t="str">
        <f t="shared" si="4"/>
        <v>Tomasz</v>
      </c>
      <c r="O46" s="9" t="str">
        <f t="shared" si="0"/>
        <v>Harpagan/GR3miasto</v>
      </c>
      <c r="P46" s="9">
        <f t="shared" si="1"/>
        <v>1977</v>
      </c>
      <c r="Q46" s="9">
        <f t="shared" si="15"/>
        <v>0</v>
      </c>
      <c r="S46" s="9">
        <f t="shared" si="5"/>
        <v>1.7554744525547463</v>
      </c>
      <c r="T46" s="9" t="e">
        <f t="shared" si="8"/>
        <v>#VALUE!</v>
      </c>
      <c r="U46" s="9">
        <f t="shared" si="6"/>
        <v>0</v>
      </c>
      <c r="V46" s="9" t="e">
        <f t="shared" si="9"/>
        <v>#VALUE!</v>
      </c>
    </row>
    <row r="47" spans="1:22" ht="14.25">
      <c r="A47" s="130"/>
      <c r="K47" s="13"/>
      <c r="L47" s="13"/>
      <c r="M47" s="9"/>
      <c r="N47" s="9"/>
      <c r="O47" s="9"/>
      <c r="P47" s="9"/>
      <c r="Q47" s="9"/>
      <c r="S47" s="9"/>
      <c r="T47" s="9"/>
      <c r="U47" s="9"/>
      <c r="V47" s="9"/>
    </row>
    <row r="48" spans="1:22" ht="14.25">
      <c r="A48" s="130"/>
      <c r="K48" s="13"/>
      <c r="L48" s="13"/>
      <c r="M48" s="9"/>
      <c r="N48" s="9"/>
      <c r="O48" s="9"/>
      <c r="P48" s="9"/>
      <c r="Q48" s="9"/>
      <c r="S48" s="9"/>
      <c r="T48" s="9"/>
      <c r="U48" s="9"/>
      <c r="V48" s="9"/>
    </row>
    <row r="49" spans="1:22" ht="14.25">
      <c r="A49" s="130"/>
      <c r="K49" s="13"/>
      <c r="L49" s="13"/>
      <c r="M49" s="9"/>
      <c r="N49" s="9"/>
      <c r="O49" s="9"/>
      <c r="P49" s="9"/>
      <c r="Q49" s="9"/>
      <c r="S49" s="9"/>
      <c r="T49" s="9"/>
      <c r="U49" s="9"/>
      <c r="V49" s="9"/>
    </row>
    <row r="50" spans="1:22" ht="14.25">
      <c r="A50" s="130"/>
      <c r="K50" s="13"/>
      <c r="L50" s="13"/>
      <c r="M50" s="9"/>
      <c r="N50" s="9"/>
      <c r="O50" s="9"/>
      <c r="P50" s="9"/>
      <c r="Q50" s="9"/>
      <c r="S50" s="9"/>
      <c r="T50" s="9"/>
      <c r="U50" s="9"/>
      <c r="V50" s="9"/>
    </row>
    <row r="51" spans="1:22" ht="14.25">
      <c r="A51" s="130"/>
      <c r="K51" s="13"/>
      <c r="L51" s="13"/>
      <c r="M51" s="9"/>
      <c r="N51" s="9"/>
      <c r="O51" s="9"/>
      <c r="P51" s="9"/>
      <c r="Q51" s="9"/>
      <c r="S51" s="9"/>
      <c r="T51" s="9"/>
      <c r="U51" s="9"/>
      <c r="V51" s="9"/>
    </row>
    <row r="52" spans="1:22" ht="14.25">
      <c r="A52" s="130"/>
      <c r="K52" s="13"/>
      <c r="L52" s="13"/>
      <c r="M52" s="9"/>
      <c r="N52" s="9"/>
      <c r="O52" s="9"/>
      <c r="P52" s="9"/>
      <c r="Q52" s="9"/>
      <c r="S52" s="9"/>
      <c r="T52" s="9"/>
      <c r="U52" s="9"/>
      <c r="V52" s="9"/>
    </row>
    <row r="53" spans="1:22" ht="14.25">
      <c r="A53" s="130"/>
      <c r="K53" s="13"/>
      <c r="L53" s="13"/>
      <c r="M53" s="9"/>
      <c r="N53" s="9"/>
      <c r="O53" s="9"/>
      <c r="P53" s="9"/>
      <c r="Q53" s="9"/>
      <c r="S53" s="9"/>
      <c r="T53" s="9"/>
      <c r="U53" s="9"/>
      <c r="V53" s="9"/>
    </row>
    <row r="54" spans="1:22" ht="14.25">
      <c r="A54" s="130"/>
      <c r="K54" s="13"/>
      <c r="L54" s="13"/>
      <c r="M54" s="9"/>
      <c r="N54" s="9"/>
      <c r="O54" s="9"/>
      <c r="P54" s="9"/>
      <c r="Q54" s="9"/>
      <c r="S54" s="9"/>
      <c r="T54" s="9"/>
      <c r="U54" s="9"/>
      <c r="V54" s="9"/>
    </row>
    <row r="55" spans="1:22" ht="14.25">
      <c r="A55" s="130"/>
      <c r="K55" s="13"/>
      <c r="L55" s="13"/>
      <c r="M55" s="9"/>
      <c r="N55" s="9"/>
      <c r="O55" s="9"/>
      <c r="P55" s="9"/>
      <c r="Q55" s="9"/>
      <c r="S55" s="9"/>
      <c r="T55" s="9"/>
      <c r="U55" s="9"/>
      <c r="V55" s="9"/>
    </row>
  </sheetData>
  <pageMargins left="0.75" right="0.75" top="1" bottom="1" header="0.5" footer="0.5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65"/>
  <sheetViews>
    <sheetView topLeftCell="AJ117" workbookViewId="0">
      <selection activeCell="AP1" sqref="AP1:AP1048576"/>
    </sheetView>
  </sheetViews>
  <sheetFormatPr defaultColWidth="8.85546875" defaultRowHeight="15"/>
  <cols>
    <col min="1" max="1" width="10.85546875" style="86" bestFit="1" customWidth="1"/>
    <col min="2" max="2" width="11.140625" style="86" bestFit="1" customWidth="1"/>
    <col min="3" max="3" width="10.85546875" style="86" bestFit="1" customWidth="1"/>
    <col min="4" max="4" width="5" style="86" bestFit="1" customWidth="1"/>
    <col min="5" max="5" width="21.7109375" style="86" bestFit="1" customWidth="1"/>
    <col min="6" max="6" width="20.42578125" style="86" bestFit="1" customWidth="1"/>
    <col min="7" max="7" width="8.85546875" style="87" customWidth="1"/>
    <col min="8" max="8" width="9" style="86" customWidth="1"/>
    <col min="9" max="9" width="19.7109375" style="86" bestFit="1" customWidth="1"/>
    <col min="10" max="10" width="6.28515625" style="86" bestFit="1" customWidth="1"/>
    <col min="11" max="16384" width="8.85546875" style="86"/>
  </cols>
  <sheetData>
    <row r="1" spans="1:47" ht="45" thickBot="1">
      <c r="A1" s="292" t="s">
        <v>5222</v>
      </c>
      <c r="B1" s="293"/>
      <c r="C1" s="293"/>
      <c r="D1" s="291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4" t="s">
        <v>3526</v>
      </c>
    </row>
    <row r="2" spans="1:47">
      <c r="A2" s="295" t="s">
        <v>3484</v>
      </c>
      <c r="B2" s="296" t="s">
        <v>5280</v>
      </c>
      <c r="C2" s="296" t="s">
        <v>3486</v>
      </c>
      <c r="D2" s="296" t="s">
        <v>3487</v>
      </c>
      <c r="E2" s="297" t="s">
        <v>156</v>
      </c>
      <c r="F2" s="297" t="s">
        <v>157</v>
      </c>
      <c r="G2" s="296" t="s">
        <v>3488</v>
      </c>
      <c r="H2" s="297" t="s">
        <v>3489</v>
      </c>
      <c r="I2" s="297" t="s">
        <v>3450</v>
      </c>
      <c r="J2" s="296" t="s">
        <v>3416</v>
      </c>
      <c r="K2" s="296" t="s">
        <v>3453</v>
      </c>
      <c r="L2" s="296" t="s">
        <v>30</v>
      </c>
      <c r="M2" s="296" t="s">
        <v>3452</v>
      </c>
      <c r="N2" s="296" t="s">
        <v>5223</v>
      </c>
      <c r="O2" s="296" t="s">
        <v>4712</v>
      </c>
      <c r="P2" s="296" t="s">
        <v>3377</v>
      </c>
      <c r="Q2" s="296" t="s">
        <v>3376</v>
      </c>
      <c r="R2" s="296" t="s">
        <v>3375</v>
      </c>
      <c r="S2" s="296" t="s">
        <v>3374</v>
      </c>
      <c r="T2" s="296" t="s">
        <v>3373</v>
      </c>
      <c r="U2" s="296" t="s">
        <v>3372</v>
      </c>
      <c r="V2" s="296" t="s">
        <v>3371</v>
      </c>
      <c r="W2" s="296" t="s">
        <v>3370</v>
      </c>
      <c r="X2" s="296" t="s">
        <v>3369</v>
      </c>
      <c r="Y2" s="296" t="s">
        <v>3368</v>
      </c>
      <c r="Z2" s="296" t="s">
        <v>3367</v>
      </c>
      <c r="AA2" s="296" t="s">
        <v>3366</v>
      </c>
      <c r="AB2" s="296" t="s">
        <v>3365</v>
      </c>
      <c r="AC2" s="296" t="s">
        <v>3364</v>
      </c>
      <c r="AD2" s="296" t="s">
        <v>3363</v>
      </c>
      <c r="AE2" s="296" t="s">
        <v>3362</v>
      </c>
      <c r="AF2" s="296" t="s">
        <v>4713</v>
      </c>
      <c r="AG2" s="298" t="s">
        <v>3353</v>
      </c>
      <c r="AH2" s="298" t="s">
        <v>3981</v>
      </c>
      <c r="AJ2" s="69" t="s">
        <v>67</v>
      </c>
      <c r="AK2" s="69" t="s">
        <v>68</v>
      </c>
      <c r="AL2" s="69" t="s">
        <v>95</v>
      </c>
      <c r="AM2" s="69" t="s">
        <v>96</v>
      </c>
      <c r="AN2" s="69" t="s">
        <v>71</v>
      </c>
      <c r="AO2" s="69" t="s">
        <v>69</v>
      </c>
      <c r="AP2" s="69" t="s">
        <v>40</v>
      </c>
      <c r="AQ2" s="69"/>
      <c r="AR2" s="69" t="s">
        <v>37</v>
      </c>
      <c r="AS2" s="69" t="s">
        <v>38</v>
      </c>
      <c r="AT2" s="69" t="s">
        <v>31</v>
      </c>
      <c r="AU2" s="69" t="s">
        <v>39</v>
      </c>
    </row>
    <row r="3" spans="1:47">
      <c r="A3" s="277">
        <v>1</v>
      </c>
      <c r="B3" s="278">
        <v>1</v>
      </c>
      <c r="C3" s="278"/>
      <c r="D3" s="278">
        <v>3106</v>
      </c>
      <c r="E3" s="299" t="s">
        <v>597</v>
      </c>
      <c r="F3" s="299" t="s">
        <v>652</v>
      </c>
      <c r="G3" s="278">
        <v>1972</v>
      </c>
      <c r="H3" s="299" t="s">
        <v>3398</v>
      </c>
      <c r="I3" s="299" t="s">
        <v>651</v>
      </c>
      <c r="J3" s="278">
        <v>40</v>
      </c>
      <c r="K3" s="278">
        <v>17</v>
      </c>
      <c r="L3" s="278">
        <v>40</v>
      </c>
      <c r="M3" s="300">
        <v>0.24790509259259261</v>
      </c>
      <c r="N3" s="278">
        <v>0</v>
      </c>
      <c r="O3" s="301">
        <v>0.35416666666666669</v>
      </c>
      <c r="P3" s="301">
        <v>0.41180555555555554</v>
      </c>
      <c r="Q3" s="301">
        <v>0.36319444444444443</v>
      </c>
      <c r="R3" s="301">
        <v>0.44722222222222219</v>
      </c>
      <c r="S3" s="301">
        <v>0.46180555555555558</v>
      </c>
      <c r="T3" s="301">
        <v>0.52083333333333337</v>
      </c>
      <c r="U3" s="301">
        <v>0.42430555555555555</v>
      </c>
      <c r="V3" s="301">
        <v>0.3756944444444445</v>
      </c>
      <c r="W3" s="301">
        <v>0.55138888888888882</v>
      </c>
      <c r="X3" s="301">
        <v>0.50624999999999998</v>
      </c>
      <c r="Y3" s="301">
        <v>0.40416666666666662</v>
      </c>
      <c r="Z3" s="301">
        <v>0.56736111111111109</v>
      </c>
      <c r="AA3" s="301">
        <v>0.59027777777777779</v>
      </c>
      <c r="AB3" s="301">
        <v>0.39305555555555555</v>
      </c>
      <c r="AC3" s="301">
        <v>0.57847222222222217</v>
      </c>
      <c r="AD3" s="301">
        <v>0.53611111111111109</v>
      </c>
      <c r="AE3" s="301">
        <v>0.48888888888888887</v>
      </c>
      <c r="AF3" s="301">
        <v>0.60138888888888886</v>
      </c>
      <c r="AG3" s="302">
        <v>0.60138888888888886</v>
      </c>
      <c r="AH3" s="303"/>
      <c r="AJ3" s="69">
        <f>VLOOKUP(AK3,id!$A:$C,3,0)</f>
        <v>353</v>
      </c>
      <c r="AK3" s="69" t="str">
        <f t="shared" ref="AK3:AK64" si="0">AL3&amp;AM3&amp;AO3</f>
        <v>NowakRemik1972</v>
      </c>
      <c r="AL3" s="69" t="str">
        <f t="shared" ref="AL3:AL45" si="1">E3</f>
        <v>Nowak</v>
      </c>
      <c r="AM3" s="69" t="str">
        <f t="shared" ref="AM3:AM45" si="2">F3</f>
        <v>Remik</v>
      </c>
      <c r="AN3" s="69" t="str">
        <f t="shared" ref="AN3:AN34" si="3">I3</f>
        <v>KS Hades</v>
      </c>
      <c r="AO3" s="69">
        <f t="shared" ref="AO3:AO34" si="4">G3</f>
        <v>1972</v>
      </c>
      <c r="AP3" s="69">
        <v>90</v>
      </c>
      <c r="AQ3" s="69"/>
      <c r="AR3" s="69"/>
      <c r="AS3" s="69"/>
      <c r="AT3" s="69"/>
      <c r="AU3" s="69"/>
    </row>
    <row r="4" spans="1:47">
      <c r="A4" s="269">
        <v>2</v>
      </c>
      <c r="B4" s="270">
        <v>2</v>
      </c>
      <c r="C4" s="270"/>
      <c r="D4" s="270">
        <v>3040</v>
      </c>
      <c r="E4" s="304" t="s">
        <v>830</v>
      </c>
      <c r="F4" s="304" t="s">
        <v>45</v>
      </c>
      <c r="G4" s="270">
        <v>1970</v>
      </c>
      <c r="H4" s="304" t="s">
        <v>3398</v>
      </c>
      <c r="I4" s="304" t="s">
        <v>5291</v>
      </c>
      <c r="J4" s="270">
        <v>40</v>
      </c>
      <c r="K4" s="270">
        <v>17</v>
      </c>
      <c r="L4" s="270">
        <v>40</v>
      </c>
      <c r="M4" s="305">
        <v>0.2479861111111111</v>
      </c>
      <c r="N4" s="270">
        <v>0</v>
      </c>
      <c r="O4" s="306">
        <v>0.35416666666666669</v>
      </c>
      <c r="P4" s="306">
        <v>0.41180555555555554</v>
      </c>
      <c r="Q4" s="306">
        <v>0.36319444444444443</v>
      </c>
      <c r="R4" s="306">
        <v>0.44722222222222219</v>
      </c>
      <c r="S4" s="306">
        <v>0.46180555555555558</v>
      </c>
      <c r="T4" s="306">
        <v>0.52083333333333337</v>
      </c>
      <c r="U4" s="306">
        <v>0.42430555555555555</v>
      </c>
      <c r="V4" s="306">
        <v>0.3756944444444445</v>
      </c>
      <c r="W4" s="306">
        <v>0.55138888888888882</v>
      </c>
      <c r="X4" s="306">
        <v>0.50694444444444442</v>
      </c>
      <c r="Y4" s="306">
        <v>0.40486111111111112</v>
      </c>
      <c r="Z4" s="306">
        <v>0.56736111111111109</v>
      </c>
      <c r="AA4" s="306">
        <v>0.59027777777777779</v>
      </c>
      <c r="AB4" s="306">
        <v>0.39305555555555555</v>
      </c>
      <c r="AC4" s="306">
        <v>0.57916666666666672</v>
      </c>
      <c r="AD4" s="306">
        <v>0.53611111111111109</v>
      </c>
      <c r="AE4" s="306">
        <v>0.48958333333333331</v>
      </c>
      <c r="AF4" s="306">
        <v>0.60138888888888886</v>
      </c>
      <c r="AG4" s="307">
        <v>0.6020833333333333</v>
      </c>
      <c r="AH4" s="308"/>
      <c r="AJ4" s="69">
        <f>VLOOKUP(AK4,id!$A:$C,3,0)</f>
        <v>354</v>
      </c>
      <c r="AK4" s="69" t="str">
        <f t="shared" si="0"/>
        <v>HalamusRobert1970</v>
      </c>
      <c r="AL4" s="69" t="str">
        <f t="shared" si="1"/>
        <v>Halamus</v>
      </c>
      <c r="AM4" s="69" t="str">
        <f t="shared" si="2"/>
        <v>Robert</v>
      </c>
      <c r="AN4" s="69" t="str">
        <f t="shared" si="3"/>
        <v>Na Skrzydłach</v>
      </c>
      <c r="AO4" s="69">
        <f t="shared" si="4"/>
        <v>1970</v>
      </c>
      <c r="AP4" s="69">
        <f t="shared" ref="AP4:AP58" si="5">AP3*IF(AT4&lt;1,AT4,IF(AU4&lt;1,AU4,IF(AS4&lt;1,AS4,IF(AR4&lt;1,AR4,1))))</f>
        <v>89.970596471576599</v>
      </c>
      <c r="AQ4" s="69"/>
      <c r="AR4" s="69">
        <f t="shared" ref="AR4:AR35" si="6">M3/M4</f>
        <v>0.99967329412862882</v>
      </c>
      <c r="AS4" s="69">
        <f t="shared" ref="AS4:AS35" si="7">K4/K3</f>
        <v>1</v>
      </c>
      <c r="AT4" s="69">
        <f t="shared" ref="AT4:AT35" si="8">J4/J3</f>
        <v>1</v>
      </c>
      <c r="AU4" s="69">
        <f>AS4^0.2</f>
        <v>1</v>
      </c>
    </row>
    <row r="5" spans="1:47">
      <c r="A5" s="277">
        <v>3</v>
      </c>
      <c r="B5" s="278">
        <v>3</v>
      </c>
      <c r="C5" s="278"/>
      <c r="D5" s="278">
        <v>3092</v>
      </c>
      <c r="E5" s="299" t="s">
        <v>442</v>
      </c>
      <c r="F5" s="299" t="s">
        <v>416</v>
      </c>
      <c r="G5" s="278">
        <v>1980</v>
      </c>
      <c r="H5" s="299" t="s">
        <v>3431</v>
      </c>
      <c r="I5" s="299" t="s">
        <v>187</v>
      </c>
      <c r="J5" s="278">
        <v>40</v>
      </c>
      <c r="K5" s="278">
        <v>17</v>
      </c>
      <c r="L5" s="278">
        <v>40</v>
      </c>
      <c r="M5" s="300">
        <v>0.27481481481481479</v>
      </c>
      <c r="N5" s="278">
        <v>0</v>
      </c>
      <c r="O5" s="301">
        <v>0.35416666666666669</v>
      </c>
      <c r="P5" s="301">
        <v>0.41597222222222219</v>
      </c>
      <c r="Q5" s="301">
        <v>0.4375</v>
      </c>
      <c r="R5" s="301">
        <v>0.48819444444444443</v>
      </c>
      <c r="S5" s="301">
        <v>0.59583333333333333</v>
      </c>
      <c r="T5" s="301">
        <v>0.55069444444444449</v>
      </c>
      <c r="U5" s="301">
        <v>0.4055555555555555</v>
      </c>
      <c r="V5" s="301">
        <v>0.37291666666666662</v>
      </c>
      <c r="W5" s="301">
        <v>0.60555555555555551</v>
      </c>
      <c r="X5" s="301">
        <v>0.56944444444444442</v>
      </c>
      <c r="Y5" s="301">
        <v>0.42499999999999999</v>
      </c>
      <c r="Z5" s="301">
        <v>0.46736111111111112</v>
      </c>
      <c r="AA5" s="301">
        <v>0.61875000000000002</v>
      </c>
      <c r="AB5" s="301">
        <v>0.39027777777777778</v>
      </c>
      <c r="AC5" s="301">
        <v>0.4548611111111111</v>
      </c>
      <c r="AD5" s="301">
        <v>0.57916666666666672</v>
      </c>
      <c r="AE5" s="301">
        <v>0.51597222222222217</v>
      </c>
      <c r="AF5" s="301">
        <v>0.62847222222222221</v>
      </c>
      <c r="AG5" s="302">
        <v>0.62847222222222221</v>
      </c>
      <c r="AH5" s="303"/>
      <c r="AJ5" s="69">
        <f>VLOOKUP(AK5,id!$A:$C,3,0)</f>
        <v>70</v>
      </c>
      <c r="AK5" s="69" t="str">
        <f t="shared" si="0"/>
        <v>MeggerSławek1980</v>
      </c>
      <c r="AL5" s="69" t="str">
        <f t="shared" si="1"/>
        <v>Megger</v>
      </c>
      <c r="AM5" s="69" t="str">
        <f t="shared" si="2"/>
        <v>Sławek</v>
      </c>
      <c r="AN5" s="69" t="str">
        <f t="shared" si="3"/>
        <v>Królowie Lasu</v>
      </c>
      <c r="AO5" s="69">
        <f t="shared" si="4"/>
        <v>1980</v>
      </c>
      <c r="AP5" s="69">
        <f t="shared" si="5"/>
        <v>81.187247304582215</v>
      </c>
      <c r="AQ5" s="69"/>
      <c r="AR5" s="69">
        <f t="shared" si="6"/>
        <v>0.90237533692722371</v>
      </c>
      <c r="AS5" s="69">
        <f t="shared" si="7"/>
        <v>1</v>
      </c>
      <c r="AT5" s="69">
        <f t="shared" si="8"/>
        <v>1</v>
      </c>
      <c r="AU5" s="69">
        <f t="shared" ref="AU5:AU58" si="9">AS5^0.2</f>
        <v>1</v>
      </c>
    </row>
    <row r="6" spans="1:47">
      <c r="A6" s="269">
        <v>4</v>
      </c>
      <c r="B6" s="270">
        <v>4</v>
      </c>
      <c r="C6" s="270"/>
      <c r="D6" s="270">
        <v>3024</v>
      </c>
      <c r="E6" s="304" t="s">
        <v>648</v>
      </c>
      <c r="F6" s="304" t="s">
        <v>22</v>
      </c>
      <c r="G6" s="270">
        <v>1977</v>
      </c>
      <c r="H6" s="304" t="s">
        <v>3431</v>
      </c>
      <c r="I6" s="304" t="s">
        <v>1710</v>
      </c>
      <c r="J6" s="270">
        <v>40</v>
      </c>
      <c r="K6" s="270">
        <v>17</v>
      </c>
      <c r="L6" s="270">
        <v>40</v>
      </c>
      <c r="M6" s="305">
        <v>0.2908796296296296</v>
      </c>
      <c r="N6" s="270">
        <v>0</v>
      </c>
      <c r="O6" s="306">
        <v>0.35416666666666669</v>
      </c>
      <c r="P6" s="306">
        <v>0.57430555555555551</v>
      </c>
      <c r="Q6" s="306">
        <v>0.63541666666666663</v>
      </c>
      <c r="R6" s="306">
        <v>0.53819444444444442</v>
      </c>
      <c r="S6" s="306">
        <v>0.42152777777777778</v>
      </c>
      <c r="T6" s="306">
        <v>0.46736111111111112</v>
      </c>
      <c r="U6" s="306">
        <v>0.56388888888888888</v>
      </c>
      <c r="V6" s="306">
        <v>0.62361111111111112</v>
      </c>
      <c r="W6" s="306">
        <v>0.40972222222222227</v>
      </c>
      <c r="X6" s="306">
        <v>0.43888888888888888</v>
      </c>
      <c r="Y6" s="306">
        <v>0.58263888888888882</v>
      </c>
      <c r="Z6" s="306">
        <v>0.39444444444444443</v>
      </c>
      <c r="AA6" s="306">
        <v>0.37013888888888885</v>
      </c>
      <c r="AB6" s="306">
        <v>0.6069444444444444</v>
      </c>
      <c r="AC6" s="306">
        <v>0.38263888888888892</v>
      </c>
      <c r="AD6" s="306">
        <v>0.44930555555555557</v>
      </c>
      <c r="AE6" s="306">
        <v>0.50624999999999998</v>
      </c>
      <c r="AF6" s="306">
        <v>0.64444444444444449</v>
      </c>
      <c r="AG6" s="307">
        <v>0.64444444444444449</v>
      </c>
      <c r="AH6" s="308"/>
      <c r="AJ6" s="69">
        <f>VLOOKUP(AK6,id!$A:$C,3,0)</f>
        <v>286</v>
      </c>
      <c r="AK6" s="69" t="str">
        <f t="shared" si="0"/>
        <v>DeptułaKrzysztof1977</v>
      </c>
      <c r="AL6" s="69" t="str">
        <f t="shared" si="1"/>
        <v>Deptuła</v>
      </c>
      <c r="AM6" s="69" t="str">
        <f t="shared" si="2"/>
        <v>Krzysztof</v>
      </c>
      <c r="AN6" s="69" t="str">
        <f t="shared" si="3"/>
        <v>flypics.pl</v>
      </c>
      <c r="AO6" s="69">
        <f t="shared" si="4"/>
        <v>1977</v>
      </c>
      <c r="AP6" s="69">
        <f t="shared" si="5"/>
        <v>76.703406016234283</v>
      </c>
      <c r="AQ6" s="69"/>
      <c r="AR6" s="69">
        <f t="shared" si="6"/>
        <v>0.9447716059207385</v>
      </c>
      <c r="AS6" s="69">
        <f t="shared" si="7"/>
        <v>1</v>
      </c>
      <c r="AT6" s="69">
        <f t="shared" si="8"/>
        <v>1</v>
      </c>
      <c r="AU6" s="69">
        <f t="shared" si="9"/>
        <v>1</v>
      </c>
    </row>
    <row r="7" spans="1:47">
      <c r="A7" s="277">
        <v>5</v>
      </c>
      <c r="B7" s="278">
        <v>5</v>
      </c>
      <c r="C7" s="278"/>
      <c r="D7" s="278">
        <v>3172</v>
      </c>
      <c r="E7" s="299" t="s">
        <v>5292</v>
      </c>
      <c r="F7" s="299" t="s">
        <v>16</v>
      </c>
      <c r="G7" s="278">
        <v>1995</v>
      </c>
      <c r="H7" s="299" t="s">
        <v>3535</v>
      </c>
      <c r="I7" s="299"/>
      <c r="J7" s="278">
        <v>40</v>
      </c>
      <c r="K7" s="278">
        <v>17</v>
      </c>
      <c r="L7" s="278">
        <v>40</v>
      </c>
      <c r="M7" s="300">
        <v>0.29093750000000002</v>
      </c>
      <c r="N7" s="278">
        <v>0</v>
      </c>
      <c r="O7" s="301">
        <v>0.35416666666666669</v>
      </c>
      <c r="P7" s="301">
        <v>0.52500000000000002</v>
      </c>
      <c r="Q7" s="301">
        <v>0.60277777777777775</v>
      </c>
      <c r="R7" s="301">
        <v>0.49791666666666662</v>
      </c>
      <c r="S7" s="301">
        <v>0.47847222222222219</v>
      </c>
      <c r="T7" s="301">
        <v>0.4145833333333333</v>
      </c>
      <c r="U7" s="301">
        <v>0.54097222222222219</v>
      </c>
      <c r="V7" s="301">
        <v>0.59097222222222223</v>
      </c>
      <c r="W7" s="301">
        <v>0.37986111111111115</v>
      </c>
      <c r="X7" s="301">
        <v>0.42986111111111108</v>
      </c>
      <c r="Y7" s="301">
        <v>0.61388888888888882</v>
      </c>
      <c r="Z7" s="301">
        <v>0.51597222222222217</v>
      </c>
      <c r="AA7" s="301">
        <v>0.3666666666666667</v>
      </c>
      <c r="AB7" s="301">
        <v>0.55833333333333335</v>
      </c>
      <c r="AC7" s="301">
        <v>0.63194444444444442</v>
      </c>
      <c r="AD7" s="301">
        <v>0.39930555555555558</v>
      </c>
      <c r="AE7" s="301">
        <v>0.4465277777777778</v>
      </c>
      <c r="AF7" s="301">
        <v>0.64444444444444449</v>
      </c>
      <c r="AG7" s="302">
        <v>0.64444444444444449</v>
      </c>
      <c r="AH7" s="303"/>
      <c r="AJ7" s="69">
        <f>VLOOKUP(AK7,id!$A:$C,3,0)</f>
        <v>355</v>
      </c>
      <c r="AK7" s="69" t="str">
        <f t="shared" si="0"/>
        <v>ZamojskiPaweł1995</v>
      </c>
      <c r="AL7" s="69" t="str">
        <f t="shared" si="1"/>
        <v>Zamojski</v>
      </c>
      <c r="AM7" s="69" t="str">
        <f t="shared" si="2"/>
        <v>Paweł</v>
      </c>
      <c r="AN7" s="69">
        <f t="shared" si="3"/>
        <v>0</v>
      </c>
      <c r="AO7" s="69">
        <f t="shared" si="4"/>
        <v>1995</v>
      </c>
      <c r="AP7" s="69">
        <f t="shared" si="5"/>
        <v>76.688148943788022</v>
      </c>
      <c r="AQ7" s="69"/>
      <c r="AR7" s="69">
        <f t="shared" si="6"/>
        <v>0.99980109002665374</v>
      </c>
      <c r="AS7" s="69">
        <f t="shared" si="7"/>
        <v>1</v>
      </c>
      <c r="AT7" s="69">
        <f t="shared" si="8"/>
        <v>1</v>
      </c>
      <c r="AU7" s="69">
        <f t="shared" si="9"/>
        <v>1</v>
      </c>
    </row>
    <row r="8" spans="1:47">
      <c r="A8" s="269">
        <v>6</v>
      </c>
      <c r="B8" s="270">
        <v>6</v>
      </c>
      <c r="C8" s="270"/>
      <c r="D8" s="270">
        <v>3004</v>
      </c>
      <c r="E8" s="304" t="s">
        <v>455</v>
      </c>
      <c r="F8" s="304" t="s">
        <v>135</v>
      </c>
      <c r="G8" s="270">
        <v>1980</v>
      </c>
      <c r="H8" s="304" t="s">
        <v>3528</v>
      </c>
      <c r="I8" s="304" t="s">
        <v>1710</v>
      </c>
      <c r="J8" s="270">
        <v>40</v>
      </c>
      <c r="K8" s="270">
        <v>17</v>
      </c>
      <c r="L8" s="270">
        <v>40</v>
      </c>
      <c r="M8" s="305">
        <v>0.29094907407407405</v>
      </c>
      <c r="N8" s="270">
        <v>0</v>
      </c>
      <c r="O8" s="306">
        <v>0.35416666666666669</v>
      </c>
      <c r="P8" s="306">
        <v>0.57430555555555551</v>
      </c>
      <c r="Q8" s="306">
        <v>0.63541666666666663</v>
      </c>
      <c r="R8" s="306">
        <v>0.53819444444444442</v>
      </c>
      <c r="S8" s="306">
        <v>0.42152777777777778</v>
      </c>
      <c r="T8" s="306">
        <v>0.46736111111111112</v>
      </c>
      <c r="U8" s="306">
        <v>0.56388888888888888</v>
      </c>
      <c r="V8" s="306">
        <v>0.62361111111111112</v>
      </c>
      <c r="W8" s="306">
        <v>0.40972222222222227</v>
      </c>
      <c r="X8" s="306">
        <v>0.43888888888888888</v>
      </c>
      <c r="Y8" s="306">
        <v>0.58263888888888882</v>
      </c>
      <c r="Z8" s="306">
        <v>0.39444444444444443</v>
      </c>
      <c r="AA8" s="306">
        <v>0.37013888888888885</v>
      </c>
      <c r="AB8" s="306">
        <v>0.60763888888888895</v>
      </c>
      <c r="AC8" s="306">
        <v>0.38263888888888892</v>
      </c>
      <c r="AD8" s="306">
        <v>0.44930555555555557</v>
      </c>
      <c r="AE8" s="306">
        <v>0.50624999999999998</v>
      </c>
      <c r="AF8" s="306">
        <v>0.64444444444444449</v>
      </c>
      <c r="AG8" s="307">
        <v>0.64444444444444449</v>
      </c>
      <c r="AH8" s="308"/>
      <c r="AJ8" s="69">
        <f>VLOOKUP(AK8,id!$A:$C,3,0)</f>
        <v>56</v>
      </c>
      <c r="AK8" s="69" t="str">
        <f t="shared" si="0"/>
        <v>BlockDaniel1980</v>
      </c>
      <c r="AL8" s="69" t="str">
        <f t="shared" si="1"/>
        <v>Block</v>
      </c>
      <c r="AM8" s="69" t="str">
        <f t="shared" si="2"/>
        <v>Daniel</v>
      </c>
      <c r="AN8" s="69" t="str">
        <f t="shared" si="3"/>
        <v>flypics.pl</v>
      </c>
      <c r="AO8" s="69">
        <f t="shared" si="4"/>
        <v>1980</v>
      </c>
      <c r="AP8" s="69">
        <f t="shared" si="5"/>
        <v>76.685098257617938</v>
      </c>
      <c r="AQ8" s="69"/>
      <c r="AR8" s="69">
        <f t="shared" si="6"/>
        <v>0.99996021958787507</v>
      </c>
      <c r="AS8" s="69">
        <f t="shared" si="7"/>
        <v>1</v>
      </c>
      <c r="AT8" s="69">
        <f t="shared" si="8"/>
        <v>1</v>
      </c>
      <c r="AU8" s="69">
        <f t="shared" si="9"/>
        <v>1</v>
      </c>
    </row>
    <row r="9" spans="1:47">
      <c r="A9" s="277">
        <v>7</v>
      </c>
      <c r="B9" s="278">
        <v>7</v>
      </c>
      <c r="C9" s="278"/>
      <c r="D9" s="278">
        <v>3070</v>
      </c>
      <c r="E9" s="299" t="s">
        <v>5293</v>
      </c>
      <c r="F9" s="299" t="s">
        <v>47</v>
      </c>
      <c r="G9" s="278">
        <v>1997</v>
      </c>
      <c r="H9" s="299" t="s">
        <v>5294</v>
      </c>
      <c r="I9" s="299"/>
      <c r="J9" s="278">
        <v>40</v>
      </c>
      <c r="K9" s="278">
        <v>17</v>
      </c>
      <c r="L9" s="278">
        <v>40</v>
      </c>
      <c r="M9" s="300">
        <v>0.31038194444444445</v>
      </c>
      <c r="N9" s="278">
        <v>0</v>
      </c>
      <c r="O9" s="301">
        <v>0.35416666666666669</v>
      </c>
      <c r="P9" s="301">
        <v>0.43124999999999997</v>
      </c>
      <c r="Q9" s="301">
        <v>0.37222222222222223</v>
      </c>
      <c r="R9" s="301">
        <v>0.47291666666666665</v>
      </c>
      <c r="S9" s="301">
        <v>0.58680555555555558</v>
      </c>
      <c r="T9" s="301">
        <v>0.55138888888888882</v>
      </c>
      <c r="U9" s="301">
        <v>0.44791666666666669</v>
      </c>
      <c r="V9" s="301">
        <v>0.38819444444444445</v>
      </c>
      <c r="W9" s="301">
        <v>0.59861111111111109</v>
      </c>
      <c r="X9" s="301">
        <v>0.53402777777777777</v>
      </c>
      <c r="Y9" s="301">
        <v>0.42152777777777778</v>
      </c>
      <c r="Z9" s="301">
        <v>0.62916666666666665</v>
      </c>
      <c r="AA9" s="301">
        <v>0.65486111111111112</v>
      </c>
      <c r="AB9" s="301">
        <v>0.4055555555555555</v>
      </c>
      <c r="AC9" s="301">
        <v>0.64166666666666672</v>
      </c>
      <c r="AD9" s="301">
        <v>0.56874999999999998</v>
      </c>
      <c r="AE9" s="301">
        <v>0.49722222222222223</v>
      </c>
      <c r="AF9" s="301">
        <v>0.66388888888888886</v>
      </c>
      <c r="AG9" s="302">
        <v>0.66388888888888886</v>
      </c>
      <c r="AH9" s="303"/>
      <c r="AJ9" s="69">
        <f>VLOOKUP(AK9,id!$A:$C,3,0)</f>
        <v>356</v>
      </c>
      <c r="AK9" s="69" t="str">
        <f t="shared" si="0"/>
        <v>KruszewskiArtur1997</v>
      </c>
      <c r="AL9" s="69" t="str">
        <f t="shared" si="1"/>
        <v>Kruszewski</v>
      </c>
      <c r="AM9" s="69" t="str">
        <f t="shared" si="2"/>
        <v>Artur</v>
      </c>
      <c r="AN9" s="69">
        <f t="shared" si="3"/>
        <v>0</v>
      </c>
      <c r="AO9" s="69">
        <f t="shared" si="4"/>
        <v>1997</v>
      </c>
      <c r="AP9" s="69">
        <f t="shared" si="5"/>
        <v>71.883879628593789</v>
      </c>
      <c r="AQ9" s="69"/>
      <c r="AR9" s="69">
        <f t="shared" si="6"/>
        <v>0.9373904612745646</v>
      </c>
      <c r="AS9" s="69">
        <f t="shared" si="7"/>
        <v>1</v>
      </c>
      <c r="AT9" s="69">
        <f t="shared" si="8"/>
        <v>1</v>
      </c>
      <c r="AU9" s="69">
        <f t="shared" si="9"/>
        <v>1</v>
      </c>
    </row>
    <row r="10" spans="1:47">
      <c r="A10" s="269">
        <v>8</v>
      </c>
      <c r="B10" s="270">
        <v>8</v>
      </c>
      <c r="C10" s="270"/>
      <c r="D10" s="270">
        <v>3146</v>
      </c>
      <c r="E10" s="304" t="s">
        <v>183</v>
      </c>
      <c r="F10" s="304" t="s">
        <v>22</v>
      </c>
      <c r="G10" s="270">
        <v>1986</v>
      </c>
      <c r="H10" s="304" t="s">
        <v>5295</v>
      </c>
      <c r="I10" s="304" t="s">
        <v>4760</v>
      </c>
      <c r="J10" s="270">
        <v>40</v>
      </c>
      <c r="K10" s="270">
        <v>17</v>
      </c>
      <c r="L10" s="270">
        <v>40</v>
      </c>
      <c r="M10" s="305">
        <v>0.31040509259259258</v>
      </c>
      <c r="N10" s="270">
        <v>0</v>
      </c>
      <c r="O10" s="306">
        <v>0.35416666666666669</v>
      </c>
      <c r="P10" s="306">
        <v>0.43124999999999997</v>
      </c>
      <c r="Q10" s="306">
        <v>0.37222222222222223</v>
      </c>
      <c r="R10" s="306">
        <v>0.47291666666666665</v>
      </c>
      <c r="S10" s="306">
        <v>0.58680555555555558</v>
      </c>
      <c r="T10" s="306">
        <v>0.55208333333333337</v>
      </c>
      <c r="U10" s="306">
        <v>0.44791666666666669</v>
      </c>
      <c r="V10" s="306">
        <v>0.38819444444444445</v>
      </c>
      <c r="W10" s="306">
        <v>0.59791666666666665</v>
      </c>
      <c r="X10" s="306">
        <v>0.53402777777777777</v>
      </c>
      <c r="Y10" s="306">
        <v>0.42152777777777778</v>
      </c>
      <c r="Z10" s="306">
        <v>0.62916666666666665</v>
      </c>
      <c r="AA10" s="306">
        <v>0.65486111111111112</v>
      </c>
      <c r="AB10" s="306">
        <v>0.4055555555555555</v>
      </c>
      <c r="AC10" s="306">
        <v>0.64236111111111105</v>
      </c>
      <c r="AD10" s="306">
        <v>0.56874999999999998</v>
      </c>
      <c r="AE10" s="306">
        <v>0.49722222222222223</v>
      </c>
      <c r="AF10" s="306">
        <v>0.66388888888888886</v>
      </c>
      <c r="AG10" s="307">
        <v>0.66388888888888886</v>
      </c>
      <c r="AH10" s="308"/>
      <c r="AJ10" s="69">
        <f>VLOOKUP(AK10,id!$A:$C,3,0)</f>
        <v>357</v>
      </c>
      <c r="AK10" s="69" t="str">
        <f t="shared" si="0"/>
        <v>SzopaKrzysztof1986</v>
      </c>
      <c r="AL10" s="69" t="str">
        <f t="shared" si="1"/>
        <v>Szopa</v>
      </c>
      <c r="AM10" s="69" t="str">
        <f t="shared" si="2"/>
        <v>Krzysztof</v>
      </c>
      <c r="AN10" s="69" t="str">
        <f t="shared" si="3"/>
        <v>SISU-OWB rowertour.com</v>
      </c>
      <c r="AO10" s="69">
        <f t="shared" si="4"/>
        <v>1986</v>
      </c>
      <c r="AP10" s="69">
        <f t="shared" si="5"/>
        <v>71.878518960438484</v>
      </c>
      <c r="AQ10" s="69"/>
      <c r="AR10" s="69">
        <f t="shared" si="6"/>
        <v>0.99992542600395251</v>
      </c>
      <c r="AS10" s="69">
        <f t="shared" si="7"/>
        <v>1</v>
      </c>
      <c r="AT10" s="69">
        <f t="shared" si="8"/>
        <v>1</v>
      </c>
      <c r="AU10" s="69">
        <f t="shared" si="9"/>
        <v>1</v>
      </c>
    </row>
    <row r="11" spans="1:47">
      <c r="A11" s="277">
        <v>9</v>
      </c>
      <c r="B11" s="278">
        <v>9</v>
      </c>
      <c r="C11" s="278"/>
      <c r="D11" s="278">
        <v>3028</v>
      </c>
      <c r="E11" s="299" t="s">
        <v>152</v>
      </c>
      <c r="F11" s="299" t="s">
        <v>44</v>
      </c>
      <c r="G11" s="278">
        <v>1974</v>
      </c>
      <c r="H11" s="299" t="s">
        <v>4485</v>
      </c>
      <c r="I11" s="299" t="s">
        <v>4760</v>
      </c>
      <c r="J11" s="278">
        <v>40</v>
      </c>
      <c r="K11" s="278">
        <v>17</v>
      </c>
      <c r="L11" s="278">
        <v>40</v>
      </c>
      <c r="M11" s="300">
        <v>0.31043981481481481</v>
      </c>
      <c r="N11" s="278">
        <v>0</v>
      </c>
      <c r="O11" s="301">
        <v>0.35416666666666669</v>
      </c>
      <c r="P11" s="301">
        <v>0.43124999999999997</v>
      </c>
      <c r="Q11" s="301">
        <v>0.37222222222222223</v>
      </c>
      <c r="R11" s="301">
        <v>0.47291666666666665</v>
      </c>
      <c r="S11" s="301">
        <v>0.58680555555555558</v>
      </c>
      <c r="T11" s="301">
        <v>0.55208333333333337</v>
      </c>
      <c r="U11" s="301">
        <v>0.44791666666666669</v>
      </c>
      <c r="V11" s="301">
        <v>0.38819444444444445</v>
      </c>
      <c r="W11" s="301">
        <v>0.59861111111111109</v>
      </c>
      <c r="X11" s="301">
        <v>0.53402777777777777</v>
      </c>
      <c r="Y11" s="301">
        <v>0.42152777777777778</v>
      </c>
      <c r="Z11" s="301">
        <v>0.62916666666666665</v>
      </c>
      <c r="AA11" s="301">
        <v>0.65486111111111112</v>
      </c>
      <c r="AB11" s="301">
        <v>0.4055555555555555</v>
      </c>
      <c r="AC11" s="301">
        <v>0.64236111111111105</v>
      </c>
      <c r="AD11" s="301">
        <v>0.56874999999999998</v>
      </c>
      <c r="AE11" s="301">
        <v>0.49791666666666662</v>
      </c>
      <c r="AF11" s="301">
        <v>0.66388888888888886</v>
      </c>
      <c r="AG11" s="302">
        <v>0.6645833333333333</v>
      </c>
      <c r="AH11" s="303"/>
      <c r="AJ11" s="69">
        <f>VLOOKUP(AK11,id!$A:$C,3,0)</f>
        <v>358</v>
      </c>
      <c r="AK11" s="69" t="str">
        <f t="shared" si="0"/>
        <v>FilipiukTomasz1974</v>
      </c>
      <c r="AL11" s="69" t="str">
        <f t="shared" si="1"/>
        <v>Filipiuk</v>
      </c>
      <c r="AM11" s="69" t="str">
        <f t="shared" si="2"/>
        <v>Tomasz</v>
      </c>
      <c r="AN11" s="69" t="str">
        <f t="shared" si="3"/>
        <v>SISU-OWB rowertour.com</v>
      </c>
      <c r="AO11" s="69">
        <f t="shared" si="4"/>
        <v>1974</v>
      </c>
      <c r="AP11" s="69">
        <f t="shared" si="5"/>
        <v>71.87047945716202</v>
      </c>
      <c r="AQ11" s="69"/>
      <c r="AR11" s="69">
        <f t="shared" si="6"/>
        <v>0.99988815151741106</v>
      </c>
      <c r="AS11" s="69">
        <f t="shared" si="7"/>
        <v>1</v>
      </c>
      <c r="AT11" s="69">
        <f t="shared" si="8"/>
        <v>1</v>
      </c>
      <c r="AU11" s="69">
        <f t="shared" si="9"/>
        <v>1</v>
      </c>
    </row>
    <row r="12" spans="1:47">
      <c r="A12" s="269">
        <v>10</v>
      </c>
      <c r="B12" s="270">
        <v>10</v>
      </c>
      <c r="C12" s="270"/>
      <c r="D12" s="270">
        <v>3037</v>
      </c>
      <c r="E12" s="304" t="s">
        <v>4541</v>
      </c>
      <c r="F12" s="304" t="s">
        <v>22</v>
      </c>
      <c r="G12" s="270">
        <v>1983</v>
      </c>
      <c r="H12" s="304" t="s">
        <v>4762</v>
      </c>
      <c r="I12" s="304" t="s">
        <v>4763</v>
      </c>
      <c r="J12" s="270">
        <v>40</v>
      </c>
      <c r="K12" s="270">
        <v>17</v>
      </c>
      <c r="L12" s="270">
        <v>40</v>
      </c>
      <c r="M12" s="305">
        <v>0.31090277777777781</v>
      </c>
      <c r="N12" s="270">
        <v>0</v>
      </c>
      <c r="O12" s="306">
        <v>0.35416666666666669</v>
      </c>
      <c r="P12" s="306">
        <v>0.4368055555555555</v>
      </c>
      <c r="Q12" s="306">
        <v>0.36874999999999997</v>
      </c>
      <c r="R12" s="306">
        <v>0.47847222222222219</v>
      </c>
      <c r="S12" s="306">
        <v>0.58888888888888891</v>
      </c>
      <c r="T12" s="306">
        <v>0.54375000000000007</v>
      </c>
      <c r="U12" s="306">
        <v>0.45208333333333334</v>
      </c>
      <c r="V12" s="306">
        <v>0.38263888888888892</v>
      </c>
      <c r="W12" s="306">
        <v>0.6020833333333333</v>
      </c>
      <c r="X12" s="306">
        <v>0.52777777777777779</v>
      </c>
      <c r="Y12" s="306">
        <v>0.42708333333333331</v>
      </c>
      <c r="Z12" s="306">
        <v>0.62083333333333335</v>
      </c>
      <c r="AA12" s="306">
        <v>0.65277777777777779</v>
      </c>
      <c r="AB12" s="306">
        <v>0.40972222222222227</v>
      </c>
      <c r="AC12" s="306">
        <v>0.63680555555555551</v>
      </c>
      <c r="AD12" s="306">
        <v>0.56041666666666667</v>
      </c>
      <c r="AE12" s="306">
        <v>0.50694444444444442</v>
      </c>
      <c r="AF12" s="306">
        <v>0.6645833333333333</v>
      </c>
      <c r="AG12" s="307">
        <v>0.6645833333333333</v>
      </c>
      <c r="AH12" s="308"/>
      <c r="AJ12" s="69">
        <f>VLOOKUP(AK12,id!$A:$C,3,0)</f>
        <v>359</v>
      </c>
      <c r="AK12" s="69" t="str">
        <f t="shared" si="0"/>
        <v>GruhnKrzysztof1983</v>
      </c>
      <c r="AL12" s="69" t="str">
        <f t="shared" si="1"/>
        <v>Gruhn</v>
      </c>
      <c r="AM12" s="69" t="str">
        <f t="shared" si="2"/>
        <v>Krzysztof</v>
      </c>
      <c r="AN12" s="69" t="str">
        <f t="shared" si="3"/>
        <v>OrientoExpresso Team</v>
      </c>
      <c r="AO12" s="69">
        <f t="shared" si="4"/>
        <v>1983</v>
      </c>
      <c r="AP12" s="69">
        <f t="shared" si="5"/>
        <v>71.763457672548569</v>
      </c>
      <c r="AQ12" s="69"/>
      <c r="AR12" s="69">
        <f t="shared" si="6"/>
        <v>0.9985109076018166</v>
      </c>
      <c r="AS12" s="69">
        <f t="shared" si="7"/>
        <v>1</v>
      </c>
      <c r="AT12" s="69">
        <f t="shared" si="8"/>
        <v>1</v>
      </c>
      <c r="AU12" s="69">
        <f t="shared" si="9"/>
        <v>1</v>
      </c>
    </row>
    <row r="13" spans="1:47">
      <c r="A13" s="277">
        <v>11</v>
      </c>
      <c r="B13" s="278">
        <v>11</v>
      </c>
      <c r="C13" s="278"/>
      <c r="D13" s="278">
        <v>3103</v>
      </c>
      <c r="E13" s="299" t="s">
        <v>955</v>
      </c>
      <c r="F13" s="299" t="s">
        <v>44</v>
      </c>
      <c r="G13" s="278">
        <v>1978</v>
      </c>
      <c r="H13" s="299" t="s">
        <v>4764</v>
      </c>
      <c r="I13" s="299"/>
      <c r="J13" s="278">
        <v>40</v>
      </c>
      <c r="K13" s="278">
        <v>17</v>
      </c>
      <c r="L13" s="278">
        <v>40</v>
      </c>
      <c r="M13" s="300">
        <v>0.31100694444444443</v>
      </c>
      <c r="N13" s="278">
        <v>0</v>
      </c>
      <c r="O13" s="301">
        <v>0.35416666666666669</v>
      </c>
      <c r="P13" s="301">
        <v>0.4368055555555555</v>
      </c>
      <c r="Q13" s="301">
        <v>0.36874999999999997</v>
      </c>
      <c r="R13" s="301">
        <v>0.47986111111111113</v>
      </c>
      <c r="S13" s="301">
        <v>0.58958333333333335</v>
      </c>
      <c r="T13" s="301">
        <v>0.54375000000000007</v>
      </c>
      <c r="U13" s="301">
        <v>0.45277777777777778</v>
      </c>
      <c r="V13" s="301">
        <v>0.3833333333333333</v>
      </c>
      <c r="W13" s="301">
        <v>0.6020833333333333</v>
      </c>
      <c r="X13" s="301">
        <v>0.52777777777777779</v>
      </c>
      <c r="Y13" s="301">
        <v>0.42708333333333331</v>
      </c>
      <c r="Z13" s="301">
        <v>0.62152777777777779</v>
      </c>
      <c r="AA13" s="301">
        <v>0.65347222222222223</v>
      </c>
      <c r="AB13" s="301">
        <v>0.40972222222222227</v>
      </c>
      <c r="AC13" s="301">
        <v>0.63750000000000007</v>
      </c>
      <c r="AD13" s="301">
        <v>0.56041666666666667</v>
      </c>
      <c r="AE13" s="301">
        <v>0.50763888888888886</v>
      </c>
      <c r="AF13" s="301">
        <v>0.6645833333333333</v>
      </c>
      <c r="AG13" s="302">
        <v>0.6645833333333333</v>
      </c>
      <c r="AH13" s="303"/>
      <c r="AJ13" s="69">
        <f>VLOOKUP(AK13,id!$A:$C,3,0)</f>
        <v>360</v>
      </c>
      <c r="AK13" s="69" t="str">
        <f t="shared" si="0"/>
        <v>NawrockiTomasz1978</v>
      </c>
      <c r="AL13" s="69" t="str">
        <f t="shared" si="1"/>
        <v>Nawrocki</v>
      </c>
      <c r="AM13" s="69" t="str">
        <f t="shared" si="2"/>
        <v>Tomasz</v>
      </c>
      <c r="AN13" s="69">
        <f t="shared" si="3"/>
        <v>0</v>
      </c>
      <c r="AO13" s="69">
        <f t="shared" si="4"/>
        <v>1978</v>
      </c>
      <c r="AP13" s="69">
        <f t="shared" si="5"/>
        <v>71.739421681366522</v>
      </c>
      <c r="AQ13" s="69"/>
      <c r="AR13" s="69">
        <f t="shared" si="6"/>
        <v>0.99966506642849184</v>
      </c>
      <c r="AS13" s="69">
        <f t="shared" si="7"/>
        <v>1</v>
      </c>
      <c r="AT13" s="69">
        <f t="shared" si="8"/>
        <v>1</v>
      </c>
      <c r="AU13" s="69">
        <f t="shared" si="9"/>
        <v>1</v>
      </c>
    </row>
    <row r="14" spans="1:47">
      <c r="A14" s="269">
        <v>12</v>
      </c>
      <c r="B14" s="270">
        <v>12</v>
      </c>
      <c r="C14" s="270"/>
      <c r="D14" s="270">
        <v>3162</v>
      </c>
      <c r="E14" s="304" t="s">
        <v>650</v>
      </c>
      <c r="F14" s="304" t="s">
        <v>22</v>
      </c>
      <c r="G14" s="270">
        <v>1975</v>
      </c>
      <c r="H14" s="304" t="s">
        <v>3431</v>
      </c>
      <c r="I14" s="304"/>
      <c r="J14" s="270">
        <v>40</v>
      </c>
      <c r="K14" s="270">
        <v>17</v>
      </c>
      <c r="L14" s="270">
        <v>40</v>
      </c>
      <c r="M14" s="305">
        <v>0.31216435185185182</v>
      </c>
      <c r="N14" s="270">
        <v>0</v>
      </c>
      <c r="O14" s="306">
        <v>0.35416666666666669</v>
      </c>
      <c r="P14" s="306">
        <v>0.4458333333333333</v>
      </c>
      <c r="Q14" s="306">
        <v>0.37291666666666662</v>
      </c>
      <c r="R14" s="306">
        <v>0.48680555555555555</v>
      </c>
      <c r="S14" s="306">
        <v>0.50416666666666665</v>
      </c>
      <c r="T14" s="306">
        <v>0.5756944444444444</v>
      </c>
      <c r="U14" s="306">
        <v>0.43472222222222223</v>
      </c>
      <c r="V14" s="306">
        <v>0.38541666666666669</v>
      </c>
      <c r="W14" s="306">
        <v>0.61875000000000002</v>
      </c>
      <c r="X14" s="306">
        <v>0.55555555555555558</v>
      </c>
      <c r="Y14" s="306">
        <v>0.40486111111111112</v>
      </c>
      <c r="Z14" s="306">
        <v>0.46319444444444446</v>
      </c>
      <c r="AA14" s="306">
        <v>0.65416666666666667</v>
      </c>
      <c r="AB14" s="306">
        <v>0.42083333333333334</v>
      </c>
      <c r="AC14" s="306">
        <v>0.63888888888888895</v>
      </c>
      <c r="AD14" s="306">
        <v>0.59097222222222223</v>
      </c>
      <c r="AE14" s="306">
        <v>0.53541666666666665</v>
      </c>
      <c r="AF14" s="306">
        <v>0.66597222222222219</v>
      </c>
      <c r="AG14" s="307">
        <v>0.66597222222222219</v>
      </c>
      <c r="AH14" s="308"/>
      <c r="AJ14" s="69">
        <f>VLOOKUP(AK14,id!$A:$C,3,0)</f>
        <v>361</v>
      </c>
      <c r="AK14" s="69" t="str">
        <f t="shared" si="0"/>
        <v>WasilewskiKrzysztof1975</v>
      </c>
      <c r="AL14" s="69" t="str">
        <f t="shared" si="1"/>
        <v>Wasilewski</v>
      </c>
      <c r="AM14" s="69" t="str">
        <f t="shared" si="2"/>
        <v>Krzysztof</v>
      </c>
      <c r="AN14" s="69">
        <f t="shared" si="3"/>
        <v>0</v>
      </c>
      <c r="AO14" s="69">
        <f t="shared" si="4"/>
        <v>1975</v>
      </c>
      <c r="AP14" s="69">
        <f t="shared" si="5"/>
        <v>71.473434429572507</v>
      </c>
      <c r="AQ14" s="69"/>
      <c r="AR14" s="69">
        <f t="shared" si="6"/>
        <v>0.99629231396685336</v>
      </c>
      <c r="AS14" s="69">
        <f t="shared" si="7"/>
        <v>1</v>
      </c>
      <c r="AT14" s="69">
        <f t="shared" si="8"/>
        <v>1</v>
      </c>
      <c r="AU14" s="69">
        <f t="shared" si="9"/>
        <v>1</v>
      </c>
    </row>
    <row r="15" spans="1:47">
      <c r="A15" s="277">
        <v>13</v>
      </c>
      <c r="B15" s="278">
        <v>13</v>
      </c>
      <c r="C15" s="278"/>
      <c r="D15" s="278">
        <v>3147</v>
      </c>
      <c r="E15" s="299" t="s">
        <v>3976</v>
      </c>
      <c r="F15" s="299" t="s">
        <v>729</v>
      </c>
      <c r="G15" s="278">
        <v>1975</v>
      </c>
      <c r="H15" s="299" t="s">
        <v>3493</v>
      </c>
      <c r="I15" s="299" t="s">
        <v>4960</v>
      </c>
      <c r="J15" s="278">
        <v>40</v>
      </c>
      <c r="K15" s="278">
        <v>17</v>
      </c>
      <c r="L15" s="278">
        <v>40</v>
      </c>
      <c r="M15" s="300">
        <v>0.31221064814814814</v>
      </c>
      <c r="N15" s="278">
        <v>0</v>
      </c>
      <c r="O15" s="301">
        <v>0.35416666666666669</v>
      </c>
      <c r="P15" s="301">
        <v>0.4465277777777778</v>
      </c>
      <c r="Q15" s="301">
        <v>0.37291666666666662</v>
      </c>
      <c r="R15" s="301">
        <v>0.48680555555555555</v>
      </c>
      <c r="S15" s="301">
        <v>0.50416666666666665</v>
      </c>
      <c r="T15" s="301">
        <v>0.5756944444444444</v>
      </c>
      <c r="U15" s="301">
        <v>0.43402777777777773</v>
      </c>
      <c r="V15" s="301">
        <v>0.38541666666666669</v>
      </c>
      <c r="W15" s="301">
        <v>0.61875000000000002</v>
      </c>
      <c r="X15" s="301">
        <v>0.55625000000000002</v>
      </c>
      <c r="Y15" s="301">
        <v>0.40486111111111112</v>
      </c>
      <c r="Z15" s="301">
        <v>0.46319444444444446</v>
      </c>
      <c r="AA15" s="301">
        <v>0.65486111111111112</v>
      </c>
      <c r="AB15" s="301">
        <v>0.42083333333333334</v>
      </c>
      <c r="AC15" s="301">
        <v>0.63888888888888895</v>
      </c>
      <c r="AD15" s="301">
        <v>0.59097222222222223</v>
      </c>
      <c r="AE15" s="301">
        <v>0.53541666666666665</v>
      </c>
      <c r="AF15" s="301">
        <v>0.66597222222222219</v>
      </c>
      <c r="AG15" s="302">
        <v>0.66597222222222219</v>
      </c>
      <c r="AH15" s="303"/>
      <c r="AJ15" s="69">
        <f>VLOOKUP(AK15,id!$A:$C,3,0)</f>
        <v>362</v>
      </c>
      <c r="AK15" s="69" t="str">
        <f t="shared" si="0"/>
        <v>SzymborskiTomek1975</v>
      </c>
      <c r="AL15" s="69" t="str">
        <f t="shared" si="1"/>
        <v>Szymborski</v>
      </c>
      <c r="AM15" s="69" t="str">
        <f t="shared" si="2"/>
        <v>Tomek</v>
      </c>
      <c r="AN15" s="69" t="str">
        <f t="shared" si="3"/>
        <v>Nordea Bicycle Team</v>
      </c>
      <c r="AO15" s="69">
        <f t="shared" si="4"/>
        <v>1975</v>
      </c>
      <c r="AP15" s="69">
        <f t="shared" si="5"/>
        <v>71.462835959221508</v>
      </c>
      <c r="AQ15" s="69"/>
      <c r="AR15" s="69">
        <f t="shared" si="6"/>
        <v>0.9998517145505097</v>
      </c>
      <c r="AS15" s="69">
        <f t="shared" si="7"/>
        <v>1</v>
      </c>
      <c r="AT15" s="69">
        <f t="shared" si="8"/>
        <v>1</v>
      </c>
      <c r="AU15" s="69">
        <f t="shared" si="9"/>
        <v>1</v>
      </c>
    </row>
    <row r="16" spans="1:47">
      <c r="A16" s="269">
        <v>14</v>
      </c>
      <c r="B16" s="270">
        <v>14</v>
      </c>
      <c r="C16" s="270"/>
      <c r="D16" s="270">
        <v>3058</v>
      </c>
      <c r="E16" s="304" t="s">
        <v>43</v>
      </c>
      <c r="F16" s="304" t="s">
        <v>44</v>
      </c>
      <c r="G16" s="270">
        <v>1960</v>
      </c>
      <c r="H16" s="304" t="s">
        <v>4964</v>
      </c>
      <c r="I16" s="304" t="s">
        <v>305</v>
      </c>
      <c r="J16" s="270">
        <v>40</v>
      </c>
      <c r="K16" s="270">
        <v>17</v>
      </c>
      <c r="L16" s="270">
        <v>40</v>
      </c>
      <c r="M16" s="305">
        <v>0.31543981481481481</v>
      </c>
      <c r="N16" s="270">
        <v>0</v>
      </c>
      <c r="O16" s="306">
        <v>0.35416666666666669</v>
      </c>
      <c r="P16" s="306">
        <v>0.43263888888888885</v>
      </c>
      <c r="Q16" s="306">
        <v>0.65763888888888888</v>
      </c>
      <c r="R16" s="306">
        <v>0.48055555555555557</v>
      </c>
      <c r="S16" s="306">
        <v>0.59097222222222223</v>
      </c>
      <c r="T16" s="306">
        <v>0.54027777777777775</v>
      </c>
      <c r="U16" s="306">
        <v>0.41944444444444445</v>
      </c>
      <c r="V16" s="306">
        <v>0.37777777777777777</v>
      </c>
      <c r="W16" s="306">
        <v>0.60625000000000007</v>
      </c>
      <c r="X16" s="306">
        <v>0.55833333333333335</v>
      </c>
      <c r="Y16" s="306">
        <v>0.44236111111111115</v>
      </c>
      <c r="Z16" s="306">
        <v>0.45833333333333331</v>
      </c>
      <c r="AA16" s="306">
        <v>0.625</v>
      </c>
      <c r="AB16" s="306">
        <v>0.39999999999999997</v>
      </c>
      <c r="AC16" s="306">
        <v>0.64236111111111105</v>
      </c>
      <c r="AD16" s="306">
        <v>0.57152777777777775</v>
      </c>
      <c r="AE16" s="306">
        <v>0.51041666666666663</v>
      </c>
      <c r="AF16" s="306">
        <v>0.66875000000000007</v>
      </c>
      <c r="AG16" s="307">
        <v>0.6694444444444444</v>
      </c>
      <c r="AH16" s="308"/>
      <c r="AJ16" s="69">
        <f>VLOOKUP(AK16,id!$A:$C,3,0)</f>
        <v>27</v>
      </c>
      <c r="AK16" s="69" t="str">
        <f t="shared" si="0"/>
        <v>KoniecznyTomasz1960</v>
      </c>
      <c r="AL16" s="69" t="str">
        <f t="shared" si="1"/>
        <v>Konieczny</v>
      </c>
      <c r="AM16" s="69" t="str">
        <f t="shared" si="2"/>
        <v>Tomasz</v>
      </c>
      <c r="AN16" s="69" t="str">
        <f t="shared" si="3"/>
        <v>Grupa Rowerowa Lipka</v>
      </c>
      <c r="AO16" s="69">
        <f t="shared" si="4"/>
        <v>1960</v>
      </c>
      <c r="AP16" s="69">
        <f t="shared" si="5"/>
        <v>70.731268804579159</v>
      </c>
      <c r="AQ16" s="69"/>
      <c r="AR16" s="69">
        <f t="shared" si="6"/>
        <v>0.9897629705731269</v>
      </c>
      <c r="AS16" s="69">
        <f t="shared" si="7"/>
        <v>1</v>
      </c>
      <c r="AT16" s="69">
        <f t="shared" si="8"/>
        <v>1</v>
      </c>
      <c r="AU16" s="69">
        <f t="shared" si="9"/>
        <v>1</v>
      </c>
    </row>
    <row r="17" spans="1:47">
      <c r="A17" s="277">
        <v>15</v>
      </c>
      <c r="B17" s="278">
        <v>15</v>
      </c>
      <c r="C17" s="278"/>
      <c r="D17" s="278">
        <v>3118</v>
      </c>
      <c r="E17" s="299" t="s">
        <v>635</v>
      </c>
      <c r="F17" s="299" t="s">
        <v>729</v>
      </c>
      <c r="G17" s="278">
        <v>1975</v>
      </c>
      <c r="H17" s="299" t="s">
        <v>3535</v>
      </c>
      <c r="I17" s="299"/>
      <c r="J17" s="278">
        <v>40</v>
      </c>
      <c r="K17" s="278">
        <v>17</v>
      </c>
      <c r="L17" s="278">
        <v>40</v>
      </c>
      <c r="M17" s="300">
        <v>0.315462962962963</v>
      </c>
      <c r="N17" s="278">
        <v>0</v>
      </c>
      <c r="O17" s="301">
        <v>0.35416666666666669</v>
      </c>
      <c r="P17" s="301">
        <v>0.4465277777777778</v>
      </c>
      <c r="Q17" s="301">
        <v>0.3666666666666667</v>
      </c>
      <c r="R17" s="301">
        <v>0.51527777777777783</v>
      </c>
      <c r="S17" s="301">
        <v>0.49791666666666662</v>
      </c>
      <c r="T17" s="301">
        <v>0.59236111111111112</v>
      </c>
      <c r="U17" s="301">
        <v>0.43124999999999997</v>
      </c>
      <c r="V17" s="301">
        <v>0.38194444444444442</v>
      </c>
      <c r="W17" s="301">
        <v>0.62708333333333333</v>
      </c>
      <c r="X17" s="301">
        <v>0.57638888888888895</v>
      </c>
      <c r="Y17" s="301">
        <v>0.46319444444444446</v>
      </c>
      <c r="Z17" s="301">
        <v>0.47916666666666669</v>
      </c>
      <c r="AA17" s="301">
        <v>0.65833333333333333</v>
      </c>
      <c r="AB17" s="301">
        <v>0.41180555555555554</v>
      </c>
      <c r="AC17" s="301">
        <v>0.64236111111111105</v>
      </c>
      <c r="AD17" s="301">
        <v>0.60833333333333328</v>
      </c>
      <c r="AE17" s="301">
        <v>0.55069444444444449</v>
      </c>
      <c r="AF17" s="301">
        <v>0.66875000000000007</v>
      </c>
      <c r="AG17" s="302">
        <v>0.6694444444444444</v>
      </c>
      <c r="AH17" s="303"/>
      <c r="AJ17" s="69">
        <f>VLOOKUP(AK17,id!$A:$C,3,0)</f>
        <v>363</v>
      </c>
      <c r="AK17" s="69" t="str">
        <f t="shared" si="0"/>
        <v>PopczykTomek1975</v>
      </c>
      <c r="AL17" s="69" t="str">
        <f t="shared" si="1"/>
        <v>Popczyk</v>
      </c>
      <c r="AM17" s="69" t="str">
        <f t="shared" si="2"/>
        <v>Tomek</v>
      </c>
      <c r="AN17" s="69">
        <f t="shared" si="3"/>
        <v>0</v>
      </c>
      <c r="AO17" s="69">
        <f t="shared" si="4"/>
        <v>1975</v>
      </c>
      <c r="AP17" s="69">
        <f t="shared" si="5"/>
        <v>70.726078661579109</v>
      </c>
      <c r="AQ17" s="69"/>
      <c r="AR17" s="69">
        <f t="shared" si="6"/>
        <v>0.99992662166128543</v>
      </c>
      <c r="AS17" s="69">
        <f t="shared" si="7"/>
        <v>1</v>
      </c>
      <c r="AT17" s="69">
        <f t="shared" si="8"/>
        <v>1</v>
      </c>
      <c r="AU17" s="69">
        <f t="shared" si="9"/>
        <v>1</v>
      </c>
    </row>
    <row r="18" spans="1:47">
      <c r="A18" s="269">
        <v>16</v>
      </c>
      <c r="B18" s="270">
        <v>16</v>
      </c>
      <c r="C18" s="270"/>
      <c r="D18" s="270">
        <v>3130</v>
      </c>
      <c r="E18" s="304" t="s">
        <v>586</v>
      </c>
      <c r="F18" s="304" t="s">
        <v>47</v>
      </c>
      <c r="G18" s="270">
        <v>1962</v>
      </c>
      <c r="H18" s="304" t="s">
        <v>3492</v>
      </c>
      <c r="I18" s="304" t="s">
        <v>585</v>
      </c>
      <c r="J18" s="270">
        <v>40</v>
      </c>
      <c r="K18" s="270">
        <v>17</v>
      </c>
      <c r="L18" s="270">
        <v>40</v>
      </c>
      <c r="M18" s="305">
        <v>0.32190972222222219</v>
      </c>
      <c r="N18" s="270">
        <v>0</v>
      </c>
      <c r="O18" s="306">
        <v>0.35416666666666669</v>
      </c>
      <c r="P18" s="306">
        <v>0.43611111111111112</v>
      </c>
      <c r="Q18" s="306">
        <v>0.3659722222222222</v>
      </c>
      <c r="R18" s="306">
        <v>0.4770833333333333</v>
      </c>
      <c r="S18" s="306">
        <v>0.59861111111111109</v>
      </c>
      <c r="T18" s="306">
        <v>0.55833333333333335</v>
      </c>
      <c r="U18" s="306">
        <v>0.45208333333333334</v>
      </c>
      <c r="V18" s="306">
        <v>0.38055555555555554</v>
      </c>
      <c r="W18" s="306">
        <v>0.61319444444444449</v>
      </c>
      <c r="X18" s="306">
        <v>0.5395833333333333</v>
      </c>
      <c r="Y18" s="306">
        <v>0.4236111111111111</v>
      </c>
      <c r="Z18" s="306">
        <v>0.63194444444444442</v>
      </c>
      <c r="AA18" s="306">
        <v>0.66180555555555554</v>
      </c>
      <c r="AB18" s="306">
        <v>0.40208333333333335</v>
      </c>
      <c r="AC18" s="306">
        <v>0.64583333333333337</v>
      </c>
      <c r="AD18" s="306">
        <v>0.57500000000000007</v>
      </c>
      <c r="AE18" s="306">
        <v>0.51388888888888895</v>
      </c>
      <c r="AF18" s="306">
        <v>0.67569444444444438</v>
      </c>
      <c r="AG18" s="307">
        <v>0.67569444444444438</v>
      </c>
      <c r="AH18" s="308"/>
      <c r="AJ18" s="69">
        <f>VLOOKUP(AK18,id!$A:$C,3,0)</f>
        <v>364</v>
      </c>
      <c r="AK18" s="69" t="str">
        <f t="shared" si="0"/>
        <v>SemschArtur1962</v>
      </c>
      <c r="AL18" s="69" t="str">
        <f t="shared" si="1"/>
        <v>Semsch</v>
      </c>
      <c r="AM18" s="69" t="str">
        <f t="shared" si="2"/>
        <v>Artur</v>
      </c>
      <c r="AN18" s="69" t="str">
        <f t="shared" si="3"/>
        <v>KS Pidrina</v>
      </c>
      <c r="AO18" s="69">
        <f t="shared" si="4"/>
        <v>1962</v>
      </c>
      <c r="AP18" s="69">
        <f t="shared" si="5"/>
        <v>69.309675331679443</v>
      </c>
      <c r="AQ18" s="69"/>
      <c r="AR18" s="69">
        <f t="shared" si="6"/>
        <v>0.97997339373674197</v>
      </c>
      <c r="AS18" s="69">
        <f t="shared" si="7"/>
        <v>1</v>
      </c>
      <c r="AT18" s="69">
        <f t="shared" si="8"/>
        <v>1</v>
      </c>
      <c r="AU18" s="69">
        <f t="shared" si="9"/>
        <v>1</v>
      </c>
    </row>
    <row r="19" spans="1:47">
      <c r="A19" s="277">
        <v>17</v>
      </c>
      <c r="B19" s="278">
        <v>17</v>
      </c>
      <c r="C19" s="278"/>
      <c r="D19" s="278">
        <v>3005</v>
      </c>
      <c r="E19" s="299" t="s">
        <v>550</v>
      </c>
      <c r="F19" s="299" t="s">
        <v>549</v>
      </c>
      <c r="G19" s="278">
        <v>1971</v>
      </c>
      <c r="H19" s="299" t="s">
        <v>3492</v>
      </c>
      <c r="I19" s="299" t="s">
        <v>548</v>
      </c>
      <c r="J19" s="278">
        <v>40</v>
      </c>
      <c r="K19" s="278">
        <v>17</v>
      </c>
      <c r="L19" s="278">
        <v>40</v>
      </c>
      <c r="M19" s="300">
        <v>0.32221064814814815</v>
      </c>
      <c r="N19" s="278">
        <v>0</v>
      </c>
      <c r="O19" s="301">
        <v>0.35416666666666669</v>
      </c>
      <c r="P19" s="301">
        <v>0.43611111111111112</v>
      </c>
      <c r="Q19" s="301">
        <v>0.3659722222222222</v>
      </c>
      <c r="R19" s="301">
        <v>0.4770833333333333</v>
      </c>
      <c r="S19" s="301">
        <v>0.59861111111111109</v>
      </c>
      <c r="T19" s="301">
        <v>0.55763888888888891</v>
      </c>
      <c r="U19" s="301">
        <v>0.45208333333333334</v>
      </c>
      <c r="V19" s="301">
        <v>0.38055555555555554</v>
      </c>
      <c r="W19" s="301">
        <v>0.61319444444444449</v>
      </c>
      <c r="X19" s="301">
        <v>0.54027777777777775</v>
      </c>
      <c r="Y19" s="301">
        <v>0.4236111111111111</v>
      </c>
      <c r="Z19" s="301">
        <v>0.63194444444444442</v>
      </c>
      <c r="AA19" s="301">
        <v>0.66180555555555554</v>
      </c>
      <c r="AB19" s="301">
        <v>0.40208333333333335</v>
      </c>
      <c r="AC19" s="301">
        <v>0.64583333333333337</v>
      </c>
      <c r="AD19" s="301">
        <v>0.57500000000000007</v>
      </c>
      <c r="AE19" s="301">
        <v>0.51388888888888895</v>
      </c>
      <c r="AF19" s="301">
        <v>0.67569444444444438</v>
      </c>
      <c r="AG19" s="302">
        <v>0.67569444444444438</v>
      </c>
      <c r="AH19" s="303"/>
      <c r="AJ19" s="69">
        <f>VLOOKUP(AK19,id!$A:$C,3,0)</f>
        <v>272</v>
      </c>
      <c r="AK19" s="69" t="str">
        <f t="shared" si="0"/>
        <v>BorkoRyszard1971</v>
      </c>
      <c r="AL19" s="69" t="str">
        <f t="shared" si="1"/>
        <v>Borko</v>
      </c>
      <c r="AM19" s="69" t="str">
        <f t="shared" si="2"/>
        <v>Ryszard</v>
      </c>
      <c r="AN19" s="69" t="str">
        <f t="shared" si="3"/>
        <v>KS Pidrina Gdynia</v>
      </c>
      <c r="AO19" s="69">
        <f t="shared" si="4"/>
        <v>1971</v>
      </c>
      <c r="AP19" s="69">
        <f t="shared" si="5"/>
        <v>69.244944143108597</v>
      </c>
      <c r="AQ19" s="69"/>
      <c r="AR19" s="69">
        <f t="shared" si="6"/>
        <v>0.99906605840727025</v>
      </c>
      <c r="AS19" s="69">
        <f t="shared" si="7"/>
        <v>1</v>
      </c>
      <c r="AT19" s="69">
        <f t="shared" si="8"/>
        <v>1</v>
      </c>
      <c r="AU19" s="69">
        <f t="shared" si="9"/>
        <v>1</v>
      </c>
    </row>
    <row r="20" spans="1:47">
      <c r="A20" s="269">
        <v>18</v>
      </c>
      <c r="B20" s="270">
        <v>18</v>
      </c>
      <c r="C20" s="270"/>
      <c r="D20" s="270">
        <v>3045</v>
      </c>
      <c r="E20" s="304" t="s">
        <v>5296</v>
      </c>
      <c r="F20" s="304" t="s">
        <v>17</v>
      </c>
      <c r="G20" s="270">
        <v>1980</v>
      </c>
      <c r="H20" s="304" t="s">
        <v>3492</v>
      </c>
      <c r="I20" s="304" t="s">
        <v>5297</v>
      </c>
      <c r="J20" s="270">
        <v>40</v>
      </c>
      <c r="K20" s="270">
        <v>17</v>
      </c>
      <c r="L20" s="270">
        <v>40</v>
      </c>
      <c r="M20" s="305">
        <v>0.32488425925925929</v>
      </c>
      <c r="N20" s="270">
        <v>0</v>
      </c>
      <c r="O20" s="306">
        <v>0.35416666666666669</v>
      </c>
      <c r="P20" s="306">
        <v>0.56458333333333333</v>
      </c>
      <c r="Q20" s="306">
        <v>0.66805555555555562</v>
      </c>
      <c r="R20" s="306">
        <v>0.50694444444444442</v>
      </c>
      <c r="S20" s="306">
        <v>0.52777777777777779</v>
      </c>
      <c r="T20" s="306">
        <v>0.4458333333333333</v>
      </c>
      <c r="U20" s="306">
        <v>0.58750000000000002</v>
      </c>
      <c r="V20" s="306">
        <v>0.65347222222222223</v>
      </c>
      <c r="W20" s="306">
        <v>0.40069444444444446</v>
      </c>
      <c r="X20" s="306">
        <v>0.43194444444444446</v>
      </c>
      <c r="Y20" s="306">
        <v>0.60972222222222217</v>
      </c>
      <c r="Z20" s="306">
        <v>0.55277777777777781</v>
      </c>
      <c r="AA20" s="306">
        <v>0.37083333333333335</v>
      </c>
      <c r="AB20" s="306">
        <v>0.63124999999999998</v>
      </c>
      <c r="AC20" s="306">
        <v>0.38750000000000001</v>
      </c>
      <c r="AD20" s="306">
        <v>0.41736111111111113</v>
      </c>
      <c r="AE20" s="306">
        <v>0.47638888888888892</v>
      </c>
      <c r="AF20" s="306">
        <v>0.67847222222222225</v>
      </c>
      <c r="AG20" s="307">
        <v>0.67847222222222225</v>
      </c>
      <c r="AH20" s="308"/>
      <c r="AJ20" s="69">
        <f>VLOOKUP(AK20,id!$A:$C,3,0)</f>
        <v>365</v>
      </c>
      <c r="AK20" s="69" t="str">
        <f t="shared" si="0"/>
        <v>JankMarcin1980</v>
      </c>
      <c r="AL20" s="69" t="str">
        <f t="shared" si="1"/>
        <v>Jank</v>
      </c>
      <c r="AM20" s="69" t="str">
        <f t="shared" si="2"/>
        <v>Marcin</v>
      </c>
      <c r="AN20" s="69" t="str">
        <f t="shared" si="3"/>
        <v>ZKOMPASEM.PL</v>
      </c>
      <c r="AO20" s="69">
        <f t="shared" si="4"/>
        <v>1980</v>
      </c>
      <c r="AP20" s="69">
        <f t="shared" si="5"/>
        <v>68.675097969362312</v>
      </c>
      <c r="AQ20" s="69"/>
      <c r="AR20" s="69">
        <f t="shared" si="6"/>
        <v>0.99177057356608467</v>
      </c>
      <c r="AS20" s="69">
        <f t="shared" si="7"/>
        <v>1</v>
      </c>
      <c r="AT20" s="69">
        <f t="shared" si="8"/>
        <v>1</v>
      </c>
      <c r="AU20" s="69">
        <f t="shared" si="9"/>
        <v>1</v>
      </c>
    </row>
    <row r="21" spans="1:47">
      <c r="A21" s="277">
        <v>19</v>
      </c>
      <c r="B21" s="278">
        <v>19</v>
      </c>
      <c r="C21" s="278"/>
      <c r="D21" s="278">
        <v>3055</v>
      </c>
      <c r="E21" s="299" t="s">
        <v>582</v>
      </c>
      <c r="F21" s="299" t="s">
        <v>331</v>
      </c>
      <c r="G21" s="278">
        <v>1983</v>
      </c>
      <c r="H21" s="299" t="s">
        <v>3431</v>
      </c>
      <c r="I21" s="299"/>
      <c r="J21" s="278">
        <v>40</v>
      </c>
      <c r="K21" s="278">
        <v>17</v>
      </c>
      <c r="L21" s="278">
        <v>40</v>
      </c>
      <c r="M21" s="300">
        <v>0.32590277777777776</v>
      </c>
      <c r="N21" s="278">
        <v>0</v>
      </c>
      <c r="O21" s="301">
        <v>0.35416666666666669</v>
      </c>
      <c r="P21" s="301">
        <v>0.59166666666666667</v>
      </c>
      <c r="Q21" s="301">
        <v>0.66875000000000007</v>
      </c>
      <c r="R21" s="301">
        <v>0.54583333333333328</v>
      </c>
      <c r="S21" s="301">
        <v>0.44027777777777777</v>
      </c>
      <c r="T21" s="301">
        <v>0.47430555555555554</v>
      </c>
      <c r="U21" s="301">
        <v>0.57708333333333328</v>
      </c>
      <c r="V21" s="301">
        <v>0.65486111111111112</v>
      </c>
      <c r="W21" s="301">
        <v>0.42499999999999999</v>
      </c>
      <c r="X21" s="301">
        <v>0.48958333333333331</v>
      </c>
      <c r="Y21" s="301">
        <v>0.60833333333333328</v>
      </c>
      <c r="Z21" s="301">
        <v>0.4069444444444445</v>
      </c>
      <c r="AA21" s="301">
        <v>0.37152777777777773</v>
      </c>
      <c r="AB21" s="301">
        <v>0.62708333333333333</v>
      </c>
      <c r="AC21" s="301">
        <v>0.3923611111111111</v>
      </c>
      <c r="AD21" s="301">
        <v>0.45763888888888887</v>
      </c>
      <c r="AE21" s="301">
        <v>0.51041666666666663</v>
      </c>
      <c r="AF21" s="301">
        <v>0.6791666666666667</v>
      </c>
      <c r="AG21" s="302">
        <v>0.67986111111111114</v>
      </c>
      <c r="AH21" s="303"/>
      <c r="AJ21" s="69">
        <f>VLOOKUP(AK21,id!$A:$C,3,0)</f>
        <v>366</v>
      </c>
      <c r="AK21" s="69" t="str">
        <f t="shared" si="0"/>
        <v>KlucznikJarek1983</v>
      </c>
      <c r="AL21" s="69" t="str">
        <f t="shared" si="1"/>
        <v>Klucznik</v>
      </c>
      <c r="AM21" s="69" t="str">
        <f t="shared" si="2"/>
        <v>Jarek</v>
      </c>
      <c r="AN21" s="69">
        <f t="shared" si="3"/>
        <v>0</v>
      </c>
      <c r="AO21" s="69">
        <f t="shared" si="4"/>
        <v>1983</v>
      </c>
      <c r="AP21" s="69">
        <f t="shared" si="5"/>
        <v>68.460473044960594</v>
      </c>
      <c r="AQ21" s="69"/>
      <c r="AR21" s="69">
        <f t="shared" si="6"/>
        <v>0.99687477803821312</v>
      </c>
      <c r="AS21" s="69">
        <f t="shared" si="7"/>
        <v>1</v>
      </c>
      <c r="AT21" s="69">
        <f t="shared" si="8"/>
        <v>1</v>
      </c>
      <c r="AU21" s="69">
        <f t="shared" si="9"/>
        <v>1</v>
      </c>
    </row>
    <row r="22" spans="1:47">
      <c r="A22" s="269">
        <v>20</v>
      </c>
      <c r="B22" s="270">
        <v>20</v>
      </c>
      <c r="C22" s="270"/>
      <c r="D22" s="270">
        <v>3122</v>
      </c>
      <c r="E22" s="304" t="s">
        <v>5298</v>
      </c>
      <c r="F22" s="304" t="s">
        <v>87</v>
      </c>
      <c r="G22" s="270">
        <v>1985</v>
      </c>
      <c r="H22" s="304" t="s">
        <v>3431</v>
      </c>
      <c r="I22" s="304" t="s">
        <v>5299</v>
      </c>
      <c r="J22" s="270">
        <v>40</v>
      </c>
      <c r="K22" s="270">
        <v>17</v>
      </c>
      <c r="L22" s="270">
        <v>40</v>
      </c>
      <c r="M22" s="305">
        <v>0.32601851851851854</v>
      </c>
      <c r="N22" s="270">
        <v>0</v>
      </c>
      <c r="O22" s="306">
        <v>0.35416666666666669</v>
      </c>
      <c r="P22" s="306">
        <v>0.59166666666666667</v>
      </c>
      <c r="Q22" s="306">
        <v>0.66875000000000007</v>
      </c>
      <c r="R22" s="306">
        <v>0.54583333333333328</v>
      </c>
      <c r="S22" s="306">
        <v>0.43958333333333338</v>
      </c>
      <c r="T22" s="306">
        <v>0.47430555555555554</v>
      </c>
      <c r="U22" s="306">
        <v>0.57708333333333328</v>
      </c>
      <c r="V22" s="306">
        <v>0.65486111111111112</v>
      </c>
      <c r="W22" s="306">
        <v>0.42499999999999999</v>
      </c>
      <c r="X22" s="306">
        <v>0.48958333333333331</v>
      </c>
      <c r="Y22" s="306">
        <v>0.60833333333333328</v>
      </c>
      <c r="Z22" s="306">
        <v>0.4069444444444445</v>
      </c>
      <c r="AA22" s="306">
        <v>0.37152777777777773</v>
      </c>
      <c r="AB22" s="306">
        <v>0.62777777777777777</v>
      </c>
      <c r="AC22" s="306">
        <v>0.39027777777777778</v>
      </c>
      <c r="AD22" s="306">
        <v>0.45763888888888887</v>
      </c>
      <c r="AE22" s="306">
        <v>0.51041666666666663</v>
      </c>
      <c r="AF22" s="306">
        <v>0.67986111111111114</v>
      </c>
      <c r="AG22" s="307">
        <v>0.67986111111111114</v>
      </c>
      <c r="AH22" s="308"/>
      <c r="AJ22" s="69">
        <f>VLOOKUP(AK22,id!$A:$C,3,0)</f>
        <v>367</v>
      </c>
      <c r="AK22" s="69" t="str">
        <f t="shared" si="0"/>
        <v>RadkiewiczMateusz1985</v>
      </c>
      <c r="AL22" s="69" t="str">
        <f t="shared" si="1"/>
        <v>Radkiewicz</v>
      </c>
      <c r="AM22" s="69" t="str">
        <f t="shared" si="2"/>
        <v>Mateusz</v>
      </c>
      <c r="AN22" s="69" t="str">
        <f t="shared" si="3"/>
        <v>Kainos</v>
      </c>
      <c r="AO22" s="69">
        <f t="shared" si="4"/>
        <v>1985</v>
      </c>
      <c r="AP22" s="69">
        <f t="shared" si="5"/>
        <v>68.436168702073275</v>
      </c>
      <c r="AQ22" s="69"/>
      <c r="AR22" s="69">
        <f t="shared" si="6"/>
        <v>0.99964498721953976</v>
      </c>
      <c r="AS22" s="69">
        <f t="shared" si="7"/>
        <v>1</v>
      </c>
      <c r="AT22" s="69">
        <f t="shared" si="8"/>
        <v>1</v>
      </c>
      <c r="AU22" s="69">
        <f t="shared" si="9"/>
        <v>1</v>
      </c>
    </row>
    <row r="23" spans="1:47">
      <c r="A23" s="277">
        <v>21</v>
      </c>
      <c r="B23" s="278">
        <v>21</v>
      </c>
      <c r="C23" s="278"/>
      <c r="D23" s="278">
        <v>3082</v>
      </c>
      <c r="E23" s="299" t="s">
        <v>623</v>
      </c>
      <c r="F23" s="299" t="s">
        <v>26</v>
      </c>
      <c r="G23" s="278">
        <v>1979</v>
      </c>
      <c r="H23" s="299" t="s">
        <v>622</v>
      </c>
      <c r="I23" s="299" t="s">
        <v>622</v>
      </c>
      <c r="J23" s="278">
        <v>40</v>
      </c>
      <c r="K23" s="278">
        <v>17</v>
      </c>
      <c r="L23" s="278">
        <v>40</v>
      </c>
      <c r="M23" s="300">
        <v>0.340787037037037</v>
      </c>
      <c r="N23" s="278">
        <v>0</v>
      </c>
      <c r="O23" s="301">
        <v>0.35416666666666669</v>
      </c>
      <c r="P23" s="301">
        <v>0.42569444444444443</v>
      </c>
      <c r="Q23" s="301">
        <v>0.68194444444444446</v>
      </c>
      <c r="R23" s="301">
        <v>0.4916666666666667</v>
      </c>
      <c r="S23" s="301">
        <v>0.47500000000000003</v>
      </c>
      <c r="T23" s="301">
        <v>0.58402777777777781</v>
      </c>
      <c r="U23" s="301">
        <v>0.41388888888888892</v>
      </c>
      <c r="V23" s="301">
        <v>0.3756944444444445</v>
      </c>
      <c r="W23" s="301">
        <v>0.62152777777777779</v>
      </c>
      <c r="X23" s="301">
        <v>0.55555555555555558</v>
      </c>
      <c r="Y23" s="301">
        <v>0.43958333333333338</v>
      </c>
      <c r="Z23" s="301">
        <v>0.4548611111111111</v>
      </c>
      <c r="AA23" s="301">
        <v>0.63958333333333328</v>
      </c>
      <c r="AB23" s="301">
        <v>0.39930555555555558</v>
      </c>
      <c r="AC23" s="301">
        <v>0.66388888888888886</v>
      </c>
      <c r="AD23" s="301">
        <v>0.60277777777777775</v>
      </c>
      <c r="AE23" s="301">
        <v>0.52916666666666667</v>
      </c>
      <c r="AF23" s="301">
        <v>0.69444444444444453</v>
      </c>
      <c r="AG23" s="302">
        <v>0.69444444444444453</v>
      </c>
      <c r="AH23" s="303"/>
      <c r="AJ23" s="69">
        <f>VLOOKUP(AK23,id!$A:$C,3,0)</f>
        <v>368</v>
      </c>
      <c r="AK23" s="69" t="str">
        <f t="shared" si="0"/>
        <v>LiczywekAndrzej1979</v>
      </c>
      <c r="AL23" s="69" t="str">
        <f t="shared" si="1"/>
        <v>Liczywek</v>
      </c>
      <c r="AM23" s="69" t="str">
        <f t="shared" si="2"/>
        <v>Andrzej</v>
      </c>
      <c r="AN23" s="69" t="str">
        <f t="shared" si="3"/>
        <v>Kaliska</v>
      </c>
      <c r="AO23" s="69">
        <f t="shared" si="4"/>
        <v>1979</v>
      </c>
      <c r="AP23" s="69">
        <f t="shared" si="5"/>
        <v>65.470384458633347</v>
      </c>
      <c r="AQ23" s="69"/>
      <c r="AR23" s="69">
        <f t="shared" si="6"/>
        <v>0.95666349680749918</v>
      </c>
      <c r="AS23" s="69">
        <f t="shared" si="7"/>
        <v>1</v>
      </c>
      <c r="AT23" s="69">
        <f t="shared" si="8"/>
        <v>1</v>
      </c>
      <c r="AU23" s="69">
        <f t="shared" si="9"/>
        <v>1</v>
      </c>
    </row>
    <row r="24" spans="1:47">
      <c r="A24" s="269">
        <v>22</v>
      </c>
      <c r="B24" s="270">
        <v>22</v>
      </c>
      <c r="C24" s="270"/>
      <c r="D24" s="270">
        <v>3020</v>
      </c>
      <c r="E24" s="304" t="s">
        <v>624</v>
      </c>
      <c r="F24" s="304" t="s">
        <v>19</v>
      </c>
      <c r="G24" s="270">
        <v>1972</v>
      </c>
      <c r="H24" s="304" t="s">
        <v>622</v>
      </c>
      <c r="I24" s="304" t="s">
        <v>622</v>
      </c>
      <c r="J24" s="270">
        <v>40</v>
      </c>
      <c r="K24" s="270">
        <v>17</v>
      </c>
      <c r="L24" s="270">
        <v>40</v>
      </c>
      <c r="M24" s="305">
        <v>0.34085648148148145</v>
      </c>
      <c r="N24" s="270">
        <v>0</v>
      </c>
      <c r="O24" s="306">
        <v>0.35416666666666669</v>
      </c>
      <c r="P24" s="306">
        <v>0.42569444444444443</v>
      </c>
      <c r="Q24" s="306">
        <v>0.68125000000000002</v>
      </c>
      <c r="R24" s="306">
        <v>0.4916666666666667</v>
      </c>
      <c r="S24" s="306">
        <v>0.47500000000000003</v>
      </c>
      <c r="T24" s="306">
        <v>0.58402777777777781</v>
      </c>
      <c r="U24" s="306">
        <v>0.41388888888888892</v>
      </c>
      <c r="V24" s="306">
        <v>0.3756944444444445</v>
      </c>
      <c r="W24" s="306">
        <v>0.62222222222222223</v>
      </c>
      <c r="X24" s="306">
        <v>0.55555555555555558</v>
      </c>
      <c r="Y24" s="306">
        <v>0.43958333333333338</v>
      </c>
      <c r="Z24" s="306">
        <v>0.4548611111111111</v>
      </c>
      <c r="AA24" s="306">
        <v>0.64027777777777783</v>
      </c>
      <c r="AB24" s="306">
        <v>0.39999999999999997</v>
      </c>
      <c r="AC24" s="306">
        <v>0.6645833333333333</v>
      </c>
      <c r="AD24" s="306">
        <v>0.60277777777777775</v>
      </c>
      <c r="AE24" s="306">
        <v>0.52916666666666667</v>
      </c>
      <c r="AF24" s="306">
        <v>0.69444444444444453</v>
      </c>
      <c r="AG24" s="307">
        <v>0.69444444444444453</v>
      </c>
      <c r="AH24" s="308"/>
      <c r="AJ24" s="69">
        <f>VLOOKUP(AK24,id!$A:$C,3,0)</f>
        <v>369</v>
      </c>
      <c r="AK24" s="69" t="str">
        <f t="shared" si="0"/>
        <v>CieślińskiGrzegorz1972</v>
      </c>
      <c r="AL24" s="69" t="str">
        <f t="shared" si="1"/>
        <v>Cieśliński</v>
      </c>
      <c r="AM24" s="69" t="str">
        <f t="shared" si="2"/>
        <v>Grzegorz</v>
      </c>
      <c r="AN24" s="69" t="str">
        <f t="shared" si="3"/>
        <v>Kaliska</v>
      </c>
      <c r="AO24" s="69">
        <f t="shared" si="4"/>
        <v>1972</v>
      </c>
      <c r="AP24" s="69">
        <f t="shared" si="5"/>
        <v>65.457045840407474</v>
      </c>
      <c r="AQ24" s="69"/>
      <c r="AR24" s="69">
        <f t="shared" si="6"/>
        <v>0.99979626485568762</v>
      </c>
      <c r="AS24" s="69">
        <f t="shared" si="7"/>
        <v>1</v>
      </c>
      <c r="AT24" s="69">
        <f t="shared" si="8"/>
        <v>1</v>
      </c>
      <c r="AU24" s="69">
        <f t="shared" si="9"/>
        <v>1</v>
      </c>
    </row>
    <row r="25" spans="1:47">
      <c r="A25" s="277">
        <v>23</v>
      </c>
      <c r="B25" s="278">
        <v>23</v>
      </c>
      <c r="C25" s="278"/>
      <c r="D25" s="278">
        <v>3016</v>
      </c>
      <c r="E25" s="299" t="s">
        <v>3578</v>
      </c>
      <c r="F25" s="299" t="s">
        <v>55</v>
      </c>
      <c r="G25" s="278">
        <v>1993</v>
      </c>
      <c r="H25" s="299" t="s">
        <v>3431</v>
      </c>
      <c r="I25" s="299"/>
      <c r="J25" s="278">
        <v>40</v>
      </c>
      <c r="K25" s="278">
        <v>17</v>
      </c>
      <c r="L25" s="278">
        <v>40</v>
      </c>
      <c r="M25" s="300">
        <v>0.34119212962962964</v>
      </c>
      <c r="N25" s="278">
        <v>0</v>
      </c>
      <c r="O25" s="301">
        <v>0.35416666666666669</v>
      </c>
      <c r="P25" s="301">
        <v>0.56944444444444442</v>
      </c>
      <c r="Q25" s="301">
        <v>0.68402777777777779</v>
      </c>
      <c r="R25" s="301">
        <v>0.5180555555555556</v>
      </c>
      <c r="S25" s="301">
        <v>0.53749999999999998</v>
      </c>
      <c r="T25" s="301">
        <v>0.44375000000000003</v>
      </c>
      <c r="U25" s="301">
        <v>0.59583333333333333</v>
      </c>
      <c r="V25" s="301">
        <v>0.66597222222222219</v>
      </c>
      <c r="W25" s="301">
        <v>0.4055555555555555</v>
      </c>
      <c r="X25" s="301">
        <v>0.46319444444444446</v>
      </c>
      <c r="Y25" s="301">
        <v>0.6381944444444444</v>
      </c>
      <c r="Z25" s="301">
        <v>0.55972222222222223</v>
      </c>
      <c r="AA25" s="301">
        <v>0.37013888888888885</v>
      </c>
      <c r="AB25" s="301">
        <v>0.61388888888888882</v>
      </c>
      <c r="AC25" s="301">
        <v>0.39027777777777778</v>
      </c>
      <c r="AD25" s="301">
        <v>0.42569444444444443</v>
      </c>
      <c r="AE25" s="301">
        <v>0.48472222222222222</v>
      </c>
      <c r="AF25" s="301">
        <v>0.69513888888888886</v>
      </c>
      <c r="AG25" s="302">
        <v>0.69513888888888886</v>
      </c>
      <c r="AH25" s="303"/>
      <c r="AJ25" s="69">
        <f>VLOOKUP(AK25,id!$A:$C,3,0)</f>
        <v>370</v>
      </c>
      <c r="AK25" s="69" t="str">
        <f t="shared" si="0"/>
        <v>ChrościckiMichał1993</v>
      </c>
      <c r="AL25" s="69" t="str">
        <f t="shared" si="1"/>
        <v>Chrościcki</v>
      </c>
      <c r="AM25" s="69" t="str">
        <f t="shared" si="2"/>
        <v>Michał</v>
      </c>
      <c r="AN25" s="69">
        <f t="shared" si="3"/>
        <v>0</v>
      </c>
      <c r="AO25" s="69">
        <f t="shared" si="4"/>
        <v>1993</v>
      </c>
      <c r="AP25" s="69">
        <f t="shared" si="5"/>
        <v>65.392652396621315</v>
      </c>
      <c r="AQ25" s="69"/>
      <c r="AR25" s="69">
        <f t="shared" si="6"/>
        <v>0.99901624885511708</v>
      </c>
      <c r="AS25" s="69">
        <f t="shared" si="7"/>
        <v>1</v>
      </c>
      <c r="AT25" s="69">
        <f t="shared" si="8"/>
        <v>1</v>
      </c>
      <c r="AU25" s="69">
        <f t="shared" si="9"/>
        <v>1</v>
      </c>
    </row>
    <row r="26" spans="1:47">
      <c r="A26" s="269">
        <v>24</v>
      </c>
      <c r="B26" s="270">
        <v>24</v>
      </c>
      <c r="C26" s="270"/>
      <c r="D26" s="270">
        <v>3105</v>
      </c>
      <c r="E26" s="304" t="s">
        <v>316</v>
      </c>
      <c r="F26" s="304" t="s">
        <v>317</v>
      </c>
      <c r="G26" s="270">
        <v>1973</v>
      </c>
      <c r="H26" s="304" t="s">
        <v>4871</v>
      </c>
      <c r="I26" s="304" t="s">
        <v>3654</v>
      </c>
      <c r="J26" s="270">
        <v>40</v>
      </c>
      <c r="K26" s="270">
        <v>17</v>
      </c>
      <c r="L26" s="270">
        <v>40</v>
      </c>
      <c r="M26" s="305">
        <v>0.34261574074074069</v>
      </c>
      <c r="N26" s="270">
        <v>0</v>
      </c>
      <c r="O26" s="306">
        <v>0.35416666666666669</v>
      </c>
      <c r="P26" s="306">
        <v>0.57847222222222217</v>
      </c>
      <c r="Q26" s="306">
        <v>0.65694444444444444</v>
      </c>
      <c r="R26" s="306">
        <v>0.5395833333333333</v>
      </c>
      <c r="S26" s="306">
        <v>0.55902777777777779</v>
      </c>
      <c r="T26" s="306">
        <v>0.45694444444444443</v>
      </c>
      <c r="U26" s="306">
        <v>0.6</v>
      </c>
      <c r="V26" s="306">
        <v>0.6743055555555556</v>
      </c>
      <c r="W26" s="306">
        <v>0.41875000000000001</v>
      </c>
      <c r="X26" s="306">
        <v>0.47986111111111113</v>
      </c>
      <c r="Y26" s="306">
        <v>0.6430555555555556</v>
      </c>
      <c r="Z26" s="306">
        <v>0.40138888888888885</v>
      </c>
      <c r="AA26" s="306">
        <v>0.36874999999999997</v>
      </c>
      <c r="AB26" s="306">
        <v>0.61736111111111114</v>
      </c>
      <c r="AC26" s="306">
        <v>0.38958333333333334</v>
      </c>
      <c r="AD26" s="306">
        <v>0.43958333333333338</v>
      </c>
      <c r="AE26" s="306">
        <v>0.50208333333333333</v>
      </c>
      <c r="AF26" s="306">
        <v>0.6958333333333333</v>
      </c>
      <c r="AG26" s="307">
        <v>0.69652777777777775</v>
      </c>
      <c r="AH26" s="308"/>
      <c r="AJ26" s="69">
        <f>VLOOKUP(AK26,id!$A:$C,3,0)</f>
        <v>33</v>
      </c>
      <c r="AK26" s="69" t="str">
        <f t="shared" si="0"/>
        <v>NikonowiczAdrian1973</v>
      </c>
      <c r="AL26" s="69" t="str">
        <f t="shared" si="1"/>
        <v>Nikonowicz</v>
      </c>
      <c r="AM26" s="69" t="str">
        <f t="shared" si="2"/>
        <v>Adrian</v>
      </c>
      <c r="AN26" s="69" t="str">
        <f t="shared" si="3"/>
        <v>Światowid Małe Gacno</v>
      </c>
      <c r="AO26" s="69">
        <f t="shared" si="4"/>
        <v>1973</v>
      </c>
      <c r="AP26" s="69">
        <f t="shared" si="5"/>
        <v>65.120937774474697</v>
      </c>
      <c r="AQ26" s="69"/>
      <c r="AR26" s="69">
        <f t="shared" si="6"/>
        <v>0.99584487534626054</v>
      </c>
      <c r="AS26" s="69">
        <f t="shared" si="7"/>
        <v>1</v>
      </c>
      <c r="AT26" s="69">
        <f t="shared" si="8"/>
        <v>1</v>
      </c>
      <c r="AU26" s="69">
        <f t="shared" si="9"/>
        <v>1</v>
      </c>
    </row>
    <row r="27" spans="1:47">
      <c r="A27" s="269">
        <v>26</v>
      </c>
      <c r="B27" s="270">
        <v>25</v>
      </c>
      <c r="C27" s="270"/>
      <c r="D27" s="270">
        <v>3156</v>
      </c>
      <c r="E27" s="304" t="s">
        <v>4067</v>
      </c>
      <c r="F27" s="304" t="s">
        <v>15</v>
      </c>
      <c r="G27" s="270">
        <v>1974</v>
      </c>
      <c r="H27" s="304" t="s">
        <v>3493</v>
      </c>
      <c r="I27" s="304" t="s">
        <v>4384</v>
      </c>
      <c r="J27" s="270">
        <v>40</v>
      </c>
      <c r="K27" s="270">
        <v>17</v>
      </c>
      <c r="L27" s="270">
        <v>40</v>
      </c>
      <c r="M27" s="305">
        <v>0.34285879629629629</v>
      </c>
      <c r="N27" s="270">
        <v>0</v>
      </c>
      <c r="O27" s="306">
        <v>0.35416666666666669</v>
      </c>
      <c r="P27" s="306">
        <v>0.57847222222222217</v>
      </c>
      <c r="Q27" s="306">
        <v>0.65694444444444444</v>
      </c>
      <c r="R27" s="306">
        <v>0.5395833333333333</v>
      </c>
      <c r="S27" s="306">
        <v>0.55902777777777779</v>
      </c>
      <c r="T27" s="306">
        <v>0.45694444444444443</v>
      </c>
      <c r="U27" s="306">
        <v>0.60069444444444442</v>
      </c>
      <c r="V27" s="306">
        <v>0.6743055555555556</v>
      </c>
      <c r="W27" s="306">
        <v>0.41944444444444445</v>
      </c>
      <c r="X27" s="306">
        <v>0.47986111111111113</v>
      </c>
      <c r="Y27" s="306">
        <v>0.64374999999999993</v>
      </c>
      <c r="Z27" s="306">
        <v>0.40138888888888885</v>
      </c>
      <c r="AA27" s="306">
        <v>0.36874999999999997</v>
      </c>
      <c r="AB27" s="306">
        <v>0.61736111111111114</v>
      </c>
      <c r="AC27" s="306">
        <v>0.38958333333333334</v>
      </c>
      <c r="AD27" s="306">
        <v>0.43958333333333338</v>
      </c>
      <c r="AE27" s="306">
        <v>0.50208333333333333</v>
      </c>
      <c r="AF27" s="306">
        <v>0.69652777777777775</v>
      </c>
      <c r="AG27" s="307">
        <v>0.69652777777777775</v>
      </c>
      <c r="AH27" s="308"/>
      <c r="AJ27" s="69">
        <f>VLOOKUP(AK27,id!$A:$C,3,0)</f>
        <v>32</v>
      </c>
      <c r="AK27" s="69" t="str">
        <f t="shared" si="0"/>
        <v>TiszbeinPiotr1974</v>
      </c>
      <c r="AL27" s="69" t="str">
        <f t="shared" si="1"/>
        <v>Tiszbein</v>
      </c>
      <c r="AM27" s="69" t="str">
        <f t="shared" si="2"/>
        <v>Piotr</v>
      </c>
      <c r="AN27" s="69" t="str">
        <f t="shared" si="3"/>
        <v>Ameba Lisiny</v>
      </c>
      <c r="AO27" s="69">
        <f t="shared" si="4"/>
        <v>1974</v>
      </c>
      <c r="AP27" s="69">
        <f t="shared" si="5"/>
        <v>65.07477298045437</v>
      </c>
      <c r="AQ27" s="69"/>
      <c r="AR27" s="69">
        <f t="shared" si="6"/>
        <v>0.99929109138169658</v>
      </c>
      <c r="AS27" s="69">
        <f t="shared" si="7"/>
        <v>1</v>
      </c>
      <c r="AT27" s="69">
        <f t="shared" si="8"/>
        <v>1</v>
      </c>
      <c r="AU27" s="69">
        <f t="shared" si="9"/>
        <v>1</v>
      </c>
    </row>
    <row r="28" spans="1:47">
      <c r="A28" s="277">
        <v>27</v>
      </c>
      <c r="B28" s="278">
        <v>26</v>
      </c>
      <c r="C28" s="278"/>
      <c r="D28" s="278">
        <v>3166</v>
      </c>
      <c r="E28" s="299" t="s">
        <v>4286</v>
      </c>
      <c r="F28" s="299" t="s">
        <v>44</v>
      </c>
      <c r="G28" s="278">
        <v>1990</v>
      </c>
      <c r="H28" s="299" t="s">
        <v>5300</v>
      </c>
      <c r="I28" s="299"/>
      <c r="J28" s="278">
        <v>40</v>
      </c>
      <c r="K28" s="278">
        <v>17</v>
      </c>
      <c r="L28" s="278">
        <v>40</v>
      </c>
      <c r="M28" s="300">
        <v>0.35097222222222224</v>
      </c>
      <c r="N28" s="278">
        <v>0</v>
      </c>
      <c r="O28" s="301">
        <v>0.35416666666666669</v>
      </c>
      <c r="P28" s="301">
        <v>0.57013888888888886</v>
      </c>
      <c r="Q28" s="301">
        <v>0.65833333333333333</v>
      </c>
      <c r="R28" s="301">
        <v>0.51458333333333328</v>
      </c>
      <c r="S28" s="301">
        <v>0.53680555555555554</v>
      </c>
      <c r="T28" s="301">
        <v>0.43958333333333338</v>
      </c>
      <c r="U28" s="301">
        <v>0.6</v>
      </c>
      <c r="V28" s="301">
        <v>0.68194444444444446</v>
      </c>
      <c r="W28" s="301">
        <v>0.40069444444444446</v>
      </c>
      <c r="X28" s="301">
        <v>0.4604166666666667</v>
      </c>
      <c r="Y28" s="301">
        <v>0.64444444444444449</v>
      </c>
      <c r="Z28" s="301">
        <v>0.55972222222222223</v>
      </c>
      <c r="AA28" s="301">
        <v>0.36944444444444446</v>
      </c>
      <c r="AB28" s="301">
        <v>0.62361111111111112</v>
      </c>
      <c r="AC28" s="301">
        <v>0.38680555555555557</v>
      </c>
      <c r="AD28" s="301">
        <v>0.42430555555555555</v>
      </c>
      <c r="AE28" s="301">
        <v>0.47916666666666669</v>
      </c>
      <c r="AF28" s="301">
        <v>0.70416666666666661</v>
      </c>
      <c r="AG28" s="302">
        <v>0.70486111111111116</v>
      </c>
      <c r="AH28" s="303"/>
      <c r="AJ28" s="69">
        <f>VLOOKUP(AK28,id!$A:$C,3,0)</f>
        <v>371</v>
      </c>
      <c r="AK28" s="69" t="str">
        <f t="shared" si="0"/>
        <v>WossTomasz1990</v>
      </c>
      <c r="AL28" s="69" t="str">
        <f t="shared" si="1"/>
        <v>Woss</v>
      </c>
      <c r="AM28" s="69" t="str">
        <f t="shared" si="2"/>
        <v>Tomasz</v>
      </c>
      <c r="AN28" s="69">
        <f t="shared" si="3"/>
        <v>0</v>
      </c>
      <c r="AO28" s="69">
        <f t="shared" si="4"/>
        <v>1990</v>
      </c>
      <c r="AP28" s="69">
        <f t="shared" si="5"/>
        <v>63.57043925603481</v>
      </c>
      <c r="AQ28" s="69"/>
      <c r="AR28" s="69">
        <f t="shared" si="6"/>
        <v>0.97688299696609937</v>
      </c>
      <c r="AS28" s="69">
        <f t="shared" si="7"/>
        <v>1</v>
      </c>
      <c r="AT28" s="69">
        <f t="shared" si="8"/>
        <v>1</v>
      </c>
      <c r="AU28" s="69">
        <f t="shared" si="9"/>
        <v>1</v>
      </c>
    </row>
    <row r="29" spans="1:47">
      <c r="A29" s="269">
        <v>28</v>
      </c>
      <c r="B29" s="270">
        <v>27</v>
      </c>
      <c r="C29" s="270"/>
      <c r="D29" s="270">
        <v>3171</v>
      </c>
      <c r="E29" s="304" t="s">
        <v>4285</v>
      </c>
      <c r="F29" s="304" t="s">
        <v>55</v>
      </c>
      <c r="G29" s="270">
        <v>1990</v>
      </c>
      <c r="H29" s="304" t="s">
        <v>3532</v>
      </c>
      <c r="I29" s="304"/>
      <c r="J29" s="270">
        <v>40</v>
      </c>
      <c r="K29" s="270">
        <v>17</v>
      </c>
      <c r="L29" s="270">
        <v>40</v>
      </c>
      <c r="M29" s="305">
        <v>0.35106481481481483</v>
      </c>
      <c r="N29" s="270">
        <v>0</v>
      </c>
      <c r="O29" s="306">
        <v>0.35416666666666669</v>
      </c>
      <c r="P29" s="306">
        <v>0.57013888888888886</v>
      </c>
      <c r="Q29" s="306">
        <v>0.65833333333333333</v>
      </c>
      <c r="R29" s="306">
        <v>0.51458333333333328</v>
      </c>
      <c r="S29" s="306">
        <v>0.53680555555555554</v>
      </c>
      <c r="T29" s="306">
        <v>0.44027777777777777</v>
      </c>
      <c r="U29" s="306">
        <v>0.6</v>
      </c>
      <c r="V29" s="306">
        <v>0.68194444444444446</v>
      </c>
      <c r="W29" s="306">
        <v>0.40069444444444446</v>
      </c>
      <c r="X29" s="306">
        <v>0.4604166666666667</v>
      </c>
      <c r="Y29" s="306">
        <v>0.64513888888888882</v>
      </c>
      <c r="Z29" s="306">
        <v>0.56041666666666667</v>
      </c>
      <c r="AA29" s="306">
        <v>0.36944444444444446</v>
      </c>
      <c r="AB29" s="306">
        <v>0.62361111111111112</v>
      </c>
      <c r="AC29" s="306">
        <v>0.38750000000000001</v>
      </c>
      <c r="AD29" s="306">
        <v>0.42430555555555555</v>
      </c>
      <c r="AE29" s="306">
        <v>0.47986111111111113</v>
      </c>
      <c r="AF29" s="306">
        <v>0.70486111111111116</v>
      </c>
      <c r="AG29" s="307">
        <v>0.70486111111111116</v>
      </c>
      <c r="AH29" s="308"/>
      <c r="AJ29" s="69">
        <f>VLOOKUP(AK29,id!$A:$C,3,0)</f>
        <v>372</v>
      </c>
      <c r="AK29" s="69" t="str">
        <f t="shared" si="0"/>
        <v>ZajkMichał1990</v>
      </c>
      <c r="AL29" s="69" t="str">
        <f t="shared" si="1"/>
        <v>Zajk</v>
      </c>
      <c r="AM29" s="69" t="str">
        <f t="shared" si="2"/>
        <v>Michał</v>
      </c>
      <c r="AN29" s="69">
        <f t="shared" si="3"/>
        <v>0</v>
      </c>
      <c r="AO29" s="69">
        <f t="shared" si="4"/>
        <v>1990</v>
      </c>
      <c r="AP29" s="69">
        <f t="shared" si="5"/>
        <v>63.553672688909387</v>
      </c>
      <c r="AQ29" s="69"/>
      <c r="AR29" s="69">
        <f t="shared" si="6"/>
        <v>0.99973625214295136</v>
      </c>
      <c r="AS29" s="69">
        <f t="shared" si="7"/>
        <v>1</v>
      </c>
      <c r="AT29" s="69">
        <f t="shared" si="8"/>
        <v>1</v>
      </c>
      <c r="AU29" s="69">
        <f t="shared" si="9"/>
        <v>1</v>
      </c>
    </row>
    <row r="30" spans="1:47">
      <c r="A30" s="277">
        <v>29</v>
      </c>
      <c r="B30" s="278">
        <v>28</v>
      </c>
      <c r="C30" s="278"/>
      <c r="D30" s="278">
        <v>3125</v>
      </c>
      <c r="E30" s="299" t="s">
        <v>4468</v>
      </c>
      <c r="F30" s="299" t="s">
        <v>4469</v>
      </c>
      <c r="G30" s="309">
        <v>1976</v>
      </c>
      <c r="H30" s="299" t="s">
        <v>3431</v>
      </c>
      <c r="I30" s="299" t="s">
        <v>5301</v>
      </c>
      <c r="J30" s="278">
        <v>40</v>
      </c>
      <c r="K30" s="278">
        <v>17</v>
      </c>
      <c r="L30" s="278">
        <v>40</v>
      </c>
      <c r="M30" s="300">
        <v>0.35594907407407406</v>
      </c>
      <c r="N30" s="278">
        <v>0</v>
      </c>
      <c r="O30" s="301">
        <v>0.35416666666666669</v>
      </c>
      <c r="P30" s="301">
        <v>0.58680555555555558</v>
      </c>
      <c r="Q30" s="301">
        <v>0.67499999999999993</v>
      </c>
      <c r="R30" s="301">
        <v>0.56805555555555554</v>
      </c>
      <c r="S30" s="301">
        <v>0.44097222222222227</v>
      </c>
      <c r="T30" s="301">
        <v>0.48749999999999999</v>
      </c>
      <c r="U30" s="301">
        <v>0.61388888888888882</v>
      </c>
      <c r="V30" s="301">
        <v>0.69444444444444453</v>
      </c>
      <c r="W30" s="301">
        <v>0.42569444444444443</v>
      </c>
      <c r="X30" s="301">
        <v>0.47083333333333338</v>
      </c>
      <c r="Y30" s="301">
        <v>0.65902777777777777</v>
      </c>
      <c r="Z30" s="301">
        <v>0.40972222222222227</v>
      </c>
      <c r="AA30" s="301">
        <v>0.37638888888888888</v>
      </c>
      <c r="AB30" s="301">
        <v>0.63541666666666663</v>
      </c>
      <c r="AC30" s="301">
        <v>0.3979166666666667</v>
      </c>
      <c r="AD30" s="301">
        <v>0.45902777777777781</v>
      </c>
      <c r="AE30" s="301">
        <v>0.53125</v>
      </c>
      <c r="AF30" s="301">
        <v>0.70972222222222225</v>
      </c>
      <c r="AG30" s="302">
        <v>0.70972222222222225</v>
      </c>
      <c r="AH30" s="303"/>
      <c r="AJ30" s="69">
        <f>VLOOKUP(AK30,id!$A:$C,3,0)</f>
        <v>373</v>
      </c>
      <c r="AK30" s="69" t="str">
        <f t="shared" si="0"/>
        <v>RogalewskiRemigiusz1976</v>
      </c>
      <c r="AL30" s="69" t="str">
        <f t="shared" si="1"/>
        <v>Rogalewski</v>
      </c>
      <c r="AM30" s="69" t="str">
        <f t="shared" si="2"/>
        <v>Remigiusz</v>
      </c>
      <c r="AN30" s="69" t="str">
        <f t="shared" si="3"/>
        <v>Turystyka na Co dzień</v>
      </c>
      <c r="AO30" s="69">
        <f t="shared" si="4"/>
        <v>1976</v>
      </c>
      <c r="AP30" s="69">
        <f t="shared" si="5"/>
        <v>62.681602393184619</v>
      </c>
      <c r="AQ30" s="69"/>
      <c r="AR30" s="69">
        <f t="shared" si="6"/>
        <v>0.98627820771281793</v>
      </c>
      <c r="AS30" s="69">
        <f t="shared" si="7"/>
        <v>1</v>
      </c>
      <c r="AT30" s="69">
        <f t="shared" si="8"/>
        <v>1</v>
      </c>
      <c r="AU30" s="69">
        <f t="shared" si="9"/>
        <v>1</v>
      </c>
    </row>
    <row r="31" spans="1:47">
      <c r="A31" s="269">
        <v>30</v>
      </c>
      <c r="B31" s="270">
        <v>29</v>
      </c>
      <c r="C31" s="270"/>
      <c r="D31" s="270">
        <v>3152</v>
      </c>
      <c r="E31" s="304" t="s">
        <v>580</v>
      </c>
      <c r="F31" s="304" t="s">
        <v>66</v>
      </c>
      <c r="G31" s="270">
        <v>1979</v>
      </c>
      <c r="H31" s="304" t="s">
        <v>3431</v>
      </c>
      <c r="I31" s="304" t="s">
        <v>5281</v>
      </c>
      <c r="J31" s="270">
        <v>40</v>
      </c>
      <c r="K31" s="270">
        <v>17</v>
      </c>
      <c r="L31" s="270">
        <v>40</v>
      </c>
      <c r="M31" s="305">
        <v>0.35731481481481481</v>
      </c>
      <c r="N31" s="270">
        <v>0</v>
      </c>
      <c r="O31" s="306">
        <v>0.35416666666666669</v>
      </c>
      <c r="P31" s="306">
        <v>0.60625000000000007</v>
      </c>
      <c r="Q31" s="306">
        <v>0.6972222222222223</v>
      </c>
      <c r="R31" s="306">
        <v>0.54583333333333328</v>
      </c>
      <c r="S31" s="306">
        <v>0.44027777777777777</v>
      </c>
      <c r="T31" s="306">
        <v>0.47430555555555554</v>
      </c>
      <c r="U31" s="306">
        <v>0.58819444444444446</v>
      </c>
      <c r="V31" s="306">
        <v>0.68125000000000002</v>
      </c>
      <c r="W31" s="306">
        <v>0.42499999999999999</v>
      </c>
      <c r="X31" s="306">
        <v>0.49027777777777781</v>
      </c>
      <c r="Y31" s="306">
        <v>0.63055555555555554</v>
      </c>
      <c r="Z31" s="306">
        <v>0.4069444444444445</v>
      </c>
      <c r="AA31" s="306">
        <v>0.37222222222222223</v>
      </c>
      <c r="AB31" s="306">
        <v>0.65208333333333335</v>
      </c>
      <c r="AC31" s="306">
        <v>0.39027777777777778</v>
      </c>
      <c r="AD31" s="306">
        <v>0.45763888888888887</v>
      </c>
      <c r="AE31" s="306">
        <v>0.51180555555555551</v>
      </c>
      <c r="AF31" s="306">
        <v>0.71111111111111114</v>
      </c>
      <c r="AG31" s="307">
        <v>0.71111111111111114</v>
      </c>
      <c r="AH31" s="308"/>
      <c r="AJ31" s="69">
        <f>VLOOKUP(AK31,id!$A:$C,3,0)</f>
        <v>374</v>
      </c>
      <c r="AK31" s="69" t="str">
        <f t="shared" si="0"/>
        <v>ŚlósarczykMaciej1979</v>
      </c>
      <c r="AL31" s="69" t="str">
        <f t="shared" si="1"/>
        <v>Ślósarczyk</v>
      </c>
      <c r="AM31" s="69" t="str">
        <f t="shared" si="2"/>
        <v>Maciej</v>
      </c>
      <c r="AN31" s="69" t="str">
        <f t="shared" si="3"/>
        <v>Trolino</v>
      </c>
      <c r="AO31" s="69">
        <f t="shared" si="4"/>
        <v>1979</v>
      </c>
      <c r="AP31" s="69">
        <f t="shared" si="5"/>
        <v>62.442018657683334</v>
      </c>
      <c r="AQ31" s="69"/>
      <c r="AR31" s="69">
        <f t="shared" si="6"/>
        <v>0.99617776626068932</v>
      </c>
      <c r="AS31" s="69">
        <f t="shared" si="7"/>
        <v>1</v>
      </c>
      <c r="AT31" s="69">
        <f t="shared" si="8"/>
        <v>1</v>
      </c>
      <c r="AU31" s="69">
        <f t="shared" si="9"/>
        <v>1</v>
      </c>
    </row>
    <row r="32" spans="1:47">
      <c r="A32" s="277">
        <v>31</v>
      </c>
      <c r="B32" s="278">
        <v>30</v>
      </c>
      <c r="C32" s="278"/>
      <c r="D32" s="278">
        <v>3170</v>
      </c>
      <c r="E32" s="299" t="s">
        <v>186</v>
      </c>
      <c r="F32" s="299" t="s">
        <v>66</v>
      </c>
      <c r="G32" s="278">
        <v>1990</v>
      </c>
      <c r="H32" s="299" t="s">
        <v>3531</v>
      </c>
      <c r="I32" s="299" t="s">
        <v>187</v>
      </c>
      <c r="J32" s="278">
        <v>40</v>
      </c>
      <c r="K32" s="278">
        <v>17</v>
      </c>
      <c r="L32" s="278">
        <v>40</v>
      </c>
      <c r="M32" s="300">
        <v>0.36086805555555551</v>
      </c>
      <c r="N32" s="278">
        <v>0</v>
      </c>
      <c r="O32" s="301">
        <v>0.35416666666666669</v>
      </c>
      <c r="P32" s="301">
        <v>0.4375</v>
      </c>
      <c r="Q32" s="301">
        <v>0.39374999999999999</v>
      </c>
      <c r="R32" s="301">
        <v>0.54722222222222217</v>
      </c>
      <c r="S32" s="301">
        <v>0.67361111111111116</v>
      </c>
      <c r="T32" s="301">
        <v>0.63263888888888886</v>
      </c>
      <c r="U32" s="301">
        <v>0.52013888888888882</v>
      </c>
      <c r="V32" s="301">
        <v>0.37777777777777777</v>
      </c>
      <c r="W32" s="301">
        <v>0.68680555555555556</v>
      </c>
      <c r="X32" s="301">
        <v>0.61458333333333337</v>
      </c>
      <c r="Y32" s="301">
        <v>0.4513888888888889</v>
      </c>
      <c r="Z32" s="301">
        <v>0.42708333333333331</v>
      </c>
      <c r="AA32" s="301">
        <v>0.70208333333333339</v>
      </c>
      <c r="AB32" s="301">
        <v>0.49374999999999997</v>
      </c>
      <c r="AC32" s="301">
        <v>0.41388888888888892</v>
      </c>
      <c r="AD32" s="301">
        <v>0.65138888888888891</v>
      </c>
      <c r="AE32" s="301">
        <v>0.58402777777777781</v>
      </c>
      <c r="AF32" s="301">
        <v>0.71458333333333324</v>
      </c>
      <c r="AG32" s="302">
        <v>0.71458333333333324</v>
      </c>
      <c r="AH32" s="303"/>
      <c r="AJ32" s="69">
        <f>VLOOKUP(AK32,id!$A:$C,3,0)</f>
        <v>375</v>
      </c>
      <c r="AK32" s="69" t="str">
        <f t="shared" si="0"/>
        <v>WysockiMaciej1990</v>
      </c>
      <c r="AL32" s="69" t="str">
        <f t="shared" si="1"/>
        <v>Wysocki</v>
      </c>
      <c r="AM32" s="69" t="str">
        <f t="shared" si="2"/>
        <v>Maciej</v>
      </c>
      <c r="AN32" s="69" t="str">
        <f t="shared" si="3"/>
        <v>Królowie Lasu</v>
      </c>
      <c r="AO32" s="69">
        <f t="shared" si="4"/>
        <v>1990</v>
      </c>
      <c r="AP32" s="69">
        <f t="shared" si="5"/>
        <v>61.827191378812664</v>
      </c>
      <c r="AQ32" s="69"/>
      <c r="AR32" s="69">
        <f t="shared" si="6"/>
        <v>0.99015362904519078</v>
      </c>
      <c r="AS32" s="69">
        <f t="shared" si="7"/>
        <v>1</v>
      </c>
      <c r="AT32" s="69">
        <f t="shared" si="8"/>
        <v>1</v>
      </c>
      <c r="AU32" s="69">
        <f t="shared" si="9"/>
        <v>1</v>
      </c>
    </row>
    <row r="33" spans="1:47">
      <c r="A33" s="277">
        <v>33</v>
      </c>
      <c r="B33" s="278">
        <v>31</v>
      </c>
      <c r="C33" s="278"/>
      <c r="D33" s="278">
        <v>3158</v>
      </c>
      <c r="E33" s="299" t="s">
        <v>3539</v>
      </c>
      <c r="F33" s="299" t="s">
        <v>22</v>
      </c>
      <c r="G33" s="278">
        <v>1976</v>
      </c>
      <c r="H33" s="299" t="s">
        <v>3431</v>
      </c>
      <c r="I33" s="299" t="s">
        <v>4304</v>
      </c>
      <c r="J33" s="278">
        <v>40</v>
      </c>
      <c r="K33" s="278">
        <v>17</v>
      </c>
      <c r="L33" s="278">
        <v>40</v>
      </c>
      <c r="M33" s="300">
        <v>0.36125000000000002</v>
      </c>
      <c r="N33" s="278">
        <v>0</v>
      </c>
      <c r="O33" s="301">
        <v>0.35416666666666669</v>
      </c>
      <c r="P33" s="301">
        <v>0.44791666666666669</v>
      </c>
      <c r="Q33" s="301">
        <v>0.37152777777777773</v>
      </c>
      <c r="R33" s="301">
        <v>0.55347222222222225</v>
      </c>
      <c r="S33" s="301">
        <v>0.53194444444444444</v>
      </c>
      <c r="T33" s="301">
        <v>0.63750000000000007</v>
      </c>
      <c r="U33" s="301">
        <v>0.43055555555555558</v>
      </c>
      <c r="V33" s="301">
        <v>0.38750000000000001</v>
      </c>
      <c r="W33" s="301">
        <v>0.68611111111111101</v>
      </c>
      <c r="X33" s="301">
        <v>0.61736111111111114</v>
      </c>
      <c r="Y33" s="301">
        <v>0.46319444444444446</v>
      </c>
      <c r="Z33" s="301">
        <v>0.5083333333333333</v>
      </c>
      <c r="AA33" s="301">
        <v>0.7006944444444444</v>
      </c>
      <c r="AB33" s="301">
        <v>0.41319444444444442</v>
      </c>
      <c r="AC33" s="301">
        <v>0.4909722222222222</v>
      </c>
      <c r="AD33" s="301">
        <v>0.65555555555555556</v>
      </c>
      <c r="AE33" s="301">
        <v>0.58611111111111114</v>
      </c>
      <c r="AF33" s="301">
        <v>0.71458333333333324</v>
      </c>
      <c r="AG33" s="302">
        <v>0.71527777777777779</v>
      </c>
      <c r="AH33" s="303"/>
      <c r="AJ33" s="69">
        <f>VLOOKUP(AK33,id!$A:$C,3,0)</f>
        <v>376</v>
      </c>
      <c r="AK33" s="69" t="str">
        <f t="shared" si="0"/>
        <v>TrętowskiKrzysztof1976</v>
      </c>
      <c r="AL33" s="69" t="str">
        <f t="shared" si="1"/>
        <v>Trętowski</v>
      </c>
      <c r="AM33" s="69" t="str">
        <f t="shared" si="2"/>
        <v>Krzysztof</v>
      </c>
      <c r="AN33" s="69" t="str">
        <f t="shared" si="3"/>
        <v>RKS MotylaNoga</v>
      </c>
      <c r="AO33" s="69">
        <f t="shared" si="4"/>
        <v>1976</v>
      </c>
      <c r="AP33" s="69">
        <f t="shared" si="5"/>
        <v>61.761822376009221</v>
      </c>
      <c r="AQ33" s="69"/>
      <c r="AR33" s="69">
        <f t="shared" si="6"/>
        <v>0.99894271434063808</v>
      </c>
      <c r="AS33" s="69">
        <f t="shared" si="7"/>
        <v>1</v>
      </c>
      <c r="AT33" s="69">
        <f t="shared" si="8"/>
        <v>1</v>
      </c>
      <c r="AU33" s="69">
        <f t="shared" si="9"/>
        <v>1</v>
      </c>
    </row>
    <row r="34" spans="1:47">
      <c r="A34" s="269">
        <v>34</v>
      </c>
      <c r="B34" s="270">
        <v>32</v>
      </c>
      <c r="C34" s="270"/>
      <c r="D34" s="270">
        <v>3091</v>
      </c>
      <c r="E34" s="304" t="s">
        <v>1046</v>
      </c>
      <c r="F34" s="304" t="s">
        <v>87</v>
      </c>
      <c r="G34" s="270">
        <v>1983</v>
      </c>
      <c r="H34" s="304" t="s">
        <v>249</v>
      </c>
      <c r="I34" s="304"/>
      <c r="J34" s="270">
        <v>40</v>
      </c>
      <c r="K34" s="270">
        <v>17</v>
      </c>
      <c r="L34" s="270">
        <v>40</v>
      </c>
      <c r="M34" s="305">
        <v>0.3628703703703704</v>
      </c>
      <c r="N34" s="270">
        <v>0</v>
      </c>
      <c r="O34" s="306">
        <v>0.35416666666666669</v>
      </c>
      <c r="P34" s="306">
        <v>0.46458333333333335</v>
      </c>
      <c r="Q34" s="306">
        <v>0.36805555555555558</v>
      </c>
      <c r="R34" s="306">
        <v>0.48958333333333331</v>
      </c>
      <c r="S34" s="306">
        <v>0.51111111111111118</v>
      </c>
      <c r="T34" s="306">
        <v>0.60347222222222219</v>
      </c>
      <c r="U34" s="306">
        <v>0.45</v>
      </c>
      <c r="V34" s="306">
        <v>0.38541666666666669</v>
      </c>
      <c r="W34" s="306">
        <v>0.64722222222222225</v>
      </c>
      <c r="X34" s="306">
        <v>0.5395833333333333</v>
      </c>
      <c r="Y34" s="306">
        <v>0.42430555555555555</v>
      </c>
      <c r="Z34" s="306">
        <v>0.66597222222222219</v>
      </c>
      <c r="AA34" s="306">
        <v>0.70277777777777783</v>
      </c>
      <c r="AB34" s="306">
        <v>0.40763888888888888</v>
      </c>
      <c r="AC34" s="306">
        <v>0.68402777777777779</v>
      </c>
      <c r="AD34" s="306">
        <v>0.625</v>
      </c>
      <c r="AE34" s="306">
        <v>0.56319444444444444</v>
      </c>
      <c r="AF34" s="306">
        <v>0.71666666666666667</v>
      </c>
      <c r="AG34" s="307">
        <v>0.71666666666666667</v>
      </c>
      <c r="AH34" s="308"/>
      <c r="AJ34" s="69">
        <f>VLOOKUP(AK34,id!$A:$C,3,0)</f>
        <v>377</v>
      </c>
      <c r="AK34" s="69" t="str">
        <f t="shared" si="0"/>
        <v>MechlińskiMateusz1983</v>
      </c>
      <c r="AL34" s="69" t="str">
        <f t="shared" si="1"/>
        <v>Mechliński</v>
      </c>
      <c r="AM34" s="69" t="str">
        <f t="shared" si="2"/>
        <v>Mateusz</v>
      </c>
      <c r="AN34" s="69">
        <f t="shared" si="3"/>
        <v>0</v>
      </c>
      <c r="AO34" s="69">
        <f t="shared" si="4"/>
        <v>1983</v>
      </c>
      <c r="AP34" s="69">
        <f t="shared" si="5"/>
        <v>61.486029599387592</v>
      </c>
      <c r="AQ34" s="69"/>
      <c r="AR34" s="69">
        <f t="shared" si="6"/>
        <v>0.99553457514672106</v>
      </c>
      <c r="AS34" s="69">
        <f t="shared" si="7"/>
        <v>1</v>
      </c>
      <c r="AT34" s="69">
        <f t="shared" si="8"/>
        <v>1</v>
      </c>
      <c r="AU34" s="69">
        <f t="shared" si="9"/>
        <v>1</v>
      </c>
    </row>
    <row r="35" spans="1:47">
      <c r="A35" s="277">
        <v>35</v>
      </c>
      <c r="B35" s="278">
        <v>33</v>
      </c>
      <c r="C35" s="278"/>
      <c r="D35" s="278">
        <v>3074</v>
      </c>
      <c r="E35" s="299" t="s">
        <v>1075</v>
      </c>
      <c r="F35" s="299" t="s">
        <v>393</v>
      </c>
      <c r="G35" s="278">
        <v>1983</v>
      </c>
      <c r="H35" s="299" t="s">
        <v>268</v>
      </c>
      <c r="I35" s="299" t="s">
        <v>5302</v>
      </c>
      <c r="J35" s="278">
        <v>40</v>
      </c>
      <c r="K35" s="278">
        <v>17</v>
      </c>
      <c r="L35" s="278">
        <v>40</v>
      </c>
      <c r="M35" s="300">
        <v>0.36291666666666672</v>
      </c>
      <c r="N35" s="278">
        <v>0</v>
      </c>
      <c r="O35" s="301">
        <v>0.35416666666666669</v>
      </c>
      <c r="P35" s="301">
        <v>0.46458333333333335</v>
      </c>
      <c r="Q35" s="301">
        <v>0.36805555555555558</v>
      </c>
      <c r="R35" s="301">
        <v>0.48958333333333331</v>
      </c>
      <c r="S35" s="301">
        <v>0.51111111111111118</v>
      </c>
      <c r="T35" s="301">
        <v>0.60347222222222219</v>
      </c>
      <c r="U35" s="301">
        <v>0.45</v>
      </c>
      <c r="V35" s="301">
        <v>0.38541666666666669</v>
      </c>
      <c r="W35" s="301">
        <v>0.64722222222222225</v>
      </c>
      <c r="X35" s="301">
        <v>0.5395833333333333</v>
      </c>
      <c r="Y35" s="301">
        <v>0.42430555555555555</v>
      </c>
      <c r="Z35" s="301">
        <v>0.66597222222222219</v>
      </c>
      <c r="AA35" s="301">
        <v>0.70277777777777783</v>
      </c>
      <c r="AB35" s="301">
        <v>0.40763888888888888</v>
      </c>
      <c r="AC35" s="301">
        <v>0.68333333333333324</v>
      </c>
      <c r="AD35" s="301">
        <v>0.625</v>
      </c>
      <c r="AE35" s="301">
        <v>0.56319444444444444</v>
      </c>
      <c r="AF35" s="301">
        <v>0.71666666666666667</v>
      </c>
      <c r="AG35" s="302">
        <v>0.71666666666666667</v>
      </c>
      <c r="AH35" s="303"/>
      <c r="AJ35" s="69">
        <f>VLOOKUP(AK35,id!$A:$C,3,0)</f>
        <v>378</v>
      </c>
      <c r="AK35" s="69" t="str">
        <f t="shared" si="0"/>
        <v>KuprianSzymon1983</v>
      </c>
      <c r="AL35" s="69" t="str">
        <f t="shared" si="1"/>
        <v>Kuprian</v>
      </c>
      <c r="AM35" s="69" t="str">
        <f t="shared" si="2"/>
        <v>Szymon</v>
      </c>
      <c r="AN35" s="69" t="str">
        <f t="shared" ref="AN35:AN66" si="10">I35</f>
        <v>Warmia Aktywnie</v>
      </c>
      <c r="AO35" s="69">
        <f t="shared" ref="AO35:AO66" si="11">G35</f>
        <v>1983</v>
      </c>
      <c r="AP35" s="69">
        <f t="shared" si="5"/>
        <v>61.478185993111353</v>
      </c>
      <c r="AQ35" s="69"/>
      <c r="AR35" s="69">
        <f t="shared" si="6"/>
        <v>0.99987243270825354</v>
      </c>
      <c r="AS35" s="69">
        <f t="shared" si="7"/>
        <v>1</v>
      </c>
      <c r="AT35" s="69">
        <f t="shared" si="8"/>
        <v>1</v>
      </c>
      <c r="AU35" s="69">
        <f t="shared" si="9"/>
        <v>1</v>
      </c>
    </row>
    <row r="36" spans="1:47">
      <c r="A36" s="269">
        <v>36</v>
      </c>
      <c r="B36" s="270">
        <v>34</v>
      </c>
      <c r="C36" s="270"/>
      <c r="D36" s="270">
        <v>3108</v>
      </c>
      <c r="E36" s="304" t="s">
        <v>1443</v>
      </c>
      <c r="F36" s="304" t="s">
        <v>86</v>
      </c>
      <c r="G36" s="270">
        <v>1976</v>
      </c>
      <c r="H36" s="304" t="s">
        <v>249</v>
      </c>
      <c r="I36" s="304" t="s">
        <v>5303</v>
      </c>
      <c r="J36" s="270">
        <v>40</v>
      </c>
      <c r="K36" s="270">
        <v>17</v>
      </c>
      <c r="L36" s="270">
        <v>40</v>
      </c>
      <c r="M36" s="305">
        <v>0.36842592592592593</v>
      </c>
      <c r="N36" s="270">
        <v>0</v>
      </c>
      <c r="O36" s="306">
        <v>0.35416666666666669</v>
      </c>
      <c r="P36" s="306">
        <v>0.41875000000000001</v>
      </c>
      <c r="Q36" s="306">
        <v>0.70486111111111116</v>
      </c>
      <c r="R36" s="306">
        <v>0.6020833333333333</v>
      </c>
      <c r="S36" s="306">
        <v>0.47361111111111115</v>
      </c>
      <c r="T36" s="306">
        <v>0.51388888888888895</v>
      </c>
      <c r="U36" s="306">
        <v>0.63541666666666663</v>
      </c>
      <c r="V36" s="306">
        <v>0.68680555555555556</v>
      </c>
      <c r="W36" s="306">
        <v>0.45902777777777781</v>
      </c>
      <c r="X36" s="306">
        <v>0.53402777777777777</v>
      </c>
      <c r="Y36" s="306">
        <v>0.40902777777777777</v>
      </c>
      <c r="Z36" s="306">
        <v>0.43888888888888888</v>
      </c>
      <c r="AA36" s="306">
        <v>0.37013888888888885</v>
      </c>
      <c r="AB36" s="306">
        <v>0.65555555555555556</v>
      </c>
      <c r="AC36" s="306">
        <v>0.3840277777777778</v>
      </c>
      <c r="AD36" s="306">
        <v>0.49513888888888885</v>
      </c>
      <c r="AE36" s="306">
        <v>0.5541666666666667</v>
      </c>
      <c r="AF36" s="306">
        <v>0.72222222222222221</v>
      </c>
      <c r="AG36" s="307">
        <v>0.72222222222222221</v>
      </c>
      <c r="AH36" s="308"/>
      <c r="AJ36" s="69">
        <f>VLOOKUP(AK36,id!$A:$C,3,0)</f>
        <v>379</v>
      </c>
      <c r="AK36" s="69" t="str">
        <f t="shared" si="0"/>
        <v>NowiszJarosław1976</v>
      </c>
      <c r="AL36" s="69" t="str">
        <f t="shared" si="1"/>
        <v>Nowisz</v>
      </c>
      <c r="AM36" s="69" t="str">
        <f t="shared" si="2"/>
        <v>Jarosław</v>
      </c>
      <c r="AN36" s="69" t="str">
        <f t="shared" si="10"/>
        <v>Pięty szalonego gnoma i spółka</v>
      </c>
      <c r="AO36" s="69">
        <f t="shared" si="11"/>
        <v>1976</v>
      </c>
      <c r="AP36" s="69">
        <f t="shared" si="5"/>
        <v>60.558871575772798</v>
      </c>
      <c r="AQ36" s="69"/>
      <c r="AR36" s="69">
        <f t="shared" ref="AR36:AR67" si="12">M35/M36</f>
        <v>0.98504649409399359</v>
      </c>
      <c r="AS36" s="69">
        <f t="shared" ref="AS36:AS67" si="13">K36/K35</f>
        <v>1</v>
      </c>
      <c r="AT36" s="69">
        <f t="shared" ref="AT36:AT67" si="14">J36/J35</f>
        <v>1</v>
      </c>
      <c r="AU36" s="69">
        <f t="shared" si="9"/>
        <v>1</v>
      </c>
    </row>
    <row r="37" spans="1:47">
      <c r="A37" s="277">
        <v>37</v>
      </c>
      <c r="B37" s="278">
        <v>35</v>
      </c>
      <c r="C37" s="278"/>
      <c r="D37" s="278">
        <v>3123</v>
      </c>
      <c r="E37" s="299" t="s">
        <v>352</v>
      </c>
      <c r="F37" s="299" t="s">
        <v>33</v>
      </c>
      <c r="G37" s="278">
        <v>1951</v>
      </c>
      <c r="H37" s="299" t="s">
        <v>3555</v>
      </c>
      <c r="I37" s="299"/>
      <c r="J37" s="278">
        <v>40</v>
      </c>
      <c r="K37" s="278">
        <v>17</v>
      </c>
      <c r="L37" s="278">
        <v>40</v>
      </c>
      <c r="M37" s="300">
        <v>0.37372685185185189</v>
      </c>
      <c r="N37" s="278">
        <v>0</v>
      </c>
      <c r="O37" s="301">
        <v>0.35416666666666669</v>
      </c>
      <c r="P37" s="301">
        <v>0.46249999999999997</v>
      </c>
      <c r="Q37" s="301">
        <v>0.36874999999999997</v>
      </c>
      <c r="R37" s="301">
        <v>0.52847222222222223</v>
      </c>
      <c r="S37" s="301">
        <v>0.65694444444444444</v>
      </c>
      <c r="T37" s="301">
        <v>0.61388888888888882</v>
      </c>
      <c r="U37" s="301">
        <v>0.4458333333333333</v>
      </c>
      <c r="V37" s="301">
        <v>0.38472222222222219</v>
      </c>
      <c r="W37" s="301">
        <v>0.67638888888888893</v>
      </c>
      <c r="X37" s="301">
        <v>0.59444444444444444</v>
      </c>
      <c r="Y37" s="301">
        <v>0.47986111111111113</v>
      </c>
      <c r="Z37" s="301">
        <v>0.5</v>
      </c>
      <c r="AA37" s="301">
        <v>0.71319444444444446</v>
      </c>
      <c r="AB37" s="301">
        <v>0.41736111111111113</v>
      </c>
      <c r="AC37" s="301">
        <v>0.6972222222222223</v>
      </c>
      <c r="AD37" s="301">
        <v>0.63402777777777775</v>
      </c>
      <c r="AE37" s="301">
        <v>0.56666666666666665</v>
      </c>
      <c r="AF37" s="301">
        <v>0.7270833333333333</v>
      </c>
      <c r="AG37" s="302">
        <v>0.72777777777777775</v>
      </c>
      <c r="AH37" s="303"/>
      <c r="AJ37" s="69">
        <f>VLOOKUP(AK37,id!$A:$C,3,0)</f>
        <v>380</v>
      </c>
      <c r="AK37" s="69" t="str">
        <f t="shared" si="0"/>
        <v>RedlarskiMarek1951</v>
      </c>
      <c r="AL37" s="69" t="str">
        <f t="shared" si="1"/>
        <v>Redlarski</v>
      </c>
      <c r="AM37" s="69" t="str">
        <f t="shared" si="2"/>
        <v>Marek</v>
      </c>
      <c r="AN37" s="69">
        <f t="shared" si="10"/>
        <v>0</v>
      </c>
      <c r="AO37" s="69">
        <f t="shared" si="11"/>
        <v>1951</v>
      </c>
      <c r="AP37" s="69">
        <f t="shared" si="5"/>
        <v>59.699907091978922</v>
      </c>
      <c r="AQ37" s="69"/>
      <c r="AR37" s="69">
        <f t="shared" si="12"/>
        <v>0.98581604211830276</v>
      </c>
      <c r="AS37" s="69">
        <f t="shared" si="13"/>
        <v>1</v>
      </c>
      <c r="AT37" s="69">
        <f t="shared" si="14"/>
        <v>1</v>
      </c>
      <c r="AU37" s="69">
        <f t="shared" si="9"/>
        <v>1</v>
      </c>
    </row>
    <row r="38" spans="1:47">
      <c r="A38" s="269">
        <v>38</v>
      </c>
      <c r="B38" s="270">
        <v>36</v>
      </c>
      <c r="C38" s="270"/>
      <c r="D38" s="270">
        <v>3169</v>
      </c>
      <c r="E38" s="304" t="s">
        <v>3779</v>
      </c>
      <c r="F38" s="304" t="s">
        <v>44</v>
      </c>
      <c r="G38" s="270">
        <v>1979</v>
      </c>
      <c r="H38" s="304" t="s">
        <v>4533</v>
      </c>
      <c r="I38" s="304"/>
      <c r="J38" s="270">
        <v>40</v>
      </c>
      <c r="K38" s="270">
        <v>17</v>
      </c>
      <c r="L38" s="270">
        <v>40</v>
      </c>
      <c r="M38" s="305">
        <v>0.37376157407407407</v>
      </c>
      <c r="N38" s="270">
        <v>0</v>
      </c>
      <c r="O38" s="306">
        <v>0.35416666666666669</v>
      </c>
      <c r="P38" s="306">
        <v>0.46249999999999997</v>
      </c>
      <c r="Q38" s="306">
        <v>0.36944444444444446</v>
      </c>
      <c r="R38" s="306">
        <v>0.52777777777777779</v>
      </c>
      <c r="S38" s="306">
        <v>0.65625</v>
      </c>
      <c r="T38" s="306">
        <v>0.61319444444444449</v>
      </c>
      <c r="U38" s="306">
        <v>0.44513888888888892</v>
      </c>
      <c r="V38" s="306">
        <v>0.38472222222222219</v>
      </c>
      <c r="W38" s="306">
        <v>0.67638888888888893</v>
      </c>
      <c r="X38" s="306">
        <v>0.59444444444444444</v>
      </c>
      <c r="Y38" s="306">
        <v>0.47986111111111113</v>
      </c>
      <c r="Z38" s="306">
        <v>0.4993055555555555</v>
      </c>
      <c r="AA38" s="306">
        <v>0.71319444444444446</v>
      </c>
      <c r="AB38" s="306">
        <v>0.41736111111111113</v>
      </c>
      <c r="AC38" s="306">
        <v>0.6972222222222223</v>
      </c>
      <c r="AD38" s="306">
        <v>0.63402777777777775</v>
      </c>
      <c r="AE38" s="306">
        <v>0.56666666666666665</v>
      </c>
      <c r="AF38" s="306">
        <v>0.7270833333333333</v>
      </c>
      <c r="AG38" s="307">
        <v>0.72777777777777775</v>
      </c>
      <c r="AH38" s="308"/>
      <c r="AJ38" s="69">
        <f>VLOOKUP(AK38,id!$A:$C,3,0)</f>
        <v>381</v>
      </c>
      <c r="AK38" s="69" t="str">
        <f t="shared" si="0"/>
        <v>WróblewskiTomasz1979</v>
      </c>
      <c r="AL38" s="69" t="str">
        <f t="shared" si="1"/>
        <v>Wróblewski</v>
      </c>
      <c r="AM38" s="69" t="str">
        <f t="shared" si="2"/>
        <v>Tomasz</v>
      </c>
      <c r="AN38" s="69">
        <f t="shared" si="10"/>
        <v>0</v>
      </c>
      <c r="AO38" s="69">
        <f t="shared" si="11"/>
        <v>1979</v>
      </c>
      <c r="AP38" s="69">
        <f t="shared" si="5"/>
        <v>59.694361007029379</v>
      </c>
      <c r="AQ38" s="69"/>
      <c r="AR38" s="69">
        <f t="shared" si="12"/>
        <v>0.99990710061003951</v>
      </c>
      <c r="AS38" s="69">
        <f t="shared" si="13"/>
        <v>1</v>
      </c>
      <c r="AT38" s="69">
        <f t="shared" si="14"/>
        <v>1</v>
      </c>
      <c r="AU38" s="69">
        <f t="shared" si="9"/>
        <v>1</v>
      </c>
    </row>
    <row r="39" spans="1:47">
      <c r="A39" s="277">
        <v>39</v>
      </c>
      <c r="B39" s="278">
        <v>37</v>
      </c>
      <c r="C39" s="278"/>
      <c r="D39" s="278">
        <v>3064</v>
      </c>
      <c r="E39" s="299" t="s">
        <v>5304</v>
      </c>
      <c r="F39" s="299" t="s">
        <v>393</v>
      </c>
      <c r="G39" s="309">
        <v>1993</v>
      </c>
      <c r="H39" s="299" t="s">
        <v>5305</v>
      </c>
      <c r="I39" s="299"/>
      <c r="J39" s="278">
        <v>40</v>
      </c>
      <c r="K39" s="278">
        <v>17</v>
      </c>
      <c r="L39" s="278">
        <v>40</v>
      </c>
      <c r="M39" s="300">
        <v>0.37383101851851852</v>
      </c>
      <c r="N39" s="278">
        <v>0</v>
      </c>
      <c r="O39" s="301">
        <v>0.35416666666666669</v>
      </c>
      <c r="P39" s="301">
        <v>0.46319444444444446</v>
      </c>
      <c r="Q39" s="301">
        <v>0.36944444444444446</v>
      </c>
      <c r="R39" s="301">
        <v>0.52847222222222223</v>
      </c>
      <c r="S39" s="301">
        <v>0.65694444444444444</v>
      </c>
      <c r="T39" s="301">
        <v>0.61388888888888882</v>
      </c>
      <c r="U39" s="301">
        <v>0.44513888888888892</v>
      </c>
      <c r="V39" s="301">
        <v>0.38472222222222219</v>
      </c>
      <c r="W39" s="301">
        <v>0.67638888888888893</v>
      </c>
      <c r="X39" s="301">
        <v>0.59444444444444444</v>
      </c>
      <c r="Y39" s="301">
        <v>0.47986111111111113</v>
      </c>
      <c r="Z39" s="301">
        <v>0.4993055555555555</v>
      </c>
      <c r="AA39" s="301">
        <v>0.71319444444444446</v>
      </c>
      <c r="AB39" s="301">
        <v>0.41736111111111113</v>
      </c>
      <c r="AC39" s="301">
        <v>0.6972222222222223</v>
      </c>
      <c r="AD39" s="301">
        <v>0.63402777777777775</v>
      </c>
      <c r="AE39" s="301">
        <v>0.56666666666666665</v>
      </c>
      <c r="AF39" s="301">
        <v>0.7270833333333333</v>
      </c>
      <c r="AG39" s="302">
        <v>0.72777777777777775</v>
      </c>
      <c r="AH39" s="303"/>
      <c r="AJ39" s="69">
        <f>VLOOKUP(AK39,id!$A:$C,3,0)</f>
        <v>382</v>
      </c>
      <c r="AK39" s="69" t="str">
        <f t="shared" si="0"/>
        <v>KowalikSzymon1993</v>
      </c>
      <c r="AL39" s="69" t="str">
        <f t="shared" si="1"/>
        <v>Kowalik</v>
      </c>
      <c r="AM39" s="69" t="str">
        <f t="shared" si="2"/>
        <v>Szymon</v>
      </c>
      <c r="AN39" s="69">
        <f t="shared" si="10"/>
        <v>0</v>
      </c>
      <c r="AO39" s="69">
        <f t="shared" si="11"/>
        <v>1993</v>
      </c>
      <c r="AP39" s="69">
        <f t="shared" si="5"/>
        <v>59.68327192792345</v>
      </c>
      <c r="AQ39" s="69"/>
      <c r="AR39" s="69">
        <f t="shared" si="12"/>
        <v>0.9998142357348524</v>
      </c>
      <c r="AS39" s="69">
        <f t="shared" si="13"/>
        <v>1</v>
      </c>
      <c r="AT39" s="69">
        <f t="shared" si="14"/>
        <v>1</v>
      </c>
      <c r="AU39" s="69">
        <f t="shared" si="9"/>
        <v>1</v>
      </c>
    </row>
    <row r="40" spans="1:47">
      <c r="A40" s="269">
        <v>40</v>
      </c>
      <c r="B40" s="270">
        <v>38</v>
      </c>
      <c r="C40" s="270"/>
      <c r="D40" s="270">
        <v>3161</v>
      </c>
      <c r="E40" s="304" t="s">
        <v>1009</v>
      </c>
      <c r="F40" s="304" t="s">
        <v>87</v>
      </c>
      <c r="G40" s="270">
        <v>1977</v>
      </c>
      <c r="H40" s="304" t="s">
        <v>5209</v>
      </c>
      <c r="I40" s="304"/>
      <c r="J40" s="270">
        <v>40</v>
      </c>
      <c r="K40" s="270">
        <v>17</v>
      </c>
      <c r="L40" s="270">
        <v>40</v>
      </c>
      <c r="M40" s="305">
        <v>0.37771990740740741</v>
      </c>
      <c r="N40" s="270">
        <v>0</v>
      </c>
      <c r="O40" s="306">
        <v>0.35416666666666669</v>
      </c>
      <c r="P40" s="306">
        <v>0.67499999999999993</v>
      </c>
      <c r="Q40" s="306">
        <v>0.65277777777777779</v>
      </c>
      <c r="R40" s="306">
        <v>0.55277777777777781</v>
      </c>
      <c r="S40" s="306">
        <v>0.53125</v>
      </c>
      <c r="T40" s="306">
        <v>0.4284722222222222</v>
      </c>
      <c r="U40" s="306">
        <v>0.58333333333333337</v>
      </c>
      <c r="V40" s="306">
        <v>0.63611111111111118</v>
      </c>
      <c r="W40" s="306">
        <v>0.38750000000000001</v>
      </c>
      <c r="X40" s="306">
        <v>0.45069444444444445</v>
      </c>
      <c r="Y40" s="306">
        <v>0.66527777777777775</v>
      </c>
      <c r="Z40" s="306">
        <v>0.69444444444444453</v>
      </c>
      <c r="AA40" s="306">
        <v>0.375</v>
      </c>
      <c r="AB40" s="306">
        <v>0.60347222222222219</v>
      </c>
      <c r="AC40" s="306">
        <v>0.71250000000000002</v>
      </c>
      <c r="AD40" s="306">
        <v>0.40902777777777777</v>
      </c>
      <c r="AE40" s="306">
        <v>0.47847222222222219</v>
      </c>
      <c r="AF40" s="306">
        <v>0.73125000000000007</v>
      </c>
      <c r="AG40" s="307">
        <v>0.73125000000000007</v>
      </c>
      <c r="AH40" s="308"/>
      <c r="AJ40" s="69">
        <f>VLOOKUP(AK40,id!$A:$C,3,0)</f>
        <v>383</v>
      </c>
      <c r="AK40" s="69" t="str">
        <f t="shared" si="0"/>
        <v>UrbanMateusz1977</v>
      </c>
      <c r="AL40" s="69" t="str">
        <f t="shared" si="1"/>
        <v>Urban</v>
      </c>
      <c r="AM40" s="69" t="str">
        <f t="shared" si="2"/>
        <v>Mateusz</v>
      </c>
      <c r="AN40" s="69">
        <f t="shared" si="10"/>
        <v>0</v>
      </c>
      <c r="AO40" s="69">
        <f t="shared" si="11"/>
        <v>1977</v>
      </c>
      <c r="AP40" s="69">
        <f t="shared" si="5"/>
        <v>59.068791175118726</v>
      </c>
      <c r="AQ40" s="69"/>
      <c r="AR40" s="69">
        <f t="shared" si="12"/>
        <v>0.98970430519381036</v>
      </c>
      <c r="AS40" s="69">
        <f t="shared" si="13"/>
        <v>1</v>
      </c>
      <c r="AT40" s="69">
        <f t="shared" si="14"/>
        <v>1</v>
      </c>
      <c r="AU40" s="69">
        <f t="shared" si="9"/>
        <v>1</v>
      </c>
    </row>
    <row r="41" spans="1:47">
      <c r="A41" s="277">
        <v>41</v>
      </c>
      <c r="B41" s="278">
        <v>39</v>
      </c>
      <c r="C41" s="278"/>
      <c r="D41" s="278">
        <v>3067</v>
      </c>
      <c r="E41" s="299" t="s">
        <v>1122</v>
      </c>
      <c r="F41" s="299" t="s">
        <v>66</v>
      </c>
      <c r="G41" s="278">
        <v>1971</v>
      </c>
      <c r="H41" s="299" t="s">
        <v>5306</v>
      </c>
      <c r="I41" s="299" t="s">
        <v>5307</v>
      </c>
      <c r="J41" s="278">
        <v>40</v>
      </c>
      <c r="K41" s="278">
        <v>17</v>
      </c>
      <c r="L41" s="278">
        <v>40</v>
      </c>
      <c r="M41" s="300">
        <v>0.379849537037037</v>
      </c>
      <c r="N41" s="278">
        <v>0</v>
      </c>
      <c r="O41" s="301">
        <v>0.35416666666666669</v>
      </c>
      <c r="P41" s="301">
        <v>0.6430555555555556</v>
      </c>
      <c r="Q41" s="301">
        <v>0.72291666666666676</v>
      </c>
      <c r="R41" s="301">
        <v>0.57986111111111105</v>
      </c>
      <c r="S41" s="301">
        <v>0.44236111111111115</v>
      </c>
      <c r="T41" s="301">
        <v>0.49791666666666662</v>
      </c>
      <c r="U41" s="301">
        <v>0.62708333333333333</v>
      </c>
      <c r="V41" s="301">
        <v>0.7090277777777777</v>
      </c>
      <c r="W41" s="301">
        <v>0.4236111111111111</v>
      </c>
      <c r="X41" s="301">
        <v>0.48333333333333334</v>
      </c>
      <c r="Y41" s="301">
        <v>0.66597222222222219</v>
      </c>
      <c r="Z41" s="301">
        <v>0.40833333333333338</v>
      </c>
      <c r="AA41" s="301">
        <v>0.37013888888888885</v>
      </c>
      <c r="AB41" s="301">
        <v>0.6875</v>
      </c>
      <c r="AC41" s="301">
        <v>0.39027777777777778</v>
      </c>
      <c r="AD41" s="301">
        <v>0.4680555555555555</v>
      </c>
      <c r="AE41" s="301">
        <v>0.52916666666666667</v>
      </c>
      <c r="AF41" s="301">
        <v>0.73333333333333339</v>
      </c>
      <c r="AG41" s="302">
        <v>0.73333333333333339</v>
      </c>
      <c r="AH41" s="303"/>
      <c r="AJ41" s="69">
        <f>VLOOKUP(AK41,id!$A:$C,3,0)</f>
        <v>384</v>
      </c>
      <c r="AK41" s="69" t="str">
        <f t="shared" si="0"/>
        <v>KrauzeMaciej1971</v>
      </c>
      <c r="AL41" s="69" t="str">
        <f t="shared" si="1"/>
        <v>Krauze</v>
      </c>
      <c r="AM41" s="69" t="str">
        <f t="shared" si="2"/>
        <v>Maciej</v>
      </c>
      <c r="AN41" s="69" t="str">
        <f t="shared" si="10"/>
        <v>Magic</v>
      </c>
      <c r="AO41" s="69">
        <f t="shared" si="11"/>
        <v>1971</v>
      </c>
      <c r="AP41" s="69">
        <f t="shared" si="5"/>
        <v>58.737621499740996</v>
      </c>
      <c r="AQ41" s="69"/>
      <c r="AR41" s="69">
        <f t="shared" si="12"/>
        <v>0.99439349157500234</v>
      </c>
      <c r="AS41" s="69">
        <f t="shared" si="13"/>
        <v>1</v>
      </c>
      <c r="AT41" s="69">
        <f t="shared" si="14"/>
        <v>1</v>
      </c>
      <c r="AU41" s="69">
        <f t="shared" si="9"/>
        <v>1</v>
      </c>
    </row>
    <row r="42" spans="1:47">
      <c r="A42" s="269">
        <v>42</v>
      </c>
      <c r="B42" s="270">
        <v>40</v>
      </c>
      <c r="C42" s="270"/>
      <c r="D42" s="270">
        <v>3178</v>
      </c>
      <c r="E42" s="304" t="s">
        <v>537</v>
      </c>
      <c r="F42" s="304" t="s">
        <v>22</v>
      </c>
      <c r="G42" s="309">
        <v>1978</v>
      </c>
      <c r="H42" s="304" t="s">
        <v>249</v>
      </c>
      <c r="I42" s="304"/>
      <c r="J42" s="270">
        <v>40</v>
      </c>
      <c r="K42" s="270">
        <v>17</v>
      </c>
      <c r="L42" s="270">
        <v>40</v>
      </c>
      <c r="M42" s="305">
        <v>0.37990740740740742</v>
      </c>
      <c r="N42" s="270">
        <v>0</v>
      </c>
      <c r="O42" s="306">
        <v>0.35416666666666669</v>
      </c>
      <c r="P42" s="306">
        <v>0.47152777777777777</v>
      </c>
      <c r="Q42" s="306">
        <v>0.38611111111111113</v>
      </c>
      <c r="R42" s="306">
        <v>0.52013888888888882</v>
      </c>
      <c r="S42" s="306">
        <v>0.5395833333333333</v>
      </c>
      <c r="T42" s="306">
        <v>0.6118055555555556</v>
      </c>
      <c r="U42" s="306">
        <v>0.49374999999999997</v>
      </c>
      <c r="V42" s="306">
        <v>0.40347222222222223</v>
      </c>
      <c r="W42" s="306">
        <v>0.67569444444444438</v>
      </c>
      <c r="X42" s="306">
        <v>0.63611111111111118</v>
      </c>
      <c r="Y42" s="306">
        <v>0.45902777777777781</v>
      </c>
      <c r="Z42" s="306">
        <v>0.69097222222222221</v>
      </c>
      <c r="AA42" s="306">
        <v>0.71666666666666667</v>
      </c>
      <c r="AB42" s="306">
        <v>0.43472222222222223</v>
      </c>
      <c r="AC42" s="306">
        <v>0.70208333333333339</v>
      </c>
      <c r="AD42" s="306">
        <v>0.65</v>
      </c>
      <c r="AE42" s="306">
        <v>0.57708333333333328</v>
      </c>
      <c r="AF42" s="306">
        <v>0.73333333333333339</v>
      </c>
      <c r="AG42" s="307">
        <v>0.73402777777777783</v>
      </c>
      <c r="AH42" s="308"/>
      <c r="AJ42" s="69">
        <f>VLOOKUP(AK42,id!$A:$C,3,0)</f>
        <v>385</v>
      </c>
      <c r="AK42" s="69" t="str">
        <f t="shared" si="0"/>
        <v>WitaszewskiKrzysztof1978</v>
      </c>
      <c r="AL42" s="69" t="str">
        <f t="shared" si="1"/>
        <v>Witaszewski</v>
      </c>
      <c r="AM42" s="69" t="str">
        <f t="shared" si="2"/>
        <v>Krzysztof</v>
      </c>
      <c r="AN42" s="69">
        <f t="shared" si="10"/>
        <v>0</v>
      </c>
      <c r="AO42" s="69">
        <f t="shared" si="11"/>
        <v>1978</v>
      </c>
      <c r="AP42" s="69">
        <f t="shared" si="5"/>
        <v>58.728674140872513</v>
      </c>
      <c r="AQ42" s="69"/>
      <c r="AR42" s="69">
        <f t="shared" si="12"/>
        <v>0.99984767243480366</v>
      </c>
      <c r="AS42" s="69">
        <f t="shared" si="13"/>
        <v>1</v>
      </c>
      <c r="AT42" s="69">
        <f t="shared" si="14"/>
        <v>1</v>
      </c>
      <c r="AU42" s="69">
        <f t="shared" si="9"/>
        <v>1</v>
      </c>
    </row>
    <row r="43" spans="1:47">
      <c r="A43" s="277">
        <v>43</v>
      </c>
      <c r="B43" s="278">
        <v>41</v>
      </c>
      <c r="C43" s="278"/>
      <c r="D43" s="278">
        <v>3187</v>
      </c>
      <c r="E43" s="299" t="s">
        <v>983</v>
      </c>
      <c r="F43" s="299" t="s">
        <v>210</v>
      </c>
      <c r="G43" s="278">
        <v>1953</v>
      </c>
      <c r="H43" s="299" t="s">
        <v>3431</v>
      </c>
      <c r="I43" s="299" t="s">
        <v>5308</v>
      </c>
      <c r="J43" s="278">
        <v>40</v>
      </c>
      <c r="K43" s="278">
        <v>17</v>
      </c>
      <c r="L43" s="278">
        <v>40</v>
      </c>
      <c r="M43" s="300">
        <v>0.38075231481481481</v>
      </c>
      <c r="N43" s="278">
        <v>0</v>
      </c>
      <c r="O43" s="301">
        <v>0.35416666666666669</v>
      </c>
      <c r="P43" s="301">
        <v>0.4465277777777778</v>
      </c>
      <c r="Q43" s="301">
        <v>0.72291666666666676</v>
      </c>
      <c r="R43" s="301">
        <v>0.50416666666666665</v>
      </c>
      <c r="S43" s="301">
        <v>0.53263888888888888</v>
      </c>
      <c r="T43" s="301">
        <v>0.62013888888888891</v>
      </c>
      <c r="U43" s="301">
        <v>0.43333333333333335</v>
      </c>
      <c r="V43" s="301">
        <v>0.39444444444444443</v>
      </c>
      <c r="W43" s="301">
        <v>0.66805555555555562</v>
      </c>
      <c r="X43" s="301">
        <v>0.59861111111111109</v>
      </c>
      <c r="Y43" s="301">
        <v>0.46388888888888885</v>
      </c>
      <c r="Z43" s="301">
        <v>0.4826388888888889</v>
      </c>
      <c r="AA43" s="301">
        <v>0.68611111111111101</v>
      </c>
      <c r="AB43" s="301">
        <v>0.41388888888888892</v>
      </c>
      <c r="AC43" s="301">
        <v>0.7055555555555556</v>
      </c>
      <c r="AD43" s="301">
        <v>0.64097222222222217</v>
      </c>
      <c r="AE43" s="301">
        <v>0.57291666666666663</v>
      </c>
      <c r="AF43" s="301">
        <v>0.73402777777777783</v>
      </c>
      <c r="AG43" s="302">
        <v>0.73472222222222217</v>
      </c>
      <c r="AH43" s="303"/>
      <c r="AJ43" s="69">
        <f>VLOOKUP(AK43,id!$A:$C,3,0)</f>
        <v>386</v>
      </c>
      <c r="AK43" s="69" t="str">
        <f t="shared" si="0"/>
        <v>TysarczykBogdan1953</v>
      </c>
      <c r="AL43" s="69" t="str">
        <f t="shared" si="1"/>
        <v>Tysarczyk</v>
      </c>
      <c r="AM43" s="69" t="str">
        <f t="shared" si="2"/>
        <v>Bogdan</v>
      </c>
      <c r="AN43" s="69" t="str">
        <f t="shared" si="10"/>
        <v>Tysar</v>
      </c>
      <c r="AO43" s="69">
        <f t="shared" si="11"/>
        <v>1953</v>
      </c>
      <c r="AP43" s="69">
        <f t="shared" si="5"/>
        <v>58.598352433352566</v>
      </c>
      <c r="AQ43" s="69"/>
      <c r="AR43" s="69">
        <f t="shared" si="12"/>
        <v>0.9977809526704563</v>
      </c>
      <c r="AS43" s="69">
        <f t="shared" si="13"/>
        <v>1</v>
      </c>
      <c r="AT43" s="69">
        <f t="shared" si="14"/>
        <v>1</v>
      </c>
      <c r="AU43" s="69">
        <f t="shared" si="9"/>
        <v>1</v>
      </c>
    </row>
    <row r="44" spans="1:47">
      <c r="A44" s="269">
        <v>44</v>
      </c>
      <c r="B44" s="270">
        <v>42</v>
      </c>
      <c r="C44" s="270"/>
      <c r="D44" s="270">
        <v>3159</v>
      </c>
      <c r="E44" s="304" t="s">
        <v>983</v>
      </c>
      <c r="F44" s="304" t="s">
        <v>15</v>
      </c>
      <c r="G44" s="270">
        <v>1982</v>
      </c>
      <c r="H44" s="304" t="s">
        <v>5309</v>
      </c>
      <c r="I44" s="304" t="s">
        <v>5310</v>
      </c>
      <c r="J44" s="270">
        <v>40</v>
      </c>
      <c r="K44" s="270">
        <v>17</v>
      </c>
      <c r="L44" s="270">
        <v>40</v>
      </c>
      <c r="M44" s="305">
        <v>0.38146990740740744</v>
      </c>
      <c r="N44" s="270">
        <v>0</v>
      </c>
      <c r="O44" s="306">
        <v>0.35416666666666669</v>
      </c>
      <c r="P44" s="306">
        <v>0.4465277777777778</v>
      </c>
      <c r="Q44" s="306">
        <v>0.72291666666666676</v>
      </c>
      <c r="R44" s="306">
        <v>0.50416666666666665</v>
      </c>
      <c r="S44" s="306">
        <v>0.53263888888888888</v>
      </c>
      <c r="T44" s="306">
        <v>0.61944444444444446</v>
      </c>
      <c r="U44" s="306">
        <v>0.43333333333333335</v>
      </c>
      <c r="V44" s="306">
        <v>0.39444444444444443</v>
      </c>
      <c r="W44" s="306">
        <v>0.66736111111111107</v>
      </c>
      <c r="X44" s="306">
        <v>0.59861111111111109</v>
      </c>
      <c r="Y44" s="306">
        <v>0.46388888888888885</v>
      </c>
      <c r="Z44" s="306">
        <v>0.4826388888888889</v>
      </c>
      <c r="AA44" s="306">
        <v>0.68611111111111101</v>
      </c>
      <c r="AB44" s="306">
        <v>0.41319444444444442</v>
      </c>
      <c r="AC44" s="306">
        <v>0.7055555555555556</v>
      </c>
      <c r="AD44" s="306">
        <v>0.64027777777777783</v>
      </c>
      <c r="AE44" s="306">
        <v>0.57291666666666663</v>
      </c>
      <c r="AF44" s="306">
        <v>0.73472222222222217</v>
      </c>
      <c r="AG44" s="307">
        <v>0.73541666666666661</v>
      </c>
      <c r="AH44" s="308"/>
      <c r="AJ44" s="69">
        <f>VLOOKUP(AK44,id!$A:$C,3,0)</f>
        <v>387</v>
      </c>
      <c r="AK44" s="69" t="str">
        <f t="shared" si="0"/>
        <v>TysarczykPiotr1982</v>
      </c>
      <c r="AL44" s="69" t="str">
        <f t="shared" si="1"/>
        <v>Tysarczyk</v>
      </c>
      <c r="AM44" s="69" t="str">
        <f t="shared" si="2"/>
        <v>Piotr</v>
      </c>
      <c r="AN44" s="69" t="str">
        <f t="shared" si="10"/>
        <v>TYSAR</v>
      </c>
      <c r="AO44" s="69">
        <f t="shared" si="11"/>
        <v>1982</v>
      </c>
      <c r="AP44" s="69">
        <f t="shared" si="5"/>
        <v>58.488121605631214</v>
      </c>
      <c r="AQ44" s="69"/>
      <c r="AR44" s="69">
        <f t="shared" si="12"/>
        <v>0.9981188749658666</v>
      </c>
      <c r="AS44" s="69">
        <f t="shared" si="13"/>
        <v>1</v>
      </c>
      <c r="AT44" s="69">
        <f t="shared" si="14"/>
        <v>1</v>
      </c>
      <c r="AU44" s="69">
        <f t="shared" si="9"/>
        <v>1</v>
      </c>
    </row>
    <row r="45" spans="1:47">
      <c r="A45" s="277">
        <v>45</v>
      </c>
      <c r="B45" s="278">
        <v>43</v>
      </c>
      <c r="C45" s="278"/>
      <c r="D45" s="278">
        <v>3180</v>
      </c>
      <c r="E45" s="299" t="s">
        <v>93</v>
      </c>
      <c r="F45" s="299" t="s">
        <v>59</v>
      </c>
      <c r="G45" s="278">
        <v>1986</v>
      </c>
      <c r="H45" s="299" t="s">
        <v>249</v>
      </c>
      <c r="I45" s="299"/>
      <c r="J45" s="278">
        <v>40</v>
      </c>
      <c r="K45" s="278">
        <v>17</v>
      </c>
      <c r="L45" s="278">
        <v>40</v>
      </c>
      <c r="M45" s="300">
        <v>0.38296296296296295</v>
      </c>
      <c r="N45" s="278">
        <v>0</v>
      </c>
      <c r="O45" s="301">
        <v>0.35416666666666669</v>
      </c>
      <c r="P45" s="301">
        <v>0.40208333333333335</v>
      </c>
      <c r="Q45" s="301">
        <v>0.37083333333333335</v>
      </c>
      <c r="R45" s="301">
        <v>0.65138888888888891</v>
      </c>
      <c r="S45" s="301">
        <v>0.62083333333333335</v>
      </c>
      <c r="T45" s="301">
        <v>0.5131944444444444</v>
      </c>
      <c r="U45" s="301">
        <v>0.68541666666666667</v>
      </c>
      <c r="V45" s="301">
        <v>0.72152777777777777</v>
      </c>
      <c r="W45" s="301">
        <v>0.47013888888888888</v>
      </c>
      <c r="X45" s="301">
        <v>0.59583333333333333</v>
      </c>
      <c r="Y45" s="301">
        <v>0.39097222222222222</v>
      </c>
      <c r="Z45" s="301">
        <v>0.41388888888888892</v>
      </c>
      <c r="AA45" s="301">
        <v>0.45416666666666666</v>
      </c>
      <c r="AB45" s="301">
        <v>0.70277777777777783</v>
      </c>
      <c r="AC45" s="301">
        <v>0.43541666666666662</v>
      </c>
      <c r="AD45" s="301">
        <v>0.49305555555555558</v>
      </c>
      <c r="AE45" s="301">
        <v>0.56319444444444444</v>
      </c>
      <c r="AF45" s="301">
        <v>0.7368055555555556</v>
      </c>
      <c r="AG45" s="302">
        <v>0.7368055555555556</v>
      </c>
      <c r="AH45" s="303"/>
      <c r="AJ45" s="69">
        <f>VLOOKUP(AK45,id!$A:$C,3,0)</f>
        <v>388</v>
      </c>
      <c r="AK45" s="69" t="str">
        <f t="shared" si="0"/>
        <v>GrabowskiŁukasz1986</v>
      </c>
      <c r="AL45" s="69" t="str">
        <f t="shared" si="1"/>
        <v>Grabowski</v>
      </c>
      <c r="AM45" s="69" t="str">
        <f t="shared" si="2"/>
        <v>Łukasz</v>
      </c>
      <c r="AN45" s="69">
        <f t="shared" si="10"/>
        <v>0</v>
      </c>
      <c r="AO45" s="69">
        <f t="shared" si="11"/>
        <v>1986</v>
      </c>
      <c r="AP45" s="69">
        <f t="shared" si="5"/>
        <v>58.260094294003849</v>
      </c>
      <c r="AQ45" s="69"/>
      <c r="AR45" s="69">
        <f t="shared" si="12"/>
        <v>0.99610130560928445</v>
      </c>
      <c r="AS45" s="69">
        <f t="shared" si="13"/>
        <v>1</v>
      </c>
      <c r="AT45" s="69">
        <f t="shared" si="14"/>
        <v>1</v>
      </c>
      <c r="AU45" s="69">
        <f t="shared" si="9"/>
        <v>1</v>
      </c>
    </row>
    <row r="46" spans="1:47">
      <c r="A46" s="269">
        <v>46</v>
      </c>
      <c r="B46" s="270">
        <v>44</v>
      </c>
      <c r="C46" s="270"/>
      <c r="D46" s="270">
        <v>3030</v>
      </c>
      <c r="E46" s="304" t="s">
        <v>5311</v>
      </c>
      <c r="F46" s="304" t="s">
        <v>45</v>
      </c>
      <c r="G46" s="270">
        <v>1973</v>
      </c>
      <c r="H46" s="304" t="s">
        <v>4957</v>
      </c>
      <c r="I46" s="304" t="s">
        <v>5312</v>
      </c>
      <c r="J46" s="270">
        <v>40</v>
      </c>
      <c r="K46" s="270">
        <v>17</v>
      </c>
      <c r="L46" s="270">
        <v>40</v>
      </c>
      <c r="M46" s="305">
        <v>0.38361111111111112</v>
      </c>
      <c r="N46" s="270">
        <v>0</v>
      </c>
      <c r="O46" s="306">
        <v>0.35416666666666669</v>
      </c>
      <c r="P46" s="306">
        <v>0.63124999999999998</v>
      </c>
      <c r="Q46" s="306">
        <v>0.3979166666666667</v>
      </c>
      <c r="R46" s="306">
        <v>0.59444444444444444</v>
      </c>
      <c r="S46" s="306">
        <v>0.61319444444444449</v>
      </c>
      <c r="T46" s="306">
        <v>0.52013888888888882</v>
      </c>
      <c r="U46" s="306">
        <v>0.68611111111111101</v>
      </c>
      <c r="V46" s="306">
        <v>0.72152777777777777</v>
      </c>
      <c r="W46" s="306">
        <v>0.4770833333333333</v>
      </c>
      <c r="X46" s="306">
        <v>0.53472222222222221</v>
      </c>
      <c r="Y46" s="306">
        <v>0.64930555555555558</v>
      </c>
      <c r="Z46" s="306">
        <v>0.46180555555555558</v>
      </c>
      <c r="AA46" s="306">
        <v>0.37291666666666662</v>
      </c>
      <c r="AB46" s="306">
        <v>0.70277777777777783</v>
      </c>
      <c r="AC46" s="306">
        <v>0.43055555555555558</v>
      </c>
      <c r="AD46" s="306">
        <v>0.50069444444444444</v>
      </c>
      <c r="AE46" s="306">
        <v>0.55208333333333337</v>
      </c>
      <c r="AF46" s="306">
        <v>0.7368055555555556</v>
      </c>
      <c r="AG46" s="307">
        <v>0.73749999999999993</v>
      </c>
      <c r="AH46" s="308"/>
      <c r="AJ46" s="69">
        <f>VLOOKUP(AK46,id!$A:$C,3,0)</f>
        <v>389</v>
      </c>
      <c r="AK46" s="69" t="str">
        <f t="shared" si="0"/>
        <v>GawkowskiRobert1973</v>
      </c>
      <c r="AL46" s="69" t="str">
        <f>PROPER(E46)</f>
        <v>Gawkowski</v>
      </c>
      <c r="AM46" s="69" t="str">
        <f>PROPER(F46)</f>
        <v>Robert</v>
      </c>
      <c r="AN46" s="69" t="str">
        <f t="shared" si="10"/>
        <v>Dax Rowery Legionowo</v>
      </c>
      <c r="AO46" s="69">
        <f t="shared" si="11"/>
        <v>1973</v>
      </c>
      <c r="AP46" s="69">
        <f t="shared" si="5"/>
        <v>58.161658218682092</v>
      </c>
      <c r="AQ46" s="69"/>
      <c r="AR46" s="69">
        <f t="shared" si="12"/>
        <v>0.99831040308954855</v>
      </c>
      <c r="AS46" s="69">
        <f t="shared" si="13"/>
        <v>1</v>
      </c>
      <c r="AT46" s="69">
        <f t="shared" si="14"/>
        <v>1</v>
      </c>
      <c r="AU46" s="69">
        <f t="shared" si="9"/>
        <v>1</v>
      </c>
    </row>
    <row r="47" spans="1:47">
      <c r="A47" s="269">
        <v>50</v>
      </c>
      <c r="B47" s="270">
        <v>45</v>
      </c>
      <c r="C47" s="270"/>
      <c r="D47" s="270">
        <v>3133</v>
      </c>
      <c r="E47" s="304" t="s">
        <v>1700</v>
      </c>
      <c r="F47" s="304" t="s">
        <v>237</v>
      </c>
      <c r="G47" s="270">
        <v>1981</v>
      </c>
      <c r="H47" s="304" t="s">
        <v>249</v>
      </c>
      <c r="I47" s="304" t="s">
        <v>3456</v>
      </c>
      <c r="J47" s="270">
        <v>40</v>
      </c>
      <c r="K47" s="270">
        <v>17</v>
      </c>
      <c r="L47" s="270">
        <v>40</v>
      </c>
      <c r="M47" s="305">
        <v>0.39362268518518517</v>
      </c>
      <c r="N47" s="270">
        <v>0</v>
      </c>
      <c r="O47" s="306">
        <v>0.35416666666666669</v>
      </c>
      <c r="P47" s="306">
        <v>0.63124999999999998</v>
      </c>
      <c r="Q47" s="306">
        <v>0.3666666666666667</v>
      </c>
      <c r="R47" s="306">
        <v>0.45694444444444443</v>
      </c>
      <c r="S47" s="306">
        <v>0.61041666666666672</v>
      </c>
      <c r="T47" s="306">
        <v>0.56041666666666667</v>
      </c>
      <c r="U47" s="306">
        <v>0.43055555555555558</v>
      </c>
      <c r="V47" s="306">
        <v>0.37986111111111115</v>
      </c>
      <c r="W47" s="306">
        <v>0.70972222222222225</v>
      </c>
      <c r="X47" s="306">
        <v>0.54027777777777775</v>
      </c>
      <c r="Y47" s="306">
        <v>0.64722222222222225</v>
      </c>
      <c r="Z47" s="306">
        <v>0.66805555555555562</v>
      </c>
      <c r="AA47" s="306">
        <v>0.72916666666666663</v>
      </c>
      <c r="AB47" s="306">
        <v>0.4069444444444445</v>
      </c>
      <c r="AC47" s="306">
        <v>0.68402777777777779</v>
      </c>
      <c r="AD47" s="306">
        <v>0.58194444444444449</v>
      </c>
      <c r="AE47" s="306">
        <v>0.48958333333333331</v>
      </c>
      <c r="AF47" s="306">
        <v>0.74722222222222223</v>
      </c>
      <c r="AG47" s="307">
        <v>0.74722222222222223</v>
      </c>
      <c r="AH47" s="308"/>
      <c r="AJ47" s="69">
        <f>VLOOKUP(AK47,id!$A:$C,3,0)</f>
        <v>390</v>
      </c>
      <c r="AK47" s="69" t="str">
        <f t="shared" si="0"/>
        <v>SiochRadosław1981</v>
      </c>
      <c r="AL47" s="69" t="str">
        <f t="shared" ref="AL47:AM51" si="15">E47</f>
        <v>Sioch</v>
      </c>
      <c r="AM47" s="69" t="str">
        <f t="shared" si="15"/>
        <v>Radosław</v>
      </c>
      <c r="AN47" s="69" t="str">
        <f t="shared" si="10"/>
        <v>PZU Sport Team</v>
      </c>
      <c r="AO47" s="69">
        <f t="shared" si="11"/>
        <v>1981</v>
      </c>
      <c r="AP47" s="69">
        <f t="shared" si="5"/>
        <v>56.682348790026154</v>
      </c>
      <c r="AQ47" s="69"/>
      <c r="AR47" s="69">
        <f t="shared" si="12"/>
        <v>0.97456555617630636</v>
      </c>
      <c r="AS47" s="69">
        <f t="shared" si="13"/>
        <v>1</v>
      </c>
      <c r="AT47" s="69">
        <f t="shared" si="14"/>
        <v>1</v>
      </c>
      <c r="AU47" s="69">
        <f t="shared" si="9"/>
        <v>1</v>
      </c>
    </row>
    <row r="48" spans="1:47">
      <c r="A48" s="277">
        <v>51</v>
      </c>
      <c r="B48" s="278">
        <v>46</v>
      </c>
      <c r="C48" s="278"/>
      <c r="D48" s="278">
        <v>3023</v>
      </c>
      <c r="E48" s="299" t="s">
        <v>1761</v>
      </c>
      <c r="F48" s="299" t="s">
        <v>17</v>
      </c>
      <c r="G48" s="278">
        <v>1978</v>
      </c>
      <c r="H48" s="299" t="s">
        <v>234</v>
      </c>
      <c r="I48" s="299" t="s">
        <v>4761</v>
      </c>
      <c r="J48" s="278">
        <v>40</v>
      </c>
      <c r="K48" s="278">
        <v>17</v>
      </c>
      <c r="L48" s="278">
        <v>40</v>
      </c>
      <c r="M48" s="300">
        <v>0.39567129629629627</v>
      </c>
      <c r="N48" s="278">
        <v>0</v>
      </c>
      <c r="O48" s="301">
        <v>0.35416666666666669</v>
      </c>
      <c r="P48" s="301">
        <v>0.45208333333333334</v>
      </c>
      <c r="Q48" s="301">
        <v>0.39652777777777781</v>
      </c>
      <c r="R48" s="301">
        <v>0.54861111111111105</v>
      </c>
      <c r="S48" s="301">
        <v>0.57847222222222217</v>
      </c>
      <c r="T48" s="301">
        <v>0.67638888888888893</v>
      </c>
      <c r="U48" s="301">
        <v>0.52013888888888882</v>
      </c>
      <c r="V48" s="301">
        <v>0.37638888888888888</v>
      </c>
      <c r="W48" s="301">
        <v>0.71736111111111101</v>
      </c>
      <c r="X48" s="301">
        <v>0.65138888888888891</v>
      </c>
      <c r="Y48" s="301">
        <v>0.46597222222222223</v>
      </c>
      <c r="Z48" s="301">
        <v>0.44305555555555554</v>
      </c>
      <c r="AA48" s="301">
        <v>0.73611111111111116</v>
      </c>
      <c r="AB48" s="301">
        <v>0.49583333333333335</v>
      </c>
      <c r="AC48" s="301">
        <v>0.42569444444444443</v>
      </c>
      <c r="AD48" s="301">
        <v>0.69444444444444453</v>
      </c>
      <c r="AE48" s="301">
        <v>0.61597222222222225</v>
      </c>
      <c r="AF48" s="301">
        <v>0.74930555555555556</v>
      </c>
      <c r="AG48" s="302">
        <v>0.74930555555555556</v>
      </c>
      <c r="AH48" s="303"/>
      <c r="AJ48" s="69">
        <f>VLOOKUP(AK48,id!$A:$C,3,0)</f>
        <v>391</v>
      </c>
      <c r="AK48" s="69" t="str">
        <f t="shared" si="0"/>
        <v>CiupaMarcin1978</v>
      </c>
      <c r="AL48" s="69" t="str">
        <f t="shared" si="15"/>
        <v>Ciupa</v>
      </c>
      <c r="AM48" s="69" t="str">
        <f t="shared" si="15"/>
        <v>Marcin</v>
      </c>
      <c r="AN48" s="69" t="str">
        <f t="shared" si="10"/>
        <v>SNG WILDDUCKS/ ORIENTUŚ ŁÓDŹ</v>
      </c>
      <c r="AO48" s="69">
        <f t="shared" si="11"/>
        <v>1978</v>
      </c>
      <c r="AP48" s="69">
        <f t="shared" si="5"/>
        <v>56.388872637921942</v>
      </c>
      <c r="AQ48" s="69"/>
      <c r="AR48" s="69">
        <f t="shared" si="12"/>
        <v>0.99482244193529523</v>
      </c>
      <c r="AS48" s="69">
        <f t="shared" si="13"/>
        <v>1</v>
      </c>
      <c r="AT48" s="69">
        <f t="shared" si="14"/>
        <v>1</v>
      </c>
      <c r="AU48" s="69">
        <f t="shared" si="9"/>
        <v>1</v>
      </c>
    </row>
    <row r="49" spans="1:47">
      <c r="A49" s="269">
        <v>52</v>
      </c>
      <c r="B49" s="270">
        <v>47</v>
      </c>
      <c r="C49" s="270"/>
      <c r="D49" s="270">
        <v>3107</v>
      </c>
      <c r="E49" s="304" t="s">
        <v>597</v>
      </c>
      <c r="F49" s="304" t="s">
        <v>16</v>
      </c>
      <c r="G49" s="270">
        <v>1977</v>
      </c>
      <c r="H49" s="304" t="s">
        <v>234</v>
      </c>
      <c r="I49" s="304" t="s">
        <v>5313</v>
      </c>
      <c r="J49" s="270">
        <v>40</v>
      </c>
      <c r="K49" s="270">
        <v>17</v>
      </c>
      <c r="L49" s="270">
        <v>40</v>
      </c>
      <c r="M49" s="305">
        <v>0.39572916666666669</v>
      </c>
      <c r="N49" s="270">
        <v>0</v>
      </c>
      <c r="O49" s="306">
        <v>0.35416666666666669</v>
      </c>
      <c r="P49" s="306">
        <v>0.45208333333333334</v>
      </c>
      <c r="Q49" s="306">
        <v>0.39652777777777781</v>
      </c>
      <c r="R49" s="306">
        <v>0.54861111111111105</v>
      </c>
      <c r="S49" s="306">
        <v>0.57916666666666672</v>
      </c>
      <c r="T49" s="306">
        <v>0.67638888888888893</v>
      </c>
      <c r="U49" s="306">
        <v>0.52013888888888882</v>
      </c>
      <c r="V49" s="306">
        <v>0.37638888888888888</v>
      </c>
      <c r="W49" s="306">
        <v>0.71736111111111101</v>
      </c>
      <c r="X49" s="306">
        <v>0.65138888888888891</v>
      </c>
      <c r="Y49" s="306">
        <v>0.46597222222222223</v>
      </c>
      <c r="Z49" s="306">
        <v>0.44375000000000003</v>
      </c>
      <c r="AA49" s="306">
        <v>0.73611111111111116</v>
      </c>
      <c r="AB49" s="306">
        <v>0.49583333333333335</v>
      </c>
      <c r="AC49" s="306">
        <v>0.42569444444444443</v>
      </c>
      <c r="AD49" s="306">
        <v>0.69444444444444453</v>
      </c>
      <c r="AE49" s="306">
        <v>0.61597222222222225</v>
      </c>
      <c r="AF49" s="306">
        <v>0.74930555555555556</v>
      </c>
      <c r="AG49" s="307">
        <v>0.74930555555555556</v>
      </c>
      <c r="AH49" s="308"/>
      <c r="AJ49" s="69">
        <f>VLOOKUP(AK49,id!$A:$C,3,0)</f>
        <v>392</v>
      </c>
      <c r="AK49" s="69" t="str">
        <f t="shared" si="0"/>
        <v>NowakPaweł1977</v>
      </c>
      <c r="AL49" s="69" t="str">
        <f t="shared" si="15"/>
        <v>Nowak</v>
      </c>
      <c r="AM49" s="69" t="str">
        <f t="shared" si="15"/>
        <v>Paweł</v>
      </c>
      <c r="AN49" s="69" t="str">
        <f t="shared" si="10"/>
        <v>UKS Orientuś Łódź</v>
      </c>
      <c r="AO49" s="69">
        <f t="shared" si="11"/>
        <v>1977</v>
      </c>
      <c r="AP49" s="69">
        <f t="shared" si="5"/>
        <v>56.380626480652779</v>
      </c>
      <c r="AQ49" s="69"/>
      <c r="AR49" s="69">
        <f t="shared" si="12"/>
        <v>0.99985376268608683</v>
      </c>
      <c r="AS49" s="69">
        <f t="shared" si="13"/>
        <v>1</v>
      </c>
      <c r="AT49" s="69">
        <f t="shared" si="14"/>
        <v>1</v>
      </c>
      <c r="AU49" s="69">
        <f t="shared" si="9"/>
        <v>1</v>
      </c>
    </row>
    <row r="50" spans="1:47">
      <c r="A50" s="277">
        <v>53</v>
      </c>
      <c r="B50" s="278">
        <v>48</v>
      </c>
      <c r="C50" s="278"/>
      <c r="D50" s="278">
        <v>3155</v>
      </c>
      <c r="E50" s="299" t="s">
        <v>3966</v>
      </c>
      <c r="F50" s="299" t="s">
        <v>86</v>
      </c>
      <c r="G50" s="278">
        <v>1976</v>
      </c>
      <c r="H50" s="299" t="s">
        <v>5002</v>
      </c>
      <c r="I50" s="299" t="s">
        <v>5314</v>
      </c>
      <c r="J50" s="278">
        <v>40</v>
      </c>
      <c r="K50" s="278">
        <v>17</v>
      </c>
      <c r="L50" s="278">
        <v>40</v>
      </c>
      <c r="M50" s="300">
        <v>0.39898148148148144</v>
      </c>
      <c r="N50" s="278">
        <v>0</v>
      </c>
      <c r="O50" s="301">
        <v>0.35416666666666669</v>
      </c>
      <c r="P50" s="301">
        <v>0.65486111111111112</v>
      </c>
      <c r="Q50" s="301">
        <v>0.74375000000000002</v>
      </c>
      <c r="R50" s="301">
        <v>0.6020833333333333</v>
      </c>
      <c r="S50" s="301">
        <v>0.44166666666666665</v>
      </c>
      <c r="T50" s="301">
        <v>0.51388888888888895</v>
      </c>
      <c r="U50" s="301">
        <v>0.6333333333333333</v>
      </c>
      <c r="V50" s="301">
        <v>0.7284722222222223</v>
      </c>
      <c r="W50" s="301">
        <v>0.42569444444444443</v>
      </c>
      <c r="X50" s="301">
        <v>0.48333333333333334</v>
      </c>
      <c r="Y50" s="301">
        <v>0.67152777777777783</v>
      </c>
      <c r="Z50" s="301">
        <v>0.41041666666666665</v>
      </c>
      <c r="AA50" s="301">
        <v>0.37291666666666662</v>
      </c>
      <c r="AB50" s="301">
        <v>0.69374999999999998</v>
      </c>
      <c r="AC50" s="301">
        <v>0.39374999999999999</v>
      </c>
      <c r="AD50" s="301">
        <v>0.49444444444444446</v>
      </c>
      <c r="AE50" s="301">
        <v>0.56458333333333333</v>
      </c>
      <c r="AF50" s="301">
        <v>0.75277777777777777</v>
      </c>
      <c r="AG50" s="302">
        <v>0.75277777777777777</v>
      </c>
      <c r="AH50" s="303"/>
      <c r="AJ50" s="69">
        <f>VLOOKUP(AK50,id!$A:$C,3,0)</f>
        <v>393</v>
      </c>
      <c r="AK50" s="69" t="str">
        <f t="shared" si="0"/>
        <v>TężyckiJarosław1976</v>
      </c>
      <c r="AL50" s="69" t="str">
        <f t="shared" si="15"/>
        <v>Tężycki</v>
      </c>
      <c r="AM50" s="69" t="str">
        <f t="shared" si="15"/>
        <v>Jarosław</v>
      </c>
      <c r="AN50" s="69" t="str">
        <f t="shared" si="10"/>
        <v>LTEC Team</v>
      </c>
      <c r="AO50" s="69">
        <f t="shared" si="11"/>
        <v>1976</v>
      </c>
      <c r="AP50" s="69">
        <f t="shared" si="5"/>
        <v>55.921037363657447</v>
      </c>
      <c r="AQ50" s="69"/>
      <c r="AR50" s="69">
        <f t="shared" si="12"/>
        <v>0.99184845671849631</v>
      </c>
      <c r="AS50" s="69">
        <f t="shared" si="13"/>
        <v>1</v>
      </c>
      <c r="AT50" s="69">
        <f t="shared" si="14"/>
        <v>1</v>
      </c>
      <c r="AU50" s="69">
        <f t="shared" si="9"/>
        <v>1</v>
      </c>
    </row>
    <row r="51" spans="1:47">
      <c r="A51" s="269">
        <v>54</v>
      </c>
      <c r="B51" s="270">
        <v>49</v>
      </c>
      <c r="C51" s="270"/>
      <c r="D51" s="270">
        <v>3043</v>
      </c>
      <c r="E51" s="304" t="s">
        <v>3781</v>
      </c>
      <c r="F51" s="304" t="s">
        <v>86</v>
      </c>
      <c r="G51" s="270">
        <v>1980</v>
      </c>
      <c r="H51" s="304" t="s">
        <v>5315</v>
      </c>
      <c r="I51" s="304" t="s">
        <v>5316</v>
      </c>
      <c r="J51" s="270">
        <v>40</v>
      </c>
      <c r="K51" s="270">
        <v>17</v>
      </c>
      <c r="L51" s="270">
        <v>40</v>
      </c>
      <c r="M51" s="305">
        <v>0.39939814814814811</v>
      </c>
      <c r="N51" s="270">
        <v>0</v>
      </c>
      <c r="O51" s="306">
        <v>0.35416666666666669</v>
      </c>
      <c r="P51" s="306">
        <v>0.42638888888888887</v>
      </c>
      <c r="Q51" s="306">
        <v>0.37361111111111112</v>
      </c>
      <c r="R51" s="306">
        <v>0.54652777777777783</v>
      </c>
      <c r="S51" s="306">
        <v>0.57500000000000007</v>
      </c>
      <c r="T51" s="306">
        <v>0.67152777777777783</v>
      </c>
      <c r="U51" s="306">
        <v>0.51666666666666672</v>
      </c>
      <c r="V51" s="306">
        <v>0.47083333333333338</v>
      </c>
      <c r="W51" s="306">
        <v>0.71805555555555556</v>
      </c>
      <c r="X51" s="306">
        <v>0.64444444444444449</v>
      </c>
      <c r="Y51" s="306">
        <v>0.44722222222222219</v>
      </c>
      <c r="Z51" s="306">
        <v>0.41319444444444442</v>
      </c>
      <c r="AA51" s="306">
        <v>0.73749999999999993</v>
      </c>
      <c r="AB51" s="306">
        <v>0.49444444444444446</v>
      </c>
      <c r="AC51" s="306">
        <v>0.39583333333333331</v>
      </c>
      <c r="AD51" s="306">
        <v>0.69374999999999998</v>
      </c>
      <c r="AE51" s="306">
        <v>0.61527777777777781</v>
      </c>
      <c r="AF51" s="306">
        <v>0.75277777777777777</v>
      </c>
      <c r="AG51" s="307">
        <v>0.75347222222222221</v>
      </c>
      <c r="AH51" s="308"/>
      <c r="AJ51" s="69">
        <f>VLOOKUP(AK51,id!$A:$C,3,0)</f>
        <v>117</v>
      </c>
      <c r="AK51" s="69" t="str">
        <f t="shared" si="0"/>
        <v>JakubowskiJarosław1980</v>
      </c>
      <c r="AL51" s="69" t="str">
        <f t="shared" si="15"/>
        <v>Jakubowski</v>
      </c>
      <c r="AM51" s="69" t="str">
        <f t="shared" si="15"/>
        <v>Jarosław</v>
      </c>
      <c r="AN51" s="69" t="str">
        <f t="shared" si="10"/>
        <v>ziemianieznana.net</v>
      </c>
      <c r="AO51" s="69">
        <f t="shared" si="11"/>
        <v>1980</v>
      </c>
      <c r="AP51" s="69">
        <f t="shared" si="5"/>
        <v>55.862698504694549</v>
      </c>
      <c r="AQ51" s="69"/>
      <c r="AR51" s="69">
        <f t="shared" si="12"/>
        <v>0.99895676364900887</v>
      </c>
      <c r="AS51" s="69">
        <f t="shared" si="13"/>
        <v>1</v>
      </c>
      <c r="AT51" s="69">
        <f t="shared" si="14"/>
        <v>1</v>
      </c>
      <c r="AU51" s="69">
        <f t="shared" si="9"/>
        <v>1</v>
      </c>
    </row>
    <row r="52" spans="1:47">
      <c r="A52" s="277">
        <v>55</v>
      </c>
      <c r="B52" s="278">
        <v>50</v>
      </c>
      <c r="C52" s="278"/>
      <c r="D52" s="278">
        <v>3006</v>
      </c>
      <c r="E52" s="299" t="s">
        <v>5317</v>
      </c>
      <c r="F52" s="299" t="s">
        <v>3511</v>
      </c>
      <c r="G52" s="278">
        <v>1977</v>
      </c>
      <c r="H52" s="299" t="s">
        <v>5318</v>
      </c>
      <c r="I52" s="299"/>
      <c r="J52" s="278">
        <v>40</v>
      </c>
      <c r="K52" s="278">
        <v>17</v>
      </c>
      <c r="L52" s="278">
        <v>40</v>
      </c>
      <c r="M52" s="300">
        <v>0.40160879629629626</v>
      </c>
      <c r="N52" s="278">
        <v>0</v>
      </c>
      <c r="O52" s="301">
        <v>0.35416666666666669</v>
      </c>
      <c r="P52" s="301">
        <v>0.62430555555555556</v>
      </c>
      <c r="Q52" s="301">
        <v>0.72013888888888899</v>
      </c>
      <c r="R52" s="301">
        <v>0.57777777777777783</v>
      </c>
      <c r="S52" s="301">
        <v>0.60625000000000007</v>
      </c>
      <c r="T52" s="301">
        <v>0.49027777777777781</v>
      </c>
      <c r="U52" s="301">
        <v>0.65347222222222223</v>
      </c>
      <c r="V52" s="301">
        <v>0.73611111111111116</v>
      </c>
      <c r="W52" s="301">
        <v>0.43888888888888888</v>
      </c>
      <c r="X52" s="301">
        <v>0.51041666666666663</v>
      </c>
      <c r="Y52" s="301">
        <v>0.70277777777777783</v>
      </c>
      <c r="Z52" s="301">
        <v>0.42083333333333334</v>
      </c>
      <c r="AA52" s="301">
        <v>0.37361111111111112</v>
      </c>
      <c r="AB52" s="301">
        <v>0.6777777777777777</v>
      </c>
      <c r="AC52" s="301">
        <v>0.39583333333333331</v>
      </c>
      <c r="AD52" s="301">
        <v>0.46249999999999997</v>
      </c>
      <c r="AE52" s="301">
        <v>0.53680555555555554</v>
      </c>
      <c r="AF52" s="301">
        <v>0.75486111111111109</v>
      </c>
      <c r="AG52" s="302">
        <v>0.75555555555555554</v>
      </c>
      <c r="AH52" s="303"/>
      <c r="AJ52" s="69">
        <f>VLOOKUP(AK52,id!$A:$C,3,0)</f>
        <v>394</v>
      </c>
      <c r="AK52" s="69" t="str">
        <f t="shared" si="0"/>
        <v>BorkowskiWojciech1977</v>
      </c>
      <c r="AL52" s="69" t="str">
        <f>PROPER(E52)</f>
        <v>Borkowski</v>
      </c>
      <c r="AM52" s="69" t="str">
        <f>PROPER(F52)</f>
        <v>Wojciech</v>
      </c>
      <c r="AN52" s="69">
        <f t="shared" si="10"/>
        <v>0</v>
      </c>
      <c r="AO52" s="69">
        <f t="shared" si="11"/>
        <v>1977</v>
      </c>
      <c r="AP52" s="69">
        <f t="shared" si="5"/>
        <v>55.555203319980386</v>
      </c>
      <c r="AQ52" s="69"/>
      <c r="AR52" s="69">
        <f t="shared" si="12"/>
        <v>0.99449551860284158</v>
      </c>
      <c r="AS52" s="69">
        <f t="shared" si="13"/>
        <v>1</v>
      </c>
      <c r="AT52" s="69">
        <f t="shared" si="14"/>
        <v>1</v>
      </c>
      <c r="AU52" s="69">
        <f t="shared" si="9"/>
        <v>1</v>
      </c>
    </row>
    <row r="53" spans="1:47">
      <c r="A53" s="269">
        <v>56</v>
      </c>
      <c r="B53" s="270">
        <v>51</v>
      </c>
      <c r="C53" s="270"/>
      <c r="D53" s="270">
        <v>3174</v>
      </c>
      <c r="E53" s="304" t="s">
        <v>34</v>
      </c>
      <c r="F53" s="304" t="s">
        <v>378</v>
      </c>
      <c r="G53" s="270">
        <v>1972</v>
      </c>
      <c r="H53" s="304" t="s">
        <v>5319</v>
      </c>
      <c r="I53" s="304"/>
      <c r="J53" s="270">
        <v>40</v>
      </c>
      <c r="K53" s="270">
        <v>17</v>
      </c>
      <c r="L53" s="270">
        <v>40</v>
      </c>
      <c r="M53" s="305">
        <v>0.40167824074074071</v>
      </c>
      <c r="N53" s="270">
        <v>0</v>
      </c>
      <c r="O53" s="306">
        <v>0.35416666666666669</v>
      </c>
      <c r="P53" s="306">
        <v>0.62430555555555556</v>
      </c>
      <c r="Q53" s="306">
        <v>0.72013888888888899</v>
      </c>
      <c r="R53" s="306">
        <v>0.57708333333333328</v>
      </c>
      <c r="S53" s="306">
        <v>0.60625000000000007</v>
      </c>
      <c r="T53" s="306">
        <v>0.48958333333333331</v>
      </c>
      <c r="U53" s="306">
        <v>0.65347222222222223</v>
      </c>
      <c r="V53" s="306">
        <v>0.73611111111111116</v>
      </c>
      <c r="W53" s="306">
        <v>0.43958333333333338</v>
      </c>
      <c r="X53" s="306">
        <v>0.50972222222222219</v>
      </c>
      <c r="Y53" s="306">
        <v>0.70208333333333339</v>
      </c>
      <c r="Z53" s="306">
        <v>0.42083333333333334</v>
      </c>
      <c r="AA53" s="306">
        <v>0.37361111111111112</v>
      </c>
      <c r="AB53" s="306">
        <v>0.6777777777777777</v>
      </c>
      <c r="AC53" s="306">
        <v>0.39583333333333331</v>
      </c>
      <c r="AD53" s="306">
        <v>0.46249999999999997</v>
      </c>
      <c r="AE53" s="306">
        <v>0.53680555555555554</v>
      </c>
      <c r="AF53" s="306">
        <v>0.75486111111111109</v>
      </c>
      <c r="AG53" s="307">
        <v>0.75555555555555554</v>
      </c>
      <c r="AH53" s="308"/>
      <c r="AJ53" s="69">
        <f>VLOOKUP(AK53,id!$A:$C,3,0)</f>
        <v>395</v>
      </c>
      <c r="AK53" s="69" t="str">
        <f t="shared" si="0"/>
        <v>ZielińskiMariusz1972</v>
      </c>
      <c r="AL53" s="69" t="str">
        <f t="shared" ref="AL53:AL63" si="16">E53</f>
        <v>Zieliński</v>
      </c>
      <c r="AM53" s="69" t="str">
        <f t="shared" ref="AM53:AM63" si="17">F53</f>
        <v>Mariusz</v>
      </c>
      <c r="AN53" s="69">
        <f t="shared" si="10"/>
        <v>0</v>
      </c>
      <c r="AO53" s="69">
        <f t="shared" si="11"/>
        <v>1972</v>
      </c>
      <c r="AP53" s="69">
        <f t="shared" si="5"/>
        <v>55.545598616913971</v>
      </c>
      <c r="AQ53" s="69"/>
      <c r="AR53" s="69">
        <f t="shared" si="12"/>
        <v>0.99982711424866733</v>
      </c>
      <c r="AS53" s="69">
        <f t="shared" si="13"/>
        <v>1</v>
      </c>
      <c r="AT53" s="69">
        <f t="shared" si="14"/>
        <v>1</v>
      </c>
      <c r="AU53" s="69">
        <f t="shared" si="9"/>
        <v>1</v>
      </c>
    </row>
    <row r="54" spans="1:47">
      <c r="A54" s="277">
        <v>57</v>
      </c>
      <c r="B54" s="278">
        <v>52</v>
      </c>
      <c r="C54" s="278"/>
      <c r="D54" s="278">
        <v>3145</v>
      </c>
      <c r="E54" s="299" t="s">
        <v>5320</v>
      </c>
      <c r="F54" s="299" t="s">
        <v>33</v>
      </c>
      <c r="G54" s="278">
        <v>1964</v>
      </c>
      <c r="H54" s="299" t="s">
        <v>3510</v>
      </c>
      <c r="I54" s="299"/>
      <c r="J54" s="278">
        <v>40</v>
      </c>
      <c r="K54" s="278">
        <v>17</v>
      </c>
      <c r="L54" s="278">
        <v>40</v>
      </c>
      <c r="M54" s="300">
        <v>0.40174768518518517</v>
      </c>
      <c r="N54" s="278">
        <v>0</v>
      </c>
      <c r="O54" s="301">
        <v>0.35416666666666669</v>
      </c>
      <c r="P54" s="301">
        <v>0.62430555555555556</v>
      </c>
      <c r="Q54" s="301">
        <v>0.72013888888888899</v>
      </c>
      <c r="R54" s="301">
        <v>0.57708333333333328</v>
      </c>
      <c r="S54" s="301">
        <v>0.60625000000000007</v>
      </c>
      <c r="T54" s="301">
        <v>0.48958333333333331</v>
      </c>
      <c r="U54" s="301">
        <v>0.65347222222222223</v>
      </c>
      <c r="V54" s="301">
        <v>0.73541666666666661</v>
      </c>
      <c r="W54" s="301">
        <v>0.43958333333333338</v>
      </c>
      <c r="X54" s="301">
        <v>0.50972222222222219</v>
      </c>
      <c r="Y54" s="301">
        <v>0.70277777777777783</v>
      </c>
      <c r="Z54" s="301">
        <v>0.4201388888888889</v>
      </c>
      <c r="AA54" s="301">
        <v>0.37222222222222223</v>
      </c>
      <c r="AB54" s="301">
        <v>0.6777777777777777</v>
      </c>
      <c r="AC54" s="301">
        <v>0.39583333333333331</v>
      </c>
      <c r="AD54" s="301">
        <v>0.46249999999999997</v>
      </c>
      <c r="AE54" s="301">
        <v>0.53611111111111109</v>
      </c>
      <c r="AF54" s="301">
        <v>0.75555555555555554</v>
      </c>
      <c r="AG54" s="302">
        <v>0.75555555555555554</v>
      </c>
      <c r="AH54" s="303"/>
      <c r="AJ54" s="69">
        <f>VLOOKUP(AK54,id!$A:$C,3,0)</f>
        <v>396</v>
      </c>
      <c r="AK54" s="69" t="str">
        <f t="shared" si="0"/>
        <v>SzmaglinskiMarek1964</v>
      </c>
      <c r="AL54" s="69" t="str">
        <f t="shared" si="16"/>
        <v>Szmaglinski</v>
      </c>
      <c r="AM54" s="69" t="str">
        <f t="shared" si="17"/>
        <v>Marek</v>
      </c>
      <c r="AN54" s="69">
        <f t="shared" si="10"/>
        <v>0</v>
      </c>
      <c r="AO54" s="69">
        <f t="shared" si="11"/>
        <v>1964</v>
      </c>
      <c r="AP54" s="69">
        <f t="shared" si="5"/>
        <v>55.535997234306109</v>
      </c>
      <c r="AQ54" s="69"/>
      <c r="AR54" s="69">
        <f t="shared" si="12"/>
        <v>0.99982714413298379</v>
      </c>
      <c r="AS54" s="69">
        <f t="shared" si="13"/>
        <v>1</v>
      </c>
      <c r="AT54" s="69">
        <f t="shared" si="14"/>
        <v>1</v>
      </c>
      <c r="AU54" s="69">
        <f t="shared" si="9"/>
        <v>1</v>
      </c>
    </row>
    <row r="55" spans="1:47">
      <c r="A55" s="269">
        <v>58</v>
      </c>
      <c r="B55" s="270">
        <v>53</v>
      </c>
      <c r="C55" s="270"/>
      <c r="D55" s="270">
        <v>3033</v>
      </c>
      <c r="E55" s="304" t="s">
        <v>1120</v>
      </c>
      <c r="F55" s="304" t="s">
        <v>44</v>
      </c>
      <c r="G55" s="270">
        <v>1987</v>
      </c>
      <c r="H55" s="304" t="s">
        <v>3492</v>
      </c>
      <c r="I55" s="304"/>
      <c r="J55" s="270">
        <v>40</v>
      </c>
      <c r="K55" s="270">
        <v>17</v>
      </c>
      <c r="L55" s="270">
        <v>40</v>
      </c>
      <c r="M55" s="305">
        <v>0.4029282407407408</v>
      </c>
      <c r="N55" s="270">
        <v>0</v>
      </c>
      <c r="O55" s="306">
        <v>0.35416666666666669</v>
      </c>
      <c r="P55" s="306">
        <v>0.63263888888888886</v>
      </c>
      <c r="Q55" s="306">
        <v>0.72013888888888899</v>
      </c>
      <c r="R55" s="306">
        <v>0.61319444444444449</v>
      </c>
      <c r="S55" s="306">
        <v>0.4465277777777778</v>
      </c>
      <c r="T55" s="306">
        <v>0.51874999999999993</v>
      </c>
      <c r="U55" s="306">
        <v>0.65347222222222223</v>
      </c>
      <c r="V55" s="306">
        <v>0.7368055555555556</v>
      </c>
      <c r="W55" s="306">
        <v>0.4284722222222222</v>
      </c>
      <c r="X55" s="306">
        <v>0.48680555555555555</v>
      </c>
      <c r="Y55" s="306">
        <v>0.70277777777777783</v>
      </c>
      <c r="Z55" s="306">
        <v>0.41111111111111115</v>
      </c>
      <c r="AA55" s="306">
        <v>0.3743055555555555</v>
      </c>
      <c r="AB55" s="306">
        <v>0.6777777777777777</v>
      </c>
      <c r="AC55" s="306">
        <v>0.3923611111111111</v>
      </c>
      <c r="AD55" s="306">
        <v>0.49861111111111112</v>
      </c>
      <c r="AE55" s="306">
        <v>0.55763888888888891</v>
      </c>
      <c r="AF55" s="306">
        <v>0.75624999999999998</v>
      </c>
      <c r="AG55" s="307">
        <v>0.75694444444444453</v>
      </c>
      <c r="AH55" s="308"/>
      <c r="AJ55" s="69">
        <f>VLOOKUP(AK55,id!$A:$C,3,0)</f>
        <v>397</v>
      </c>
      <c r="AK55" s="69" t="str">
        <f t="shared" si="0"/>
        <v>GojtowskiTomasz1987</v>
      </c>
      <c r="AL55" s="69" t="str">
        <f t="shared" si="16"/>
        <v>Gojtowski</v>
      </c>
      <c r="AM55" s="69" t="str">
        <f t="shared" si="17"/>
        <v>Tomasz</v>
      </c>
      <c r="AN55" s="69">
        <f t="shared" si="10"/>
        <v>0</v>
      </c>
      <c r="AO55" s="69">
        <f t="shared" si="11"/>
        <v>1987</v>
      </c>
      <c r="AP55" s="69">
        <f t="shared" si="5"/>
        <v>55.373280096515636</v>
      </c>
      <c r="AQ55" s="69"/>
      <c r="AR55" s="69">
        <f t="shared" si="12"/>
        <v>0.99707006003504417</v>
      </c>
      <c r="AS55" s="69">
        <f t="shared" si="13"/>
        <v>1</v>
      </c>
      <c r="AT55" s="69">
        <f t="shared" si="14"/>
        <v>1</v>
      </c>
      <c r="AU55" s="69">
        <f t="shared" si="9"/>
        <v>1</v>
      </c>
    </row>
    <row r="56" spans="1:47">
      <c r="A56" s="277">
        <v>59</v>
      </c>
      <c r="B56" s="278">
        <v>54</v>
      </c>
      <c r="C56" s="278"/>
      <c r="D56" s="278">
        <v>3115</v>
      </c>
      <c r="E56" s="299" t="s">
        <v>4489</v>
      </c>
      <c r="F56" s="299" t="s">
        <v>91</v>
      </c>
      <c r="G56" s="278">
        <v>1984</v>
      </c>
      <c r="H56" s="299" t="s">
        <v>3431</v>
      </c>
      <c r="I56" s="299" t="s">
        <v>5321</v>
      </c>
      <c r="J56" s="278">
        <v>40</v>
      </c>
      <c r="K56" s="278">
        <v>17</v>
      </c>
      <c r="L56" s="278">
        <v>40</v>
      </c>
      <c r="M56" s="300">
        <v>0.4029861111111111</v>
      </c>
      <c r="N56" s="278">
        <v>0</v>
      </c>
      <c r="O56" s="301">
        <v>0.35416666666666669</v>
      </c>
      <c r="P56" s="301">
        <v>0.63263888888888886</v>
      </c>
      <c r="Q56" s="301">
        <v>0.72013888888888899</v>
      </c>
      <c r="R56" s="301">
        <v>0.61319444444444449</v>
      </c>
      <c r="S56" s="301">
        <v>0.4465277777777778</v>
      </c>
      <c r="T56" s="301">
        <v>0.51874999999999993</v>
      </c>
      <c r="U56" s="301">
        <v>0.65347222222222223</v>
      </c>
      <c r="V56" s="301">
        <v>0.73749999999999993</v>
      </c>
      <c r="W56" s="301">
        <v>0.4284722222222222</v>
      </c>
      <c r="X56" s="301">
        <v>0.48680555555555555</v>
      </c>
      <c r="Y56" s="301">
        <v>0.70277777777777783</v>
      </c>
      <c r="Z56" s="301">
        <v>0.41111111111111115</v>
      </c>
      <c r="AA56" s="301">
        <v>0.375</v>
      </c>
      <c r="AB56" s="301">
        <v>0.6777777777777777</v>
      </c>
      <c r="AC56" s="301">
        <v>0.39166666666666666</v>
      </c>
      <c r="AD56" s="301">
        <v>0.49861111111111112</v>
      </c>
      <c r="AE56" s="301">
        <v>0.55763888888888891</v>
      </c>
      <c r="AF56" s="301">
        <v>0.75694444444444453</v>
      </c>
      <c r="AG56" s="302">
        <v>0.75694444444444453</v>
      </c>
      <c r="AH56" s="303"/>
      <c r="AJ56" s="69">
        <f>VLOOKUP(AK56,id!$A:$C,3,0)</f>
        <v>398</v>
      </c>
      <c r="AK56" s="69" t="str">
        <f t="shared" si="0"/>
        <v>PacholskiKarol1984</v>
      </c>
      <c r="AL56" s="69" t="str">
        <f t="shared" si="16"/>
        <v>Pacholski</v>
      </c>
      <c r="AM56" s="69" t="str">
        <f t="shared" si="17"/>
        <v>Karol</v>
      </c>
      <c r="AN56" s="69" t="str">
        <f t="shared" si="10"/>
        <v>Dziki Północy</v>
      </c>
      <c r="AO56" s="69">
        <f t="shared" si="11"/>
        <v>1984</v>
      </c>
      <c r="AP56" s="69">
        <f t="shared" si="5"/>
        <v>55.365328278476625</v>
      </c>
      <c r="AQ56" s="69"/>
      <c r="AR56" s="69">
        <f t="shared" si="12"/>
        <v>0.99985639611695121</v>
      </c>
      <c r="AS56" s="69">
        <f t="shared" si="13"/>
        <v>1</v>
      </c>
      <c r="AT56" s="69">
        <f t="shared" si="14"/>
        <v>1</v>
      </c>
      <c r="AU56" s="69">
        <f t="shared" si="9"/>
        <v>1</v>
      </c>
    </row>
    <row r="57" spans="1:47">
      <c r="A57" s="269">
        <v>60</v>
      </c>
      <c r="B57" s="270">
        <v>55</v>
      </c>
      <c r="C57" s="270"/>
      <c r="D57" s="270">
        <v>3078</v>
      </c>
      <c r="E57" s="304" t="s">
        <v>559</v>
      </c>
      <c r="F57" s="304" t="s">
        <v>25</v>
      </c>
      <c r="G57" s="270">
        <v>1979</v>
      </c>
      <c r="H57" s="304" t="s">
        <v>3431</v>
      </c>
      <c r="I57" s="304" t="s">
        <v>4000</v>
      </c>
      <c r="J57" s="270">
        <v>40</v>
      </c>
      <c r="K57" s="270">
        <v>17</v>
      </c>
      <c r="L57" s="270">
        <v>40</v>
      </c>
      <c r="M57" s="305">
        <v>0.4035069444444444</v>
      </c>
      <c r="N57" s="270">
        <v>0</v>
      </c>
      <c r="O57" s="306">
        <v>0.35416666666666669</v>
      </c>
      <c r="P57" s="306">
        <v>0.63888888888888895</v>
      </c>
      <c r="Q57" s="306">
        <v>0.72013888888888899</v>
      </c>
      <c r="R57" s="306">
        <v>0.61249999999999993</v>
      </c>
      <c r="S57" s="306">
        <v>0.4465277777777778</v>
      </c>
      <c r="T57" s="306">
        <v>0.51874999999999993</v>
      </c>
      <c r="U57" s="306">
        <v>0.65347222222222223</v>
      </c>
      <c r="V57" s="306">
        <v>0.7368055555555556</v>
      </c>
      <c r="W57" s="306">
        <v>0.42777777777777781</v>
      </c>
      <c r="X57" s="306">
        <v>0.48680555555555555</v>
      </c>
      <c r="Y57" s="306">
        <v>0.70277777777777783</v>
      </c>
      <c r="Z57" s="306">
        <v>0.41111111111111115</v>
      </c>
      <c r="AA57" s="306">
        <v>0.3743055555555555</v>
      </c>
      <c r="AB57" s="306">
        <v>0.6777777777777777</v>
      </c>
      <c r="AC57" s="306">
        <v>0.39166666666666666</v>
      </c>
      <c r="AD57" s="306">
        <v>0.49861111111111112</v>
      </c>
      <c r="AE57" s="306">
        <v>0.55763888888888891</v>
      </c>
      <c r="AF57" s="306">
        <v>0.75694444444444453</v>
      </c>
      <c r="AG57" s="307">
        <v>0.75763888888888886</v>
      </c>
      <c r="AH57" s="308"/>
      <c r="AJ57" s="69">
        <f>VLOOKUP(AK57,id!$A:$C,3,0)</f>
        <v>399</v>
      </c>
      <c r="AK57" s="69" t="str">
        <f t="shared" si="0"/>
        <v>LegatLeszek1979</v>
      </c>
      <c r="AL57" s="69" t="str">
        <f t="shared" si="16"/>
        <v>Legat</v>
      </c>
      <c r="AM57" s="69" t="str">
        <f t="shared" si="17"/>
        <v>Leszek</v>
      </c>
      <c r="AN57" s="69" t="str">
        <f t="shared" si="10"/>
        <v>Pekabex</v>
      </c>
      <c r="AO57" s="69">
        <f t="shared" si="11"/>
        <v>1979</v>
      </c>
      <c r="AP57" s="69">
        <f t="shared" si="5"/>
        <v>55.293864555545973</v>
      </c>
      <c r="AQ57" s="69"/>
      <c r="AR57" s="69">
        <f t="shared" si="12"/>
        <v>0.99870923328457106</v>
      </c>
      <c r="AS57" s="69">
        <f t="shared" si="13"/>
        <v>1</v>
      </c>
      <c r="AT57" s="69">
        <f t="shared" si="14"/>
        <v>1</v>
      </c>
      <c r="AU57" s="69">
        <f t="shared" si="9"/>
        <v>1</v>
      </c>
    </row>
    <row r="58" spans="1:47">
      <c r="A58" s="277">
        <v>61</v>
      </c>
      <c r="B58" s="278">
        <v>56</v>
      </c>
      <c r="C58" s="278"/>
      <c r="D58" s="278">
        <v>3068</v>
      </c>
      <c r="E58" s="299" t="s">
        <v>1122</v>
      </c>
      <c r="F58" s="299" t="s">
        <v>17</v>
      </c>
      <c r="G58" s="278">
        <v>1984</v>
      </c>
      <c r="H58" s="299" t="s">
        <v>3493</v>
      </c>
      <c r="I58" s="299"/>
      <c r="J58" s="278">
        <v>40</v>
      </c>
      <c r="K58" s="278">
        <v>17</v>
      </c>
      <c r="L58" s="278">
        <v>40</v>
      </c>
      <c r="M58" s="300">
        <v>0.40399305555555554</v>
      </c>
      <c r="N58" s="278">
        <v>0</v>
      </c>
      <c r="O58" s="301">
        <v>0.35416666666666669</v>
      </c>
      <c r="P58" s="301">
        <v>0.49722222222222223</v>
      </c>
      <c r="Q58" s="301">
        <v>0.37222222222222223</v>
      </c>
      <c r="R58" s="301">
        <v>0.52222222222222225</v>
      </c>
      <c r="S58" s="301">
        <v>0.65972222222222221</v>
      </c>
      <c r="T58" s="301">
        <v>0.59583333333333333</v>
      </c>
      <c r="U58" s="301">
        <v>0.4465277777777778</v>
      </c>
      <c r="V58" s="301">
        <v>0.39305555555555555</v>
      </c>
      <c r="W58" s="301">
        <v>0.69097222222222221</v>
      </c>
      <c r="X58" s="301">
        <v>0.62083333333333335</v>
      </c>
      <c r="Y58" s="301">
        <v>0.4861111111111111</v>
      </c>
      <c r="Z58" s="301">
        <v>0.71388888888888891</v>
      </c>
      <c r="AA58" s="301">
        <v>0.74305555555555547</v>
      </c>
      <c r="AB58" s="301">
        <v>0.41736111111111113</v>
      </c>
      <c r="AC58" s="301">
        <v>0.7270833333333333</v>
      </c>
      <c r="AD58" s="301">
        <v>0.63611111111111118</v>
      </c>
      <c r="AE58" s="301">
        <v>0.55555555555555558</v>
      </c>
      <c r="AF58" s="301">
        <v>0.75763888888888886</v>
      </c>
      <c r="AG58" s="302">
        <v>0.75763888888888886</v>
      </c>
      <c r="AH58" s="303"/>
      <c r="AJ58" s="69">
        <f>VLOOKUP(AK58,id!$A:$C,3,0)</f>
        <v>400</v>
      </c>
      <c r="AK58" s="69" t="str">
        <f t="shared" si="0"/>
        <v>KrauzeMarcin1984</v>
      </c>
      <c r="AL58" s="69" t="str">
        <f t="shared" si="16"/>
        <v>Krauze</v>
      </c>
      <c r="AM58" s="69" t="str">
        <f t="shared" si="17"/>
        <v>Marcin</v>
      </c>
      <c r="AN58" s="69">
        <f t="shared" si="10"/>
        <v>0</v>
      </c>
      <c r="AO58" s="69">
        <f t="shared" si="11"/>
        <v>1984</v>
      </c>
      <c r="AP58" s="69">
        <f t="shared" si="5"/>
        <v>55.227331327889964</v>
      </c>
      <c r="AQ58" s="69"/>
      <c r="AR58" s="69">
        <f t="shared" si="12"/>
        <v>0.99879673399226465</v>
      </c>
      <c r="AS58" s="69">
        <f t="shared" si="13"/>
        <v>1</v>
      </c>
      <c r="AT58" s="69">
        <f t="shared" si="14"/>
        <v>1</v>
      </c>
      <c r="AU58" s="69">
        <f t="shared" si="9"/>
        <v>1</v>
      </c>
    </row>
    <row r="59" spans="1:47">
      <c r="A59" s="269">
        <v>62</v>
      </c>
      <c r="B59" s="270">
        <v>57</v>
      </c>
      <c r="C59" s="270"/>
      <c r="D59" s="270">
        <v>3148</v>
      </c>
      <c r="E59" s="304" t="s">
        <v>3560</v>
      </c>
      <c r="F59" s="304" t="s">
        <v>44</v>
      </c>
      <c r="G59" s="270">
        <v>1986</v>
      </c>
      <c r="H59" s="304" t="s">
        <v>3493</v>
      </c>
      <c r="I59" s="304"/>
      <c r="J59" s="270">
        <v>40</v>
      </c>
      <c r="K59" s="270">
        <v>17</v>
      </c>
      <c r="L59" s="270">
        <v>40</v>
      </c>
      <c r="M59" s="305">
        <v>0.40410879629629631</v>
      </c>
      <c r="N59" s="270">
        <v>0</v>
      </c>
      <c r="O59" s="306">
        <v>0.35416666666666669</v>
      </c>
      <c r="P59" s="306">
        <v>0.49722222222222223</v>
      </c>
      <c r="Q59" s="306">
        <v>0.37291666666666662</v>
      </c>
      <c r="R59" s="306">
        <v>0.52222222222222225</v>
      </c>
      <c r="S59" s="306">
        <v>0.66041666666666665</v>
      </c>
      <c r="T59" s="306">
        <v>0.59583333333333333</v>
      </c>
      <c r="U59" s="306">
        <v>0.4458333333333333</v>
      </c>
      <c r="V59" s="306">
        <v>0.39305555555555555</v>
      </c>
      <c r="W59" s="306">
        <v>0.69166666666666676</v>
      </c>
      <c r="X59" s="306">
        <v>0.62013888888888891</v>
      </c>
      <c r="Y59" s="306">
        <v>0.4861111111111111</v>
      </c>
      <c r="Z59" s="306">
        <v>0.71180555555555547</v>
      </c>
      <c r="AA59" s="306">
        <v>0.74305555555555547</v>
      </c>
      <c r="AB59" s="306">
        <v>0.41736111111111113</v>
      </c>
      <c r="AC59" s="306">
        <v>0.7270833333333333</v>
      </c>
      <c r="AD59" s="306">
        <v>0.63611111111111118</v>
      </c>
      <c r="AE59" s="306">
        <v>0.55555555555555558</v>
      </c>
      <c r="AF59" s="306">
        <v>0.75763888888888886</v>
      </c>
      <c r="AG59" s="307">
        <v>0.75763888888888886</v>
      </c>
      <c r="AH59" s="308"/>
      <c r="AJ59" s="69">
        <f>VLOOKUP(AK59,id!$A:$C,3,0)</f>
        <v>401</v>
      </c>
      <c r="AK59" s="69" t="str">
        <f t="shared" si="0"/>
        <v>SzymczakowskiTomasz1986</v>
      </c>
      <c r="AL59" s="69" t="str">
        <f t="shared" si="16"/>
        <v>Szymczakowski</v>
      </c>
      <c r="AM59" s="69" t="str">
        <f t="shared" si="17"/>
        <v>Tomasz</v>
      </c>
      <c r="AN59" s="69">
        <f t="shared" si="10"/>
        <v>0</v>
      </c>
      <c r="AO59" s="69">
        <f t="shared" si="11"/>
        <v>1986</v>
      </c>
      <c r="AP59" s="69">
        <f t="shared" ref="AP59:AP122" si="18">AP58*IF(AT59&lt;1,AT59,IF(AU59&lt;1,AU59,IF(AS59&lt;1,AS59,IF(AR59&lt;1,AR59,1))))</f>
        <v>55.211513676070425</v>
      </c>
      <c r="AQ59" s="69"/>
      <c r="AR59" s="69">
        <f t="shared" si="12"/>
        <v>0.99971359014750094</v>
      </c>
      <c r="AS59" s="69">
        <f t="shared" si="13"/>
        <v>1</v>
      </c>
      <c r="AT59" s="69">
        <f t="shared" si="14"/>
        <v>1</v>
      </c>
      <c r="AU59" s="69">
        <f t="shared" ref="AU59:AU122" si="19">AS59^0.2</f>
        <v>1</v>
      </c>
    </row>
    <row r="60" spans="1:47">
      <c r="A60" s="277">
        <v>63</v>
      </c>
      <c r="B60" s="278">
        <v>58</v>
      </c>
      <c r="C60" s="278"/>
      <c r="D60" s="278">
        <v>3121</v>
      </c>
      <c r="E60" s="299" t="s">
        <v>5322</v>
      </c>
      <c r="F60" s="299" t="s">
        <v>378</v>
      </c>
      <c r="G60" s="278">
        <v>1975</v>
      </c>
      <c r="H60" s="299" t="s">
        <v>5323</v>
      </c>
      <c r="I60" s="299" t="s">
        <v>5324</v>
      </c>
      <c r="J60" s="278">
        <v>40</v>
      </c>
      <c r="K60" s="278">
        <v>17</v>
      </c>
      <c r="L60" s="278">
        <v>40</v>
      </c>
      <c r="M60" s="300">
        <v>0.40479166666666666</v>
      </c>
      <c r="N60" s="278">
        <v>0</v>
      </c>
      <c r="O60" s="301">
        <v>0.35416666666666669</v>
      </c>
      <c r="P60" s="301">
        <v>0.64444444444444449</v>
      </c>
      <c r="Q60" s="301">
        <v>0.60902777777777783</v>
      </c>
      <c r="R60" s="301">
        <v>0.52083333333333337</v>
      </c>
      <c r="S60" s="301">
        <v>0.54097222222222219</v>
      </c>
      <c r="T60" s="301">
        <v>0.43611111111111112</v>
      </c>
      <c r="U60" s="301">
        <v>0.68541666666666667</v>
      </c>
      <c r="V60" s="301">
        <v>0.73749999999999993</v>
      </c>
      <c r="W60" s="301">
        <v>0.38611111111111113</v>
      </c>
      <c r="X60" s="301">
        <v>0.4513888888888889</v>
      </c>
      <c r="Y60" s="301">
        <v>0.62777777777777777</v>
      </c>
      <c r="Z60" s="301">
        <v>0.56458333333333333</v>
      </c>
      <c r="AA60" s="301">
        <v>0.37222222222222223</v>
      </c>
      <c r="AB60" s="301">
        <v>0.71597222222222223</v>
      </c>
      <c r="AC60" s="301">
        <v>0.59097222222222223</v>
      </c>
      <c r="AD60" s="301">
        <v>0.4152777777777778</v>
      </c>
      <c r="AE60" s="301">
        <v>0.47152777777777777</v>
      </c>
      <c r="AF60" s="301">
        <v>0.7583333333333333</v>
      </c>
      <c r="AG60" s="302">
        <v>0.7583333333333333</v>
      </c>
      <c r="AH60" s="303"/>
      <c r="AJ60" s="69">
        <f>VLOOKUP(AK60,id!$A:$C,3,0)</f>
        <v>402</v>
      </c>
      <c r="AK60" s="69" t="str">
        <f t="shared" si="0"/>
        <v>PrzytarskiMariusz1975</v>
      </c>
      <c r="AL60" s="69" t="str">
        <f t="shared" si="16"/>
        <v>Przytarski</v>
      </c>
      <c r="AM60" s="69" t="str">
        <f t="shared" si="17"/>
        <v>Mariusz</v>
      </c>
      <c r="AN60" s="69" t="str">
        <f t="shared" si="10"/>
        <v>Nocni Łowcy</v>
      </c>
      <c r="AO60" s="69">
        <f t="shared" si="11"/>
        <v>1975</v>
      </c>
      <c r="AP60" s="69">
        <f t="shared" si="18"/>
        <v>55.118373648996368</v>
      </c>
      <c r="AQ60" s="69"/>
      <c r="AR60" s="69">
        <f t="shared" si="12"/>
        <v>0.99831303253845716</v>
      </c>
      <c r="AS60" s="69">
        <f t="shared" si="13"/>
        <v>1</v>
      </c>
      <c r="AT60" s="69">
        <f t="shared" si="14"/>
        <v>1</v>
      </c>
      <c r="AU60" s="69">
        <f t="shared" si="19"/>
        <v>1</v>
      </c>
    </row>
    <row r="61" spans="1:47">
      <c r="A61" s="269">
        <v>64</v>
      </c>
      <c r="B61" s="270">
        <v>59</v>
      </c>
      <c r="C61" s="270"/>
      <c r="D61" s="270">
        <v>3008</v>
      </c>
      <c r="E61" s="304" t="s">
        <v>5325</v>
      </c>
      <c r="F61" s="304" t="s">
        <v>79</v>
      </c>
      <c r="G61" s="270">
        <v>1983</v>
      </c>
      <c r="H61" s="304" t="s">
        <v>5323</v>
      </c>
      <c r="I61" s="304" t="s">
        <v>5324</v>
      </c>
      <c r="J61" s="270">
        <v>40</v>
      </c>
      <c r="K61" s="270">
        <v>17</v>
      </c>
      <c r="L61" s="270">
        <v>40</v>
      </c>
      <c r="M61" s="305">
        <v>0.40482638888888894</v>
      </c>
      <c r="N61" s="270">
        <v>0</v>
      </c>
      <c r="O61" s="306">
        <v>0.35416666666666669</v>
      </c>
      <c r="P61" s="306">
        <v>0.64444444444444449</v>
      </c>
      <c r="Q61" s="306">
        <v>0.60902777777777783</v>
      </c>
      <c r="R61" s="306">
        <v>0.52013888888888882</v>
      </c>
      <c r="S61" s="306">
        <v>0.54097222222222219</v>
      </c>
      <c r="T61" s="306">
        <v>0.43611111111111112</v>
      </c>
      <c r="U61" s="306">
        <v>0.68611111111111101</v>
      </c>
      <c r="V61" s="306">
        <v>0.73749999999999993</v>
      </c>
      <c r="W61" s="306">
        <v>0.38611111111111113</v>
      </c>
      <c r="X61" s="306">
        <v>0.4513888888888889</v>
      </c>
      <c r="Y61" s="306">
        <v>0.62777777777777777</v>
      </c>
      <c r="Z61" s="306">
        <v>0.56527777777777777</v>
      </c>
      <c r="AA61" s="306">
        <v>0.37222222222222223</v>
      </c>
      <c r="AB61" s="306">
        <v>0.71597222222222223</v>
      </c>
      <c r="AC61" s="306">
        <v>0.59097222222222223</v>
      </c>
      <c r="AD61" s="306">
        <v>0.4152777777777778</v>
      </c>
      <c r="AE61" s="306">
        <v>0.47222222222222227</v>
      </c>
      <c r="AF61" s="306">
        <v>0.7583333333333333</v>
      </c>
      <c r="AG61" s="307">
        <v>0.7583333333333333</v>
      </c>
      <c r="AH61" s="308"/>
      <c r="AJ61" s="69">
        <f>VLOOKUP(AK61,id!$A:$C,3,0)</f>
        <v>403</v>
      </c>
      <c r="AK61" s="69" t="str">
        <f t="shared" si="0"/>
        <v>BrunieckiAdam1983</v>
      </c>
      <c r="AL61" s="69" t="str">
        <f t="shared" si="16"/>
        <v>Bruniecki</v>
      </c>
      <c r="AM61" s="69" t="str">
        <f t="shared" si="17"/>
        <v>Adam</v>
      </c>
      <c r="AN61" s="69" t="str">
        <f t="shared" si="10"/>
        <v>Nocni Łowcy</v>
      </c>
      <c r="AO61" s="69">
        <f t="shared" si="11"/>
        <v>1983</v>
      </c>
      <c r="AP61" s="69">
        <f t="shared" si="18"/>
        <v>55.113646110301019</v>
      </c>
      <c r="AQ61" s="69"/>
      <c r="AR61" s="69">
        <f t="shared" si="12"/>
        <v>0.99991422935071606</v>
      </c>
      <c r="AS61" s="69">
        <f t="shared" si="13"/>
        <v>1</v>
      </c>
      <c r="AT61" s="69">
        <f t="shared" si="14"/>
        <v>1</v>
      </c>
      <c r="AU61" s="69">
        <f t="shared" si="19"/>
        <v>1</v>
      </c>
    </row>
    <row r="62" spans="1:47">
      <c r="A62" s="277">
        <v>65</v>
      </c>
      <c r="B62" s="278">
        <v>60</v>
      </c>
      <c r="C62" s="278"/>
      <c r="D62" s="278">
        <v>3182</v>
      </c>
      <c r="E62" s="299" t="s">
        <v>425</v>
      </c>
      <c r="F62" s="299" t="s">
        <v>214</v>
      </c>
      <c r="G62" s="278">
        <v>1952</v>
      </c>
      <c r="H62" s="299" t="s">
        <v>3492</v>
      </c>
      <c r="I62" s="299" t="s">
        <v>4012</v>
      </c>
      <c r="J62" s="278">
        <v>40</v>
      </c>
      <c r="K62" s="278">
        <v>17</v>
      </c>
      <c r="L62" s="278">
        <v>40</v>
      </c>
      <c r="M62" s="300">
        <v>0.40500000000000003</v>
      </c>
      <c r="N62" s="278">
        <v>0</v>
      </c>
      <c r="O62" s="301">
        <v>0.35416666666666669</v>
      </c>
      <c r="P62" s="301">
        <v>0.6166666666666667</v>
      </c>
      <c r="Q62" s="301">
        <v>0.71250000000000002</v>
      </c>
      <c r="R62" s="301">
        <v>0.56666666666666665</v>
      </c>
      <c r="S62" s="301">
        <v>0.58263888888888882</v>
      </c>
      <c r="T62" s="301">
        <v>0.45694444444444443</v>
      </c>
      <c r="U62" s="301">
        <v>0.65833333333333333</v>
      </c>
      <c r="V62" s="301">
        <v>0.6972222222222223</v>
      </c>
      <c r="W62" s="301">
        <v>0.39305555555555555</v>
      </c>
      <c r="X62" s="301">
        <v>0.44236111111111115</v>
      </c>
      <c r="Y62" s="301">
        <v>0.63124999999999998</v>
      </c>
      <c r="Z62" s="301">
        <v>0.60625000000000007</v>
      </c>
      <c r="AA62" s="301">
        <v>0.38125000000000003</v>
      </c>
      <c r="AB62" s="301">
        <v>0.67361111111111116</v>
      </c>
      <c r="AC62" s="301">
        <v>0.73958333333333337</v>
      </c>
      <c r="AD62" s="301">
        <v>0.42569444444444443</v>
      </c>
      <c r="AE62" s="301">
        <v>0.48958333333333331</v>
      </c>
      <c r="AF62" s="301">
        <v>0.7583333333333333</v>
      </c>
      <c r="AG62" s="302">
        <v>0.75902777777777775</v>
      </c>
      <c r="AH62" s="303"/>
      <c r="AJ62" s="69">
        <f>VLOOKUP(AK62,id!$A:$C,3,0)</f>
        <v>404</v>
      </c>
      <c r="AK62" s="69" t="str">
        <f t="shared" si="0"/>
        <v>WylężekZdzisław1952</v>
      </c>
      <c r="AL62" s="69" t="str">
        <f t="shared" si="16"/>
        <v>Wylężek</v>
      </c>
      <c r="AM62" s="69" t="str">
        <f t="shared" si="17"/>
        <v>Zdzisław</v>
      </c>
      <c r="AN62" s="69" t="str">
        <f t="shared" si="10"/>
        <v>Cumulus</v>
      </c>
      <c r="AO62" s="69">
        <f t="shared" si="11"/>
        <v>1952</v>
      </c>
      <c r="AP62" s="69">
        <f t="shared" si="18"/>
        <v>55.090020576131657</v>
      </c>
      <c r="AQ62" s="69"/>
      <c r="AR62" s="69">
        <f t="shared" si="12"/>
        <v>0.99957133058984915</v>
      </c>
      <c r="AS62" s="69">
        <f t="shared" si="13"/>
        <v>1</v>
      </c>
      <c r="AT62" s="69">
        <f t="shared" si="14"/>
        <v>1</v>
      </c>
      <c r="AU62" s="69">
        <f t="shared" si="19"/>
        <v>1</v>
      </c>
    </row>
    <row r="63" spans="1:47">
      <c r="A63" s="269">
        <v>66</v>
      </c>
      <c r="B63" s="270">
        <v>61</v>
      </c>
      <c r="C63" s="270"/>
      <c r="D63" s="270">
        <v>3007</v>
      </c>
      <c r="E63" s="304" t="s">
        <v>547</v>
      </c>
      <c r="F63" s="304" t="s">
        <v>15</v>
      </c>
      <c r="G63" s="270">
        <v>1977</v>
      </c>
      <c r="H63" s="304" t="s">
        <v>3431</v>
      </c>
      <c r="I63" s="304" t="s">
        <v>4000</v>
      </c>
      <c r="J63" s="270">
        <v>40</v>
      </c>
      <c r="K63" s="270">
        <v>17</v>
      </c>
      <c r="L63" s="270">
        <v>40</v>
      </c>
      <c r="M63" s="305">
        <v>0.41335648148148146</v>
      </c>
      <c r="N63" s="270">
        <v>0</v>
      </c>
      <c r="O63" s="306">
        <v>0.35416666666666669</v>
      </c>
      <c r="P63" s="306">
        <v>0.66805555555555562</v>
      </c>
      <c r="Q63" s="306">
        <v>0.75347222222222221</v>
      </c>
      <c r="R63" s="306">
        <v>0.60416666666666663</v>
      </c>
      <c r="S63" s="306">
        <v>0.44722222222222219</v>
      </c>
      <c r="T63" s="306">
        <v>0.51944444444444449</v>
      </c>
      <c r="U63" s="306">
        <v>0.65</v>
      </c>
      <c r="V63" s="306">
        <v>0.73611111111111116</v>
      </c>
      <c r="W63" s="306">
        <v>0.4284722222222222</v>
      </c>
      <c r="X63" s="306">
        <v>0.48402777777777778</v>
      </c>
      <c r="Y63" s="306">
        <v>0.68194444444444446</v>
      </c>
      <c r="Z63" s="306">
        <v>0.41111111111111115</v>
      </c>
      <c r="AA63" s="306">
        <v>0.375</v>
      </c>
      <c r="AB63" s="306">
        <v>0.70694444444444438</v>
      </c>
      <c r="AC63" s="306">
        <v>0.3923611111111111</v>
      </c>
      <c r="AD63" s="306">
        <v>0.4993055555555555</v>
      </c>
      <c r="AE63" s="306">
        <v>0.56319444444444444</v>
      </c>
      <c r="AF63" s="306">
        <v>0.76666666666666661</v>
      </c>
      <c r="AG63" s="307">
        <v>0.76736111111111116</v>
      </c>
      <c r="AH63" s="308"/>
      <c r="AJ63" s="69">
        <f>VLOOKUP(AK63,id!$A:$C,3,0)</f>
        <v>405</v>
      </c>
      <c r="AK63" s="69" t="str">
        <f t="shared" si="0"/>
        <v>BowarPiotr1977</v>
      </c>
      <c r="AL63" s="69" t="str">
        <f t="shared" si="16"/>
        <v>Bowar</v>
      </c>
      <c r="AM63" s="69" t="str">
        <f t="shared" si="17"/>
        <v>Piotr</v>
      </c>
      <c r="AN63" s="69" t="str">
        <f t="shared" si="10"/>
        <v>Pekabex</v>
      </c>
      <c r="AO63" s="69">
        <f t="shared" si="11"/>
        <v>1977</v>
      </c>
      <c r="AP63" s="69">
        <f t="shared" si="18"/>
        <v>53.976311810494458</v>
      </c>
      <c r="AQ63" s="69"/>
      <c r="AR63" s="69">
        <f t="shared" si="12"/>
        <v>0.97978383827070625</v>
      </c>
      <c r="AS63" s="69">
        <f t="shared" si="13"/>
        <v>1</v>
      </c>
      <c r="AT63" s="69">
        <f t="shared" si="14"/>
        <v>1</v>
      </c>
      <c r="AU63" s="69">
        <f t="shared" si="19"/>
        <v>1</v>
      </c>
    </row>
    <row r="64" spans="1:47">
      <c r="A64" s="277">
        <v>67</v>
      </c>
      <c r="B64" s="278">
        <v>62</v>
      </c>
      <c r="C64" s="278"/>
      <c r="D64" s="278">
        <v>3131</v>
      </c>
      <c r="E64" s="299" t="s">
        <v>5326</v>
      </c>
      <c r="F64" s="299" t="s">
        <v>5327</v>
      </c>
      <c r="G64" s="278">
        <v>1981</v>
      </c>
      <c r="H64" s="299" t="s">
        <v>3504</v>
      </c>
      <c r="I64" s="299"/>
      <c r="J64" s="278">
        <v>40</v>
      </c>
      <c r="K64" s="278">
        <v>17</v>
      </c>
      <c r="L64" s="278">
        <v>40</v>
      </c>
      <c r="M64" s="300">
        <v>0.41605324074074074</v>
      </c>
      <c r="N64" s="278">
        <v>0</v>
      </c>
      <c r="O64" s="301">
        <v>0.35416666666666669</v>
      </c>
      <c r="P64" s="301">
        <v>0.6791666666666667</v>
      </c>
      <c r="Q64" s="301">
        <v>0.72986111111111107</v>
      </c>
      <c r="R64" s="301">
        <v>0.57638888888888895</v>
      </c>
      <c r="S64" s="301">
        <v>0.45694444444444443</v>
      </c>
      <c r="T64" s="301">
        <v>0.49722222222222223</v>
      </c>
      <c r="U64" s="301">
        <v>0.62291666666666667</v>
      </c>
      <c r="V64" s="301">
        <v>0.74930555555555556</v>
      </c>
      <c r="W64" s="301">
        <v>0.42569444444444443</v>
      </c>
      <c r="X64" s="301">
        <v>0.51180555555555551</v>
      </c>
      <c r="Y64" s="301">
        <v>0.66597222222222219</v>
      </c>
      <c r="Z64" s="301">
        <v>0.70763888888888893</v>
      </c>
      <c r="AA64" s="301">
        <v>0.37777777777777777</v>
      </c>
      <c r="AB64" s="301">
        <v>0.64097222222222217</v>
      </c>
      <c r="AC64" s="301">
        <v>0.3923611111111111</v>
      </c>
      <c r="AD64" s="301">
        <v>0.47916666666666669</v>
      </c>
      <c r="AE64" s="301">
        <v>0.53611111111111109</v>
      </c>
      <c r="AF64" s="301">
        <v>0.76944444444444438</v>
      </c>
      <c r="AG64" s="302">
        <v>0.77013888888888893</v>
      </c>
      <c r="AH64" s="303"/>
      <c r="AJ64" s="69">
        <f>VLOOKUP(AK64,id!$A:$C,3,0)</f>
        <v>406</v>
      </c>
      <c r="AK64" s="69" t="str">
        <f t="shared" si="0"/>
        <v>SielskiKarol1981</v>
      </c>
      <c r="AL64" s="69" t="str">
        <f>PROPER(E64)</f>
        <v>Sielski</v>
      </c>
      <c r="AM64" s="69" t="str">
        <f>PROPER(F64)</f>
        <v>Karol</v>
      </c>
      <c r="AN64" s="69">
        <f t="shared" si="10"/>
        <v>0</v>
      </c>
      <c r="AO64" s="69">
        <f t="shared" si="11"/>
        <v>1981</v>
      </c>
      <c r="AP64" s="69">
        <f t="shared" si="18"/>
        <v>53.62645005146463</v>
      </c>
      <c r="AQ64" s="69"/>
      <c r="AR64" s="69">
        <f t="shared" si="12"/>
        <v>0.99351823517956994</v>
      </c>
      <c r="AS64" s="69">
        <f t="shared" si="13"/>
        <v>1</v>
      </c>
      <c r="AT64" s="69">
        <f t="shared" si="14"/>
        <v>1</v>
      </c>
      <c r="AU64" s="69">
        <f t="shared" si="19"/>
        <v>1</v>
      </c>
    </row>
    <row r="65" spans="1:47">
      <c r="A65" s="269">
        <v>68</v>
      </c>
      <c r="B65" s="270">
        <v>63</v>
      </c>
      <c r="C65" s="270"/>
      <c r="D65" s="270">
        <v>3189</v>
      </c>
      <c r="E65" s="304" t="s">
        <v>5328</v>
      </c>
      <c r="F65" s="304" t="s">
        <v>189</v>
      </c>
      <c r="G65" s="270">
        <v>1981</v>
      </c>
      <c r="H65" s="304" t="s">
        <v>3431</v>
      </c>
      <c r="I65" s="304"/>
      <c r="J65" s="270">
        <v>40</v>
      </c>
      <c r="K65" s="270">
        <v>17</v>
      </c>
      <c r="L65" s="270">
        <v>40</v>
      </c>
      <c r="M65" s="305">
        <v>0.4161111111111111</v>
      </c>
      <c r="N65" s="270">
        <v>0</v>
      </c>
      <c r="O65" s="306">
        <v>0.35416666666666669</v>
      </c>
      <c r="P65" s="306">
        <v>0.67986111111111114</v>
      </c>
      <c r="Q65" s="306">
        <v>0.72986111111111107</v>
      </c>
      <c r="R65" s="306">
        <v>0.57638888888888895</v>
      </c>
      <c r="S65" s="306">
        <v>0.45694444444444443</v>
      </c>
      <c r="T65" s="306">
        <v>0.49791666666666662</v>
      </c>
      <c r="U65" s="306">
        <v>0.62291666666666667</v>
      </c>
      <c r="V65" s="306">
        <v>0.75</v>
      </c>
      <c r="W65" s="306">
        <v>0.42569444444444443</v>
      </c>
      <c r="X65" s="306">
        <v>0.51180555555555551</v>
      </c>
      <c r="Y65" s="306">
        <v>0.66597222222222219</v>
      </c>
      <c r="Z65" s="306">
        <v>0.70763888888888893</v>
      </c>
      <c r="AA65" s="306">
        <v>0.37777777777777777</v>
      </c>
      <c r="AB65" s="306">
        <v>0.64097222222222217</v>
      </c>
      <c r="AC65" s="306">
        <v>0.3923611111111111</v>
      </c>
      <c r="AD65" s="306">
        <v>0.47916666666666669</v>
      </c>
      <c r="AE65" s="306">
        <v>0.54305555555555551</v>
      </c>
      <c r="AF65" s="306">
        <v>0.76944444444444438</v>
      </c>
      <c r="AG65" s="307">
        <v>0.77013888888888893</v>
      </c>
      <c r="AH65" s="308"/>
      <c r="AJ65" s="69">
        <f>VLOOKUP(AK65,id!$A:$C,3,0)</f>
        <v>407</v>
      </c>
      <c r="AK65" s="69" t="str">
        <f t="shared" ref="AK65:AK125" si="20">AL65&amp;AM65&amp;AO65</f>
        <v>SkowronKamil1981</v>
      </c>
      <c r="AL65" s="69" t="str">
        <f t="shared" ref="AL65:AL98" si="21">E65</f>
        <v>Skowron</v>
      </c>
      <c r="AM65" s="69" t="str">
        <f t="shared" ref="AM65:AM98" si="22">F65</f>
        <v>Kamil</v>
      </c>
      <c r="AN65" s="69">
        <f t="shared" si="10"/>
        <v>0</v>
      </c>
      <c r="AO65" s="69">
        <f t="shared" si="11"/>
        <v>1981</v>
      </c>
      <c r="AP65" s="69">
        <f t="shared" si="18"/>
        <v>53.618991989319063</v>
      </c>
      <c r="AQ65" s="69"/>
      <c r="AR65" s="69">
        <f t="shared" si="12"/>
        <v>0.99986092567868268</v>
      </c>
      <c r="AS65" s="69">
        <f t="shared" si="13"/>
        <v>1</v>
      </c>
      <c r="AT65" s="69">
        <f t="shared" si="14"/>
        <v>1</v>
      </c>
      <c r="AU65" s="69">
        <f t="shared" si="19"/>
        <v>1</v>
      </c>
    </row>
    <row r="66" spans="1:47">
      <c r="A66" s="269">
        <v>70</v>
      </c>
      <c r="B66" s="270">
        <v>64</v>
      </c>
      <c r="C66" s="270"/>
      <c r="D66" s="270">
        <v>3149</v>
      </c>
      <c r="E66" s="304" t="s">
        <v>1373</v>
      </c>
      <c r="F66" s="304" t="s">
        <v>33</v>
      </c>
      <c r="G66" s="270">
        <v>1992</v>
      </c>
      <c r="H66" s="304" t="s">
        <v>3492</v>
      </c>
      <c r="I66" s="304"/>
      <c r="J66" s="270">
        <v>38</v>
      </c>
      <c r="K66" s="270">
        <v>16</v>
      </c>
      <c r="L66" s="270">
        <v>38</v>
      </c>
      <c r="M66" s="305">
        <v>0.39796296296296302</v>
      </c>
      <c r="N66" s="270">
        <v>0</v>
      </c>
      <c r="O66" s="306">
        <v>0.35416666666666669</v>
      </c>
      <c r="P66" s="306">
        <v>0.45902777777777781</v>
      </c>
      <c r="Q66" s="306">
        <v>0.3666666666666667</v>
      </c>
      <c r="R66" s="306">
        <v>0.54375000000000007</v>
      </c>
      <c r="S66" s="306">
        <v>0.65972222222222221</v>
      </c>
      <c r="T66" s="306"/>
      <c r="U66" s="306">
        <v>0.48749999999999999</v>
      </c>
      <c r="V66" s="306">
        <v>0.38541666666666669</v>
      </c>
      <c r="W66" s="306">
        <v>0.67986111111111114</v>
      </c>
      <c r="X66" s="306">
        <v>0.6166666666666667</v>
      </c>
      <c r="Y66" s="306">
        <v>0.44861111111111113</v>
      </c>
      <c r="Z66" s="306">
        <v>0.70208333333333339</v>
      </c>
      <c r="AA66" s="306">
        <v>0.7402777777777777</v>
      </c>
      <c r="AB66" s="306">
        <v>0.41736111111111113</v>
      </c>
      <c r="AC66" s="306">
        <v>0.72013888888888899</v>
      </c>
      <c r="AD66" s="306">
        <v>0.63541666666666663</v>
      </c>
      <c r="AE66" s="306">
        <v>0.58263888888888882</v>
      </c>
      <c r="AF66" s="306">
        <v>0.75138888888888899</v>
      </c>
      <c r="AG66" s="307">
        <v>0.75208333333333333</v>
      </c>
      <c r="AH66" s="308"/>
      <c r="AJ66" s="69">
        <f>VLOOKUP(AK66,id!$A:$C,3,0)</f>
        <v>408</v>
      </c>
      <c r="AK66" s="69" t="str">
        <f t="shared" si="20"/>
        <v>SzymkunMarek1992</v>
      </c>
      <c r="AL66" s="69" t="str">
        <f t="shared" si="21"/>
        <v>Szymkun</v>
      </c>
      <c r="AM66" s="69" t="str">
        <f t="shared" si="22"/>
        <v>Marek</v>
      </c>
      <c r="AN66" s="69">
        <f t="shared" si="10"/>
        <v>0</v>
      </c>
      <c r="AO66" s="69">
        <f t="shared" si="11"/>
        <v>1992</v>
      </c>
      <c r="AP66" s="69">
        <f t="shared" si="18"/>
        <v>50.938042389853109</v>
      </c>
      <c r="AQ66" s="69"/>
      <c r="AR66" s="69">
        <f t="shared" si="12"/>
        <v>1.045602605863192</v>
      </c>
      <c r="AS66" s="69">
        <f t="shared" si="13"/>
        <v>0.94117647058823528</v>
      </c>
      <c r="AT66" s="69">
        <f t="shared" si="14"/>
        <v>0.95</v>
      </c>
      <c r="AU66" s="69">
        <f t="shared" si="19"/>
        <v>0.98794828634196963</v>
      </c>
    </row>
    <row r="67" spans="1:47">
      <c r="A67" s="277">
        <v>71</v>
      </c>
      <c r="B67" s="278">
        <v>65</v>
      </c>
      <c r="C67" s="278"/>
      <c r="D67" s="278">
        <v>3150</v>
      </c>
      <c r="E67" s="299" t="s">
        <v>1373</v>
      </c>
      <c r="F67" s="299" t="s">
        <v>140</v>
      </c>
      <c r="G67" s="278">
        <v>1962</v>
      </c>
      <c r="H67" s="299" t="s">
        <v>3431</v>
      </c>
      <c r="I67" s="299" t="s">
        <v>5329</v>
      </c>
      <c r="J67" s="278">
        <v>38</v>
      </c>
      <c r="K67" s="278">
        <v>16</v>
      </c>
      <c r="L67" s="278">
        <v>38</v>
      </c>
      <c r="M67" s="300">
        <v>0.39908564814814818</v>
      </c>
      <c r="N67" s="278">
        <v>0</v>
      </c>
      <c r="O67" s="301">
        <v>0.35416666666666669</v>
      </c>
      <c r="P67" s="301">
        <v>0.4597222222222222</v>
      </c>
      <c r="Q67" s="301">
        <v>0.3666666666666667</v>
      </c>
      <c r="R67" s="301">
        <v>0.54305555555555551</v>
      </c>
      <c r="S67" s="301">
        <v>0.65972222222222221</v>
      </c>
      <c r="T67" s="301"/>
      <c r="U67" s="301">
        <v>0.48819444444444443</v>
      </c>
      <c r="V67" s="301">
        <v>0.38541666666666669</v>
      </c>
      <c r="W67" s="301">
        <v>0.67986111111111114</v>
      </c>
      <c r="X67" s="301">
        <v>0.6166666666666667</v>
      </c>
      <c r="Y67" s="301">
        <v>0.44861111111111113</v>
      </c>
      <c r="Z67" s="301">
        <v>0.70208333333333339</v>
      </c>
      <c r="AA67" s="301">
        <v>0.7402777777777777</v>
      </c>
      <c r="AB67" s="301">
        <v>0.41736111111111113</v>
      </c>
      <c r="AC67" s="301">
        <v>0.72083333333333333</v>
      </c>
      <c r="AD67" s="301">
        <v>0.63541666666666663</v>
      </c>
      <c r="AE67" s="301">
        <v>0.58263888888888882</v>
      </c>
      <c r="AF67" s="301">
        <v>0.75277777777777777</v>
      </c>
      <c r="AG67" s="302">
        <v>0.75277777777777777</v>
      </c>
      <c r="AH67" s="303"/>
      <c r="AJ67" s="69">
        <f>VLOOKUP(AK67,id!$A:$C,3,0)</f>
        <v>409</v>
      </c>
      <c r="AK67" s="69" t="str">
        <f t="shared" si="20"/>
        <v>SzymkunDariusz1962</v>
      </c>
      <c r="AL67" s="69" t="str">
        <f t="shared" si="21"/>
        <v>Szymkun</v>
      </c>
      <c r="AM67" s="69" t="str">
        <f t="shared" si="22"/>
        <v>Dariusz</v>
      </c>
      <c r="AN67" s="69" t="str">
        <f t="shared" ref="AN67:AN98" si="23">I67</f>
        <v>wataha</v>
      </c>
      <c r="AO67" s="69">
        <f t="shared" ref="AO67:AO98" si="24">G67</f>
        <v>1962</v>
      </c>
      <c r="AP67" s="69">
        <f t="shared" si="18"/>
        <v>50.794746368513366</v>
      </c>
      <c r="AQ67" s="69"/>
      <c r="AR67" s="69">
        <f t="shared" si="12"/>
        <v>0.99718685652968309</v>
      </c>
      <c r="AS67" s="69">
        <f t="shared" si="13"/>
        <v>1</v>
      </c>
      <c r="AT67" s="69">
        <f t="shared" si="14"/>
        <v>1</v>
      </c>
      <c r="AU67" s="69">
        <f t="shared" si="19"/>
        <v>1</v>
      </c>
    </row>
    <row r="68" spans="1:47">
      <c r="A68" s="269">
        <v>72</v>
      </c>
      <c r="B68" s="270">
        <v>66</v>
      </c>
      <c r="C68" s="270"/>
      <c r="D68" s="270">
        <v>3140</v>
      </c>
      <c r="E68" s="304" t="s">
        <v>1125</v>
      </c>
      <c r="F68" s="304" t="s">
        <v>147</v>
      </c>
      <c r="G68" s="270">
        <v>1959</v>
      </c>
      <c r="H68" s="304" t="s">
        <v>3610</v>
      </c>
      <c r="I68" s="304"/>
      <c r="J68" s="270">
        <v>38</v>
      </c>
      <c r="K68" s="270">
        <v>16</v>
      </c>
      <c r="L68" s="270">
        <v>38</v>
      </c>
      <c r="M68" s="305">
        <v>0.40047453703703706</v>
      </c>
      <c r="N68" s="270">
        <v>0</v>
      </c>
      <c r="O68" s="306">
        <v>0.35416666666666669</v>
      </c>
      <c r="P68" s="306">
        <v>0.40902777777777777</v>
      </c>
      <c r="Q68" s="306">
        <v>0.4368055555555555</v>
      </c>
      <c r="R68" s="306">
        <v>0.54861111111111105</v>
      </c>
      <c r="S68" s="306">
        <v>0.58472222222222225</v>
      </c>
      <c r="T68" s="306"/>
      <c r="U68" s="306">
        <v>0.51180555555555551</v>
      </c>
      <c r="V68" s="306">
        <v>0.45555555555555555</v>
      </c>
      <c r="W68" s="306">
        <v>0.71805555555555556</v>
      </c>
      <c r="X68" s="306">
        <v>0.67291666666666661</v>
      </c>
      <c r="Y68" s="306">
        <v>0.4236111111111111</v>
      </c>
      <c r="Z68" s="306">
        <v>0.39861111111111108</v>
      </c>
      <c r="AA68" s="306">
        <v>0.7368055555555556</v>
      </c>
      <c r="AB68" s="306">
        <v>0.4916666666666667</v>
      </c>
      <c r="AC68" s="306">
        <v>0.38055555555555554</v>
      </c>
      <c r="AD68" s="306">
        <v>0.69027777777777777</v>
      </c>
      <c r="AE68" s="306">
        <v>0.64166666666666672</v>
      </c>
      <c r="AF68" s="306">
        <v>0.75416666666666676</v>
      </c>
      <c r="AG68" s="307">
        <v>0.75416666666666676</v>
      </c>
      <c r="AH68" s="308"/>
      <c r="AJ68" s="69">
        <f>VLOOKUP(AK68,id!$A:$C,3,0)</f>
        <v>410</v>
      </c>
      <c r="AK68" s="69" t="str">
        <f t="shared" si="20"/>
        <v>SudolskiWojciech1959</v>
      </c>
      <c r="AL68" s="69" t="str">
        <f t="shared" si="21"/>
        <v>Sudolski</v>
      </c>
      <c r="AM68" s="69" t="str">
        <f t="shared" si="22"/>
        <v>Wojciech</v>
      </c>
      <c r="AN68" s="69">
        <f t="shared" si="23"/>
        <v>0</v>
      </c>
      <c r="AO68" s="69">
        <f t="shared" si="24"/>
        <v>1959</v>
      </c>
      <c r="AP68" s="69">
        <f t="shared" si="18"/>
        <v>50.618584709479769</v>
      </c>
      <c r="AQ68" s="69"/>
      <c r="AR68" s="69">
        <f t="shared" ref="AR68:AR99" si="25">M67/M68</f>
        <v>0.99653189214184568</v>
      </c>
      <c r="AS68" s="69">
        <f t="shared" ref="AS68:AS99" si="26">K68/K67</f>
        <v>1</v>
      </c>
      <c r="AT68" s="69">
        <f t="shared" ref="AT68:AT99" si="27">J68/J67</f>
        <v>1</v>
      </c>
      <c r="AU68" s="69">
        <f t="shared" si="19"/>
        <v>1</v>
      </c>
    </row>
    <row r="69" spans="1:47">
      <c r="A69" s="277">
        <v>73</v>
      </c>
      <c r="B69" s="278">
        <v>67</v>
      </c>
      <c r="C69" s="278"/>
      <c r="D69" s="278">
        <v>3126</v>
      </c>
      <c r="E69" s="299" t="s">
        <v>3570</v>
      </c>
      <c r="F69" s="299" t="s">
        <v>55</v>
      </c>
      <c r="G69" s="278">
        <v>1981</v>
      </c>
      <c r="H69" s="299" t="s">
        <v>5330</v>
      </c>
      <c r="I69" s="299" t="s">
        <v>3571</v>
      </c>
      <c r="J69" s="278">
        <v>38</v>
      </c>
      <c r="K69" s="278">
        <v>16</v>
      </c>
      <c r="L69" s="278">
        <v>38</v>
      </c>
      <c r="M69" s="300">
        <v>0.40052083333333338</v>
      </c>
      <c r="N69" s="278">
        <v>0</v>
      </c>
      <c r="O69" s="301">
        <v>0.35416666666666669</v>
      </c>
      <c r="P69" s="301">
        <v>0.52638888888888891</v>
      </c>
      <c r="Q69" s="301">
        <v>0.4368055555555555</v>
      </c>
      <c r="R69" s="301">
        <v>0.57708333333333328</v>
      </c>
      <c r="S69" s="301">
        <v>0.59722222222222221</v>
      </c>
      <c r="T69" s="301"/>
      <c r="U69" s="301">
        <v>0.50694444444444442</v>
      </c>
      <c r="V69" s="301">
        <v>0.45555555555555555</v>
      </c>
      <c r="W69" s="301">
        <v>0.72361111111111109</v>
      </c>
      <c r="X69" s="301">
        <v>0.6743055555555556</v>
      </c>
      <c r="Y69" s="301">
        <v>0.41388888888888892</v>
      </c>
      <c r="Z69" s="301">
        <v>0.39652777777777781</v>
      </c>
      <c r="AA69" s="301">
        <v>0.7402777777777777</v>
      </c>
      <c r="AB69" s="301">
        <v>0.47569444444444442</v>
      </c>
      <c r="AC69" s="301">
        <v>0.37986111111111115</v>
      </c>
      <c r="AD69" s="301">
        <v>0.69027777777777777</v>
      </c>
      <c r="AE69" s="301">
        <v>0.63750000000000007</v>
      </c>
      <c r="AF69" s="301">
        <v>0.75416666666666676</v>
      </c>
      <c r="AG69" s="302">
        <v>0.75416666666666676</v>
      </c>
      <c r="AH69" s="303"/>
      <c r="AJ69" s="69">
        <f>VLOOKUP(AK69,id!$A:$C,3,0)</f>
        <v>411</v>
      </c>
      <c r="AK69" s="69" t="str">
        <f t="shared" si="20"/>
        <v>RoszmanMichał1981</v>
      </c>
      <c r="AL69" s="69" t="str">
        <f t="shared" si="21"/>
        <v>Roszman</v>
      </c>
      <c r="AM69" s="69" t="str">
        <f t="shared" si="22"/>
        <v>Michał</v>
      </c>
      <c r="AN69" s="69" t="str">
        <f t="shared" si="23"/>
        <v>Ślimaki</v>
      </c>
      <c r="AO69" s="69">
        <f t="shared" si="24"/>
        <v>1981</v>
      </c>
      <c r="AP69" s="69">
        <f t="shared" si="18"/>
        <v>50.612733695498029</v>
      </c>
      <c r="AQ69" s="69"/>
      <c r="AR69" s="69">
        <f t="shared" si="25"/>
        <v>0.99988440976737458</v>
      </c>
      <c r="AS69" s="69">
        <f t="shared" si="26"/>
        <v>1</v>
      </c>
      <c r="AT69" s="69">
        <f t="shared" si="27"/>
        <v>1</v>
      </c>
      <c r="AU69" s="69">
        <f t="shared" si="19"/>
        <v>1</v>
      </c>
    </row>
    <row r="70" spans="1:47">
      <c r="A70" s="269">
        <v>74</v>
      </c>
      <c r="B70" s="270">
        <v>68</v>
      </c>
      <c r="C70" s="270"/>
      <c r="D70" s="270">
        <v>3129</v>
      </c>
      <c r="E70" s="304" t="s">
        <v>535</v>
      </c>
      <c r="F70" s="304" t="s">
        <v>22</v>
      </c>
      <c r="G70" s="270">
        <v>1955</v>
      </c>
      <c r="H70" s="304" t="s">
        <v>3609</v>
      </c>
      <c r="I70" s="304"/>
      <c r="J70" s="270">
        <v>38</v>
      </c>
      <c r="K70" s="270">
        <v>16</v>
      </c>
      <c r="L70" s="270">
        <v>38</v>
      </c>
      <c r="M70" s="305">
        <v>0.40082175925925928</v>
      </c>
      <c r="N70" s="270">
        <v>0</v>
      </c>
      <c r="O70" s="306">
        <v>0.35416666666666669</v>
      </c>
      <c r="P70" s="306">
        <v>0.40902777777777777</v>
      </c>
      <c r="Q70" s="306">
        <v>0.4368055555555555</v>
      </c>
      <c r="R70" s="306">
        <v>0.54861111111111105</v>
      </c>
      <c r="S70" s="306">
        <v>0.5854166666666667</v>
      </c>
      <c r="T70" s="306"/>
      <c r="U70" s="306">
        <v>0.51180555555555551</v>
      </c>
      <c r="V70" s="306">
        <v>0.4548611111111111</v>
      </c>
      <c r="W70" s="306">
        <v>0.71875</v>
      </c>
      <c r="X70" s="306">
        <v>0.67361111111111116</v>
      </c>
      <c r="Y70" s="306">
        <v>0.4236111111111111</v>
      </c>
      <c r="Z70" s="306">
        <v>0.39861111111111108</v>
      </c>
      <c r="AA70" s="306">
        <v>0.7368055555555556</v>
      </c>
      <c r="AB70" s="306">
        <v>0.48888888888888887</v>
      </c>
      <c r="AC70" s="306">
        <v>0.38055555555555554</v>
      </c>
      <c r="AD70" s="306">
        <v>0.69027777777777777</v>
      </c>
      <c r="AE70" s="306">
        <v>0.64166666666666672</v>
      </c>
      <c r="AF70" s="306">
        <v>0.75416666666666676</v>
      </c>
      <c r="AG70" s="307">
        <v>0.75486111111111109</v>
      </c>
      <c r="AH70" s="308"/>
      <c r="AJ70" s="69">
        <f>VLOOKUP(AK70,id!$A:$C,3,0)</f>
        <v>412</v>
      </c>
      <c r="AK70" s="69" t="str">
        <f t="shared" si="20"/>
        <v>SawickiKrzysztof1955</v>
      </c>
      <c r="AL70" s="69" t="str">
        <f t="shared" si="21"/>
        <v>Sawicki</v>
      </c>
      <c r="AM70" s="69" t="str">
        <f t="shared" si="22"/>
        <v>Krzysztof</v>
      </c>
      <c r="AN70" s="69">
        <f t="shared" si="23"/>
        <v>0</v>
      </c>
      <c r="AO70" s="69">
        <f t="shared" si="24"/>
        <v>1955</v>
      </c>
      <c r="AP70" s="69">
        <f t="shared" si="18"/>
        <v>50.574735050466614</v>
      </c>
      <c r="AQ70" s="69"/>
      <c r="AR70" s="69">
        <f t="shared" si="25"/>
        <v>0.99924922757067369</v>
      </c>
      <c r="AS70" s="69">
        <f t="shared" si="26"/>
        <v>1</v>
      </c>
      <c r="AT70" s="69">
        <f t="shared" si="27"/>
        <v>1</v>
      </c>
      <c r="AU70" s="69">
        <f t="shared" si="19"/>
        <v>1</v>
      </c>
    </row>
    <row r="71" spans="1:47">
      <c r="A71" s="277">
        <v>75</v>
      </c>
      <c r="B71" s="278">
        <v>69</v>
      </c>
      <c r="C71" s="278"/>
      <c r="D71" s="278">
        <v>3153</v>
      </c>
      <c r="E71" s="299" t="s">
        <v>3611</v>
      </c>
      <c r="F71" s="299" t="s">
        <v>59</v>
      </c>
      <c r="G71" s="278">
        <v>1990</v>
      </c>
      <c r="H71" s="299" t="s">
        <v>4784</v>
      </c>
      <c r="I71" s="299"/>
      <c r="J71" s="278">
        <v>38</v>
      </c>
      <c r="K71" s="278">
        <v>16</v>
      </c>
      <c r="L71" s="278">
        <v>38</v>
      </c>
      <c r="M71" s="300">
        <v>0.40086805555555555</v>
      </c>
      <c r="N71" s="278">
        <v>0</v>
      </c>
      <c r="O71" s="301">
        <v>0.35416666666666669</v>
      </c>
      <c r="P71" s="301">
        <v>0.40902777777777777</v>
      </c>
      <c r="Q71" s="301">
        <v>0.4368055555555555</v>
      </c>
      <c r="R71" s="301">
        <v>0.54861111111111105</v>
      </c>
      <c r="S71" s="301">
        <v>0.58472222222222225</v>
      </c>
      <c r="T71" s="301"/>
      <c r="U71" s="301">
        <v>0.51111111111111118</v>
      </c>
      <c r="V71" s="301">
        <v>0.4548611111111111</v>
      </c>
      <c r="W71" s="301">
        <v>0.71875</v>
      </c>
      <c r="X71" s="301">
        <v>0.67291666666666661</v>
      </c>
      <c r="Y71" s="301">
        <v>0.4236111111111111</v>
      </c>
      <c r="Z71" s="301">
        <v>0.39861111111111108</v>
      </c>
      <c r="AA71" s="301">
        <v>0.73749999999999993</v>
      </c>
      <c r="AB71" s="301">
        <v>0.4909722222222222</v>
      </c>
      <c r="AC71" s="301">
        <v>0.38055555555555554</v>
      </c>
      <c r="AD71" s="301">
        <v>0.69027777777777777</v>
      </c>
      <c r="AE71" s="301">
        <v>0.64097222222222217</v>
      </c>
      <c r="AF71" s="301">
        <v>0.75416666666666676</v>
      </c>
      <c r="AG71" s="302">
        <v>0.75486111111111109</v>
      </c>
      <c r="AH71" s="303"/>
      <c r="AJ71" s="69">
        <f>VLOOKUP(AK71,id!$A:$C,3,0)</f>
        <v>413</v>
      </c>
      <c r="AK71" s="69" t="str">
        <f t="shared" si="20"/>
        <v>ŚwitońŁukasz1990</v>
      </c>
      <c r="AL71" s="69" t="str">
        <f t="shared" si="21"/>
        <v>Świtoń</v>
      </c>
      <c r="AM71" s="69" t="str">
        <f t="shared" si="22"/>
        <v>Łukasz</v>
      </c>
      <c r="AN71" s="69">
        <f t="shared" si="23"/>
        <v>0</v>
      </c>
      <c r="AO71" s="69">
        <f t="shared" si="24"/>
        <v>1990</v>
      </c>
      <c r="AP71" s="69">
        <f t="shared" si="18"/>
        <v>50.568894168693788</v>
      </c>
      <c r="AQ71" s="69"/>
      <c r="AR71" s="69">
        <f t="shared" si="25"/>
        <v>0.99988450988884081</v>
      </c>
      <c r="AS71" s="69">
        <f t="shared" si="26"/>
        <v>1</v>
      </c>
      <c r="AT71" s="69">
        <f t="shared" si="27"/>
        <v>1</v>
      </c>
      <c r="AU71" s="69">
        <f t="shared" si="19"/>
        <v>1</v>
      </c>
    </row>
    <row r="72" spans="1:47">
      <c r="A72" s="269">
        <v>76</v>
      </c>
      <c r="B72" s="270">
        <v>70</v>
      </c>
      <c r="C72" s="270"/>
      <c r="D72" s="270">
        <v>3139</v>
      </c>
      <c r="E72" s="304" t="s">
        <v>371</v>
      </c>
      <c r="F72" s="304" t="s">
        <v>86</v>
      </c>
      <c r="G72" s="270">
        <v>1980</v>
      </c>
      <c r="H72" s="304" t="s">
        <v>3492</v>
      </c>
      <c r="I72" s="304" t="s">
        <v>3571</v>
      </c>
      <c r="J72" s="270">
        <v>38</v>
      </c>
      <c r="K72" s="270">
        <v>16</v>
      </c>
      <c r="L72" s="270">
        <v>38</v>
      </c>
      <c r="M72" s="305">
        <v>0.40091435185185187</v>
      </c>
      <c r="N72" s="270">
        <v>0</v>
      </c>
      <c r="O72" s="306">
        <v>0.35416666666666669</v>
      </c>
      <c r="P72" s="306">
        <v>0.52708333333333335</v>
      </c>
      <c r="Q72" s="306">
        <v>0.4368055555555555</v>
      </c>
      <c r="R72" s="306">
        <v>0.57708333333333328</v>
      </c>
      <c r="S72" s="306">
        <v>0.59722222222222221</v>
      </c>
      <c r="T72" s="306"/>
      <c r="U72" s="306">
        <v>0.50763888888888886</v>
      </c>
      <c r="V72" s="306">
        <v>0.45555555555555555</v>
      </c>
      <c r="W72" s="306">
        <v>0.72430555555555554</v>
      </c>
      <c r="X72" s="306">
        <v>0.6743055555555556</v>
      </c>
      <c r="Y72" s="306">
        <v>0.4145833333333333</v>
      </c>
      <c r="Z72" s="306">
        <v>0.39652777777777781</v>
      </c>
      <c r="AA72" s="306">
        <v>0.74097222222222225</v>
      </c>
      <c r="AB72" s="306">
        <v>0.47569444444444442</v>
      </c>
      <c r="AC72" s="306">
        <v>0.37986111111111115</v>
      </c>
      <c r="AD72" s="306">
        <v>0.69027777777777777</v>
      </c>
      <c r="AE72" s="306">
        <v>0.63750000000000007</v>
      </c>
      <c r="AF72" s="306">
        <v>0.75416666666666676</v>
      </c>
      <c r="AG72" s="307">
        <v>0.75486111111111109</v>
      </c>
      <c r="AH72" s="308"/>
      <c r="AJ72" s="69">
        <f>VLOOKUP(AK72,id!$A:$C,3,0)</f>
        <v>414</v>
      </c>
      <c r="AK72" s="69" t="str">
        <f t="shared" si="20"/>
        <v>StępieńJarosław1980</v>
      </c>
      <c r="AL72" s="69" t="str">
        <f t="shared" si="21"/>
        <v>Stępień</v>
      </c>
      <c r="AM72" s="69" t="str">
        <f t="shared" si="22"/>
        <v>Jarosław</v>
      </c>
      <c r="AN72" s="69" t="str">
        <f t="shared" si="23"/>
        <v>Ślimaki</v>
      </c>
      <c r="AO72" s="69">
        <f t="shared" si="24"/>
        <v>1980</v>
      </c>
      <c r="AP72" s="69">
        <f t="shared" si="18"/>
        <v>50.56305463589333</v>
      </c>
      <c r="AQ72" s="69"/>
      <c r="AR72" s="69">
        <f t="shared" si="25"/>
        <v>0.99988452322526622</v>
      </c>
      <c r="AS72" s="69">
        <f t="shared" si="26"/>
        <v>1</v>
      </c>
      <c r="AT72" s="69">
        <f t="shared" si="27"/>
        <v>1</v>
      </c>
      <c r="AU72" s="69">
        <f t="shared" si="19"/>
        <v>1</v>
      </c>
    </row>
    <row r="73" spans="1:47">
      <c r="A73" s="277">
        <v>77</v>
      </c>
      <c r="B73" s="278">
        <v>71</v>
      </c>
      <c r="C73" s="278"/>
      <c r="D73" s="278">
        <v>3050</v>
      </c>
      <c r="E73" s="299" t="s">
        <v>439</v>
      </c>
      <c r="F73" s="299" t="s">
        <v>85</v>
      </c>
      <c r="G73" s="278">
        <v>1955</v>
      </c>
      <c r="H73" s="299" t="s">
        <v>3610</v>
      </c>
      <c r="I73" s="299"/>
      <c r="J73" s="278">
        <v>38</v>
      </c>
      <c r="K73" s="278">
        <v>16</v>
      </c>
      <c r="L73" s="278">
        <v>38</v>
      </c>
      <c r="M73" s="300">
        <v>0.40097222222222223</v>
      </c>
      <c r="N73" s="278">
        <v>0</v>
      </c>
      <c r="O73" s="301">
        <v>0.35416666666666669</v>
      </c>
      <c r="P73" s="301">
        <v>0.40902777777777777</v>
      </c>
      <c r="Q73" s="301">
        <v>0.4368055555555555</v>
      </c>
      <c r="R73" s="301">
        <v>0.54861111111111105</v>
      </c>
      <c r="S73" s="301">
        <v>0.5854166666666667</v>
      </c>
      <c r="T73" s="301"/>
      <c r="U73" s="301">
        <v>0.51180555555555551</v>
      </c>
      <c r="V73" s="301">
        <v>0.4548611111111111</v>
      </c>
      <c r="W73" s="301">
        <v>0.71875</v>
      </c>
      <c r="X73" s="301">
        <v>0.67361111111111116</v>
      </c>
      <c r="Y73" s="301">
        <v>0.4236111111111111</v>
      </c>
      <c r="Z73" s="301">
        <v>0.39861111111111108</v>
      </c>
      <c r="AA73" s="301">
        <v>0.73749999999999993</v>
      </c>
      <c r="AB73" s="301">
        <v>0.48958333333333331</v>
      </c>
      <c r="AC73" s="301">
        <v>0.38055555555555554</v>
      </c>
      <c r="AD73" s="301">
        <v>0.69027777777777777</v>
      </c>
      <c r="AE73" s="301">
        <v>0.64166666666666672</v>
      </c>
      <c r="AF73" s="301">
        <v>0.75416666666666676</v>
      </c>
      <c r="AG73" s="302">
        <v>0.75486111111111109</v>
      </c>
      <c r="AH73" s="303"/>
      <c r="AJ73" s="69">
        <f>VLOOKUP(AK73,id!$A:$C,3,0)</f>
        <v>415</v>
      </c>
      <c r="AK73" s="69" t="str">
        <f t="shared" si="20"/>
        <v>KałkaTadeusz1955</v>
      </c>
      <c r="AL73" s="69" t="str">
        <f t="shared" si="21"/>
        <v>Kałka</v>
      </c>
      <c r="AM73" s="69" t="str">
        <f t="shared" si="22"/>
        <v>Tadeusz</v>
      </c>
      <c r="AN73" s="69">
        <f t="shared" si="23"/>
        <v>0</v>
      </c>
      <c r="AO73" s="69">
        <f t="shared" si="24"/>
        <v>1955</v>
      </c>
      <c r="AP73" s="69">
        <f t="shared" si="18"/>
        <v>50.555757116173332</v>
      </c>
      <c r="AQ73" s="69"/>
      <c r="AR73" s="69">
        <f t="shared" si="25"/>
        <v>0.99985567486433435</v>
      </c>
      <c r="AS73" s="69">
        <f t="shared" si="26"/>
        <v>1</v>
      </c>
      <c r="AT73" s="69">
        <f t="shared" si="27"/>
        <v>1</v>
      </c>
      <c r="AU73" s="69">
        <f t="shared" si="19"/>
        <v>1</v>
      </c>
    </row>
    <row r="74" spans="1:47">
      <c r="A74" s="269">
        <v>78</v>
      </c>
      <c r="B74" s="270">
        <v>72</v>
      </c>
      <c r="C74" s="270"/>
      <c r="D74" s="270">
        <v>3138</v>
      </c>
      <c r="E74" s="304" t="s">
        <v>1127</v>
      </c>
      <c r="F74" s="304" t="s">
        <v>277</v>
      </c>
      <c r="G74" s="270">
        <v>1980</v>
      </c>
      <c r="H74" s="304" t="s">
        <v>3987</v>
      </c>
      <c r="I74" s="304"/>
      <c r="J74" s="270">
        <v>38</v>
      </c>
      <c r="K74" s="270">
        <v>16</v>
      </c>
      <c r="L74" s="270">
        <v>38</v>
      </c>
      <c r="M74" s="305">
        <v>0.40103009259259265</v>
      </c>
      <c r="N74" s="270">
        <v>0</v>
      </c>
      <c r="O74" s="306">
        <v>0.35416666666666669</v>
      </c>
      <c r="P74" s="306">
        <v>0.40902777777777777</v>
      </c>
      <c r="Q74" s="306">
        <v>0.4368055555555555</v>
      </c>
      <c r="R74" s="306">
        <v>0.54861111111111105</v>
      </c>
      <c r="S74" s="306">
        <v>0.58472222222222225</v>
      </c>
      <c r="T74" s="306"/>
      <c r="U74" s="306">
        <v>0.51111111111111118</v>
      </c>
      <c r="V74" s="306">
        <v>0.45555555555555555</v>
      </c>
      <c r="W74" s="306">
        <v>0.71875</v>
      </c>
      <c r="X74" s="306">
        <v>0.67361111111111116</v>
      </c>
      <c r="Y74" s="306">
        <v>0.42291666666666666</v>
      </c>
      <c r="Z74" s="306">
        <v>0.39861111111111108</v>
      </c>
      <c r="AA74" s="306">
        <v>0.73749999999999993</v>
      </c>
      <c r="AB74" s="306">
        <v>0.4916666666666667</v>
      </c>
      <c r="AC74" s="306">
        <v>0.38055555555555554</v>
      </c>
      <c r="AD74" s="306">
        <v>0.69027777777777777</v>
      </c>
      <c r="AE74" s="306">
        <v>0.64166666666666672</v>
      </c>
      <c r="AF74" s="306">
        <v>0.75416666666666676</v>
      </c>
      <c r="AG74" s="307">
        <v>0.75486111111111109</v>
      </c>
      <c r="AH74" s="308"/>
      <c r="AJ74" s="69">
        <f>VLOOKUP(AK74,id!$A:$C,3,0)</f>
        <v>416</v>
      </c>
      <c r="AK74" s="69" t="str">
        <f t="shared" si="20"/>
        <v>SpruttaDamian1980</v>
      </c>
      <c r="AL74" s="69" t="str">
        <f t="shared" si="21"/>
        <v>Sprutta</v>
      </c>
      <c r="AM74" s="69" t="str">
        <f t="shared" si="22"/>
        <v>Damian</v>
      </c>
      <c r="AN74" s="69">
        <f t="shared" si="23"/>
        <v>0</v>
      </c>
      <c r="AO74" s="69">
        <f t="shared" si="24"/>
        <v>1980</v>
      </c>
      <c r="AP74" s="69">
        <f t="shared" si="18"/>
        <v>50.548461702580411</v>
      </c>
      <c r="AQ74" s="69"/>
      <c r="AR74" s="69">
        <f t="shared" si="25"/>
        <v>0.99985569569107324</v>
      </c>
      <c r="AS74" s="69">
        <f t="shared" si="26"/>
        <v>1</v>
      </c>
      <c r="AT74" s="69">
        <f t="shared" si="27"/>
        <v>1</v>
      </c>
      <c r="AU74" s="69">
        <f t="shared" si="19"/>
        <v>1</v>
      </c>
    </row>
    <row r="75" spans="1:47">
      <c r="A75" s="277">
        <v>79</v>
      </c>
      <c r="B75" s="278">
        <v>73</v>
      </c>
      <c r="C75" s="278"/>
      <c r="D75" s="278">
        <v>3144</v>
      </c>
      <c r="E75" s="299" t="s">
        <v>1129</v>
      </c>
      <c r="F75" s="299" t="s">
        <v>66</v>
      </c>
      <c r="G75" s="278">
        <v>1964</v>
      </c>
      <c r="H75" s="299" t="s">
        <v>3610</v>
      </c>
      <c r="I75" s="299"/>
      <c r="J75" s="278">
        <v>38</v>
      </c>
      <c r="K75" s="278">
        <v>16</v>
      </c>
      <c r="L75" s="278">
        <v>38</v>
      </c>
      <c r="M75" s="300">
        <v>0.40462962962962962</v>
      </c>
      <c r="N75" s="278">
        <v>0</v>
      </c>
      <c r="O75" s="301">
        <v>0.35416666666666669</v>
      </c>
      <c r="P75" s="301">
        <v>0.40902777777777777</v>
      </c>
      <c r="Q75" s="301">
        <v>0.4368055555555555</v>
      </c>
      <c r="R75" s="301">
        <v>0.54861111111111105</v>
      </c>
      <c r="S75" s="301">
        <v>0.58472222222222225</v>
      </c>
      <c r="T75" s="301"/>
      <c r="U75" s="301">
        <v>0.51111111111111118</v>
      </c>
      <c r="V75" s="301">
        <v>0.4548611111111111</v>
      </c>
      <c r="W75" s="301">
        <v>0.71805555555555556</v>
      </c>
      <c r="X75" s="301">
        <v>0.67291666666666661</v>
      </c>
      <c r="Y75" s="301">
        <v>0.4236111111111111</v>
      </c>
      <c r="Z75" s="301">
        <v>0.39861111111111108</v>
      </c>
      <c r="AA75" s="301">
        <v>0.7368055555555556</v>
      </c>
      <c r="AB75" s="301">
        <v>0.4916666666666667</v>
      </c>
      <c r="AC75" s="301">
        <v>0.38055555555555554</v>
      </c>
      <c r="AD75" s="301">
        <v>0.69027777777777777</v>
      </c>
      <c r="AE75" s="301">
        <v>0.64166666666666672</v>
      </c>
      <c r="AF75" s="301">
        <v>0.7583333333333333</v>
      </c>
      <c r="AG75" s="302">
        <v>0.7583333333333333</v>
      </c>
      <c r="AH75" s="303"/>
      <c r="AJ75" s="69">
        <f>VLOOKUP(AK75,id!$A:$C,3,0)</f>
        <v>417</v>
      </c>
      <c r="AK75" s="69" t="str">
        <f t="shared" si="20"/>
        <v>SzkudlarzMaciej1964</v>
      </c>
      <c r="AL75" s="69" t="str">
        <f t="shared" si="21"/>
        <v>Szkudlarz</v>
      </c>
      <c r="AM75" s="69" t="str">
        <f t="shared" si="22"/>
        <v>Maciej</v>
      </c>
      <c r="AN75" s="69">
        <f t="shared" si="23"/>
        <v>0</v>
      </c>
      <c r="AO75" s="69">
        <f t="shared" si="24"/>
        <v>1964</v>
      </c>
      <c r="AP75" s="69">
        <f t="shared" si="18"/>
        <v>50.098788602194197</v>
      </c>
      <c r="AQ75" s="69"/>
      <c r="AR75" s="69">
        <f t="shared" si="25"/>
        <v>0.99110411899313522</v>
      </c>
      <c r="AS75" s="69">
        <f t="shared" si="26"/>
        <v>1</v>
      </c>
      <c r="AT75" s="69">
        <f t="shared" si="27"/>
        <v>1</v>
      </c>
      <c r="AU75" s="69">
        <f t="shared" si="19"/>
        <v>1</v>
      </c>
    </row>
    <row r="76" spans="1:47">
      <c r="A76" s="269">
        <v>80</v>
      </c>
      <c r="B76" s="270">
        <v>74</v>
      </c>
      <c r="C76" s="270"/>
      <c r="D76" s="270">
        <v>3054</v>
      </c>
      <c r="E76" s="304" t="s">
        <v>4259</v>
      </c>
      <c r="F76" s="304" t="s">
        <v>22</v>
      </c>
      <c r="G76" s="270">
        <v>1978</v>
      </c>
      <c r="H76" s="304" t="s">
        <v>4257</v>
      </c>
      <c r="I76" s="304"/>
      <c r="J76" s="270">
        <v>37</v>
      </c>
      <c r="K76" s="270">
        <v>15</v>
      </c>
      <c r="L76" s="270">
        <v>37</v>
      </c>
      <c r="M76" s="305">
        <v>0.39711805555555557</v>
      </c>
      <c r="N76" s="270">
        <v>0</v>
      </c>
      <c r="O76" s="306">
        <v>0.35416666666666669</v>
      </c>
      <c r="P76" s="306">
        <v>0.46458333333333335</v>
      </c>
      <c r="Q76" s="306">
        <v>0.73541666666666661</v>
      </c>
      <c r="R76" s="306">
        <v>0.53402777777777777</v>
      </c>
      <c r="S76" s="306"/>
      <c r="T76" s="306"/>
      <c r="U76" s="306">
        <v>0.49791666666666662</v>
      </c>
      <c r="V76" s="306">
        <v>0.3833333333333333</v>
      </c>
      <c r="W76" s="306">
        <v>0.6381944444444444</v>
      </c>
      <c r="X76" s="306">
        <v>0.59513888888888888</v>
      </c>
      <c r="Y76" s="306">
        <v>0.45208333333333334</v>
      </c>
      <c r="Z76" s="306">
        <v>0.66597222222222219</v>
      </c>
      <c r="AA76" s="306">
        <v>0.70972222222222225</v>
      </c>
      <c r="AB76" s="306">
        <v>0.41111111111111115</v>
      </c>
      <c r="AC76" s="306">
        <v>0.69027777777777777</v>
      </c>
      <c r="AD76" s="306">
        <v>0.60833333333333328</v>
      </c>
      <c r="AE76" s="306">
        <v>0.57013888888888886</v>
      </c>
      <c r="AF76" s="306">
        <v>0.75069444444444444</v>
      </c>
      <c r="AG76" s="307">
        <v>0.75069444444444444</v>
      </c>
      <c r="AH76" s="308"/>
      <c r="AJ76" s="69">
        <f>VLOOKUP(AK76,id!$A:$C,3,0)</f>
        <v>230</v>
      </c>
      <c r="AK76" s="69" t="str">
        <f t="shared" si="20"/>
        <v>KletkiewiczKrzysztof1978</v>
      </c>
      <c r="AL76" s="69" t="str">
        <f t="shared" si="21"/>
        <v>Kletkiewicz</v>
      </c>
      <c r="AM76" s="69" t="str">
        <f t="shared" si="22"/>
        <v>Krzysztof</v>
      </c>
      <c r="AN76" s="69">
        <f t="shared" si="23"/>
        <v>0</v>
      </c>
      <c r="AO76" s="69">
        <f t="shared" si="24"/>
        <v>1978</v>
      </c>
      <c r="AP76" s="69">
        <f t="shared" si="18"/>
        <v>48.780399428452249</v>
      </c>
      <c r="AQ76" s="69"/>
      <c r="AR76" s="69">
        <f t="shared" si="25"/>
        <v>1.0189152166943545</v>
      </c>
      <c r="AS76" s="69">
        <f t="shared" si="26"/>
        <v>0.9375</v>
      </c>
      <c r="AT76" s="69">
        <f t="shared" si="27"/>
        <v>0.97368421052631582</v>
      </c>
      <c r="AU76" s="69">
        <f t="shared" si="19"/>
        <v>0.98717524291740988</v>
      </c>
    </row>
    <row r="77" spans="1:47">
      <c r="A77" s="277">
        <v>81</v>
      </c>
      <c r="B77" s="278">
        <v>75</v>
      </c>
      <c r="C77" s="278"/>
      <c r="D77" s="278">
        <v>3072</v>
      </c>
      <c r="E77" s="299" t="s">
        <v>3935</v>
      </c>
      <c r="F77" s="299" t="s">
        <v>205</v>
      </c>
      <c r="G77" s="278">
        <v>1980</v>
      </c>
      <c r="H77" s="299" t="s">
        <v>5331</v>
      </c>
      <c r="I77" s="299" t="s">
        <v>4257</v>
      </c>
      <c r="J77" s="278">
        <v>37</v>
      </c>
      <c r="K77" s="278">
        <v>15</v>
      </c>
      <c r="L77" s="278">
        <v>37</v>
      </c>
      <c r="M77" s="300">
        <v>0.39718750000000003</v>
      </c>
      <c r="N77" s="278">
        <v>0</v>
      </c>
      <c r="O77" s="301">
        <v>0.35416666666666669</v>
      </c>
      <c r="P77" s="301">
        <v>0.46458333333333335</v>
      </c>
      <c r="Q77" s="301">
        <v>0.73541666666666661</v>
      </c>
      <c r="R77" s="301">
        <v>0.53402777777777777</v>
      </c>
      <c r="S77" s="301"/>
      <c r="T77" s="301"/>
      <c r="U77" s="301">
        <v>0.49791666666666662</v>
      </c>
      <c r="V77" s="301">
        <v>0.3833333333333333</v>
      </c>
      <c r="W77" s="301">
        <v>0.6381944444444444</v>
      </c>
      <c r="X77" s="301">
        <v>0.59513888888888888</v>
      </c>
      <c r="Y77" s="301">
        <v>0.45277777777777778</v>
      </c>
      <c r="Z77" s="301">
        <v>0.66666666666666663</v>
      </c>
      <c r="AA77" s="301">
        <v>0.70972222222222225</v>
      </c>
      <c r="AB77" s="301">
        <v>0.41111111111111115</v>
      </c>
      <c r="AC77" s="301">
        <v>0.69027777777777777</v>
      </c>
      <c r="AD77" s="301">
        <v>0.60902777777777783</v>
      </c>
      <c r="AE77" s="301">
        <v>0.57013888888888886</v>
      </c>
      <c r="AF77" s="301">
        <v>0.75069444444444444</v>
      </c>
      <c r="AG77" s="302">
        <v>0.75069444444444444</v>
      </c>
      <c r="AH77" s="303"/>
      <c r="AJ77" s="69">
        <f>VLOOKUP(AK77,id!$A:$C,3,0)</f>
        <v>418</v>
      </c>
      <c r="AK77" s="69" t="str">
        <f t="shared" si="20"/>
        <v>KuczyńskiJerzy1980</v>
      </c>
      <c r="AL77" s="69" t="str">
        <f t="shared" si="21"/>
        <v>Kuczyński</v>
      </c>
      <c r="AM77" s="69" t="str">
        <f t="shared" si="22"/>
        <v>Jerzy</v>
      </c>
      <c r="AN77" s="69" t="str">
        <f t="shared" si="23"/>
        <v>Lipno</v>
      </c>
      <c r="AO77" s="69">
        <f t="shared" si="24"/>
        <v>1980</v>
      </c>
      <c r="AP77" s="69">
        <f t="shared" si="18"/>
        <v>48.771870641070755</v>
      </c>
      <c r="AQ77" s="69"/>
      <c r="AR77" s="69">
        <f t="shared" si="25"/>
        <v>0.99982515954191797</v>
      </c>
      <c r="AS77" s="69">
        <f t="shared" si="26"/>
        <v>1</v>
      </c>
      <c r="AT77" s="69">
        <f t="shared" si="27"/>
        <v>1</v>
      </c>
      <c r="AU77" s="69">
        <f t="shared" si="19"/>
        <v>1</v>
      </c>
    </row>
    <row r="78" spans="1:47">
      <c r="A78" s="269">
        <v>82</v>
      </c>
      <c r="B78" s="270">
        <v>76</v>
      </c>
      <c r="C78" s="270"/>
      <c r="D78" s="270">
        <v>3036</v>
      </c>
      <c r="E78" s="304" t="s">
        <v>552</v>
      </c>
      <c r="F78" s="304" t="s">
        <v>539</v>
      </c>
      <c r="G78" s="270">
        <v>1992</v>
      </c>
      <c r="H78" s="304" t="s">
        <v>3431</v>
      </c>
      <c r="I78" s="304" t="s">
        <v>3562</v>
      </c>
      <c r="J78" s="270">
        <v>37</v>
      </c>
      <c r="K78" s="270">
        <v>15</v>
      </c>
      <c r="L78" s="270">
        <v>37</v>
      </c>
      <c r="M78" s="305">
        <v>0.39814814814814814</v>
      </c>
      <c r="N78" s="270">
        <v>0</v>
      </c>
      <c r="O78" s="306">
        <v>0.35416666666666669</v>
      </c>
      <c r="P78" s="306">
        <v>0.65069444444444446</v>
      </c>
      <c r="Q78" s="306"/>
      <c r="R78" s="306">
        <v>0.47500000000000003</v>
      </c>
      <c r="S78" s="306">
        <v>0.62361111111111112</v>
      </c>
      <c r="T78" s="306"/>
      <c r="U78" s="306">
        <v>0.45</v>
      </c>
      <c r="V78" s="306">
        <v>0.38611111111111113</v>
      </c>
      <c r="W78" s="306">
        <v>0.60486111111111118</v>
      </c>
      <c r="X78" s="306">
        <v>0.55555555555555558</v>
      </c>
      <c r="Y78" s="306">
        <v>0.6777777777777777</v>
      </c>
      <c r="Z78" s="306">
        <v>0.70277777777777783</v>
      </c>
      <c r="AA78" s="306">
        <v>0.73611111111111116</v>
      </c>
      <c r="AB78" s="306">
        <v>0.40972222222222227</v>
      </c>
      <c r="AC78" s="306">
        <v>0.71666666666666667</v>
      </c>
      <c r="AD78" s="306">
        <v>0.58263888888888882</v>
      </c>
      <c r="AE78" s="306">
        <v>0.52430555555555558</v>
      </c>
      <c r="AF78" s="306">
        <v>0.75208333333333333</v>
      </c>
      <c r="AG78" s="307">
        <v>0.75208333333333333</v>
      </c>
      <c r="AH78" s="308"/>
      <c r="AJ78" s="69">
        <f>VLOOKUP(AK78,id!$A:$C,3,0)</f>
        <v>419</v>
      </c>
      <c r="AK78" s="69" t="str">
        <f t="shared" si="20"/>
        <v>GrodeckiFilip1992</v>
      </c>
      <c r="AL78" s="69" t="str">
        <f t="shared" si="21"/>
        <v>Grodecki</v>
      </c>
      <c r="AM78" s="69" t="str">
        <f t="shared" si="22"/>
        <v>Filip</v>
      </c>
      <c r="AN78" s="69" t="str">
        <f t="shared" si="23"/>
        <v>Gryź Poduchę</v>
      </c>
      <c r="AO78" s="69">
        <f t="shared" si="24"/>
        <v>1992</v>
      </c>
      <c r="AP78" s="69">
        <f t="shared" si="18"/>
        <v>48.654194325279803</v>
      </c>
      <c r="AQ78" s="69"/>
      <c r="AR78" s="69">
        <f t="shared" si="25"/>
        <v>0.99758720930232569</v>
      </c>
      <c r="AS78" s="69">
        <f t="shared" si="26"/>
        <v>1</v>
      </c>
      <c r="AT78" s="69">
        <f t="shared" si="27"/>
        <v>1</v>
      </c>
      <c r="AU78" s="69">
        <f t="shared" si="19"/>
        <v>1</v>
      </c>
    </row>
    <row r="79" spans="1:47">
      <c r="A79" s="277">
        <v>83</v>
      </c>
      <c r="B79" s="278">
        <v>77</v>
      </c>
      <c r="C79" s="278"/>
      <c r="D79" s="278">
        <v>3031</v>
      </c>
      <c r="E79" s="299" t="s">
        <v>3584</v>
      </c>
      <c r="F79" s="299" t="s">
        <v>137</v>
      </c>
      <c r="G79" s="278">
        <v>1992</v>
      </c>
      <c r="H79" s="299" t="s">
        <v>3431</v>
      </c>
      <c r="I79" s="299" t="s">
        <v>3562</v>
      </c>
      <c r="J79" s="278">
        <v>37</v>
      </c>
      <c r="K79" s="278">
        <v>15</v>
      </c>
      <c r="L79" s="278">
        <v>37</v>
      </c>
      <c r="M79" s="300">
        <v>0.39817129629629627</v>
      </c>
      <c r="N79" s="278">
        <v>0</v>
      </c>
      <c r="O79" s="301">
        <v>0.35416666666666669</v>
      </c>
      <c r="P79" s="301">
        <v>0.65069444444444446</v>
      </c>
      <c r="Q79" s="301"/>
      <c r="R79" s="301">
        <v>0.47500000000000003</v>
      </c>
      <c r="S79" s="301">
        <v>0.62361111111111112</v>
      </c>
      <c r="T79" s="301"/>
      <c r="U79" s="301">
        <v>0.45</v>
      </c>
      <c r="V79" s="301">
        <v>0.38611111111111113</v>
      </c>
      <c r="W79" s="301">
        <v>0.60486111111111118</v>
      </c>
      <c r="X79" s="301">
        <v>0.55555555555555558</v>
      </c>
      <c r="Y79" s="301">
        <v>0.6777777777777777</v>
      </c>
      <c r="Z79" s="301">
        <v>0.70277777777777783</v>
      </c>
      <c r="AA79" s="301">
        <v>0.73611111111111116</v>
      </c>
      <c r="AB79" s="301">
        <v>0.40972222222222227</v>
      </c>
      <c r="AC79" s="301">
        <v>0.71597222222222223</v>
      </c>
      <c r="AD79" s="301">
        <v>0.58263888888888882</v>
      </c>
      <c r="AE79" s="301">
        <v>0.52430555555555558</v>
      </c>
      <c r="AF79" s="301">
        <v>0.75208333333333333</v>
      </c>
      <c r="AG79" s="302">
        <v>0.75208333333333333</v>
      </c>
      <c r="AH79" s="303"/>
      <c r="AJ79" s="69">
        <f>VLOOKUP(AK79,id!$A:$C,3,0)</f>
        <v>420</v>
      </c>
      <c r="AK79" s="69" t="str">
        <f t="shared" si="20"/>
        <v>GirjatJakub1992</v>
      </c>
      <c r="AL79" s="69" t="str">
        <f t="shared" si="21"/>
        <v>Girjat</v>
      </c>
      <c r="AM79" s="69" t="str">
        <f t="shared" si="22"/>
        <v>Jakub</v>
      </c>
      <c r="AN79" s="69" t="str">
        <f t="shared" si="23"/>
        <v>Gryź Poduchę</v>
      </c>
      <c r="AO79" s="69">
        <f t="shared" si="24"/>
        <v>1992</v>
      </c>
      <c r="AP79" s="69">
        <f t="shared" si="18"/>
        <v>48.651365757503207</v>
      </c>
      <c r="AQ79" s="69"/>
      <c r="AR79" s="69">
        <f t="shared" si="25"/>
        <v>0.99994186384512529</v>
      </c>
      <c r="AS79" s="69">
        <f t="shared" si="26"/>
        <v>1</v>
      </c>
      <c r="AT79" s="69">
        <f t="shared" si="27"/>
        <v>1</v>
      </c>
      <c r="AU79" s="69">
        <f t="shared" si="19"/>
        <v>1</v>
      </c>
    </row>
    <row r="80" spans="1:47">
      <c r="A80" s="269">
        <v>84</v>
      </c>
      <c r="B80" s="270">
        <v>78</v>
      </c>
      <c r="C80" s="270"/>
      <c r="D80" s="270">
        <v>3085</v>
      </c>
      <c r="E80" s="304" t="s">
        <v>1025</v>
      </c>
      <c r="F80" s="304" t="s">
        <v>137</v>
      </c>
      <c r="G80" s="270">
        <v>1992</v>
      </c>
      <c r="H80" s="304" t="s">
        <v>3431</v>
      </c>
      <c r="I80" s="304" t="s">
        <v>3562</v>
      </c>
      <c r="J80" s="270">
        <v>37</v>
      </c>
      <c r="K80" s="270">
        <v>15</v>
      </c>
      <c r="L80" s="270">
        <v>37</v>
      </c>
      <c r="M80" s="305">
        <v>0.39832175925925922</v>
      </c>
      <c r="N80" s="270">
        <v>0</v>
      </c>
      <c r="O80" s="306">
        <v>0.35416666666666669</v>
      </c>
      <c r="P80" s="306">
        <v>0.65069444444444446</v>
      </c>
      <c r="Q80" s="306"/>
      <c r="R80" s="306">
        <v>0.47500000000000003</v>
      </c>
      <c r="S80" s="306">
        <v>0.62361111111111112</v>
      </c>
      <c r="T80" s="306"/>
      <c r="U80" s="306">
        <v>0.45</v>
      </c>
      <c r="V80" s="306">
        <v>0.38611111111111113</v>
      </c>
      <c r="W80" s="306">
        <v>0.60486111111111118</v>
      </c>
      <c r="X80" s="306">
        <v>0.55625000000000002</v>
      </c>
      <c r="Y80" s="306">
        <v>0.6777777777777777</v>
      </c>
      <c r="Z80" s="306">
        <v>0.70277777777777783</v>
      </c>
      <c r="AA80" s="306">
        <v>0.7368055555555556</v>
      </c>
      <c r="AB80" s="306">
        <v>0.40972222222222227</v>
      </c>
      <c r="AC80" s="306">
        <v>0.71666666666666667</v>
      </c>
      <c r="AD80" s="306">
        <v>0.58263888888888882</v>
      </c>
      <c r="AE80" s="306">
        <v>0.52430555555555558</v>
      </c>
      <c r="AF80" s="306">
        <v>0.75208333333333333</v>
      </c>
      <c r="AG80" s="307">
        <v>0.75208333333333333</v>
      </c>
      <c r="AH80" s="308"/>
      <c r="AJ80" s="69">
        <f>VLOOKUP(AK80,id!$A:$C,3,0)</f>
        <v>421</v>
      </c>
      <c r="AK80" s="69" t="str">
        <f t="shared" si="20"/>
        <v>ŁaweckiJakub1992</v>
      </c>
      <c r="AL80" s="69" t="str">
        <f t="shared" si="21"/>
        <v>Ławecki</v>
      </c>
      <c r="AM80" s="69" t="str">
        <f t="shared" si="22"/>
        <v>Jakub</v>
      </c>
      <c r="AN80" s="69" t="str">
        <f t="shared" si="23"/>
        <v>Gryź Poduchę</v>
      </c>
      <c r="AO80" s="69">
        <f t="shared" si="24"/>
        <v>1992</v>
      </c>
      <c r="AP80" s="69">
        <f t="shared" si="18"/>
        <v>48.632988080477276</v>
      </c>
      <c r="AQ80" s="69"/>
      <c r="AR80" s="69">
        <f t="shared" si="25"/>
        <v>0.99962225773645219</v>
      </c>
      <c r="AS80" s="69">
        <f t="shared" si="26"/>
        <v>1</v>
      </c>
      <c r="AT80" s="69">
        <f t="shared" si="27"/>
        <v>1</v>
      </c>
      <c r="AU80" s="69">
        <f t="shared" si="19"/>
        <v>1</v>
      </c>
    </row>
    <row r="81" spans="1:47">
      <c r="A81" s="277">
        <v>85</v>
      </c>
      <c r="B81" s="278">
        <v>79</v>
      </c>
      <c r="C81" s="278"/>
      <c r="D81" s="278">
        <v>3136</v>
      </c>
      <c r="E81" s="299" t="s">
        <v>1342</v>
      </c>
      <c r="F81" s="299" t="s">
        <v>24</v>
      </c>
      <c r="G81" s="278">
        <v>1986</v>
      </c>
      <c r="H81" s="299" t="s">
        <v>3492</v>
      </c>
      <c r="I81" s="299" t="s">
        <v>5332</v>
      </c>
      <c r="J81" s="278">
        <v>37</v>
      </c>
      <c r="K81" s="278">
        <v>15</v>
      </c>
      <c r="L81" s="278">
        <v>37</v>
      </c>
      <c r="M81" s="300">
        <v>0.41050925925925924</v>
      </c>
      <c r="N81" s="278">
        <v>0</v>
      </c>
      <c r="O81" s="301">
        <v>0.35416666666666669</v>
      </c>
      <c r="P81" s="301">
        <v>0.50208333333333333</v>
      </c>
      <c r="Q81" s="301">
        <v>0.38680555555555557</v>
      </c>
      <c r="R81" s="301">
        <v>0.57291666666666663</v>
      </c>
      <c r="S81" s="301"/>
      <c r="T81" s="301"/>
      <c r="U81" s="301">
        <v>0.54236111111111118</v>
      </c>
      <c r="V81" s="301">
        <v>0.41666666666666669</v>
      </c>
      <c r="W81" s="301">
        <v>0.6875</v>
      </c>
      <c r="X81" s="301">
        <v>0.6479166666666667</v>
      </c>
      <c r="Y81" s="301">
        <v>0.49027777777777781</v>
      </c>
      <c r="Z81" s="301">
        <v>0.71319444444444446</v>
      </c>
      <c r="AA81" s="301">
        <v>0.75</v>
      </c>
      <c r="AB81" s="301">
        <v>0.45624999999999999</v>
      </c>
      <c r="AC81" s="301">
        <v>0.73055555555555562</v>
      </c>
      <c r="AD81" s="301">
        <v>0.66319444444444442</v>
      </c>
      <c r="AE81" s="301">
        <v>0.61527777777777781</v>
      </c>
      <c r="AF81" s="301">
        <v>0.76388888888888884</v>
      </c>
      <c r="AG81" s="302">
        <v>0.76458333333333339</v>
      </c>
      <c r="AH81" s="303"/>
      <c r="AJ81" s="69">
        <f>VLOOKUP(AK81,id!$A:$C,3,0)</f>
        <v>422</v>
      </c>
      <c r="AK81" s="69" t="str">
        <f t="shared" si="20"/>
        <v>SobczakPrzemysław1986</v>
      </c>
      <c r="AL81" s="69" t="str">
        <f t="shared" si="21"/>
        <v>Sobczak</v>
      </c>
      <c r="AM81" s="69" t="str">
        <f t="shared" si="22"/>
        <v>Przemysław</v>
      </c>
      <c r="AN81" s="69" t="str">
        <f t="shared" si="23"/>
        <v>Morscy Szwoleżerowie</v>
      </c>
      <c r="AO81" s="69">
        <f t="shared" si="24"/>
        <v>1986</v>
      </c>
      <c r="AP81" s="69">
        <f t="shared" si="18"/>
        <v>47.189136257742902</v>
      </c>
      <c r="AQ81" s="69"/>
      <c r="AR81" s="69">
        <f t="shared" si="25"/>
        <v>0.97031126649374078</v>
      </c>
      <c r="AS81" s="69">
        <f t="shared" si="26"/>
        <v>1</v>
      </c>
      <c r="AT81" s="69">
        <f t="shared" si="27"/>
        <v>1</v>
      </c>
      <c r="AU81" s="69">
        <f t="shared" si="19"/>
        <v>1</v>
      </c>
    </row>
    <row r="82" spans="1:47">
      <c r="A82" s="269">
        <v>86</v>
      </c>
      <c r="B82" s="270">
        <v>80</v>
      </c>
      <c r="C82" s="270"/>
      <c r="D82" s="270">
        <v>3164</v>
      </c>
      <c r="E82" s="304" t="s">
        <v>5333</v>
      </c>
      <c r="F82" s="304" t="s">
        <v>147</v>
      </c>
      <c r="G82" s="270">
        <v>1981</v>
      </c>
      <c r="H82" s="304" t="s">
        <v>3492</v>
      </c>
      <c r="I82" s="304" t="s">
        <v>5334</v>
      </c>
      <c r="J82" s="270">
        <v>37</v>
      </c>
      <c r="K82" s="270">
        <v>15</v>
      </c>
      <c r="L82" s="270">
        <v>37</v>
      </c>
      <c r="M82" s="305">
        <v>0.41053240740740743</v>
      </c>
      <c r="N82" s="270">
        <v>0</v>
      </c>
      <c r="O82" s="306">
        <v>0.35416666666666669</v>
      </c>
      <c r="P82" s="306">
        <v>0.50208333333333333</v>
      </c>
      <c r="Q82" s="306">
        <v>0.38680555555555557</v>
      </c>
      <c r="R82" s="306">
        <v>0.57291666666666663</v>
      </c>
      <c r="S82" s="306"/>
      <c r="T82" s="306"/>
      <c r="U82" s="306">
        <v>0.54236111111111118</v>
      </c>
      <c r="V82" s="306">
        <v>0.41597222222222219</v>
      </c>
      <c r="W82" s="306">
        <v>0.68680555555555556</v>
      </c>
      <c r="X82" s="306">
        <v>0.6479166666666667</v>
      </c>
      <c r="Y82" s="306">
        <v>0.48958333333333331</v>
      </c>
      <c r="Z82" s="306">
        <v>0.71319444444444446</v>
      </c>
      <c r="AA82" s="306">
        <v>0.74930555555555556</v>
      </c>
      <c r="AB82" s="306">
        <v>0.45624999999999999</v>
      </c>
      <c r="AC82" s="306">
        <v>0.73055555555555562</v>
      </c>
      <c r="AD82" s="306">
        <v>0.66319444444444442</v>
      </c>
      <c r="AE82" s="306">
        <v>0.61388888888888882</v>
      </c>
      <c r="AF82" s="306">
        <v>0.76388888888888884</v>
      </c>
      <c r="AG82" s="307">
        <v>0.76458333333333339</v>
      </c>
      <c r="AH82" s="308"/>
      <c r="AJ82" s="69">
        <f>VLOOKUP(AK82,id!$A:$C,3,0)</f>
        <v>423</v>
      </c>
      <c r="AK82" s="69" t="str">
        <f t="shared" si="20"/>
        <v>WereszkaWojciech1981</v>
      </c>
      <c r="AL82" s="69" t="str">
        <f t="shared" si="21"/>
        <v>Wereszka</v>
      </c>
      <c r="AM82" s="69" t="str">
        <f t="shared" si="22"/>
        <v>Wojciech</v>
      </c>
      <c r="AN82" s="69" t="str">
        <f t="shared" si="23"/>
        <v>Morscy Swoleżerowie</v>
      </c>
      <c r="AO82" s="69">
        <f t="shared" si="24"/>
        <v>1981</v>
      </c>
      <c r="AP82" s="69">
        <f t="shared" si="18"/>
        <v>47.186475466298987</v>
      </c>
      <c r="AQ82" s="69"/>
      <c r="AR82" s="69">
        <f t="shared" si="25"/>
        <v>0.9999436143219621</v>
      </c>
      <c r="AS82" s="69">
        <f t="shared" si="26"/>
        <v>1</v>
      </c>
      <c r="AT82" s="69">
        <f t="shared" si="27"/>
        <v>1</v>
      </c>
      <c r="AU82" s="69">
        <f t="shared" si="19"/>
        <v>1</v>
      </c>
    </row>
    <row r="83" spans="1:47">
      <c r="A83" s="277">
        <v>87</v>
      </c>
      <c r="B83" s="278">
        <v>81</v>
      </c>
      <c r="C83" s="278"/>
      <c r="D83" s="278">
        <v>3003</v>
      </c>
      <c r="E83" s="299" t="s">
        <v>5335</v>
      </c>
      <c r="F83" s="299" t="s">
        <v>15</v>
      </c>
      <c r="G83" s="278">
        <v>1978</v>
      </c>
      <c r="H83" s="299" t="s">
        <v>249</v>
      </c>
      <c r="I83" s="299"/>
      <c r="J83" s="278">
        <v>37</v>
      </c>
      <c r="K83" s="278">
        <v>15</v>
      </c>
      <c r="L83" s="278">
        <v>37</v>
      </c>
      <c r="M83" s="300">
        <v>0.41134259259259259</v>
      </c>
      <c r="N83" s="278">
        <v>0</v>
      </c>
      <c r="O83" s="301">
        <v>0.35416666666666669</v>
      </c>
      <c r="P83" s="301">
        <v>0.50208333333333333</v>
      </c>
      <c r="Q83" s="301">
        <v>0.38680555555555557</v>
      </c>
      <c r="R83" s="301">
        <v>0.57291666666666663</v>
      </c>
      <c r="S83" s="301"/>
      <c r="T83" s="301"/>
      <c r="U83" s="301">
        <v>0.54236111111111118</v>
      </c>
      <c r="V83" s="301">
        <v>0.41666666666666669</v>
      </c>
      <c r="W83" s="301">
        <v>0.6875</v>
      </c>
      <c r="X83" s="301">
        <v>0.6479166666666667</v>
      </c>
      <c r="Y83" s="301">
        <v>0.48958333333333331</v>
      </c>
      <c r="Z83" s="301">
        <v>0.71250000000000002</v>
      </c>
      <c r="AA83" s="301">
        <v>0.75069444444444444</v>
      </c>
      <c r="AB83" s="301">
        <v>0.45624999999999999</v>
      </c>
      <c r="AC83" s="301">
        <v>0.73055555555555562</v>
      </c>
      <c r="AD83" s="301">
        <v>0.66319444444444442</v>
      </c>
      <c r="AE83" s="301">
        <v>0.61388888888888882</v>
      </c>
      <c r="AF83" s="301">
        <v>0.76388888888888884</v>
      </c>
      <c r="AG83" s="302">
        <v>0.76527777777777783</v>
      </c>
      <c r="AH83" s="303"/>
      <c r="AJ83" s="69">
        <f>VLOOKUP(AK83,id!$A:$C,3,0)</f>
        <v>424</v>
      </c>
      <c r="AK83" s="69" t="str">
        <f t="shared" si="20"/>
        <v>BarczykPiotr1978</v>
      </c>
      <c r="AL83" s="69" t="str">
        <f t="shared" si="21"/>
        <v>Barczyk</v>
      </c>
      <c r="AM83" s="69" t="str">
        <f t="shared" si="22"/>
        <v>Piotr</v>
      </c>
      <c r="AN83" s="69">
        <f t="shared" si="23"/>
        <v>0</v>
      </c>
      <c r="AO83" s="69">
        <f t="shared" si="24"/>
        <v>1978</v>
      </c>
      <c r="AP83" s="69">
        <f t="shared" si="18"/>
        <v>47.093536431897164</v>
      </c>
      <c r="AQ83" s="69"/>
      <c r="AR83" s="69">
        <f t="shared" si="25"/>
        <v>0.99803038829487911</v>
      </c>
      <c r="AS83" s="69">
        <f t="shared" si="26"/>
        <v>1</v>
      </c>
      <c r="AT83" s="69">
        <f t="shared" si="27"/>
        <v>1</v>
      </c>
      <c r="AU83" s="69">
        <f t="shared" si="19"/>
        <v>1</v>
      </c>
    </row>
    <row r="84" spans="1:47">
      <c r="A84" s="269">
        <v>88</v>
      </c>
      <c r="B84" s="270">
        <v>82</v>
      </c>
      <c r="C84" s="270"/>
      <c r="D84" s="270">
        <v>3083</v>
      </c>
      <c r="E84" s="304" t="s">
        <v>4246</v>
      </c>
      <c r="F84" s="304" t="s">
        <v>55</v>
      </c>
      <c r="G84" s="270">
        <v>1989</v>
      </c>
      <c r="H84" s="304" t="s">
        <v>5283</v>
      </c>
      <c r="I84" s="304" t="s">
        <v>5336</v>
      </c>
      <c r="J84" s="270">
        <v>36</v>
      </c>
      <c r="K84" s="270">
        <v>17</v>
      </c>
      <c r="L84" s="270">
        <v>40</v>
      </c>
      <c r="M84" s="305">
        <v>0.41920138888888886</v>
      </c>
      <c r="N84" s="270">
        <v>4</v>
      </c>
      <c r="O84" s="306">
        <v>0.35416666666666669</v>
      </c>
      <c r="P84" s="306">
        <v>0.6020833333333333</v>
      </c>
      <c r="Q84" s="306">
        <v>0.7284722222222223</v>
      </c>
      <c r="R84" s="306">
        <v>0.54166666666666663</v>
      </c>
      <c r="S84" s="306">
        <v>0.56180555555555556</v>
      </c>
      <c r="T84" s="306">
        <v>0.45833333333333331</v>
      </c>
      <c r="U84" s="306">
        <v>0.62847222222222221</v>
      </c>
      <c r="V84" s="306">
        <v>0.75347222222222221</v>
      </c>
      <c r="W84" s="306">
        <v>0.4145833333333333</v>
      </c>
      <c r="X84" s="306">
        <v>0.48055555555555557</v>
      </c>
      <c r="Y84" s="306">
        <v>0.71319444444444446</v>
      </c>
      <c r="Z84" s="306">
        <v>0.59166666666666667</v>
      </c>
      <c r="AA84" s="306">
        <v>0.37083333333333335</v>
      </c>
      <c r="AB84" s="306">
        <v>0.68680555555555556</v>
      </c>
      <c r="AC84" s="306">
        <v>0.39652777777777781</v>
      </c>
      <c r="AD84" s="306">
        <v>0.43888888888888888</v>
      </c>
      <c r="AE84" s="306">
        <v>0.50416666666666665</v>
      </c>
      <c r="AF84" s="306">
        <v>0.7729166666666667</v>
      </c>
      <c r="AG84" s="307">
        <v>0.7729166666666667</v>
      </c>
      <c r="AH84" s="308"/>
      <c r="AJ84" s="69">
        <f>VLOOKUP(AK84,id!$A:$C,3,0)</f>
        <v>425</v>
      </c>
      <c r="AK84" s="69" t="str">
        <f t="shared" si="20"/>
        <v>LilaMichał1989</v>
      </c>
      <c r="AL84" s="69" t="str">
        <f t="shared" si="21"/>
        <v>Lila</v>
      </c>
      <c r="AM84" s="69" t="str">
        <f t="shared" si="22"/>
        <v>Michał</v>
      </c>
      <c r="AN84" s="69" t="str">
        <f t="shared" si="23"/>
        <v>pożeracze ciastkuff</v>
      </c>
      <c r="AO84" s="69">
        <f t="shared" si="24"/>
        <v>1989</v>
      </c>
      <c r="AP84" s="69">
        <f t="shared" si="18"/>
        <v>45.820738149953996</v>
      </c>
      <c r="AQ84" s="69"/>
      <c r="AR84" s="69">
        <f t="shared" si="25"/>
        <v>0.981252933543168</v>
      </c>
      <c r="AS84" s="69">
        <f t="shared" si="26"/>
        <v>1.1333333333333333</v>
      </c>
      <c r="AT84" s="69">
        <f t="shared" si="27"/>
        <v>0.97297297297297303</v>
      </c>
      <c r="AU84" s="69">
        <f t="shared" si="19"/>
        <v>1.0253485756577327</v>
      </c>
    </row>
    <row r="85" spans="1:47">
      <c r="A85" s="269">
        <v>90</v>
      </c>
      <c r="B85" s="270">
        <v>83</v>
      </c>
      <c r="C85" s="270"/>
      <c r="D85" s="270">
        <v>3046</v>
      </c>
      <c r="E85" s="304" t="s">
        <v>304</v>
      </c>
      <c r="F85" s="304" t="s">
        <v>66</v>
      </c>
      <c r="G85" s="270">
        <v>1976</v>
      </c>
      <c r="H85" s="304" t="s">
        <v>3492</v>
      </c>
      <c r="I85" s="304" t="s">
        <v>5337</v>
      </c>
      <c r="J85" s="270">
        <v>36</v>
      </c>
      <c r="K85" s="270">
        <v>16</v>
      </c>
      <c r="L85" s="270">
        <v>36</v>
      </c>
      <c r="M85" s="305">
        <v>0.40660879629629632</v>
      </c>
      <c r="N85" s="270">
        <v>0</v>
      </c>
      <c r="O85" s="306">
        <v>0.35416666666666669</v>
      </c>
      <c r="P85" s="306">
        <v>0.45347222222222222</v>
      </c>
      <c r="Q85" s="306">
        <v>0.70694444444444438</v>
      </c>
      <c r="R85" s="306">
        <v>0.61805555555555558</v>
      </c>
      <c r="S85" s="306">
        <v>0.48402777777777778</v>
      </c>
      <c r="T85" s="306">
        <v>0.53472222222222221</v>
      </c>
      <c r="U85" s="306">
        <v>0.64652777777777781</v>
      </c>
      <c r="V85" s="306">
        <v>0.7368055555555556</v>
      </c>
      <c r="W85" s="306">
        <v>0.38472222222222219</v>
      </c>
      <c r="X85" s="306">
        <v>0.5541666666666667</v>
      </c>
      <c r="Y85" s="306">
        <v>0.69097222222222221</v>
      </c>
      <c r="Z85" s="306">
        <v>0.4284722222222222</v>
      </c>
      <c r="AA85" s="306">
        <v>0.37083333333333335</v>
      </c>
      <c r="AB85" s="306">
        <v>0.66666666666666663</v>
      </c>
      <c r="AC85" s="306"/>
      <c r="AD85" s="306">
        <v>0.50902777777777775</v>
      </c>
      <c r="AE85" s="306">
        <v>0.57708333333333328</v>
      </c>
      <c r="AF85" s="306">
        <v>0.76041666666666663</v>
      </c>
      <c r="AG85" s="307">
        <v>0.76041666666666663</v>
      </c>
      <c r="AH85" s="308"/>
      <c r="AJ85" s="69">
        <f>VLOOKUP(AK85,id!$A:$C,3,0)</f>
        <v>426</v>
      </c>
      <c r="AK85" s="69" t="str">
        <f t="shared" si="20"/>
        <v>JankowskiMaciej1976</v>
      </c>
      <c r="AL85" s="69" t="str">
        <f t="shared" si="21"/>
        <v>Jankowski</v>
      </c>
      <c r="AM85" s="69" t="str">
        <f t="shared" si="22"/>
        <v>Maciej</v>
      </c>
      <c r="AN85" s="69" t="str">
        <f t="shared" si="23"/>
        <v>Gr3miasto</v>
      </c>
      <c r="AO85" s="69">
        <f t="shared" si="24"/>
        <v>1976</v>
      </c>
      <c r="AP85" s="69">
        <f t="shared" si="18"/>
        <v>45.268519734171164</v>
      </c>
      <c r="AQ85" s="69"/>
      <c r="AR85" s="69">
        <f t="shared" si="25"/>
        <v>1.0309697987532378</v>
      </c>
      <c r="AS85" s="69">
        <f t="shared" si="26"/>
        <v>0.94117647058823528</v>
      </c>
      <c r="AT85" s="69">
        <f t="shared" si="27"/>
        <v>1</v>
      </c>
      <c r="AU85" s="69">
        <f t="shared" si="19"/>
        <v>0.98794828634196963</v>
      </c>
    </row>
    <row r="86" spans="1:47">
      <c r="A86" s="277">
        <v>91</v>
      </c>
      <c r="B86" s="278">
        <v>84</v>
      </c>
      <c r="C86" s="278"/>
      <c r="D86" s="278">
        <v>3053</v>
      </c>
      <c r="E86" s="299" t="s">
        <v>517</v>
      </c>
      <c r="F86" s="299" t="s">
        <v>264</v>
      </c>
      <c r="G86" s="278">
        <v>1960</v>
      </c>
      <c r="H86" s="299" t="s">
        <v>1261</v>
      </c>
      <c r="I86" s="299" t="s">
        <v>518</v>
      </c>
      <c r="J86" s="278">
        <v>36</v>
      </c>
      <c r="K86" s="278">
        <v>16</v>
      </c>
      <c r="L86" s="278">
        <v>36</v>
      </c>
      <c r="M86" s="300">
        <v>0.40695601851851854</v>
      </c>
      <c r="N86" s="278">
        <v>0</v>
      </c>
      <c r="O86" s="301">
        <v>0.35416666666666669</v>
      </c>
      <c r="P86" s="301">
        <v>0.45277777777777778</v>
      </c>
      <c r="Q86" s="301">
        <v>0.70694444444444438</v>
      </c>
      <c r="R86" s="301">
        <v>0.61805555555555558</v>
      </c>
      <c r="S86" s="301">
        <v>0.48402777777777778</v>
      </c>
      <c r="T86" s="301">
        <v>0.53541666666666665</v>
      </c>
      <c r="U86" s="301">
        <v>0.64722222222222225</v>
      </c>
      <c r="V86" s="301">
        <v>0.73749999999999993</v>
      </c>
      <c r="W86" s="301">
        <v>0.38472222222222219</v>
      </c>
      <c r="X86" s="301">
        <v>0.5541666666666667</v>
      </c>
      <c r="Y86" s="301">
        <v>0.69097222222222221</v>
      </c>
      <c r="Z86" s="301">
        <v>0.4284722222222222</v>
      </c>
      <c r="AA86" s="301">
        <v>0.36874999999999997</v>
      </c>
      <c r="AB86" s="301">
        <v>0.66666666666666663</v>
      </c>
      <c r="AC86" s="301"/>
      <c r="AD86" s="301">
        <v>0.50902777777777775</v>
      </c>
      <c r="AE86" s="301">
        <v>0.57708333333333328</v>
      </c>
      <c r="AF86" s="301">
        <v>0.76041666666666663</v>
      </c>
      <c r="AG86" s="302">
        <v>0.76111111111111107</v>
      </c>
      <c r="AH86" s="303"/>
      <c r="AJ86" s="69">
        <f>VLOOKUP(AK86,id!$A:$C,3,0)</f>
        <v>427</v>
      </c>
      <c r="AK86" s="69" t="str">
        <f t="shared" si="20"/>
        <v>KlainZbigniew1960</v>
      </c>
      <c r="AL86" s="69" t="str">
        <f t="shared" si="21"/>
        <v>Klain</v>
      </c>
      <c r="AM86" s="69" t="str">
        <f t="shared" si="22"/>
        <v>Zbigniew</v>
      </c>
      <c r="AN86" s="69" t="str">
        <f t="shared" si="23"/>
        <v>Klan Klainów</v>
      </c>
      <c r="AO86" s="69">
        <f t="shared" si="24"/>
        <v>1960</v>
      </c>
      <c r="AP86" s="69">
        <f t="shared" si="18"/>
        <v>45.229895815851862</v>
      </c>
      <c r="AQ86" s="69"/>
      <c r="AR86" s="69">
        <f t="shared" si="25"/>
        <v>0.999146781945906</v>
      </c>
      <c r="AS86" s="69">
        <f t="shared" si="26"/>
        <v>1</v>
      </c>
      <c r="AT86" s="69">
        <f t="shared" si="27"/>
        <v>1</v>
      </c>
      <c r="AU86" s="69">
        <f t="shared" si="19"/>
        <v>1</v>
      </c>
    </row>
    <row r="87" spans="1:47">
      <c r="A87" s="269">
        <v>92</v>
      </c>
      <c r="B87" s="270">
        <v>85</v>
      </c>
      <c r="C87" s="270"/>
      <c r="D87" s="270">
        <v>3119</v>
      </c>
      <c r="E87" s="304" t="s">
        <v>1130</v>
      </c>
      <c r="F87" s="304" t="s">
        <v>277</v>
      </c>
      <c r="G87" s="270">
        <v>1999</v>
      </c>
      <c r="H87" s="304" t="s">
        <v>3510</v>
      </c>
      <c r="I87" s="304"/>
      <c r="J87" s="270">
        <v>36</v>
      </c>
      <c r="K87" s="270">
        <v>15</v>
      </c>
      <c r="L87" s="270">
        <v>36</v>
      </c>
      <c r="M87" s="305">
        <v>0.38370370370370371</v>
      </c>
      <c r="N87" s="270">
        <v>0</v>
      </c>
      <c r="O87" s="306">
        <v>0.35416666666666669</v>
      </c>
      <c r="P87" s="306">
        <v>0.64583333333333337</v>
      </c>
      <c r="Q87" s="306">
        <v>0.72361111111111109</v>
      </c>
      <c r="R87" s="306">
        <v>0.61111111111111105</v>
      </c>
      <c r="S87" s="306">
        <v>0.44722222222222219</v>
      </c>
      <c r="T87" s="306">
        <v>0.49791666666666662</v>
      </c>
      <c r="U87" s="306"/>
      <c r="V87" s="306"/>
      <c r="W87" s="306">
        <v>0.43055555555555558</v>
      </c>
      <c r="X87" s="306">
        <v>0.51597222222222217</v>
      </c>
      <c r="Y87" s="306">
        <v>0.67013888888888884</v>
      </c>
      <c r="Z87" s="306">
        <v>0.41250000000000003</v>
      </c>
      <c r="AA87" s="306">
        <v>0.37083333333333335</v>
      </c>
      <c r="AB87" s="306">
        <v>0.69374999999999998</v>
      </c>
      <c r="AC87" s="306">
        <v>0.3923611111111111</v>
      </c>
      <c r="AD87" s="306">
        <v>0.4777777777777778</v>
      </c>
      <c r="AE87" s="306">
        <v>0.5541666666666667</v>
      </c>
      <c r="AF87" s="306">
        <v>0.7368055555555556</v>
      </c>
      <c r="AG87" s="307">
        <v>0.73749999999999993</v>
      </c>
      <c r="AH87" s="308"/>
      <c r="AJ87" s="69">
        <f>VLOOKUP(AK87,id!$A:$C,3,0)</f>
        <v>428</v>
      </c>
      <c r="AK87" s="69" t="str">
        <f t="shared" si="20"/>
        <v>PrażanowskiDamian1999</v>
      </c>
      <c r="AL87" s="69" t="str">
        <f t="shared" si="21"/>
        <v>Prażanowski</v>
      </c>
      <c r="AM87" s="69" t="str">
        <f t="shared" si="22"/>
        <v>Damian</v>
      </c>
      <c r="AN87" s="69">
        <f t="shared" si="23"/>
        <v>0</v>
      </c>
      <c r="AO87" s="69">
        <f t="shared" si="24"/>
        <v>1999</v>
      </c>
      <c r="AP87" s="69">
        <f t="shared" si="18"/>
        <v>44.6498333891427</v>
      </c>
      <c r="AQ87" s="69"/>
      <c r="AR87" s="69">
        <f t="shared" si="25"/>
        <v>1.0605996621621623</v>
      </c>
      <c r="AS87" s="69">
        <f t="shared" si="26"/>
        <v>0.9375</v>
      </c>
      <c r="AT87" s="69">
        <f t="shared" si="27"/>
        <v>1</v>
      </c>
      <c r="AU87" s="69">
        <f t="shared" si="19"/>
        <v>0.98717524291740988</v>
      </c>
    </row>
    <row r="88" spans="1:47">
      <c r="A88" s="277">
        <v>93</v>
      </c>
      <c r="B88" s="278">
        <v>86</v>
      </c>
      <c r="C88" s="278"/>
      <c r="D88" s="278">
        <v>3120</v>
      </c>
      <c r="E88" s="299" t="s">
        <v>1130</v>
      </c>
      <c r="F88" s="299" t="s">
        <v>378</v>
      </c>
      <c r="G88" s="278">
        <v>1971</v>
      </c>
      <c r="H88" s="299" t="s">
        <v>3510</v>
      </c>
      <c r="I88" s="299"/>
      <c r="J88" s="278">
        <v>36</v>
      </c>
      <c r="K88" s="278">
        <v>15</v>
      </c>
      <c r="L88" s="278">
        <v>36</v>
      </c>
      <c r="M88" s="300">
        <v>0.38381944444444444</v>
      </c>
      <c r="N88" s="278">
        <v>0</v>
      </c>
      <c r="O88" s="301">
        <v>0.35416666666666669</v>
      </c>
      <c r="P88" s="301">
        <v>0.64583333333333337</v>
      </c>
      <c r="Q88" s="301">
        <v>0.72361111111111109</v>
      </c>
      <c r="R88" s="301">
        <v>0.61111111111111105</v>
      </c>
      <c r="S88" s="301">
        <v>0.44791666666666669</v>
      </c>
      <c r="T88" s="301">
        <v>0.49791666666666662</v>
      </c>
      <c r="U88" s="301"/>
      <c r="V88" s="301"/>
      <c r="W88" s="301">
        <v>0.43055555555555558</v>
      </c>
      <c r="X88" s="301">
        <v>0.51597222222222217</v>
      </c>
      <c r="Y88" s="301">
        <v>0.67083333333333339</v>
      </c>
      <c r="Z88" s="301">
        <v>0.41250000000000003</v>
      </c>
      <c r="AA88" s="301">
        <v>0.37083333333333335</v>
      </c>
      <c r="AB88" s="301">
        <v>0.69374999999999998</v>
      </c>
      <c r="AC88" s="301">
        <v>0.3923611111111111</v>
      </c>
      <c r="AD88" s="301">
        <v>0.4777777777777778</v>
      </c>
      <c r="AE88" s="301">
        <v>0.5541666666666667</v>
      </c>
      <c r="AF88" s="301">
        <v>0.7368055555555556</v>
      </c>
      <c r="AG88" s="302">
        <v>0.73749999999999993</v>
      </c>
      <c r="AH88" s="303"/>
      <c r="AJ88" s="69">
        <f>VLOOKUP(AK88,id!$A:$C,3,0)</f>
        <v>429</v>
      </c>
      <c r="AK88" s="69" t="str">
        <f t="shared" si="20"/>
        <v>PrażanowskiMariusz1971</v>
      </c>
      <c r="AL88" s="69" t="str">
        <f t="shared" si="21"/>
        <v>Prażanowski</v>
      </c>
      <c r="AM88" s="69" t="str">
        <f t="shared" si="22"/>
        <v>Mariusz</v>
      </c>
      <c r="AN88" s="69">
        <f t="shared" si="23"/>
        <v>0</v>
      </c>
      <c r="AO88" s="69">
        <f t="shared" si="24"/>
        <v>1971</v>
      </c>
      <c r="AP88" s="69">
        <f t="shared" si="18"/>
        <v>44.636369233365265</v>
      </c>
      <c r="AQ88" s="69"/>
      <c r="AR88" s="69">
        <f t="shared" si="25"/>
        <v>0.99969845003317059</v>
      </c>
      <c r="AS88" s="69">
        <f t="shared" si="26"/>
        <v>1</v>
      </c>
      <c r="AT88" s="69">
        <f t="shared" si="27"/>
        <v>1</v>
      </c>
      <c r="AU88" s="69">
        <f t="shared" si="19"/>
        <v>1</v>
      </c>
    </row>
    <row r="89" spans="1:47">
      <c r="A89" s="269">
        <v>94</v>
      </c>
      <c r="B89" s="270">
        <v>87</v>
      </c>
      <c r="C89" s="270"/>
      <c r="D89" s="270">
        <v>3154</v>
      </c>
      <c r="E89" s="304" t="s">
        <v>569</v>
      </c>
      <c r="F89" s="304" t="s">
        <v>44</v>
      </c>
      <c r="G89" s="270">
        <v>1977</v>
      </c>
      <c r="H89" s="304" t="s">
        <v>3535</v>
      </c>
      <c r="I89" s="304"/>
      <c r="J89" s="270">
        <v>35</v>
      </c>
      <c r="K89" s="270">
        <v>15</v>
      </c>
      <c r="L89" s="270">
        <v>35</v>
      </c>
      <c r="M89" s="305">
        <v>0.38929398148148148</v>
      </c>
      <c r="N89" s="270">
        <v>0</v>
      </c>
      <c r="O89" s="306">
        <v>0.35416666666666669</v>
      </c>
      <c r="P89" s="306">
        <v>0.45902777777777781</v>
      </c>
      <c r="Q89" s="306">
        <v>0.3666666666666667</v>
      </c>
      <c r="R89" s="306">
        <v>0.51111111111111118</v>
      </c>
      <c r="S89" s="306">
        <v>0.66805555555555562</v>
      </c>
      <c r="T89" s="306">
        <v>0.59583333333333333</v>
      </c>
      <c r="U89" s="306"/>
      <c r="V89" s="306">
        <v>0.38055555555555554</v>
      </c>
      <c r="W89" s="306">
        <v>0.6875</v>
      </c>
      <c r="X89" s="306">
        <v>0.64097222222222217</v>
      </c>
      <c r="Y89" s="306">
        <v>0.47986111111111113</v>
      </c>
      <c r="Z89" s="306"/>
      <c r="AA89" s="306">
        <v>0.72569444444444453</v>
      </c>
      <c r="AB89" s="306">
        <v>0.4201388888888889</v>
      </c>
      <c r="AC89" s="306">
        <v>0.70624999999999993</v>
      </c>
      <c r="AD89" s="306">
        <v>0.62430555555555556</v>
      </c>
      <c r="AE89" s="306">
        <v>0.5493055555555556</v>
      </c>
      <c r="AF89" s="306">
        <v>0.74305555555555547</v>
      </c>
      <c r="AG89" s="307">
        <v>0.74305555555555547</v>
      </c>
      <c r="AH89" s="308"/>
      <c r="AJ89" s="69">
        <f>VLOOKUP(AK89,id!$A:$C,3,0)</f>
        <v>430</v>
      </c>
      <c r="AK89" s="69" t="str">
        <f t="shared" si="20"/>
        <v>TeległówTomasz1977</v>
      </c>
      <c r="AL89" s="69" t="str">
        <f t="shared" si="21"/>
        <v>Teległów</v>
      </c>
      <c r="AM89" s="69" t="str">
        <f t="shared" si="22"/>
        <v>Tomasz</v>
      </c>
      <c r="AN89" s="69">
        <f t="shared" si="23"/>
        <v>0</v>
      </c>
      <c r="AO89" s="69">
        <f t="shared" si="24"/>
        <v>1977</v>
      </c>
      <c r="AP89" s="69">
        <f t="shared" si="18"/>
        <v>43.396470087994004</v>
      </c>
      <c r="AQ89" s="69"/>
      <c r="AR89" s="69">
        <f t="shared" si="25"/>
        <v>0.98593726772707002</v>
      </c>
      <c r="AS89" s="69">
        <f t="shared" si="26"/>
        <v>1</v>
      </c>
      <c r="AT89" s="69">
        <f t="shared" si="27"/>
        <v>0.97222222222222221</v>
      </c>
      <c r="AU89" s="69">
        <f t="shared" si="19"/>
        <v>1</v>
      </c>
    </row>
    <row r="90" spans="1:47">
      <c r="A90" s="277">
        <v>95</v>
      </c>
      <c r="B90" s="278">
        <v>88</v>
      </c>
      <c r="C90" s="278"/>
      <c r="D90" s="278">
        <v>3086</v>
      </c>
      <c r="E90" s="299" t="s">
        <v>531</v>
      </c>
      <c r="F90" s="299" t="s">
        <v>59</v>
      </c>
      <c r="G90" s="278">
        <v>1977</v>
      </c>
      <c r="H90" s="299" t="s">
        <v>3501</v>
      </c>
      <c r="I90" s="299" t="s">
        <v>5338</v>
      </c>
      <c r="J90" s="278">
        <v>35</v>
      </c>
      <c r="K90" s="278">
        <v>14</v>
      </c>
      <c r="L90" s="278">
        <v>35</v>
      </c>
      <c r="M90" s="300">
        <v>0.38003472222222223</v>
      </c>
      <c r="N90" s="278">
        <v>0</v>
      </c>
      <c r="O90" s="301">
        <v>0.35416666666666669</v>
      </c>
      <c r="P90" s="301">
        <v>0.47361111111111115</v>
      </c>
      <c r="Q90" s="301">
        <v>0.3666666666666667</v>
      </c>
      <c r="R90" s="301">
        <v>0.53819444444444442</v>
      </c>
      <c r="S90" s="301"/>
      <c r="T90" s="301"/>
      <c r="U90" s="301"/>
      <c r="V90" s="301">
        <v>0.39583333333333331</v>
      </c>
      <c r="W90" s="301">
        <v>0.65972222222222221</v>
      </c>
      <c r="X90" s="301">
        <v>0.61458333333333337</v>
      </c>
      <c r="Y90" s="301">
        <v>0.4604166666666667</v>
      </c>
      <c r="Z90" s="301">
        <v>0.50972222222222219</v>
      </c>
      <c r="AA90" s="301">
        <v>0.71319444444444446</v>
      </c>
      <c r="AB90" s="301">
        <v>0.43055555555555558</v>
      </c>
      <c r="AC90" s="301">
        <v>0.69027777777777777</v>
      </c>
      <c r="AD90" s="301">
        <v>0.63402777777777775</v>
      </c>
      <c r="AE90" s="301">
        <v>0.57500000000000007</v>
      </c>
      <c r="AF90" s="301">
        <v>0.73333333333333339</v>
      </c>
      <c r="AG90" s="302">
        <v>0.73402777777777783</v>
      </c>
      <c r="AH90" s="303"/>
      <c r="AJ90" s="69">
        <f>VLOOKUP(AK90,id!$A:$C,3,0)</f>
        <v>431</v>
      </c>
      <c r="AK90" s="69" t="str">
        <f t="shared" si="20"/>
        <v>MaciejewskiŁukasz1977</v>
      </c>
      <c r="AL90" s="69" t="str">
        <f t="shared" si="21"/>
        <v>Maciejewski</v>
      </c>
      <c r="AM90" s="69" t="str">
        <f t="shared" si="22"/>
        <v>Łukasz</v>
      </c>
      <c r="AN90" s="69" t="str">
        <f t="shared" si="23"/>
        <v>Łyse charty</v>
      </c>
      <c r="AO90" s="69">
        <f t="shared" si="24"/>
        <v>1977</v>
      </c>
      <c r="AP90" s="69">
        <f t="shared" si="18"/>
        <v>42.801773092440534</v>
      </c>
      <c r="AQ90" s="69"/>
      <c r="AR90" s="69">
        <f t="shared" si="25"/>
        <v>1.024364245469773</v>
      </c>
      <c r="AS90" s="69">
        <f t="shared" si="26"/>
        <v>0.93333333333333335</v>
      </c>
      <c r="AT90" s="69">
        <f t="shared" si="27"/>
        <v>1</v>
      </c>
      <c r="AU90" s="69">
        <f t="shared" si="19"/>
        <v>0.98629618965902943</v>
      </c>
    </row>
    <row r="91" spans="1:47">
      <c r="A91" s="269">
        <v>96</v>
      </c>
      <c r="B91" s="270">
        <v>89</v>
      </c>
      <c r="C91" s="270"/>
      <c r="D91" s="270">
        <v>3075</v>
      </c>
      <c r="E91" s="304" t="s">
        <v>453</v>
      </c>
      <c r="F91" s="304" t="s">
        <v>15</v>
      </c>
      <c r="G91" s="270">
        <v>1967</v>
      </c>
      <c r="H91" s="304" t="s">
        <v>4807</v>
      </c>
      <c r="I91" s="304" t="s">
        <v>1728</v>
      </c>
      <c r="J91" s="270">
        <v>35</v>
      </c>
      <c r="K91" s="270">
        <v>14</v>
      </c>
      <c r="L91" s="270">
        <v>35</v>
      </c>
      <c r="M91" s="305">
        <v>0.38037037037037041</v>
      </c>
      <c r="N91" s="270">
        <v>0</v>
      </c>
      <c r="O91" s="306">
        <v>0.35416666666666669</v>
      </c>
      <c r="P91" s="306">
        <v>0.47222222222222227</v>
      </c>
      <c r="Q91" s="306">
        <v>0.3666666666666667</v>
      </c>
      <c r="R91" s="306">
        <v>0.53819444444444442</v>
      </c>
      <c r="S91" s="306"/>
      <c r="T91" s="306"/>
      <c r="U91" s="306"/>
      <c r="V91" s="306">
        <v>0.39583333333333331</v>
      </c>
      <c r="W91" s="306">
        <v>0.65972222222222221</v>
      </c>
      <c r="X91" s="306">
        <v>0.61458333333333337</v>
      </c>
      <c r="Y91" s="306">
        <v>0.4604166666666667</v>
      </c>
      <c r="Z91" s="306">
        <v>0.50972222222222219</v>
      </c>
      <c r="AA91" s="306">
        <v>0.71388888888888891</v>
      </c>
      <c r="AB91" s="306">
        <v>0.43055555555555558</v>
      </c>
      <c r="AC91" s="306">
        <v>0.69791666666666663</v>
      </c>
      <c r="AD91" s="306">
        <v>0.63472222222222219</v>
      </c>
      <c r="AE91" s="306">
        <v>0.57500000000000007</v>
      </c>
      <c r="AF91" s="306">
        <v>0.73402777777777783</v>
      </c>
      <c r="AG91" s="307">
        <v>0.73402777777777783</v>
      </c>
      <c r="AH91" s="308"/>
      <c r="AJ91" s="69">
        <f>VLOOKUP(AK91,id!$A:$C,3,0)</f>
        <v>432</v>
      </c>
      <c r="AK91" s="69" t="str">
        <f t="shared" si="20"/>
        <v>KurzyńskiPiotr1967</v>
      </c>
      <c r="AL91" s="69" t="str">
        <f t="shared" si="21"/>
        <v>Kurzyński</v>
      </c>
      <c r="AM91" s="69" t="str">
        <f t="shared" si="22"/>
        <v>Piotr</v>
      </c>
      <c r="AN91" s="69" t="str">
        <f t="shared" si="23"/>
        <v>Łyse Charty</v>
      </c>
      <c r="AO91" s="69">
        <f t="shared" si="24"/>
        <v>1967</v>
      </c>
      <c r="AP91" s="69">
        <f t="shared" si="18"/>
        <v>42.764003757615775</v>
      </c>
      <c r="AQ91" s="69"/>
      <c r="AR91" s="69">
        <f t="shared" si="25"/>
        <v>0.99911757546251212</v>
      </c>
      <c r="AS91" s="69">
        <f t="shared" si="26"/>
        <v>1</v>
      </c>
      <c r="AT91" s="69">
        <f t="shared" si="27"/>
        <v>1</v>
      </c>
      <c r="AU91" s="69">
        <f t="shared" si="19"/>
        <v>1</v>
      </c>
    </row>
    <row r="92" spans="1:47">
      <c r="A92" s="277">
        <v>97</v>
      </c>
      <c r="B92" s="278">
        <v>90</v>
      </c>
      <c r="C92" s="278"/>
      <c r="D92" s="278">
        <v>3089</v>
      </c>
      <c r="E92" s="299" t="s">
        <v>1727</v>
      </c>
      <c r="F92" s="299" t="s">
        <v>393</v>
      </c>
      <c r="G92" s="278">
        <v>1974</v>
      </c>
      <c r="H92" s="299" t="s">
        <v>3431</v>
      </c>
      <c r="I92" s="299" t="s">
        <v>5338</v>
      </c>
      <c r="J92" s="278">
        <v>35</v>
      </c>
      <c r="K92" s="278">
        <v>14</v>
      </c>
      <c r="L92" s="278">
        <v>35</v>
      </c>
      <c r="M92" s="300">
        <v>0.38052083333333336</v>
      </c>
      <c r="N92" s="278">
        <v>0</v>
      </c>
      <c r="O92" s="301">
        <v>0.35416666666666669</v>
      </c>
      <c r="P92" s="301">
        <v>0.47222222222222227</v>
      </c>
      <c r="Q92" s="301">
        <v>0.3666666666666667</v>
      </c>
      <c r="R92" s="301">
        <v>0.54305555555555551</v>
      </c>
      <c r="S92" s="301"/>
      <c r="T92" s="301"/>
      <c r="U92" s="301"/>
      <c r="V92" s="301">
        <v>0.39583333333333331</v>
      </c>
      <c r="W92" s="301">
        <v>0.66527777777777775</v>
      </c>
      <c r="X92" s="301">
        <v>0.62291666666666667</v>
      </c>
      <c r="Y92" s="301">
        <v>0.46180555555555558</v>
      </c>
      <c r="Z92" s="301">
        <v>0.51111111111111118</v>
      </c>
      <c r="AA92" s="301">
        <v>0.71597222222222223</v>
      </c>
      <c r="AB92" s="301">
        <v>0.43611111111111112</v>
      </c>
      <c r="AC92" s="301">
        <v>0.69791666666666663</v>
      </c>
      <c r="AD92" s="301">
        <v>0.64097222222222217</v>
      </c>
      <c r="AE92" s="301">
        <v>0.57708333333333328</v>
      </c>
      <c r="AF92" s="301">
        <v>0.73402777777777783</v>
      </c>
      <c r="AG92" s="302">
        <v>0.73402777777777783</v>
      </c>
      <c r="AH92" s="303"/>
      <c r="AJ92" s="69">
        <f>VLOOKUP(AK92,id!$A:$C,3,0)</f>
        <v>433</v>
      </c>
      <c r="AK92" s="69" t="str">
        <f t="shared" si="20"/>
        <v>MatczukSzymon1974</v>
      </c>
      <c r="AL92" s="69" t="str">
        <f t="shared" si="21"/>
        <v>Matczuk</v>
      </c>
      <c r="AM92" s="69" t="str">
        <f t="shared" si="22"/>
        <v>Szymon</v>
      </c>
      <c r="AN92" s="69" t="str">
        <f t="shared" si="23"/>
        <v>Łyse charty</v>
      </c>
      <c r="AO92" s="69">
        <f t="shared" si="24"/>
        <v>1974</v>
      </c>
      <c r="AP92" s="69">
        <f t="shared" si="18"/>
        <v>42.747094305754324</v>
      </c>
      <c r="AQ92" s="69"/>
      <c r="AR92" s="69">
        <f t="shared" si="25"/>
        <v>0.99960458679319897</v>
      </c>
      <c r="AS92" s="69">
        <f t="shared" si="26"/>
        <v>1</v>
      </c>
      <c r="AT92" s="69">
        <f t="shared" si="27"/>
        <v>1</v>
      </c>
      <c r="AU92" s="69">
        <f t="shared" si="19"/>
        <v>1</v>
      </c>
    </row>
    <row r="93" spans="1:47">
      <c r="A93" s="269">
        <v>98</v>
      </c>
      <c r="B93" s="270">
        <v>91</v>
      </c>
      <c r="C93" s="270"/>
      <c r="D93" s="270">
        <v>3009</v>
      </c>
      <c r="E93" s="304" t="s">
        <v>4778</v>
      </c>
      <c r="F93" s="304" t="s">
        <v>59</v>
      </c>
      <c r="G93" s="270">
        <v>1989</v>
      </c>
      <c r="H93" s="304" t="s">
        <v>4779</v>
      </c>
      <c r="I93" s="304" t="s">
        <v>5339</v>
      </c>
      <c r="J93" s="270">
        <v>35</v>
      </c>
      <c r="K93" s="270">
        <v>14</v>
      </c>
      <c r="L93" s="270">
        <v>35</v>
      </c>
      <c r="M93" s="305">
        <v>0.38098379629629631</v>
      </c>
      <c r="N93" s="270">
        <v>0</v>
      </c>
      <c r="O93" s="306">
        <v>0.35416666666666669</v>
      </c>
      <c r="P93" s="306">
        <v>0.60763888888888895</v>
      </c>
      <c r="Q93" s="306">
        <v>0.72222222222222221</v>
      </c>
      <c r="R93" s="306"/>
      <c r="S93" s="306">
        <v>0.5625</v>
      </c>
      <c r="T93" s="306"/>
      <c r="U93" s="306"/>
      <c r="V93" s="306">
        <v>0.70416666666666661</v>
      </c>
      <c r="W93" s="306">
        <v>0.42569444444444443</v>
      </c>
      <c r="X93" s="306">
        <v>0.4826388888888889</v>
      </c>
      <c r="Y93" s="306">
        <v>0.64444444444444449</v>
      </c>
      <c r="Z93" s="306">
        <v>0.59375</v>
      </c>
      <c r="AA93" s="306">
        <v>0.37152777777777773</v>
      </c>
      <c r="AB93" s="306">
        <v>0.66736111111111107</v>
      </c>
      <c r="AC93" s="306">
        <v>0.39652777777777781</v>
      </c>
      <c r="AD93" s="306">
        <v>0.46527777777777773</v>
      </c>
      <c r="AE93" s="306">
        <v>0.51111111111111118</v>
      </c>
      <c r="AF93" s="306">
        <v>0.73472222222222217</v>
      </c>
      <c r="AG93" s="307">
        <v>0.73472222222222217</v>
      </c>
      <c r="AH93" s="308"/>
      <c r="AJ93" s="69">
        <f>VLOOKUP(AK93,id!$A:$C,3,0)</f>
        <v>434</v>
      </c>
      <c r="AK93" s="69" t="str">
        <f t="shared" si="20"/>
        <v>BrzeskiŁukasz1989</v>
      </c>
      <c r="AL93" s="69" t="str">
        <f t="shared" si="21"/>
        <v>Brzeski</v>
      </c>
      <c r="AM93" s="69" t="str">
        <f t="shared" si="22"/>
        <v>Łukasz</v>
      </c>
      <c r="AN93" s="69" t="str">
        <f t="shared" si="23"/>
        <v>MARKOS Sport Team</v>
      </c>
      <c r="AO93" s="69">
        <f t="shared" si="24"/>
        <v>1989</v>
      </c>
      <c r="AP93" s="69">
        <f t="shared" si="18"/>
        <v>42.695148995664397</v>
      </c>
      <c r="AQ93" s="69"/>
      <c r="AR93" s="69">
        <f t="shared" si="25"/>
        <v>0.99878482243217792</v>
      </c>
      <c r="AS93" s="69">
        <f t="shared" si="26"/>
        <v>1</v>
      </c>
      <c r="AT93" s="69">
        <f t="shared" si="27"/>
        <v>1</v>
      </c>
      <c r="AU93" s="69">
        <f t="shared" si="19"/>
        <v>1</v>
      </c>
    </row>
    <row r="94" spans="1:47">
      <c r="A94" s="277">
        <v>99</v>
      </c>
      <c r="B94" s="278">
        <v>92</v>
      </c>
      <c r="C94" s="278"/>
      <c r="D94" s="278">
        <v>3065</v>
      </c>
      <c r="E94" s="299" t="s">
        <v>832</v>
      </c>
      <c r="F94" s="299" t="s">
        <v>42</v>
      </c>
      <c r="G94" s="278">
        <v>1987</v>
      </c>
      <c r="H94" s="299" t="s">
        <v>3500</v>
      </c>
      <c r="I94" s="299" t="s">
        <v>5339</v>
      </c>
      <c r="J94" s="278">
        <v>35</v>
      </c>
      <c r="K94" s="278">
        <v>14</v>
      </c>
      <c r="L94" s="278">
        <v>35</v>
      </c>
      <c r="M94" s="300">
        <v>0.3810763888888889</v>
      </c>
      <c r="N94" s="278">
        <v>0</v>
      </c>
      <c r="O94" s="301">
        <v>0.35416666666666669</v>
      </c>
      <c r="P94" s="301">
        <v>0.60763888888888895</v>
      </c>
      <c r="Q94" s="301">
        <v>0.72152777777777777</v>
      </c>
      <c r="R94" s="301"/>
      <c r="S94" s="301">
        <v>0.56180555555555556</v>
      </c>
      <c r="T94" s="301"/>
      <c r="U94" s="301"/>
      <c r="V94" s="301">
        <v>0.70416666666666661</v>
      </c>
      <c r="W94" s="301">
        <v>0.42638888888888887</v>
      </c>
      <c r="X94" s="301">
        <v>0.4826388888888889</v>
      </c>
      <c r="Y94" s="301">
        <v>0.64444444444444449</v>
      </c>
      <c r="Z94" s="301">
        <v>0.59444444444444444</v>
      </c>
      <c r="AA94" s="301">
        <v>0.37222222222222223</v>
      </c>
      <c r="AB94" s="301">
        <v>0.66736111111111107</v>
      </c>
      <c r="AC94" s="301">
        <v>0.39652777777777781</v>
      </c>
      <c r="AD94" s="301">
        <v>0.46527777777777773</v>
      </c>
      <c r="AE94" s="301">
        <v>0.51111111111111118</v>
      </c>
      <c r="AF94" s="301">
        <v>0.73472222222222217</v>
      </c>
      <c r="AG94" s="302">
        <v>0.73472222222222217</v>
      </c>
      <c r="AH94" s="303"/>
      <c r="AJ94" s="69">
        <f>VLOOKUP(AK94,id!$A:$C,3,0)</f>
        <v>435</v>
      </c>
      <c r="AK94" s="69" t="str">
        <f t="shared" si="20"/>
        <v>KowalskiBartosz1987</v>
      </c>
      <c r="AL94" s="69" t="str">
        <f t="shared" si="21"/>
        <v>Kowalski</v>
      </c>
      <c r="AM94" s="69" t="str">
        <f t="shared" si="22"/>
        <v>Bartosz</v>
      </c>
      <c r="AN94" s="69" t="str">
        <f t="shared" si="23"/>
        <v>MARKOS Sport Team</v>
      </c>
      <c r="AO94" s="69">
        <f t="shared" si="24"/>
        <v>1987</v>
      </c>
      <c r="AP94" s="69">
        <f t="shared" si="18"/>
        <v>42.684775079431589</v>
      </c>
      <c r="AQ94" s="69"/>
      <c r="AR94" s="69">
        <f t="shared" si="25"/>
        <v>0.99975702353834472</v>
      </c>
      <c r="AS94" s="69">
        <f t="shared" si="26"/>
        <v>1</v>
      </c>
      <c r="AT94" s="69">
        <f t="shared" si="27"/>
        <v>1</v>
      </c>
      <c r="AU94" s="69">
        <f t="shared" si="19"/>
        <v>1</v>
      </c>
    </row>
    <row r="95" spans="1:47">
      <c r="A95" s="269">
        <v>100</v>
      </c>
      <c r="B95" s="270">
        <v>93</v>
      </c>
      <c r="C95" s="270"/>
      <c r="D95" s="270">
        <v>3102</v>
      </c>
      <c r="E95" s="304" t="s">
        <v>522</v>
      </c>
      <c r="F95" s="304" t="s">
        <v>147</v>
      </c>
      <c r="G95" s="270">
        <v>1980</v>
      </c>
      <c r="H95" s="304" t="s">
        <v>3431</v>
      </c>
      <c r="I95" s="304" t="s">
        <v>4814</v>
      </c>
      <c r="J95" s="270">
        <v>35</v>
      </c>
      <c r="K95" s="270">
        <v>14</v>
      </c>
      <c r="L95" s="270">
        <v>35</v>
      </c>
      <c r="M95" s="305">
        <v>0.4011805555555556</v>
      </c>
      <c r="N95" s="270">
        <v>0</v>
      </c>
      <c r="O95" s="306">
        <v>0.35416666666666669</v>
      </c>
      <c r="P95" s="306">
        <v>0.47638888888888892</v>
      </c>
      <c r="Q95" s="306">
        <v>0.37222222222222223</v>
      </c>
      <c r="R95" s="306"/>
      <c r="S95" s="306">
        <v>0.56111111111111112</v>
      </c>
      <c r="T95" s="306"/>
      <c r="U95" s="306">
        <v>0.45763888888888887</v>
      </c>
      <c r="V95" s="306"/>
      <c r="W95" s="306">
        <v>0.6875</v>
      </c>
      <c r="X95" s="306">
        <v>0.63750000000000007</v>
      </c>
      <c r="Y95" s="306">
        <v>0.49652777777777773</v>
      </c>
      <c r="Z95" s="306">
        <v>0.52847222222222223</v>
      </c>
      <c r="AA95" s="306">
        <v>0.73611111111111116</v>
      </c>
      <c r="AB95" s="306">
        <v>0.40416666666666662</v>
      </c>
      <c r="AC95" s="306">
        <v>0.71388888888888891</v>
      </c>
      <c r="AD95" s="306">
        <v>0.65486111111111112</v>
      </c>
      <c r="AE95" s="306">
        <v>0.60833333333333328</v>
      </c>
      <c r="AF95" s="306">
        <v>0.75416666666666676</v>
      </c>
      <c r="AG95" s="307">
        <v>0.75486111111111109</v>
      </c>
      <c r="AH95" s="308"/>
      <c r="AJ95" s="69">
        <f>VLOOKUP(AK95,id!$A:$C,3,0)</f>
        <v>436</v>
      </c>
      <c r="AK95" s="69" t="str">
        <f t="shared" si="20"/>
        <v>NadolnyWojciech1980</v>
      </c>
      <c r="AL95" s="69" t="str">
        <f t="shared" si="21"/>
        <v>Nadolny</v>
      </c>
      <c r="AM95" s="69" t="str">
        <f t="shared" si="22"/>
        <v>Wojciech</v>
      </c>
      <c r="AN95" s="69" t="str">
        <f t="shared" si="23"/>
        <v>SPEEDNET</v>
      </c>
      <c r="AO95" s="69">
        <f t="shared" si="24"/>
        <v>1980</v>
      </c>
      <c r="AP95" s="69">
        <f t="shared" si="18"/>
        <v>40.545733641748456</v>
      </c>
      <c r="AQ95" s="69"/>
      <c r="AR95" s="69">
        <f t="shared" si="25"/>
        <v>0.9498874848537302</v>
      </c>
      <c r="AS95" s="69">
        <f t="shared" si="26"/>
        <v>1</v>
      </c>
      <c r="AT95" s="69">
        <f t="shared" si="27"/>
        <v>1</v>
      </c>
      <c r="AU95" s="69">
        <f t="shared" si="19"/>
        <v>1</v>
      </c>
    </row>
    <row r="96" spans="1:47">
      <c r="A96" s="277">
        <v>101</v>
      </c>
      <c r="B96" s="278">
        <v>94</v>
      </c>
      <c r="C96" s="278"/>
      <c r="D96" s="278">
        <v>3175</v>
      </c>
      <c r="E96" s="299" t="s">
        <v>4815</v>
      </c>
      <c r="F96" s="299" t="s">
        <v>66</v>
      </c>
      <c r="G96" s="278">
        <v>1980</v>
      </c>
      <c r="H96" s="299" t="s">
        <v>3431</v>
      </c>
      <c r="I96" s="299" t="s">
        <v>4814</v>
      </c>
      <c r="J96" s="278">
        <v>35</v>
      </c>
      <c r="K96" s="278">
        <v>14</v>
      </c>
      <c r="L96" s="278">
        <v>35</v>
      </c>
      <c r="M96" s="300">
        <v>0.40121527777777777</v>
      </c>
      <c r="N96" s="278">
        <v>0</v>
      </c>
      <c r="O96" s="301">
        <v>0.35416666666666669</v>
      </c>
      <c r="P96" s="301">
        <v>0.47638888888888892</v>
      </c>
      <c r="Q96" s="301">
        <v>0.37222222222222223</v>
      </c>
      <c r="R96" s="301"/>
      <c r="S96" s="301">
        <v>0.56111111111111112</v>
      </c>
      <c r="T96" s="301"/>
      <c r="U96" s="301">
        <v>0.45763888888888887</v>
      </c>
      <c r="V96" s="301"/>
      <c r="W96" s="301">
        <v>0.6875</v>
      </c>
      <c r="X96" s="301">
        <v>0.63750000000000007</v>
      </c>
      <c r="Y96" s="301">
        <v>0.49652777777777773</v>
      </c>
      <c r="Z96" s="301">
        <v>0.52847222222222223</v>
      </c>
      <c r="AA96" s="301">
        <v>0.7368055555555556</v>
      </c>
      <c r="AB96" s="301">
        <v>0.40486111111111112</v>
      </c>
      <c r="AC96" s="301">
        <v>0.71388888888888891</v>
      </c>
      <c r="AD96" s="301">
        <v>0.65486111111111112</v>
      </c>
      <c r="AE96" s="301">
        <v>0.60833333333333328</v>
      </c>
      <c r="AF96" s="301">
        <v>0.75416666666666676</v>
      </c>
      <c r="AG96" s="302">
        <v>0.75486111111111109</v>
      </c>
      <c r="AH96" s="303"/>
      <c r="AJ96" s="69">
        <f>VLOOKUP(AK96,id!$A:$C,3,0)</f>
        <v>437</v>
      </c>
      <c r="AK96" s="69" t="str">
        <f t="shared" si="20"/>
        <v>ŻabniakMaciej1980</v>
      </c>
      <c r="AL96" s="69" t="str">
        <f t="shared" si="21"/>
        <v>Żabniak</v>
      </c>
      <c r="AM96" s="69" t="str">
        <f t="shared" si="22"/>
        <v>Maciej</v>
      </c>
      <c r="AN96" s="69" t="str">
        <f t="shared" si="23"/>
        <v>SPEEDNET</v>
      </c>
      <c r="AO96" s="69">
        <f t="shared" si="24"/>
        <v>1980</v>
      </c>
      <c r="AP96" s="69">
        <f t="shared" si="18"/>
        <v>40.542224707638404</v>
      </c>
      <c r="AQ96" s="69"/>
      <c r="AR96" s="69">
        <f t="shared" si="25"/>
        <v>0.99991345737775872</v>
      </c>
      <c r="AS96" s="69">
        <f t="shared" si="26"/>
        <v>1</v>
      </c>
      <c r="AT96" s="69">
        <f t="shared" si="27"/>
        <v>1</v>
      </c>
      <c r="AU96" s="69">
        <f t="shared" si="19"/>
        <v>1</v>
      </c>
    </row>
    <row r="97" spans="1:47">
      <c r="A97" s="269">
        <v>102</v>
      </c>
      <c r="B97" s="270">
        <v>95</v>
      </c>
      <c r="C97" s="270"/>
      <c r="D97" s="270">
        <v>3109</v>
      </c>
      <c r="E97" s="304" t="s">
        <v>3890</v>
      </c>
      <c r="F97" s="304" t="s">
        <v>389</v>
      </c>
      <c r="G97" s="270">
        <v>1994</v>
      </c>
      <c r="H97" s="304" t="s">
        <v>3493</v>
      </c>
      <c r="I97" s="304"/>
      <c r="J97" s="270">
        <v>34</v>
      </c>
      <c r="K97" s="270">
        <v>15</v>
      </c>
      <c r="L97" s="270">
        <v>34</v>
      </c>
      <c r="M97" s="305">
        <v>0.41184027777777782</v>
      </c>
      <c r="N97" s="270">
        <v>0</v>
      </c>
      <c r="O97" s="306">
        <v>0.35416666666666669</v>
      </c>
      <c r="P97" s="306">
        <v>0.45347222222222222</v>
      </c>
      <c r="Q97" s="306">
        <v>0.75486111111111109</v>
      </c>
      <c r="R97" s="306">
        <v>0.61805555555555558</v>
      </c>
      <c r="S97" s="306">
        <v>0.48402777777777778</v>
      </c>
      <c r="T97" s="306">
        <v>0.53541666666666665</v>
      </c>
      <c r="U97" s="306">
        <v>0.64722222222222225</v>
      </c>
      <c r="V97" s="306"/>
      <c r="W97" s="306">
        <v>0.38472222222222219</v>
      </c>
      <c r="X97" s="306">
        <v>0.55486111111111114</v>
      </c>
      <c r="Y97" s="306">
        <v>0.73749999999999993</v>
      </c>
      <c r="Z97" s="306">
        <v>0.4284722222222222</v>
      </c>
      <c r="AA97" s="306">
        <v>0.36874999999999997</v>
      </c>
      <c r="AB97" s="306">
        <v>0.68541666666666667</v>
      </c>
      <c r="AC97" s="306"/>
      <c r="AD97" s="306">
        <v>0.50902777777777775</v>
      </c>
      <c r="AE97" s="306">
        <v>0.57708333333333328</v>
      </c>
      <c r="AF97" s="306">
        <v>0.76527777777777783</v>
      </c>
      <c r="AG97" s="307">
        <v>0.76597222222222217</v>
      </c>
      <c r="AH97" s="308"/>
      <c r="AJ97" s="69">
        <f>VLOOKUP(AK97,id!$A:$C,3,0)</f>
        <v>438</v>
      </c>
      <c r="AK97" s="69" t="str">
        <f t="shared" si="20"/>
        <v>ObertyńskiOlgierd1994</v>
      </c>
      <c r="AL97" s="69" t="str">
        <f t="shared" si="21"/>
        <v>Obertyński</v>
      </c>
      <c r="AM97" s="69" t="str">
        <f t="shared" si="22"/>
        <v>Olgierd</v>
      </c>
      <c r="AN97" s="69">
        <f t="shared" si="23"/>
        <v>0</v>
      </c>
      <c r="AO97" s="69">
        <f t="shared" si="24"/>
        <v>1994</v>
      </c>
      <c r="AP97" s="69">
        <f t="shared" si="18"/>
        <v>39.383875430277307</v>
      </c>
      <c r="AQ97" s="69"/>
      <c r="AR97" s="69">
        <f t="shared" si="25"/>
        <v>0.97420116347694108</v>
      </c>
      <c r="AS97" s="69">
        <f t="shared" si="26"/>
        <v>1.0714285714285714</v>
      </c>
      <c r="AT97" s="69">
        <f t="shared" si="27"/>
        <v>0.97142857142857142</v>
      </c>
      <c r="AU97" s="69">
        <f t="shared" si="19"/>
        <v>1.0138942140146645</v>
      </c>
    </row>
    <row r="98" spans="1:47">
      <c r="A98" s="277">
        <v>103</v>
      </c>
      <c r="B98" s="278">
        <v>96</v>
      </c>
      <c r="C98" s="278"/>
      <c r="D98" s="278">
        <v>3014</v>
      </c>
      <c r="E98" s="299" t="s">
        <v>514</v>
      </c>
      <c r="F98" s="299" t="s">
        <v>19</v>
      </c>
      <c r="G98" s="278">
        <v>1988</v>
      </c>
      <c r="H98" s="299" t="s">
        <v>3493</v>
      </c>
      <c r="I98" s="299"/>
      <c r="J98" s="278">
        <v>34</v>
      </c>
      <c r="K98" s="278">
        <v>15</v>
      </c>
      <c r="L98" s="278">
        <v>34</v>
      </c>
      <c r="M98" s="300">
        <v>0.41189814814814812</v>
      </c>
      <c r="N98" s="278">
        <v>0</v>
      </c>
      <c r="O98" s="301">
        <v>0.35416666666666669</v>
      </c>
      <c r="P98" s="301">
        <v>0.45347222222222222</v>
      </c>
      <c r="Q98" s="301">
        <v>0.75347222222222221</v>
      </c>
      <c r="R98" s="301">
        <v>0.61805555555555558</v>
      </c>
      <c r="S98" s="301">
        <v>0.48402777777777778</v>
      </c>
      <c r="T98" s="301">
        <v>0.53541666666666665</v>
      </c>
      <c r="U98" s="301">
        <v>0.64722222222222225</v>
      </c>
      <c r="V98" s="301"/>
      <c r="W98" s="301">
        <v>0.38472222222222219</v>
      </c>
      <c r="X98" s="301">
        <v>0.5541666666666667</v>
      </c>
      <c r="Y98" s="301">
        <v>0.73749999999999993</v>
      </c>
      <c r="Z98" s="301">
        <v>0.4284722222222222</v>
      </c>
      <c r="AA98" s="301">
        <v>0.36874999999999997</v>
      </c>
      <c r="AB98" s="301">
        <v>0.68541666666666667</v>
      </c>
      <c r="AC98" s="301"/>
      <c r="AD98" s="301">
        <v>0.50902777777777775</v>
      </c>
      <c r="AE98" s="301">
        <v>0.57708333333333328</v>
      </c>
      <c r="AF98" s="301">
        <v>0.76527777777777783</v>
      </c>
      <c r="AG98" s="302">
        <v>0.76597222222222217</v>
      </c>
      <c r="AH98" s="303"/>
      <c r="AJ98" s="69">
        <f>VLOOKUP(AK98,id!$A:$C,3,0)</f>
        <v>439</v>
      </c>
      <c r="AK98" s="69" t="str">
        <f t="shared" si="20"/>
        <v>CeierGrzegorz1988</v>
      </c>
      <c r="AL98" s="69" t="str">
        <f t="shared" si="21"/>
        <v>Ceier</v>
      </c>
      <c r="AM98" s="69" t="str">
        <f t="shared" si="22"/>
        <v>Grzegorz</v>
      </c>
      <c r="AN98" s="69">
        <f t="shared" si="23"/>
        <v>0</v>
      </c>
      <c r="AO98" s="69">
        <f t="shared" si="24"/>
        <v>1988</v>
      </c>
      <c r="AP98" s="69">
        <f t="shared" si="18"/>
        <v>39.378342121938793</v>
      </c>
      <c r="AQ98" s="69"/>
      <c r="AR98" s="69">
        <f t="shared" si="25"/>
        <v>0.99985950320332717</v>
      </c>
      <c r="AS98" s="69">
        <f t="shared" si="26"/>
        <v>1</v>
      </c>
      <c r="AT98" s="69">
        <f t="shared" si="27"/>
        <v>1</v>
      </c>
      <c r="AU98" s="69">
        <f t="shared" si="19"/>
        <v>1</v>
      </c>
    </row>
    <row r="99" spans="1:47">
      <c r="A99" s="269">
        <v>104</v>
      </c>
      <c r="B99" s="270">
        <v>97</v>
      </c>
      <c r="C99" s="270"/>
      <c r="D99" s="270">
        <v>3112</v>
      </c>
      <c r="E99" s="304" t="s">
        <v>3564</v>
      </c>
      <c r="F99" s="304" t="s">
        <v>26</v>
      </c>
      <c r="G99" s="270">
        <v>1961</v>
      </c>
      <c r="H99" s="304" t="s">
        <v>3431</v>
      </c>
      <c r="I99" s="304" t="s">
        <v>3888</v>
      </c>
      <c r="J99" s="270">
        <v>34</v>
      </c>
      <c r="K99" s="270">
        <v>15</v>
      </c>
      <c r="L99" s="270">
        <v>34</v>
      </c>
      <c r="M99" s="305">
        <v>0.41207175925925926</v>
      </c>
      <c r="N99" s="270">
        <v>0</v>
      </c>
      <c r="O99" s="306">
        <v>0.35416666666666669</v>
      </c>
      <c r="P99" s="306">
        <v>0.45347222222222222</v>
      </c>
      <c r="Q99" s="306">
        <v>0.75486111111111109</v>
      </c>
      <c r="R99" s="306">
        <v>0.61805555555555558</v>
      </c>
      <c r="S99" s="306">
        <v>0.48402777777777778</v>
      </c>
      <c r="T99" s="306">
        <v>0.53541666666666665</v>
      </c>
      <c r="U99" s="306">
        <v>0.64722222222222225</v>
      </c>
      <c r="V99" s="306"/>
      <c r="W99" s="306">
        <v>0.38472222222222219</v>
      </c>
      <c r="X99" s="306">
        <v>0.5541666666666667</v>
      </c>
      <c r="Y99" s="306">
        <v>0.73749999999999993</v>
      </c>
      <c r="Z99" s="306">
        <v>0.4284722222222222</v>
      </c>
      <c r="AA99" s="306">
        <v>0.36874999999999997</v>
      </c>
      <c r="AB99" s="306">
        <v>0.68541666666666667</v>
      </c>
      <c r="AC99" s="306"/>
      <c r="AD99" s="306">
        <v>0.50902777777777775</v>
      </c>
      <c r="AE99" s="306">
        <v>0.57708333333333328</v>
      </c>
      <c r="AF99" s="306">
        <v>0.76527777777777783</v>
      </c>
      <c r="AG99" s="307">
        <v>0.76597222222222217</v>
      </c>
      <c r="AH99" s="308"/>
      <c r="AJ99" s="69">
        <f>VLOOKUP(AK99,id!$A:$C,3,0)</f>
        <v>440</v>
      </c>
      <c r="AK99" s="69" t="str">
        <f t="shared" si="20"/>
        <v>OmieczyńskiAndrzej1961</v>
      </c>
      <c r="AL99" s="69" t="str">
        <f>PROPER(E99)</f>
        <v>Omieczyński</v>
      </c>
      <c r="AM99" s="69" t="str">
        <f>PROPER(F99)</f>
        <v>Andrzej</v>
      </c>
      <c r="AN99" s="69" t="str">
        <f t="shared" ref="AN99:AN130" si="28">I99</f>
        <v>Rowerek</v>
      </c>
      <c r="AO99" s="69">
        <f t="shared" ref="AO99:AO130" si="29">G99</f>
        <v>1961</v>
      </c>
      <c r="AP99" s="69">
        <f t="shared" si="18"/>
        <v>39.361751521937975</v>
      </c>
      <c r="AQ99" s="69"/>
      <c r="AR99" s="69">
        <f t="shared" si="25"/>
        <v>0.99957868718928178</v>
      </c>
      <c r="AS99" s="69">
        <f t="shared" si="26"/>
        <v>1</v>
      </c>
      <c r="AT99" s="69">
        <f t="shared" si="27"/>
        <v>1</v>
      </c>
      <c r="AU99" s="69">
        <f t="shared" si="19"/>
        <v>1</v>
      </c>
    </row>
    <row r="100" spans="1:47">
      <c r="A100" s="277">
        <v>105</v>
      </c>
      <c r="B100" s="278">
        <v>98</v>
      </c>
      <c r="C100" s="278"/>
      <c r="D100" s="278">
        <v>3110</v>
      </c>
      <c r="E100" s="299" t="s">
        <v>4817</v>
      </c>
      <c r="F100" s="299" t="s">
        <v>147</v>
      </c>
      <c r="G100" s="278">
        <v>1977</v>
      </c>
      <c r="H100" s="299" t="s">
        <v>4488</v>
      </c>
      <c r="I100" s="299" t="s">
        <v>5340</v>
      </c>
      <c r="J100" s="278">
        <v>34</v>
      </c>
      <c r="K100" s="278">
        <v>13</v>
      </c>
      <c r="L100" s="278">
        <v>34</v>
      </c>
      <c r="M100" s="300">
        <v>0.4135416666666667</v>
      </c>
      <c r="N100" s="278">
        <v>0</v>
      </c>
      <c r="O100" s="301">
        <v>0.35416666666666669</v>
      </c>
      <c r="P100" s="301">
        <v>0.6118055555555556</v>
      </c>
      <c r="Q100" s="301"/>
      <c r="R100" s="301"/>
      <c r="S100" s="301">
        <v>0.58124999999999993</v>
      </c>
      <c r="T100" s="301">
        <v>0.46388888888888885</v>
      </c>
      <c r="U100" s="301"/>
      <c r="V100" s="301"/>
      <c r="W100" s="301">
        <v>0.40069444444444446</v>
      </c>
      <c r="X100" s="301">
        <v>0.49305555555555558</v>
      </c>
      <c r="Y100" s="301">
        <v>0.70277777777777783</v>
      </c>
      <c r="Z100" s="301">
        <v>0.64861111111111114</v>
      </c>
      <c r="AA100" s="301">
        <v>0.38125000000000003</v>
      </c>
      <c r="AB100" s="301">
        <v>0.73125000000000007</v>
      </c>
      <c r="AC100" s="301">
        <v>0.67291666666666661</v>
      </c>
      <c r="AD100" s="301">
        <v>0.43055555555555558</v>
      </c>
      <c r="AE100" s="301">
        <v>0.52847222222222223</v>
      </c>
      <c r="AF100" s="301">
        <v>0.76736111111111116</v>
      </c>
      <c r="AG100" s="302">
        <v>0.76736111111111116</v>
      </c>
      <c r="AH100" s="303"/>
      <c r="AJ100" s="69">
        <f>VLOOKUP(AK100,id!$A:$C,3,0)</f>
        <v>441</v>
      </c>
      <c r="AK100" s="69" t="str">
        <f t="shared" si="20"/>
        <v>OlejarczykWojciech1977</v>
      </c>
      <c r="AL100" s="69" t="str">
        <f t="shared" ref="AL100:AM104" si="30">E100</f>
        <v>Olejarczyk</v>
      </c>
      <c r="AM100" s="69" t="str">
        <f t="shared" si="30"/>
        <v>Wojciech</v>
      </c>
      <c r="AN100" s="69" t="str">
        <f t="shared" si="28"/>
        <v>KS Korona Zakrzewo</v>
      </c>
      <c r="AO100" s="69">
        <f t="shared" si="29"/>
        <v>1977</v>
      </c>
      <c r="AP100" s="69">
        <f t="shared" si="18"/>
        <v>38.251179733968833</v>
      </c>
      <c r="AQ100" s="69"/>
      <c r="AR100" s="69">
        <f t="shared" ref="AR100:AR131" si="31">M99/M100</f>
        <v>0.99644556395186112</v>
      </c>
      <c r="AS100" s="69">
        <f t="shared" ref="AS100:AS131" si="32">K100/K99</f>
        <v>0.8666666666666667</v>
      </c>
      <c r="AT100" s="69">
        <f t="shared" ref="AT100:AT131" si="33">J100/J99</f>
        <v>1</v>
      </c>
      <c r="AU100" s="69">
        <f t="shared" si="19"/>
        <v>0.9717855089006856</v>
      </c>
    </row>
    <row r="101" spans="1:47">
      <c r="A101" s="269">
        <v>106</v>
      </c>
      <c r="B101" s="270">
        <v>99</v>
      </c>
      <c r="C101" s="270"/>
      <c r="D101" s="270">
        <v>3001</v>
      </c>
      <c r="E101" s="304" t="s">
        <v>501</v>
      </c>
      <c r="F101" s="304" t="s">
        <v>140</v>
      </c>
      <c r="G101" s="270">
        <v>1965</v>
      </c>
      <c r="H101" s="304" t="s">
        <v>3586</v>
      </c>
      <c r="I101" s="304" t="s">
        <v>3864</v>
      </c>
      <c r="J101" s="270">
        <v>34</v>
      </c>
      <c r="K101" s="270">
        <v>13</v>
      </c>
      <c r="L101" s="270">
        <v>34</v>
      </c>
      <c r="M101" s="305">
        <v>0.41616898148148151</v>
      </c>
      <c r="N101" s="270">
        <v>0</v>
      </c>
      <c r="O101" s="306">
        <v>0.35416666666666669</v>
      </c>
      <c r="P101" s="306">
        <v>0.61458333333333337</v>
      </c>
      <c r="Q101" s="306"/>
      <c r="R101" s="306"/>
      <c r="S101" s="306">
        <v>0.58124999999999993</v>
      </c>
      <c r="T101" s="306">
        <v>0.46388888888888885</v>
      </c>
      <c r="U101" s="306"/>
      <c r="V101" s="306"/>
      <c r="W101" s="306">
        <v>0.40069444444444446</v>
      </c>
      <c r="X101" s="306">
        <v>0.49027777777777781</v>
      </c>
      <c r="Y101" s="306">
        <v>0.70277777777777783</v>
      </c>
      <c r="Z101" s="306">
        <v>0.64930555555555558</v>
      </c>
      <c r="AA101" s="306">
        <v>0.37916666666666665</v>
      </c>
      <c r="AB101" s="306">
        <v>0.73055555555555562</v>
      </c>
      <c r="AC101" s="306">
        <v>0.67291666666666661</v>
      </c>
      <c r="AD101" s="306">
        <v>0.43055555555555558</v>
      </c>
      <c r="AE101" s="306">
        <v>0.52500000000000002</v>
      </c>
      <c r="AF101" s="306">
        <v>0.76944444444444438</v>
      </c>
      <c r="AG101" s="307">
        <v>0.77013888888888893</v>
      </c>
      <c r="AH101" s="308"/>
      <c r="AJ101" s="69">
        <f>VLOOKUP(AK101,id!$A:$C,3,0)</f>
        <v>442</v>
      </c>
      <c r="AK101" s="69" t="str">
        <f t="shared" si="20"/>
        <v>BanachewiczDariusz1965</v>
      </c>
      <c r="AL101" s="69" t="str">
        <f t="shared" si="30"/>
        <v>Banachewicz</v>
      </c>
      <c r="AM101" s="69" t="str">
        <f t="shared" si="30"/>
        <v>Dariusz</v>
      </c>
      <c r="AN101" s="69" t="str">
        <f t="shared" si="28"/>
        <v>szweje</v>
      </c>
      <c r="AO101" s="69">
        <f t="shared" si="29"/>
        <v>1965</v>
      </c>
      <c r="AP101" s="69">
        <f t="shared" si="18"/>
        <v>38.009696356612238</v>
      </c>
      <c r="AQ101" s="69"/>
      <c r="AR101" s="69">
        <f t="shared" si="31"/>
        <v>0.99368690380176317</v>
      </c>
      <c r="AS101" s="69">
        <f t="shared" si="32"/>
        <v>1</v>
      </c>
      <c r="AT101" s="69">
        <f t="shared" si="33"/>
        <v>1</v>
      </c>
      <c r="AU101" s="69">
        <f t="shared" si="19"/>
        <v>1</v>
      </c>
    </row>
    <row r="102" spans="1:47">
      <c r="A102" s="269">
        <v>108</v>
      </c>
      <c r="B102" s="270">
        <v>100</v>
      </c>
      <c r="C102" s="270"/>
      <c r="D102" s="270">
        <v>3034</v>
      </c>
      <c r="E102" s="304" t="s">
        <v>5198</v>
      </c>
      <c r="F102" s="304" t="s">
        <v>66</v>
      </c>
      <c r="G102" s="270">
        <v>1974</v>
      </c>
      <c r="H102" s="304" t="s">
        <v>3510</v>
      </c>
      <c r="I102" s="304"/>
      <c r="J102" s="270">
        <v>34</v>
      </c>
      <c r="K102" s="270">
        <v>12</v>
      </c>
      <c r="L102" s="270">
        <v>34</v>
      </c>
      <c r="M102" s="305">
        <v>0.3963888888888889</v>
      </c>
      <c r="N102" s="270">
        <v>0</v>
      </c>
      <c r="O102" s="306">
        <v>0.35416666666666669</v>
      </c>
      <c r="P102" s="306"/>
      <c r="Q102" s="306"/>
      <c r="R102" s="306"/>
      <c r="S102" s="306"/>
      <c r="T102" s="306">
        <v>0.4770833333333333</v>
      </c>
      <c r="U102" s="306"/>
      <c r="V102" s="306">
        <v>0.72152777777777777</v>
      </c>
      <c r="W102" s="306">
        <v>0.40277777777777773</v>
      </c>
      <c r="X102" s="306">
        <v>0.49791666666666662</v>
      </c>
      <c r="Y102" s="306">
        <v>0.6694444444444444</v>
      </c>
      <c r="Z102" s="306">
        <v>0.62222222222222223</v>
      </c>
      <c r="AA102" s="306">
        <v>0.38125000000000003</v>
      </c>
      <c r="AB102" s="306">
        <v>0.69791666666666663</v>
      </c>
      <c r="AC102" s="306">
        <v>0.64583333333333337</v>
      </c>
      <c r="AD102" s="306">
        <v>0.43124999999999997</v>
      </c>
      <c r="AE102" s="306">
        <v>0.54236111111111118</v>
      </c>
      <c r="AF102" s="306">
        <v>0.75</v>
      </c>
      <c r="AG102" s="307">
        <v>0.75</v>
      </c>
      <c r="AH102" s="308"/>
      <c r="AJ102" s="69">
        <f>VLOOKUP(AK102,id!$A:$C,3,0)</f>
        <v>274</v>
      </c>
      <c r="AK102" s="69" t="str">
        <f t="shared" si="20"/>
        <v>GostkiewiczMaciej1974</v>
      </c>
      <c r="AL102" s="69" t="str">
        <f t="shared" si="30"/>
        <v>Gostkiewicz</v>
      </c>
      <c r="AM102" s="69" t="str">
        <f t="shared" si="30"/>
        <v>Maciej</v>
      </c>
      <c r="AN102" s="69">
        <f t="shared" si="28"/>
        <v>0</v>
      </c>
      <c r="AO102" s="69">
        <f t="shared" si="29"/>
        <v>1974</v>
      </c>
      <c r="AP102" s="69">
        <f t="shared" si="18"/>
        <v>37.40606110501421</v>
      </c>
      <c r="AQ102" s="69"/>
      <c r="AR102" s="69">
        <f t="shared" si="31"/>
        <v>1.0499007241298763</v>
      </c>
      <c r="AS102" s="69">
        <f t="shared" si="32"/>
        <v>0.92307692307692313</v>
      </c>
      <c r="AT102" s="69">
        <f t="shared" si="33"/>
        <v>1</v>
      </c>
      <c r="AU102" s="69">
        <f t="shared" si="19"/>
        <v>0.98411891413352426</v>
      </c>
    </row>
    <row r="103" spans="1:47">
      <c r="A103" s="277">
        <v>109</v>
      </c>
      <c r="B103" s="278">
        <v>101</v>
      </c>
      <c r="C103" s="278"/>
      <c r="D103" s="278">
        <v>3021</v>
      </c>
      <c r="E103" s="299" t="s">
        <v>502</v>
      </c>
      <c r="F103" s="299" t="s">
        <v>360</v>
      </c>
      <c r="G103" s="278">
        <v>1955</v>
      </c>
      <c r="H103" s="299" t="s">
        <v>3492</v>
      </c>
      <c r="I103" s="299"/>
      <c r="J103" s="278">
        <v>33</v>
      </c>
      <c r="K103" s="278">
        <v>14</v>
      </c>
      <c r="L103" s="278">
        <v>33</v>
      </c>
      <c r="M103" s="300">
        <v>0.3746990740740741</v>
      </c>
      <c r="N103" s="278">
        <v>0</v>
      </c>
      <c r="O103" s="301">
        <v>0.35416666666666669</v>
      </c>
      <c r="P103" s="301">
        <v>0.47152777777777777</v>
      </c>
      <c r="Q103" s="301">
        <v>0.50555555555555554</v>
      </c>
      <c r="R103" s="301">
        <v>0.45208333333333334</v>
      </c>
      <c r="S103" s="301">
        <v>0.58333333333333337</v>
      </c>
      <c r="T103" s="301"/>
      <c r="U103" s="301">
        <v>0.4236111111111111</v>
      </c>
      <c r="V103" s="301">
        <v>0.37638888888888888</v>
      </c>
      <c r="W103" s="301"/>
      <c r="X103" s="301">
        <v>0.67499999999999993</v>
      </c>
      <c r="Y103" s="301">
        <v>0.4916666666666667</v>
      </c>
      <c r="Z103" s="301">
        <v>0.55069444444444449</v>
      </c>
      <c r="AA103" s="301"/>
      <c r="AB103" s="301">
        <v>0.40486111111111112</v>
      </c>
      <c r="AC103" s="301">
        <v>0.53055555555555556</v>
      </c>
      <c r="AD103" s="301">
        <v>0.69236111111111109</v>
      </c>
      <c r="AE103" s="301">
        <v>0.63124999999999998</v>
      </c>
      <c r="AF103" s="301">
        <v>0.7284722222222223</v>
      </c>
      <c r="AG103" s="302">
        <v>0.7284722222222223</v>
      </c>
      <c r="AH103" s="303"/>
      <c r="AJ103" s="69">
        <f>VLOOKUP(AK103,id!$A:$C,3,0)</f>
        <v>443</v>
      </c>
      <c r="AK103" s="69" t="str">
        <f t="shared" si="20"/>
        <v>CiskowskiWaldemar1955</v>
      </c>
      <c r="AL103" s="69" t="str">
        <f t="shared" si="30"/>
        <v>Ciskowski</v>
      </c>
      <c r="AM103" s="69" t="str">
        <f t="shared" si="30"/>
        <v>Waldemar</v>
      </c>
      <c r="AN103" s="69">
        <f t="shared" si="28"/>
        <v>0</v>
      </c>
      <c r="AO103" s="69">
        <f t="shared" si="29"/>
        <v>1955</v>
      </c>
      <c r="AP103" s="69">
        <f t="shared" si="18"/>
        <v>36.305882837219677</v>
      </c>
      <c r="AQ103" s="69"/>
      <c r="AR103" s="69">
        <f t="shared" si="31"/>
        <v>1.0578859578674245</v>
      </c>
      <c r="AS103" s="69">
        <f t="shared" si="32"/>
        <v>1.1666666666666667</v>
      </c>
      <c r="AT103" s="69">
        <f t="shared" si="33"/>
        <v>0.97058823529411764</v>
      </c>
      <c r="AU103" s="69">
        <f t="shared" si="19"/>
        <v>1.0313103064775451</v>
      </c>
    </row>
    <row r="104" spans="1:47">
      <c r="A104" s="269">
        <v>110</v>
      </c>
      <c r="B104" s="270">
        <v>102</v>
      </c>
      <c r="C104" s="270"/>
      <c r="D104" s="270">
        <v>3022</v>
      </c>
      <c r="E104" s="304" t="s">
        <v>502</v>
      </c>
      <c r="F104" s="304" t="s">
        <v>15</v>
      </c>
      <c r="G104" s="270">
        <v>1982</v>
      </c>
      <c r="H104" s="304" t="s">
        <v>3492</v>
      </c>
      <c r="I104" s="304" t="s">
        <v>4960</v>
      </c>
      <c r="J104" s="270">
        <v>33</v>
      </c>
      <c r="K104" s="270">
        <v>14</v>
      </c>
      <c r="L104" s="270">
        <v>33</v>
      </c>
      <c r="M104" s="305">
        <v>0.37496527777777783</v>
      </c>
      <c r="N104" s="270">
        <v>0</v>
      </c>
      <c r="O104" s="306">
        <v>0.35416666666666669</v>
      </c>
      <c r="P104" s="306">
        <v>0.47152777777777777</v>
      </c>
      <c r="Q104" s="306">
        <v>0.50555555555555554</v>
      </c>
      <c r="R104" s="306">
        <v>0.45277777777777778</v>
      </c>
      <c r="S104" s="306">
        <v>0.58402777777777781</v>
      </c>
      <c r="T104" s="306"/>
      <c r="U104" s="306">
        <v>0.4236111111111111</v>
      </c>
      <c r="V104" s="306">
        <v>0.37638888888888888</v>
      </c>
      <c r="W104" s="306"/>
      <c r="X104" s="306">
        <v>0.67569444444444438</v>
      </c>
      <c r="Y104" s="306">
        <v>0.4909722222222222</v>
      </c>
      <c r="Z104" s="306">
        <v>0.55069444444444449</v>
      </c>
      <c r="AA104" s="306"/>
      <c r="AB104" s="306">
        <v>0.40486111111111112</v>
      </c>
      <c r="AC104" s="306">
        <v>0.53055555555555556</v>
      </c>
      <c r="AD104" s="306">
        <v>0.68958333333333333</v>
      </c>
      <c r="AE104" s="306">
        <v>0.63124999999999998</v>
      </c>
      <c r="AF104" s="306">
        <v>0.72777777777777775</v>
      </c>
      <c r="AG104" s="307">
        <v>0.7284722222222223</v>
      </c>
      <c r="AH104" s="308"/>
      <c r="AJ104" s="69">
        <f>VLOOKUP(AK104,id!$A:$C,3,0)</f>
        <v>122</v>
      </c>
      <c r="AK104" s="69" t="str">
        <f t="shared" si="20"/>
        <v>CiskowskiPiotr1982</v>
      </c>
      <c r="AL104" s="69" t="str">
        <f t="shared" si="30"/>
        <v>Ciskowski</v>
      </c>
      <c r="AM104" s="69" t="str">
        <f t="shared" si="30"/>
        <v>Piotr</v>
      </c>
      <c r="AN104" s="69" t="str">
        <f t="shared" si="28"/>
        <v>Nordea Bicycle Team</v>
      </c>
      <c r="AO104" s="69">
        <f t="shared" si="29"/>
        <v>1982</v>
      </c>
      <c r="AP104" s="69">
        <f t="shared" si="18"/>
        <v>36.280107756031413</v>
      </c>
      <c r="AQ104" s="69"/>
      <c r="AR104" s="69">
        <f t="shared" si="31"/>
        <v>0.9992900577213939</v>
      </c>
      <c r="AS104" s="69">
        <f t="shared" si="32"/>
        <v>1</v>
      </c>
      <c r="AT104" s="69">
        <f t="shared" si="33"/>
        <v>1</v>
      </c>
      <c r="AU104" s="69">
        <f t="shared" si="19"/>
        <v>1</v>
      </c>
    </row>
    <row r="105" spans="1:47">
      <c r="A105" s="277">
        <v>111</v>
      </c>
      <c r="B105" s="278">
        <v>103</v>
      </c>
      <c r="C105" s="278"/>
      <c r="D105" s="278">
        <v>3060</v>
      </c>
      <c r="E105" s="299" t="s">
        <v>5341</v>
      </c>
      <c r="F105" s="299" t="s">
        <v>5342</v>
      </c>
      <c r="G105" s="278">
        <v>1959</v>
      </c>
      <c r="H105" s="299" t="s">
        <v>4117</v>
      </c>
      <c r="I105" s="299"/>
      <c r="J105" s="278">
        <v>33</v>
      </c>
      <c r="K105" s="278">
        <v>14</v>
      </c>
      <c r="L105" s="278">
        <v>33</v>
      </c>
      <c r="M105" s="300">
        <v>0.37570601851851854</v>
      </c>
      <c r="N105" s="278">
        <v>0</v>
      </c>
      <c r="O105" s="301">
        <v>0.35416666666666669</v>
      </c>
      <c r="P105" s="301">
        <v>0.47083333333333338</v>
      </c>
      <c r="Q105" s="301">
        <v>0.50486111111111109</v>
      </c>
      <c r="R105" s="301">
        <v>0.45208333333333334</v>
      </c>
      <c r="S105" s="301">
        <v>0.58124999999999993</v>
      </c>
      <c r="T105" s="301"/>
      <c r="U105" s="301">
        <v>0.4236111111111111</v>
      </c>
      <c r="V105" s="301">
        <v>0.37638888888888888</v>
      </c>
      <c r="W105" s="301"/>
      <c r="X105" s="301">
        <v>0.67499999999999993</v>
      </c>
      <c r="Y105" s="301">
        <v>0.4909722222222222</v>
      </c>
      <c r="Z105" s="301">
        <v>0.5493055555555556</v>
      </c>
      <c r="AA105" s="301"/>
      <c r="AB105" s="301">
        <v>0.40347222222222223</v>
      </c>
      <c r="AC105" s="301">
        <v>0.52916666666666667</v>
      </c>
      <c r="AD105" s="301">
        <v>0.69236111111111109</v>
      </c>
      <c r="AE105" s="301">
        <v>0.62986111111111109</v>
      </c>
      <c r="AF105" s="301">
        <v>0.72916666666666663</v>
      </c>
      <c r="AG105" s="302">
        <v>0.72986111111111107</v>
      </c>
      <c r="AH105" s="303"/>
      <c r="AJ105" s="69">
        <f>VLOOKUP(AK105,id!$A:$C,3,0)</f>
        <v>444</v>
      </c>
      <c r="AK105" s="69" t="str">
        <f t="shared" si="20"/>
        <v>KoropeckiJuliusz1959</v>
      </c>
      <c r="AL105" s="69" t="str">
        <f>PROPER(E105)</f>
        <v>Koropecki</v>
      </c>
      <c r="AM105" s="69" t="str">
        <f>PROPER(F105)</f>
        <v>Juliusz</v>
      </c>
      <c r="AN105" s="69">
        <f t="shared" si="28"/>
        <v>0</v>
      </c>
      <c r="AO105" s="69">
        <f t="shared" si="29"/>
        <v>1959</v>
      </c>
      <c r="AP105" s="69">
        <f t="shared" si="18"/>
        <v>36.208578015838995</v>
      </c>
      <c r="AQ105" s="69"/>
      <c r="AR105" s="69">
        <f t="shared" si="31"/>
        <v>0.99802840331474696</v>
      </c>
      <c r="AS105" s="69">
        <f t="shared" si="32"/>
        <v>1</v>
      </c>
      <c r="AT105" s="69">
        <f t="shared" si="33"/>
        <v>1</v>
      </c>
      <c r="AU105" s="69">
        <f t="shared" si="19"/>
        <v>1</v>
      </c>
    </row>
    <row r="106" spans="1:47">
      <c r="A106" s="269">
        <v>112</v>
      </c>
      <c r="B106" s="270">
        <v>104</v>
      </c>
      <c r="C106" s="270"/>
      <c r="D106" s="270">
        <v>3176</v>
      </c>
      <c r="E106" s="304" t="s">
        <v>5343</v>
      </c>
      <c r="F106" s="304" t="s">
        <v>22</v>
      </c>
      <c r="G106" s="270">
        <v>1984</v>
      </c>
      <c r="H106" s="304" t="s">
        <v>3431</v>
      </c>
      <c r="I106" s="304"/>
      <c r="J106" s="270">
        <v>33</v>
      </c>
      <c r="K106" s="270">
        <v>14</v>
      </c>
      <c r="L106" s="270">
        <v>33</v>
      </c>
      <c r="M106" s="305">
        <v>0.39508101851851851</v>
      </c>
      <c r="N106" s="270">
        <v>0</v>
      </c>
      <c r="O106" s="306">
        <v>0.35416666666666669</v>
      </c>
      <c r="P106" s="306">
        <v>0.52083333333333337</v>
      </c>
      <c r="Q106" s="306">
        <v>0.4916666666666667</v>
      </c>
      <c r="R106" s="306">
        <v>0.59375</v>
      </c>
      <c r="S106" s="306"/>
      <c r="T106" s="306"/>
      <c r="U106" s="306">
        <v>0.42986111111111108</v>
      </c>
      <c r="V106" s="306">
        <v>0.37291666666666662</v>
      </c>
      <c r="W106" s="306">
        <v>0.71736111111111101</v>
      </c>
      <c r="X106" s="306">
        <v>0.6694444444444444</v>
      </c>
      <c r="Y106" s="306">
        <v>0.47291666666666665</v>
      </c>
      <c r="Z106" s="306">
        <v>0.56458333333333333</v>
      </c>
      <c r="AA106" s="306">
        <v>0.73611111111111116</v>
      </c>
      <c r="AB106" s="306">
        <v>0.40347222222222223</v>
      </c>
      <c r="AC106" s="306"/>
      <c r="AD106" s="306">
        <v>0.68819444444444444</v>
      </c>
      <c r="AE106" s="306">
        <v>0.63680555555555551</v>
      </c>
      <c r="AF106" s="306">
        <v>0.74861111111111101</v>
      </c>
      <c r="AG106" s="307">
        <v>0.74861111111111101</v>
      </c>
      <c r="AH106" s="308"/>
      <c r="AJ106" s="69">
        <f>VLOOKUP(AK106,id!$A:$C,3,0)</f>
        <v>445</v>
      </c>
      <c r="AK106" s="69" t="str">
        <f t="shared" si="20"/>
        <v>KołakowskiKrzysztof1984</v>
      </c>
      <c r="AL106" s="69" t="str">
        <f t="shared" ref="AL106:AL114" si="34">E106</f>
        <v>Kołakowski</v>
      </c>
      <c r="AM106" s="69" t="str">
        <f t="shared" ref="AM106:AM114" si="35">F106</f>
        <v>Krzysztof</v>
      </c>
      <c r="AN106" s="69">
        <f t="shared" si="28"/>
        <v>0</v>
      </c>
      <c r="AO106" s="69">
        <f t="shared" si="29"/>
        <v>1984</v>
      </c>
      <c r="AP106" s="69">
        <f t="shared" si="18"/>
        <v>34.432888559313014</v>
      </c>
      <c r="AQ106" s="69"/>
      <c r="AR106" s="69">
        <f t="shared" si="31"/>
        <v>0.95095942580928672</v>
      </c>
      <c r="AS106" s="69">
        <f t="shared" si="32"/>
        <v>1</v>
      </c>
      <c r="AT106" s="69">
        <f t="shared" si="33"/>
        <v>1</v>
      </c>
      <c r="AU106" s="69">
        <f t="shared" si="19"/>
        <v>1</v>
      </c>
    </row>
    <row r="107" spans="1:47">
      <c r="A107" s="277">
        <v>113</v>
      </c>
      <c r="B107" s="278">
        <v>105</v>
      </c>
      <c r="C107" s="278"/>
      <c r="D107" s="278">
        <v>3015</v>
      </c>
      <c r="E107" s="299" t="s">
        <v>5344</v>
      </c>
      <c r="F107" s="299" t="s">
        <v>1335</v>
      </c>
      <c r="G107" s="278">
        <v>1981</v>
      </c>
      <c r="H107" s="299" t="s">
        <v>3492</v>
      </c>
      <c r="I107" s="299" t="s">
        <v>4960</v>
      </c>
      <c r="J107" s="278">
        <v>33</v>
      </c>
      <c r="K107" s="278">
        <v>13</v>
      </c>
      <c r="L107" s="278">
        <v>33</v>
      </c>
      <c r="M107" s="300">
        <v>0.37467592592592597</v>
      </c>
      <c r="N107" s="278">
        <v>0</v>
      </c>
      <c r="O107" s="301">
        <v>0.35416666666666669</v>
      </c>
      <c r="P107" s="301">
        <v>0.47152777777777777</v>
      </c>
      <c r="Q107" s="301">
        <v>0.50486111111111109</v>
      </c>
      <c r="R107" s="301">
        <v>0.45208333333333334</v>
      </c>
      <c r="S107" s="301">
        <v>0.58194444444444449</v>
      </c>
      <c r="T107" s="301"/>
      <c r="U107" s="301">
        <v>0.4236111111111111</v>
      </c>
      <c r="V107" s="301">
        <v>0.37638888888888888</v>
      </c>
      <c r="W107" s="301"/>
      <c r="X107" s="301">
        <v>0.67569444444444438</v>
      </c>
      <c r="Y107" s="301">
        <v>0.49027777777777781</v>
      </c>
      <c r="Z107" s="301">
        <v>0.55069444444444449</v>
      </c>
      <c r="AA107" s="301"/>
      <c r="AB107" s="301">
        <v>0.40347222222222223</v>
      </c>
      <c r="AC107" s="301">
        <v>0.52986111111111112</v>
      </c>
      <c r="AD107" s="301">
        <v>0.68958333333333333</v>
      </c>
      <c r="AE107" s="301">
        <v>0.63055555555555554</v>
      </c>
      <c r="AF107" s="301"/>
      <c r="AG107" s="302">
        <v>0.7284722222222223</v>
      </c>
      <c r="AH107" s="303"/>
      <c r="AJ107" s="69">
        <f>VLOOKUP(AK107,id!$A:$C,3,0)</f>
        <v>446</v>
      </c>
      <c r="AK107" s="69" t="str">
        <f t="shared" si="20"/>
        <v>ChabierskiBłażej1981</v>
      </c>
      <c r="AL107" s="69" t="str">
        <f t="shared" si="34"/>
        <v>Chabierski</v>
      </c>
      <c r="AM107" s="69" t="str">
        <f t="shared" si="35"/>
        <v>Błażej</v>
      </c>
      <c r="AN107" s="69" t="str">
        <f t="shared" si="28"/>
        <v>Nordea Bicycle Team</v>
      </c>
      <c r="AO107" s="69">
        <f t="shared" si="29"/>
        <v>1981</v>
      </c>
      <c r="AP107" s="69">
        <f t="shared" si="18"/>
        <v>33.926301736094572</v>
      </c>
      <c r="AQ107" s="69"/>
      <c r="AR107" s="69">
        <f t="shared" si="31"/>
        <v>1.0544606450018532</v>
      </c>
      <c r="AS107" s="69">
        <f t="shared" si="32"/>
        <v>0.9285714285714286</v>
      </c>
      <c r="AT107" s="69">
        <f t="shared" si="33"/>
        <v>1</v>
      </c>
      <c r="AU107" s="69">
        <f t="shared" si="19"/>
        <v>0.98528770473770133</v>
      </c>
    </row>
    <row r="108" spans="1:47">
      <c r="A108" s="269">
        <v>114</v>
      </c>
      <c r="B108" s="270">
        <v>106</v>
      </c>
      <c r="C108" s="270"/>
      <c r="D108" s="270">
        <v>3027</v>
      </c>
      <c r="E108" s="304" t="s">
        <v>557</v>
      </c>
      <c r="F108" s="304" t="s">
        <v>45</v>
      </c>
      <c r="G108" s="270">
        <v>1979</v>
      </c>
      <c r="H108" s="304" t="s">
        <v>3500</v>
      </c>
      <c r="I108" s="304" t="s">
        <v>5345</v>
      </c>
      <c r="J108" s="270">
        <v>33</v>
      </c>
      <c r="K108" s="270">
        <v>13</v>
      </c>
      <c r="L108" s="270">
        <v>33</v>
      </c>
      <c r="M108" s="305">
        <v>0.37802083333333331</v>
      </c>
      <c r="N108" s="270">
        <v>0</v>
      </c>
      <c r="O108" s="306">
        <v>0.35416666666666669</v>
      </c>
      <c r="P108" s="306">
        <v>0.69374999999999998</v>
      </c>
      <c r="Q108" s="306">
        <v>0.72083333333333333</v>
      </c>
      <c r="R108" s="306">
        <v>0.62013888888888891</v>
      </c>
      <c r="S108" s="306"/>
      <c r="T108" s="306">
        <v>0.52152777777777781</v>
      </c>
      <c r="U108" s="306">
        <v>0.6743055555555556</v>
      </c>
      <c r="V108" s="306"/>
      <c r="W108" s="306">
        <v>0.45416666666666666</v>
      </c>
      <c r="X108" s="306">
        <v>0.49513888888888885</v>
      </c>
      <c r="Y108" s="306">
        <v>0.70972222222222225</v>
      </c>
      <c r="Z108" s="306">
        <v>0.4291666666666667</v>
      </c>
      <c r="AA108" s="306">
        <v>0.37361111111111112</v>
      </c>
      <c r="AB108" s="306"/>
      <c r="AC108" s="306">
        <v>0.39861111111111108</v>
      </c>
      <c r="AD108" s="306">
        <v>0.4777777777777778</v>
      </c>
      <c r="AE108" s="306">
        <v>0.56736111111111109</v>
      </c>
      <c r="AF108" s="306"/>
      <c r="AG108" s="307">
        <v>0.7319444444444444</v>
      </c>
      <c r="AH108" s="308"/>
      <c r="AJ108" s="69">
        <f>VLOOKUP(AK108,id!$A:$C,3,0)</f>
        <v>447</v>
      </c>
      <c r="AK108" s="69" t="str">
        <f t="shared" si="20"/>
        <v>DudaRobert1979</v>
      </c>
      <c r="AL108" s="69" t="str">
        <f t="shared" si="34"/>
        <v>Duda</v>
      </c>
      <c r="AM108" s="69" t="str">
        <f t="shared" si="35"/>
        <v>Robert</v>
      </c>
      <c r="AN108" s="69" t="str">
        <f t="shared" si="28"/>
        <v>Erni i tata zdrowo wymiata</v>
      </c>
      <c r="AO108" s="69">
        <f t="shared" si="29"/>
        <v>1979</v>
      </c>
      <c r="AP108" s="69">
        <f t="shared" si="18"/>
        <v>33.62610574694142</v>
      </c>
      <c r="AQ108" s="69"/>
      <c r="AR108" s="69">
        <f t="shared" si="31"/>
        <v>0.99115152628517211</v>
      </c>
      <c r="AS108" s="69">
        <f t="shared" si="32"/>
        <v>1</v>
      </c>
      <c r="AT108" s="69">
        <f t="shared" si="33"/>
        <v>1</v>
      </c>
      <c r="AU108" s="69">
        <f t="shared" si="19"/>
        <v>1</v>
      </c>
    </row>
    <row r="109" spans="1:47">
      <c r="A109" s="277">
        <v>115</v>
      </c>
      <c r="B109" s="278">
        <v>107</v>
      </c>
      <c r="C109" s="278"/>
      <c r="D109" s="278">
        <v>3026</v>
      </c>
      <c r="E109" s="299" t="s">
        <v>557</v>
      </c>
      <c r="F109" s="299" t="s">
        <v>3494</v>
      </c>
      <c r="G109" s="278">
        <v>2004</v>
      </c>
      <c r="H109" s="299" t="s">
        <v>3500</v>
      </c>
      <c r="I109" s="299" t="s">
        <v>5345</v>
      </c>
      <c r="J109" s="278">
        <v>33</v>
      </c>
      <c r="K109" s="278">
        <v>13</v>
      </c>
      <c r="L109" s="278">
        <v>33</v>
      </c>
      <c r="M109" s="300">
        <v>0.37805555555555559</v>
      </c>
      <c r="N109" s="278">
        <v>0</v>
      </c>
      <c r="O109" s="301">
        <v>0.35416666666666669</v>
      </c>
      <c r="P109" s="301">
        <v>0.69374999999999998</v>
      </c>
      <c r="Q109" s="301">
        <v>0.72083333333333333</v>
      </c>
      <c r="R109" s="301">
        <v>0.62013888888888891</v>
      </c>
      <c r="S109" s="301"/>
      <c r="T109" s="301">
        <v>0.52152777777777781</v>
      </c>
      <c r="U109" s="301">
        <v>0.6743055555555556</v>
      </c>
      <c r="V109" s="301"/>
      <c r="W109" s="301">
        <v>0.45416666666666666</v>
      </c>
      <c r="X109" s="301">
        <v>0.49583333333333335</v>
      </c>
      <c r="Y109" s="301">
        <v>0.70972222222222225</v>
      </c>
      <c r="Z109" s="301">
        <v>0.4291666666666667</v>
      </c>
      <c r="AA109" s="301">
        <v>0.37361111111111112</v>
      </c>
      <c r="AB109" s="301"/>
      <c r="AC109" s="301">
        <v>0.39861111111111108</v>
      </c>
      <c r="AD109" s="301">
        <v>0.4777777777777778</v>
      </c>
      <c r="AE109" s="301">
        <v>0.56736111111111109</v>
      </c>
      <c r="AF109" s="301"/>
      <c r="AG109" s="302">
        <v>0.7319444444444444</v>
      </c>
      <c r="AH109" s="303"/>
      <c r="AJ109" s="69">
        <f>VLOOKUP(AK109,id!$A:$C,3,0)</f>
        <v>448</v>
      </c>
      <c r="AK109" s="69" t="str">
        <f t="shared" si="20"/>
        <v>DudaErnest2004</v>
      </c>
      <c r="AL109" s="69" t="str">
        <f t="shared" si="34"/>
        <v>Duda</v>
      </c>
      <c r="AM109" s="69" t="str">
        <f t="shared" si="35"/>
        <v>Ernest</v>
      </c>
      <c r="AN109" s="69" t="str">
        <f t="shared" si="28"/>
        <v>Erni i tata zdrowo wymiata</v>
      </c>
      <c r="AO109" s="69">
        <f t="shared" si="29"/>
        <v>2004</v>
      </c>
      <c r="AP109" s="69">
        <f t="shared" si="18"/>
        <v>33.623017383077809</v>
      </c>
      <c r="AQ109" s="69"/>
      <c r="AR109" s="69">
        <f t="shared" si="31"/>
        <v>0.99990815576781766</v>
      </c>
      <c r="AS109" s="69">
        <f t="shared" si="32"/>
        <v>1</v>
      </c>
      <c r="AT109" s="69">
        <f t="shared" si="33"/>
        <v>1</v>
      </c>
      <c r="AU109" s="69">
        <f t="shared" si="19"/>
        <v>1</v>
      </c>
    </row>
    <row r="110" spans="1:47">
      <c r="A110" s="269">
        <v>116</v>
      </c>
      <c r="B110" s="270">
        <v>108</v>
      </c>
      <c r="C110" s="270"/>
      <c r="D110" s="270">
        <v>3177</v>
      </c>
      <c r="E110" s="304" t="s">
        <v>985</v>
      </c>
      <c r="F110" s="304" t="s">
        <v>17</v>
      </c>
      <c r="G110" s="270">
        <v>1979</v>
      </c>
      <c r="H110" s="304" t="s">
        <v>5346</v>
      </c>
      <c r="I110" s="304" t="s">
        <v>5347</v>
      </c>
      <c r="J110" s="270">
        <v>33</v>
      </c>
      <c r="K110" s="270">
        <v>13</v>
      </c>
      <c r="L110" s="270">
        <v>33</v>
      </c>
      <c r="M110" s="305">
        <v>0.3949421296296296</v>
      </c>
      <c r="N110" s="270">
        <v>0</v>
      </c>
      <c r="O110" s="306">
        <v>0.35416666666666669</v>
      </c>
      <c r="P110" s="306">
        <v>0.63194444444444442</v>
      </c>
      <c r="Q110" s="306">
        <v>0.7319444444444444</v>
      </c>
      <c r="R110" s="306"/>
      <c r="S110" s="306">
        <v>0.58333333333333337</v>
      </c>
      <c r="T110" s="306"/>
      <c r="U110" s="306"/>
      <c r="V110" s="306"/>
      <c r="W110" s="306">
        <v>0.42708333333333331</v>
      </c>
      <c r="X110" s="306">
        <v>0.47638888888888892</v>
      </c>
      <c r="Y110" s="306">
        <v>0.66597222222222219</v>
      </c>
      <c r="Z110" s="306">
        <v>0.61736111111111114</v>
      </c>
      <c r="AA110" s="306">
        <v>0.37986111111111115</v>
      </c>
      <c r="AB110" s="306">
        <v>0.69374999999999998</v>
      </c>
      <c r="AC110" s="306">
        <v>0.40277777777777773</v>
      </c>
      <c r="AD110" s="306">
        <v>0.45763888888888887</v>
      </c>
      <c r="AE110" s="306">
        <v>0.50694444444444442</v>
      </c>
      <c r="AF110" s="306">
        <v>0.74861111111111101</v>
      </c>
      <c r="AG110" s="307">
        <v>0.74861111111111101</v>
      </c>
      <c r="AH110" s="308"/>
      <c r="AJ110" s="69">
        <f>VLOOKUP(AK110,id!$A:$C,3,0)</f>
        <v>449</v>
      </c>
      <c r="AK110" s="69" t="str">
        <f t="shared" si="20"/>
        <v>SkalskiMarcin1979</v>
      </c>
      <c r="AL110" s="69" t="str">
        <f t="shared" si="34"/>
        <v>Skalski</v>
      </c>
      <c r="AM110" s="69" t="str">
        <f t="shared" si="35"/>
        <v>Marcin</v>
      </c>
      <c r="AN110" s="69" t="str">
        <f t="shared" si="28"/>
        <v>na krzywy ryj</v>
      </c>
      <c r="AO110" s="69">
        <f t="shared" si="29"/>
        <v>1979</v>
      </c>
      <c r="AP110" s="69">
        <f t="shared" si="18"/>
        <v>32.185395182160235</v>
      </c>
      <c r="AQ110" s="69"/>
      <c r="AR110" s="69">
        <f t="shared" si="31"/>
        <v>0.9572429153356975</v>
      </c>
      <c r="AS110" s="69">
        <f t="shared" si="32"/>
        <v>1</v>
      </c>
      <c r="AT110" s="69">
        <f t="shared" si="33"/>
        <v>1</v>
      </c>
      <c r="AU110" s="69">
        <f t="shared" si="19"/>
        <v>1</v>
      </c>
    </row>
    <row r="111" spans="1:47">
      <c r="A111" s="277">
        <v>117</v>
      </c>
      <c r="B111" s="278">
        <v>109</v>
      </c>
      <c r="C111" s="278"/>
      <c r="D111" s="278">
        <v>3163</v>
      </c>
      <c r="E111" s="299" t="s">
        <v>558</v>
      </c>
      <c r="F111" s="299" t="s">
        <v>5348</v>
      </c>
      <c r="G111" s="278">
        <v>1957</v>
      </c>
      <c r="H111" s="299" t="s">
        <v>3586</v>
      </c>
      <c r="I111" s="299" t="s">
        <v>3864</v>
      </c>
      <c r="J111" s="278">
        <v>33</v>
      </c>
      <c r="K111" s="278">
        <v>11</v>
      </c>
      <c r="L111" s="278">
        <v>33</v>
      </c>
      <c r="M111" s="300">
        <v>0.41259259259259262</v>
      </c>
      <c r="N111" s="278">
        <v>0</v>
      </c>
      <c r="O111" s="301">
        <v>0.35416666666666669</v>
      </c>
      <c r="P111" s="301">
        <v>0.61527777777777781</v>
      </c>
      <c r="Q111" s="301"/>
      <c r="R111" s="301"/>
      <c r="S111" s="301"/>
      <c r="T111" s="301">
        <v>0.46319444444444446</v>
      </c>
      <c r="U111" s="301"/>
      <c r="V111" s="301"/>
      <c r="W111" s="301">
        <v>0.40069444444444446</v>
      </c>
      <c r="X111" s="301">
        <v>0.49027777777777781</v>
      </c>
      <c r="Y111" s="301">
        <v>0.70347222222222217</v>
      </c>
      <c r="Z111" s="301">
        <v>0.64930555555555558</v>
      </c>
      <c r="AA111" s="301">
        <v>0.37986111111111115</v>
      </c>
      <c r="AB111" s="301">
        <v>0.73125000000000007</v>
      </c>
      <c r="AC111" s="301">
        <v>0.67361111111111116</v>
      </c>
      <c r="AD111" s="301">
        <v>0.43055555555555558</v>
      </c>
      <c r="AE111" s="301">
        <v>0.53402777777777777</v>
      </c>
      <c r="AF111" s="301"/>
      <c r="AG111" s="302">
        <v>0.76666666666666661</v>
      </c>
      <c r="AH111" s="303"/>
      <c r="AJ111" s="69">
        <f>VLOOKUP(AK111,id!$A:$C,3,0)</f>
        <v>450</v>
      </c>
      <c r="AK111" s="69" t="str">
        <f t="shared" si="20"/>
        <v>WentaMarek Zbigniew1957</v>
      </c>
      <c r="AL111" s="69" t="str">
        <f t="shared" si="34"/>
        <v>Wenta</v>
      </c>
      <c r="AM111" s="69" t="str">
        <f t="shared" si="35"/>
        <v>Marek Zbigniew</v>
      </c>
      <c r="AN111" s="69" t="str">
        <f t="shared" si="28"/>
        <v>szweje</v>
      </c>
      <c r="AO111" s="69">
        <f t="shared" si="29"/>
        <v>1957</v>
      </c>
      <c r="AP111" s="69">
        <f t="shared" si="18"/>
        <v>31.127820431552376</v>
      </c>
      <c r="AQ111" s="69"/>
      <c r="AR111" s="69">
        <f t="shared" si="31"/>
        <v>0.95722060143626553</v>
      </c>
      <c r="AS111" s="69">
        <f t="shared" si="32"/>
        <v>0.84615384615384615</v>
      </c>
      <c r="AT111" s="69">
        <f t="shared" si="33"/>
        <v>1</v>
      </c>
      <c r="AU111" s="69">
        <f t="shared" si="19"/>
        <v>0.96714116000060635</v>
      </c>
    </row>
    <row r="112" spans="1:47">
      <c r="A112" s="269">
        <v>118</v>
      </c>
      <c r="B112" s="270">
        <v>110</v>
      </c>
      <c r="C112" s="270"/>
      <c r="D112" s="270">
        <v>3041</v>
      </c>
      <c r="E112" s="304" t="s">
        <v>4767</v>
      </c>
      <c r="F112" s="304" t="s">
        <v>88</v>
      </c>
      <c r="G112" s="270">
        <v>1970</v>
      </c>
      <c r="H112" s="304" t="s">
        <v>4768</v>
      </c>
      <c r="I112" s="304"/>
      <c r="J112" s="270">
        <v>32</v>
      </c>
      <c r="K112" s="270">
        <v>16</v>
      </c>
      <c r="L112" s="270">
        <v>39</v>
      </c>
      <c r="M112" s="305">
        <v>0.42144675925925923</v>
      </c>
      <c r="N112" s="270">
        <v>7</v>
      </c>
      <c r="O112" s="306">
        <v>0.35416666666666669</v>
      </c>
      <c r="P112" s="306">
        <v>0.67638888888888893</v>
      </c>
      <c r="Q112" s="306"/>
      <c r="R112" s="306">
        <v>0.65416666666666667</v>
      </c>
      <c r="S112" s="306">
        <v>0.4368055555555555</v>
      </c>
      <c r="T112" s="306">
        <v>0.5</v>
      </c>
      <c r="U112" s="306">
        <v>0.62569444444444444</v>
      </c>
      <c r="V112" s="306">
        <v>0.75277777777777777</v>
      </c>
      <c r="W112" s="306">
        <v>0.42291666666666666</v>
      </c>
      <c r="X112" s="306">
        <v>0.4597222222222222</v>
      </c>
      <c r="Y112" s="306">
        <v>0.69374999999999998</v>
      </c>
      <c r="Z112" s="306">
        <v>0.40347222222222223</v>
      </c>
      <c r="AA112" s="306">
        <v>0.36874999999999997</v>
      </c>
      <c r="AB112" s="306">
        <v>0.72013888888888899</v>
      </c>
      <c r="AC112" s="306">
        <v>0.38541666666666669</v>
      </c>
      <c r="AD112" s="306">
        <v>0.47569444444444442</v>
      </c>
      <c r="AE112" s="306">
        <v>0.54999999999999993</v>
      </c>
      <c r="AF112" s="306">
        <v>0.77500000000000002</v>
      </c>
      <c r="AG112" s="307">
        <v>0.77500000000000002</v>
      </c>
      <c r="AH112" s="308"/>
      <c r="AJ112" s="69">
        <f>VLOOKUP(AK112,id!$A:$C,3,0)</f>
        <v>278</v>
      </c>
      <c r="AK112" s="69" t="str">
        <f t="shared" si="20"/>
        <v>IlekSławomir1970</v>
      </c>
      <c r="AL112" s="69" t="str">
        <f t="shared" si="34"/>
        <v>Ilek</v>
      </c>
      <c r="AM112" s="69" t="str">
        <f t="shared" si="35"/>
        <v>Sławomir</v>
      </c>
      <c r="AN112" s="69">
        <f t="shared" si="28"/>
        <v>0</v>
      </c>
      <c r="AO112" s="69">
        <f t="shared" si="29"/>
        <v>1970</v>
      </c>
      <c r="AP112" s="69">
        <f t="shared" si="18"/>
        <v>30.18455314574776</v>
      </c>
      <c r="AQ112" s="69"/>
      <c r="AR112" s="69">
        <f t="shared" si="31"/>
        <v>0.97899101969076996</v>
      </c>
      <c r="AS112" s="69">
        <f t="shared" si="32"/>
        <v>1.4545454545454546</v>
      </c>
      <c r="AT112" s="69">
        <f t="shared" si="33"/>
        <v>0.96969696969696972</v>
      </c>
      <c r="AU112" s="69">
        <f t="shared" si="19"/>
        <v>1.0778180677127258</v>
      </c>
    </row>
    <row r="113" spans="1:47">
      <c r="A113" s="277">
        <v>119</v>
      </c>
      <c r="B113" s="278">
        <v>111</v>
      </c>
      <c r="C113" s="278"/>
      <c r="D113" s="278">
        <v>3179</v>
      </c>
      <c r="E113" s="299" t="s">
        <v>4536</v>
      </c>
      <c r="F113" s="299" t="s">
        <v>59</v>
      </c>
      <c r="G113" s="278">
        <v>1987</v>
      </c>
      <c r="H113" s="299" t="s">
        <v>249</v>
      </c>
      <c r="I113" s="299"/>
      <c r="J113" s="278">
        <v>32</v>
      </c>
      <c r="K113" s="278">
        <v>14</v>
      </c>
      <c r="L113" s="278">
        <v>32</v>
      </c>
      <c r="M113" s="300">
        <v>0.37112268518518521</v>
      </c>
      <c r="N113" s="278">
        <v>0</v>
      </c>
      <c r="O113" s="301">
        <v>0.35416666666666669</v>
      </c>
      <c r="P113" s="301">
        <v>0.40208333333333335</v>
      </c>
      <c r="Q113" s="301">
        <v>0.37083333333333335</v>
      </c>
      <c r="R113" s="301">
        <v>0.65277777777777779</v>
      </c>
      <c r="S113" s="301">
        <v>0.62152777777777779</v>
      </c>
      <c r="T113" s="301">
        <v>0.51388888888888895</v>
      </c>
      <c r="U113" s="301"/>
      <c r="V113" s="301"/>
      <c r="W113" s="301">
        <v>0.47013888888888888</v>
      </c>
      <c r="X113" s="301">
        <v>0.59652777777777777</v>
      </c>
      <c r="Y113" s="301">
        <v>0.39097222222222222</v>
      </c>
      <c r="Z113" s="301">
        <v>0.41388888888888892</v>
      </c>
      <c r="AA113" s="301">
        <v>0.4548611111111111</v>
      </c>
      <c r="AB113" s="301"/>
      <c r="AC113" s="301">
        <v>0.43541666666666662</v>
      </c>
      <c r="AD113" s="301">
        <v>0.49374999999999997</v>
      </c>
      <c r="AE113" s="301">
        <v>0.56319444444444444</v>
      </c>
      <c r="AF113" s="301">
        <v>0.72430555555555554</v>
      </c>
      <c r="AG113" s="302">
        <v>0.72499999999999998</v>
      </c>
      <c r="AH113" s="303"/>
      <c r="AJ113" s="69">
        <f>VLOOKUP(AK113,id!$A:$C,3,0)</f>
        <v>451</v>
      </c>
      <c r="AK113" s="69" t="str">
        <f t="shared" si="20"/>
        <v>PochwałaŁukasz1987</v>
      </c>
      <c r="AL113" s="69" t="str">
        <f t="shared" si="34"/>
        <v>Pochwała</v>
      </c>
      <c r="AM113" s="69" t="str">
        <f t="shared" si="35"/>
        <v>Łukasz</v>
      </c>
      <c r="AN113" s="69">
        <f t="shared" si="28"/>
        <v>0</v>
      </c>
      <c r="AO113" s="69">
        <f t="shared" si="29"/>
        <v>1987</v>
      </c>
      <c r="AP113" s="69">
        <f t="shared" si="18"/>
        <v>29.38910506848601</v>
      </c>
      <c r="AQ113" s="69"/>
      <c r="AR113" s="69">
        <f t="shared" si="31"/>
        <v>1.1355995633868703</v>
      </c>
      <c r="AS113" s="69">
        <f t="shared" si="32"/>
        <v>0.875</v>
      </c>
      <c r="AT113" s="69">
        <f t="shared" si="33"/>
        <v>1</v>
      </c>
      <c r="AU113" s="69">
        <f t="shared" si="19"/>
        <v>0.97364718061516808</v>
      </c>
    </row>
    <row r="114" spans="1:47">
      <c r="A114" s="269">
        <v>120</v>
      </c>
      <c r="B114" s="270">
        <v>112</v>
      </c>
      <c r="C114" s="270"/>
      <c r="D114" s="270">
        <v>3052</v>
      </c>
      <c r="E114" s="304" t="s">
        <v>5349</v>
      </c>
      <c r="F114" s="304" t="s">
        <v>66</v>
      </c>
      <c r="G114" s="270">
        <v>2000</v>
      </c>
      <c r="H114" s="304" t="s">
        <v>5350</v>
      </c>
      <c r="I114" s="304" t="s">
        <v>5351</v>
      </c>
      <c r="J114" s="270">
        <v>32</v>
      </c>
      <c r="K114" s="270">
        <v>14</v>
      </c>
      <c r="L114" s="270">
        <v>32</v>
      </c>
      <c r="M114" s="305">
        <v>0.37996527777777778</v>
      </c>
      <c r="N114" s="270">
        <v>0</v>
      </c>
      <c r="O114" s="306">
        <v>0.35416666666666669</v>
      </c>
      <c r="P114" s="306">
        <v>0.66041666666666665</v>
      </c>
      <c r="Q114" s="306">
        <v>0.72013888888888899</v>
      </c>
      <c r="R114" s="306">
        <v>0.64166666666666672</v>
      </c>
      <c r="S114" s="306">
        <v>0.46666666666666662</v>
      </c>
      <c r="T114" s="306">
        <v>0.53819444444444442</v>
      </c>
      <c r="U114" s="306"/>
      <c r="V114" s="306"/>
      <c r="W114" s="306">
        <v>0.44375000000000003</v>
      </c>
      <c r="X114" s="306">
        <v>0.51041666666666663</v>
      </c>
      <c r="Y114" s="306">
        <v>0.70138888888888884</v>
      </c>
      <c r="Z114" s="306">
        <v>0.41944444444444445</v>
      </c>
      <c r="AA114" s="306">
        <v>0.37916666666666665</v>
      </c>
      <c r="AB114" s="306"/>
      <c r="AC114" s="306">
        <v>0.39513888888888887</v>
      </c>
      <c r="AD114" s="306">
        <v>0.49791666666666662</v>
      </c>
      <c r="AE114" s="306">
        <v>0.59166666666666667</v>
      </c>
      <c r="AF114" s="306">
        <v>0.73333333333333339</v>
      </c>
      <c r="AG114" s="307">
        <v>0.73402777777777783</v>
      </c>
      <c r="AH114" s="308"/>
      <c r="AJ114" s="69">
        <f>VLOOKUP(AK114,id!$A:$C,3,0)</f>
        <v>452</v>
      </c>
      <c r="AK114" s="69" t="str">
        <f t="shared" si="20"/>
        <v>KaraśkiewiczMaciej2000</v>
      </c>
      <c r="AL114" s="69" t="str">
        <f t="shared" si="34"/>
        <v>Karaśkiewicz</v>
      </c>
      <c r="AM114" s="69" t="str">
        <f t="shared" si="35"/>
        <v>Maciej</v>
      </c>
      <c r="AN114" s="69" t="str">
        <f t="shared" si="28"/>
        <v>widnokrąg</v>
      </c>
      <c r="AO114" s="69">
        <f t="shared" si="29"/>
        <v>2000</v>
      </c>
      <c r="AP114" s="69">
        <f t="shared" si="18"/>
        <v>28.7051586713273</v>
      </c>
      <c r="AQ114" s="69"/>
      <c r="AR114" s="69">
        <f t="shared" si="31"/>
        <v>0.97672789302141405</v>
      </c>
      <c r="AS114" s="69">
        <f t="shared" si="32"/>
        <v>1</v>
      </c>
      <c r="AT114" s="69">
        <f t="shared" si="33"/>
        <v>1</v>
      </c>
      <c r="AU114" s="69">
        <f t="shared" si="19"/>
        <v>1</v>
      </c>
    </row>
    <row r="115" spans="1:47">
      <c r="A115" s="277">
        <v>121</v>
      </c>
      <c r="B115" s="278">
        <v>113</v>
      </c>
      <c r="C115" s="278"/>
      <c r="D115" s="278">
        <v>3056</v>
      </c>
      <c r="E115" s="299" t="s">
        <v>5352</v>
      </c>
      <c r="F115" s="299" t="s">
        <v>823</v>
      </c>
      <c r="G115" s="278">
        <v>1970</v>
      </c>
      <c r="H115" s="299" t="s">
        <v>3504</v>
      </c>
      <c r="I115" s="299"/>
      <c r="J115" s="278">
        <v>32</v>
      </c>
      <c r="K115" s="278">
        <v>14</v>
      </c>
      <c r="L115" s="278">
        <v>32</v>
      </c>
      <c r="M115" s="300">
        <v>0.38247685185185182</v>
      </c>
      <c r="N115" s="278">
        <v>0</v>
      </c>
      <c r="O115" s="301">
        <v>0.35416666666666669</v>
      </c>
      <c r="P115" s="301">
        <v>0.66111111111111109</v>
      </c>
      <c r="Q115" s="301">
        <v>0.72013888888888899</v>
      </c>
      <c r="R115" s="301">
        <v>0.63888888888888895</v>
      </c>
      <c r="S115" s="301">
        <v>0.46736111111111112</v>
      </c>
      <c r="T115" s="301">
        <v>0.53819444444444442</v>
      </c>
      <c r="U115" s="301"/>
      <c r="V115" s="301"/>
      <c r="W115" s="301">
        <v>0.44375000000000003</v>
      </c>
      <c r="X115" s="301">
        <v>0.51041666666666663</v>
      </c>
      <c r="Y115" s="301">
        <v>0.70138888888888884</v>
      </c>
      <c r="Z115" s="301">
        <v>0.4201388888888889</v>
      </c>
      <c r="AA115" s="301">
        <v>0.37708333333333338</v>
      </c>
      <c r="AB115" s="301"/>
      <c r="AC115" s="301">
        <v>0.39513888888888887</v>
      </c>
      <c r="AD115" s="301">
        <v>0.49791666666666662</v>
      </c>
      <c r="AE115" s="301">
        <v>0.59305555555555556</v>
      </c>
      <c r="AF115" s="301">
        <v>0.73611111111111116</v>
      </c>
      <c r="AG115" s="302">
        <v>0.73611111111111116</v>
      </c>
      <c r="AH115" s="303"/>
      <c r="AJ115" s="69">
        <f>VLOOKUP(AK115,id!$A:$C,3,0)</f>
        <v>453</v>
      </c>
      <c r="AK115" s="69" t="str">
        <f t="shared" si="20"/>
        <v>KołakowskiMariusz1970</v>
      </c>
      <c r="AL115" s="69" t="str">
        <f>PROPER(E115)</f>
        <v>Kołakowski</v>
      </c>
      <c r="AM115" s="69" t="str">
        <f>PROPER(F115)</f>
        <v>Mariusz</v>
      </c>
      <c r="AN115" s="69">
        <f t="shared" si="28"/>
        <v>0</v>
      </c>
      <c r="AO115" s="69">
        <f t="shared" si="29"/>
        <v>1970</v>
      </c>
      <c r="AP115" s="69">
        <f t="shared" si="18"/>
        <v>28.516663257913333</v>
      </c>
      <c r="AQ115" s="69"/>
      <c r="AR115" s="69">
        <f t="shared" si="31"/>
        <v>0.9934333958724203</v>
      </c>
      <c r="AS115" s="69">
        <f t="shared" si="32"/>
        <v>1</v>
      </c>
      <c r="AT115" s="69">
        <f t="shared" si="33"/>
        <v>1</v>
      </c>
      <c r="AU115" s="69">
        <f t="shared" si="19"/>
        <v>1</v>
      </c>
    </row>
    <row r="116" spans="1:47">
      <c r="A116" s="269">
        <v>122</v>
      </c>
      <c r="B116" s="270">
        <v>114</v>
      </c>
      <c r="C116" s="270"/>
      <c r="D116" s="270">
        <v>3177</v>
      </c>
      <c r="E116" s="304" t="s">
        <v>1079</v>
      </c>
      <c r="F116" s="304" t="s">
        <v>3872</v>
      </c>
      <c r="G116" s="270">
        <v>2005</v>
      </c>
      <c r="H116" s="304" t="s">
        <v>249</v>
      </c>
      <c r="I116" s="304" t="s">
        <v>3871</v>
      </c>
      <c r="J116" s="270">
        <v>32</v>
      </c>
      <c r="K116" s="270">
        <v>14</v>
      </c>
      <c r="L116" s="270">
        <v>32</v>
      </c>
      <c r="M116" s="305">
        <v>0.38254629629629627</v>
      </c>
      <c r="N116" s="270">
        <v>0</v>
      </c>
      <c r="O116" s="306">
        <v>0.35416666666666669</v>
      </c>
      <c r="P116" s="306">
        <v>0.66111111111111109</v>
      </c>
      <c r="Q116" s="306">
        <v>0.72013888888888899</v>
      </c>
      <c r="R116" s="306">
        <v>0.63888888888888895</v>
      </c>
      <c r="S116" s="306">
        <v>0.46666666666666662</v>
      </c>
      <c r="T116" s="306">
        <v>0.53819444444444442</v>
      </c>
      <c r="U116" s="306"/>
      <c r="V116" s="306"/>
      <c r="W116" s="306">
        <v>0.44375000000000003</v>
      </c>
      <c r="X116" s="306">
        <v>0.51458333333333328</v>
      </c>
      <c r="Y116" s="306">
        <v>0.70138888888888884</v>
      </c>
      <c r="Z116" s="306">
        <v>0.41944444444444445</v>
      </c>
      <c r="AA116" s="306">
        <v>0.37708333333333338</v>
      </c>
      <c r="AB116" s="306"/>
      <c r="AC116" s="306">
        <v>0.39583333333333331</v>
      </c>
      <c r="AD116" s="306">
        <v>0.48958333333333331</v>
      </c>
      <c r="AE116" s="306">
        <v>0.59305555555555556</v>
      </c>
      <c r="AF116" s="306">
        <v>0.73611111111111116</v>
      </c>
      <c r="AG116" s="307">
        <v>0.73611111111111116</v>
      </c>
      <c r="AH116" s="308"/>
      <c r="AJ116" s="69">
        <f>VLOOKUP(AK116,id!$A:$C,3,0)</f>
        <v>454</v>
      </c>
      <c r="AK116" s="69" t="str">
        <f t="shared" si="20"/>
        <v>PrażyńskiTymon2005</v>
      </c>
      <c r="AL116" s="69" t="str">
        <f t="shared" ref="AL116:AL130" si="36">E116</f>
        <v>Prażyński</v>
      </c>
      <c r="AM116" s="69" t="str">
        <f t="shared" ref="AM116:AM130" si="37">F116</f>
        <v>Tymon</v>
      </c>
      <c r="AN116" s="69" t="str">
        <f t="shared" si="28"/>
        <v>Zielonka</v>
      </c>
      <c r="AO116" s="69">
        <f t="shared" si="29"/>
        <v>2005</v>
      </c>
      <c r="AP116" s="69">
        <f t="shared" si="18"/>
        <v>28.511486567257776</v>
      </c>
      <c r="AQ116" s="69"/>
      <c r="AR116" s="69">
        <f t="shared" si="31"/>
        <v>0.99981846786881279</v>
      </c>
      <c r="AS116" s="69">
        <f t="shared" si="32"/>
        <v>1</v>
      </c>
      <c r="AT116" s="69">
        <f t="shared" si="33"/>
        <v>1</v>
      </c>
      <c r="AU116" s="69">
        <f t="shared" si="19"/>
        <v>1</v>
      </c>
    </row>
    <row r="117" spans="1:47">
      <c r="A117" s="277">
        <v>123</v>
      </c>
      <c r="B117" s="278">
        <v>115</v>
      </c>
      <c r="C117" s="278"/>
      <c r="D117" s="278">
        <v>3176</v>
      </c>
      <c r="E117" s="299" t="s">
        <v>1079</v>
      </c>
      <c r="F117" s="299" t="s">
        <v>55</v>
      </c>
      <c r="G117" s="309">
        <v>1973</v>
      </c>
      <c r="H117" s="299" t="s">
        <v>249</v>
      </c>
      <c r="I117" s="299" t="s">
        <v>3871</v>
      </c>
      <c r="J117" s="278">
        <v>32</v>
      </c>
      <c r="K117" s="278">
        <v>14</v>
      </c>
      <c r="L117" s="278">
        <v>32</v>
      </c>
      <c r="M117" s="300">
        <v>0.38262731481481477</v>
      </c>
      <c r="N117" s="278">
        <v>0</v>
      </c>
      <c r="O117" s="301">
        <v>0.35416666666666669</v>
      </c>
      <c r="P117" s="301">
        <v>0.66041666666666665</v>
      </c>
      <c r="Q117" s="301">
        <v>0.72083333333333333</v>
      </c>
      <c r="R117" s="301">
        <v>0.64166666666666672</v>
      </c>
      <c r="S117" s="301">
        <v>0.46736111111111112</v>
      </c>
      <c r="T117" s="301">
        <v>0.53819444444444442</v>
      </c>
      <c r="U117" s="301"/>
      <c r="V117" s="301"/>
      <c r="W117" s="301">
        <v>0.44375000000000003</v>
      </c>
      <c r="X117" s="301">
        <v>0.51458333333333328</v>
      </c>
      <c r="Y117" s="301">
        <v>0.70138888888888884</v>
      </c>
      <c r="Z117" s="301">
        <v>0.4201388888888889</v>
      </c>
      <c r="AA117" s="301">
        <v>0.37708333333333338</v>
      </c>
      <c r="AB117" s="301"/>
      <c r="AC117" s="301">
        <v>0.39583333333333331</v>
      </c>
      <c r="AD117" s="301">
        <v>0.48958333333333331</v>
      </c>
      <c r="AE117" s="301">
        <v>0.59305555555555556</v>
      </c>
      <c r="AF117" s="301">
        <v>0.73611111111111116</v>
      </c>
      <c r="AG117" s="302">
        <v>0.73611111111111116</v>
      </c>
      <c r="AH117" s="303"/>
      <c r="AJ117" s="69">
        <f>VLOOKUP(AK117,id!$A:$C,3,0)</f>
        <v>455</v>
      </c>
      <c r="AK117" s="69" t="str">
        <f t="shared" si="20"/>
        <v>PrażyńskiMichał1973</v>
      </c>
      <c r="AL117" s="69" t="str">
        <f t="shared" si="36"/>
        <v>Prażyński</v>
      </c>
      <c r="AM117" s="69" t="str">
        <f t="shared" si="37"/>
        <v>Michał</v>
      </c>
      <c r="AN117" s="69" t="str">
        <f t="shared" si="28"/>
        <v>Zielonka</v>
      </c>
      <c r="AO117" s="69">
        <f t="shared" si="29"/>
        <v>1973</v>
      </c>
      <c r="AP117" s="69">
        <f t="shared" si="18"/>
        <v>28.505449469766301</v>
      </c>
      <c r="AQ117" s="69"/>
      <c r="AR117" s="69">
        <f t="shared" si="31"/>
        <v>0.99978825735805688</v>
      </c>
      <c r="AS117" s="69">
        <f t="shared" si="32"/>
        <v>1</v>
      </c>
      <c r="AT117" s="69">
        <f t="shared" si="33"/>
        <v>1</v>
      </c>
      <c r="AU117" s="69">
        <f t="shared" si="19"/>
        <v>1</v>
      </c>
    </row>
    <row r="118" spans="1:47">
      <c r="A118" s="269">
        <v>124</v>
      </c>
      <c r="B118" s="270">
        <v>116</v>
      </c>
      <c r="C118" s="270"/>
      <c r="D118" s="270">
        <v>3017</v>
      </c>
      <c r="E118" s="304" t="s">
        <v>4496</v>
      </c>
      <c r="F118" s="304" t="s">
        <v>1662</v>
      </c>
      <c r="G118" s="270">
        <v>2006</v>
      </c>
      <c r="H118" s="304" t="s">
        <v>249</v>
      </c>
      <c r="I118" s="304" t="s">
        <v>4794</v>
      </c>
      <c r="J118" s="270">
        <v>32</v>
      </c>
      <c r="K118" s="270">
        <v>14</v>
      </c>
      <c r="L118" s="270">
        <v>32</v>
      </c>
      <c r="M118" s="305">
        <v>0.38267361111111109</v>
      </c>
      <c r="N118" s="270">
        <v>0</v>
      </c>
      <c r="O118" s="306">
        <v>0.35416666666666669</v>
      </c>
      <c r="P118" s="306">
        <v>0.66111111111111109</v>
      </c>
      <c r="Q118" s="306">
        <v>0.72083333333333333</v>
      </c>
      <c r="R118" s="306">
        <v>0.63958333333333328</v>
      </c>
      <c r="S118" s="306">
        <v>0.46736111111111112</v>
      </c>
      <c r="T118" s="306">
        <v>0.53888888888888886</v>
      </c>
      <c r="U118" s="306"/>
      <c r="V118" s="306"/>
      <c r="W118" s="306">
        <v>0.44375000000000003</v>
      </c>
      <c r="X118" s="306">
        <v>0.51458333333333328</v>
      </c>
      <c r="Y118" s="306">
        <v>0.70208333333333339</v>
      </c>
      <c r="Z118" s="306">
        <v>0.4201388888888889</v>
      </c>
      <c r="AA118" s="306">
        <v>0.37708333333333338</v>
      </c>
      <c r="AB118" s="306"/>
      <c r="AC118" s="306">
        <v>0.39583333333333331</v>
      </c>
      <c r="AD118" s="306">
        <v>0.49027777777777781</v>
      </c>
      <c r="AE118" s="306">
        <v>0.59305555555555556</v>
      </c>
      <c r="AF118" s="306">
        <v>0.73611111111111116</v>
      </c>
      <c r="AG118" s="307">
        <v>0.7368055555555556</v>
      </c>
      <c r="AH118" s="308"/>
      <c r="AJ118" s="69">
        <f>VLOOKUP(AK118,id!$A:$C,3,0)</f>
        <v>456</v>
      </c>
      <c r="AK118" s="69" t="str">
        <f t="shared" si="20"/>
        <v>CichoszJulian2006</v>
      </c>
      <c r="AL118" s="69" t="str">
        <f t="shared" si="36"/>
        <v>Cichosz</v>
      </c>
      <c r="AM118" s="69" t="str">
        <f t="shared" si="37"/>
        <v>Julian</v>
      </c>
      <c r="AN118" s="69" t="str">
        <f t="shared" si="28"/>
        <v>J &amp; J</v>
      </c>
      <c r="AO118" s="69">
        <f t="shared" si="29"/>
        <v>2006</v>
      </c>
      <c r="AP118" s="69">
        <f t="shared" si="18"/>
        <v>28.502000847503375</v>
      </c>
      <c r="AQ118" s="69"/>
      <c r="AR118" s="69">
        <f t="shared" si="31"/>
        <v>0.99987901884281516</v>
      </c>
      <c r="AS118" s="69">
        <f t="shared" si="32"/>
        <v>1</v>
      </c>
      <c r="AT118" s="69">
        <f t="shared" si="33"/>
        <v>1</v>
      </c>
      <c r="AU118" s="69">
        <f t="shared" si="19"/>
        <v>1</v>
      </c>
    </row>
    <row r="119" spans="1:47">
      <c r="A119" s="277">
        <v>125</v>
      </c>
      <c r="B119" s="278">
        <v>117</v>
      </c>
      <c r="C119" s="278"/>
      <c r="D119" s="278">
        <v>3018</v>
      </c>
      <c r="E119" s="299" t="s">
        <v>4496</v>
      </c>
      <c r="F119" s="299" t="s">
        <v>21</v>
      </c>
      <c r="G119" s="278">
        <v>1971</v>
      </c>
      <c r="H119" s="299" t="s">
        <v>249</v>
      </c>
      <c r="I119" s="299" t="s">
        <v>4794</v>
      </c>
      <c r="J119" s="278">
        <v>32</v>
      </c>
      <c r="K119" s="278">
        <v>14</v>
      </c>
      <c r="L119" s="278">
        <v>32</v>
      </c>
      <c r="M119" s="300">
        <v>0.38275462962962964</v>
      </c>
      <c r="N119" s="278">
        <v>0</v>
      </c>
      <c r="O119" s="301">
        <v>0.35416666666666669</v>
      </c>
      <c r="P119" s="301">
        <v>0.66111111111111109</v>
      </c>
      <c r="Q119" s="301">
        <v>0.72083333333333333</v>
      </c>
      <c r="R119" s="301">
        <v>0.64166666666666672</v>
      </c>
      <c r="S119" s="301">
        <v>0.46736111111111112</v>
      </c>
      <c r="T119" s="301">
        <v>0.53819444444444442</v>
      </c>
      <c r="U119" s="301"/>
      <c r="V119" s="301"/>
      <c r="W119" s="301">
        <v>0.44375000000000003</v>
      </c>
      <c r="X119" s="301">
        <v>0.51874999999999993</v>
      </c>
      <c r="Y119" s="301">
        <v>0.70138888888888884</v>
      </c>
      <c r="Z119" s="301">
        <v>0.4201388888888889</v>
      </c>
      <c r="AA119" s="301">
        <v>0.37708333333333338</v>
      </c>
      <c r="AB119" s="301"/>
      <c r="AC119" s="301">
        <v>0.39583333333333331</v>
      </c>
      <c r="AD119" s="301">
        <v>0.49027777777777781</v>
      </c>
      <c r="AE119" s="301">
        <v>0.59305555555555556</v>
      </c>
      <c r="AF119" s="301">
        <v>0.73611111111111116</v>
      </c>
      <c r="AG119" s="302">
        <v>0.7368055555555556</v>
      </c>
      <c r="AH119" s="303"/>
      <c r="AJ119" s="69">
        <f>VLOOKUP(AK119,id!$A:$C,3,0)</f>
        <v>457</v>
      </c>
      <c r="AK119" s="69" t="str">
        <f t="shared" si="20"/>
        <v>CichoszJacek1971</v>
      </c>
      <c r="AL119" s="69" t="str">
        <f t="shared" si="36"/>
        <v>Cichosz</v>
      </c>
      <c r="AM119" s="69" t="str">
        <f t="shared" si="37"/>
        <v>Jacek</v>
      </c>
      <c r="AN119" s="69" t="str">
        <f t="shared" si="28"/>
        <v>J &amp; J</v>
      </c>
      <c r="AO119" s="69">
        <f t="shared" si="29"/>
        <v>1971</v>
      </c>
      <c r="AP119" s="69">
        <f t="shared" si="18"/>
        <v>28.495967765981373</v>
      </c>
      <c r="AQ119" s="69"/>
      <c r="AR119" s="69">
        <f t="shared" si="31"/>
        <v>0.9997883277895373</v>
      </c>
      <c r="AS119" s="69">
        <f t="shared" si="32"/>
        <v>1</v>
      </c>
      <c r="AT119" s="69">
        <f t="shared" si="33"/>
        <v>1</v>
      </c>
      <c r="AU119" s="69">
        <f t="shared" si="19"/>
        <v>1</v>
      </c>
    </row>
    <row r="120" spans="1:47">
      <c r="A120" s="269">
        <v>126</v>
      </c>
      <c r="B120" s="270">
        <v>118</v>
      </c>
      <c r="C120" s="270"/>
      <c r="D120" s="270">
        <v>3183</v>
      </c>
      <c r="E120" s="304" t="s">
        <v>5353</v>
      </c>
      <c r="F120" s="304" t="s">
        <v>387</v>
      </c>
      <c r="G120" s="270">
        <v>1996</v>
      </c>
      <c r="H120" s="304" t="s">
        <v>5354</v>
      </c>
      <c r="I120" s="304"/>
      <c r="J120" s="270">
        <v>32</v>
      </c>
      <c r="K120" s="270">
        <v>14</v>
      </c>
      <c r="L120" s="270">
        <v>32</v>
      </c>
      <c r="M120" s="305">
        <v>0.38280092592592596</v>
      </c>
      <c r="N120" s="270">
        <v>0</v>
      </c>
      <c r="O120" s="306">
        <v>0.35416666666666669</v>
      </c>
      <c r="P120" s="306">
        <v>0.66111111111111109</v>
      </c>
      <c r="Q120" s="306">
        <v>0.72083333333333333</v>
      </c>
      <c r="R120" s="306">
        <v>0.63958333333333328</v>
      </c>
      <c r="S120" s="306">
        <v>0.46736111111111112</v>
      </c>
      <c r="T120" s="306">
        <v>0.53819444444444442</v>
      </c>
      <c r="U120" s="306"/>
      <c r="V120" s="306"/>
      <c r="W120" s="306">
        <v>0.44375000000000003</v>
      </c>
      <c r="X120" s="306">
        <v>0.51458333333333328</v>
      </c>
      <c r="Y120" s="306">
        <v>0.70138888888888884</v>
      </c>
      <c r="Z120" s="306">
        <v>0.4201388888888889</v>
      </c>
      <c r="AA120" s="306">
        <v>0.37777777777777777</v>
      </c>
      <c r="AB120" s="306"/>
      <c r="AC120" s="306">
        <v>0.39583333333333331</v>
      </c>
      <c r="AD120" s="306">
        <v>0.49027777777777781</v>
      </c>
      <c r="AE120" s="306">
        <v>0.59791666666666665</v>
      </c>
      <c r="AF120" s="306">
        <v>0.73611111111111116</v>
      </c>
      <c r="AG120" s="307">
        <v>0.7368055555555556</v>
      </c>
      <c r="AH120" s="308"/>
      <c r="AJ120" s="69">
        <f>VLOOKUP(AK120,id!$A:$C,3,0)</f>
        <v>458</v>
      </c>
      <c r="AK120" s="69" t="str">
        <f t="shared" si="20"/>
        <v>ŁazarewiczMirosław1996</v>
      </c>
      <c r="AL120" s="69" t="str">
        <f t="shared" si="36"/>
        <v>Łazarewicz</v>
      </c>
      <c r="AM120" s="69" t="str">
        <f t="shared" si="37"/>
        <v>Mirosław</v>
      </c>
      <c r="AN120" s="69">
        <f t="shared" si="28"/>
        <v>0</v>
      </c>
      <c r="AO120" s="69">
        <f t="shared" si="29"/>
        <v>1996</v>
      </c>
      <c r="AP120" s="69">
        <f t="shared" si="18"/>
        <v>28.492521437413192</v>
      </c>
      <c r="AQ120" s="69"/>
      <c r="AR120" s="69">
        <f t="shared" si="31"/>
        <v>0.99987905907963948</v>
      </c>
      <c r="AS120" s="69">
        <f t="shared" si="32"/>
        <v>1</v>
      </c>
      <c r="AT120" s="69">
        <f t="shared" si="33"/>
        <v>1</v>
      </c>
      <c r="AU120" s="69">
        <f t="shared" si="19"/>
        <v>1</v>
      </c>
    </row>
    <row r="121" spans="1:47">
      <c r="A121" s="277">
        <v>127</v>
      </c>
      <c r="B121" s="278">
        <v>119</v>
      </c>
      <c r="C121" s="278"/>
      <c r="D121" s="278">
        <v>3181</v>
      </c>
      <c r="E121" s="299" t="s">
        <v>5355</v>
      </c>
      <c r="F121" s="299" t="s">
        <v>237</v>
      </c>
      <c r="G121" s="278">
        <v>1969</v>
      </c>
      <c r="H121" s="299" t="s">
        <v>5356</v>
      </c>
      <c r="I121" s="299"/>
      <c r="J121" s="278">
        <v>32</v>
      </c>
      <c r="K121" s="278">
        <v>14</v>
      </c>
      <c r="L121" s="278">
        <v>32</v>
      </c>
      <c r="M121" s="300">
        <v>0.38287037037037036</v>
      </c>
      <c r="N121" s="278">
        <v>0</v>
      </c>
      <c r="O121" s="301">
        <v>0.35416666666666669</v>
      </c>
      <c r="P121" s="301">
        <v>0.66111111111111109</v>
      </c>
      <c r="Q121" s="301">
        <v>0.72083333333333333</v>
      </c>
      <c r="R121" s="301">
        <v>0.63958333333333328</v>
      </c>
      <c r="S121" s="301">
        <v>0.46736111111111112</v>
      </c>
      <c r="T121" s="301">
        <v>0.53888888888888886</v>
      </c>
      <c r="U121" s="301"/>
      <c r="V121" s="301"/>
      <c r="W121" s="301">
        <v>0.44444444444444442</v>
      </c>
      <c r="X121" s="301">
        <v>0.51458333333333328</v>
      </c>
      <c r="Y121" s="301">
        <v>0.70138888888888884</v>
      </c>
      <c r="Z121" s="301">
        <v>0.42083333333333334</v>
      </c>
      <c r="AA121" s="301">
        <v>0.37777777777777777</v>
      </c>
      <c r="AB121" s="301"/>
      <c r="AC121" s="301">
        <v>0.39652777777777781</v>
      </c>
      <c r="AD121" s="301">
        <v>0.49027777777777781</v>
      </c>
      <c r="AE121" s="301">
        <v>0.59305555555555556</v>
      </c>
      <c r="AF121" s="301">
        <v>0.73611111111111116</v>
      </c>
      <c r="AG121" s="302">
        <v>0.7368055555555556</v>
      </c>
      <c r="AH121" s="303"/>
      <c r="AJ121" s="69">
        <f>VLOOKUP(AK121,id!$A:$C,3,0)</f>
        <v>459</v>
      </c>
      <c r="AK121" s="69" t="str">
        <f t="shared" si="20"/>
        <v>MerykRadosław1969</v>
      </c>
      <c r="AL121" s="69" t="str">
        <f t="shared" si="36"/>
        <v>Meryk</v>
      </c>
      <c r="AM121" s="69" t="str">
        <f t="shared" si="37"/>
        <v>Radosław</v>
      </c>
      <c r="AN121" s="69">
        <f t="shared" si="28"/>
        <v>0</v>
      </c>
      <c r="AO121" s="69">
        <f t="shared" si="29"/>
        <v>1969</v>
      </c>
      <c r="AP121" s="69">
        <f t="shared" si="18"/>
        <v>28.487353507285491</v>
      </c>
      <c r="AQ121" s="69"/>
      <c r="AR121" s="69">
        <f t="shared" si="31"/>
        <v>0.99981862152357937</v>
      </c>
      <c r="AS121" s="69">
        <f t="shared" si="32"/>
        <v>1</v>
      </c>
      <c r="AT121" s="69">
        <f t="shared" si="33"/>
        <v>1</v>
      </c>
      <c r="AU121" s="69">
        <f t="shared" si="19"/>
        <v>1</v>
      </c>
    </row>
    <row r="122" spans="1:47">
      <c r="A122" s="269">
        <v>128</v>
      </c>
      <c r="B122" s="270">
        <v>120</v>
      </c>
      <c r="C122" s="270"/>
      <c r="D122" s="270">
        <v>3101</v>
      </c>
      <c r="E122" s="304" t="s">
        <v>4534</v>
      </c>
      <c r="F122" s="304" t="s">
        <v>462</v>
      </c>
      <c r="G122" s="270">
        <v>1995</v>
      </c>
      <c r="H122" s="304" t="s">
        <v>3929</v>
      </c>
      <c r="I122" s="304"/>
      <c r="J122" s="270">
        <v>32</v>
      </c>
      <c r="K122" s="270">
        <v>14</v>
      </c>
      <c r="L122" s="270">
        <v>32</v>
      </c>
      <c r="M122" s="305">
        <v>0.38317129629629632</v>
      </c>
      <c r="N122" s="270">
        <v>0</v>
      </c>
      <c r="O122" s="306">
        <v>0.35416666666666669</v>
      </c>
      <c r="P122" s="306">
        <v>0.67986111111111114</v>
      </c>
      <c r="Q122" s="306">
        <v>0.72291666666666676</v>
      </c>
      <c r="R122" s="306">
        <v>0.65555555555555556</v>
      </c>
      <c r="S122" s="306">
        <v>0.4597222222222222</v>
      </c>
      <c r="T122" s="306">
        <v>0.55625000000000002</v>
      </c>
      <c r="U122" s="306"/>
      <c r="V122" s="306"/>
      <c r="W122" s="306">
        <v>0.43611111111111112</v>
      </c>
      <c r="X122" s="306">
        <v>0.50069444444444444</v>
      </c>
      <c r="Y122" s="306">
        <v>0.7090277777777777</v>
      </c>
      <c r="Z122" s="306">
        <v>0.41250000000000003</v>
      </c>
      <c r="AA122" s="306">
        <v>0.3743055555555555</v>
      </c>
      <c r="AB122" s="306"/>
      <c r="AC122" s="306">
        <v>0.39166666666666666</v>
      </c>
      <c r="AD122" s="306">
        <v>0.52430555555555558</v>
      </c>
      <c r="AE122" s="306">
        <v>0.60347222222222219</v>
      </c>
      <c r="AF122" s="306">
        <v>0.7368055555555556</v>
      </c>
      <c r="AG122" s="307">
        <v>0.7368055555555556</v>
      </c>
      <c r="AH122" s="308"/>
      <c r="AJ122" s="69">
        <f>VLOOKUP(AK122,id!$A:$C,3,0)</f>
        <v>460</v>
      </c>
      <c r="AK122" s="69" t="str">
        <f t="shared" si="20"/>
        <v>MilkaDawid1995</v>
      </c>
      <c r="AL122" s="69" t="str">
        <f t="shared" si="36"/>
        <v>Milka</v>
      </c>
      <c r="AM122" s="69" t="str">
        <f t="shared" si="37"/>
        <v>Dawid</v>
      </c>
      <c r="AN122" s="69">
        <f t="shared" si="28"/>
        <v>0</v>
      </c>
      <c r="AO122" s="69">
        <f t="shared" si="29"/>
        <v>1995</v>
      </c>
      <c r="AP122" s="69">
        <f t="shared" si="18"/>
        <v>28.464980789615296</v>
      </c>
      <c r="AQ122" s="69"/>
      <c r="AR122" s="69">
        <f t="shared" si="31"/>
        <v>0.99921464387120151</v>
      </c>
      <c r="AS122" s="69">
        <f t="shared" si="32"/>
        <v>1</v>
      </c>
      <c r="AT122" s="69">
        <f t="shared" si="33"/>
        <v>1</v>
      </c>
      <c r="AU122" s="69">
        <f t="shared" si="19"/>
        <v>1</v>
      </c>
    </row>
    <row r="123" spans="1:47">
      <c r="A123" s="277">
        <v>129</v>
      </c>
      <c r="B123" s="278">
        <v>121</v>
      </c>
      <c r="C123" s="278"/>
      <c r="D123" s="278">
        <v>3099</v>
      </c>
      <c r="E123" s="299" t="s">
        <v>4534</v>
      </c>
      <c r="F123" s="299" t="s">
        <v>59</v>
      </c>
      <c r="G123" s="278">
        <v>1993</v>
      </c>
      <c r="H123" s="299" t="s">
        <v>3929</v>
      </c>
      <c r="I123" s="299"/>
      <c r="J123" s="278">
        <v>32</v>
      </c>
      <c r="K123" s="278">
        <v>14</v>
      </c>
      <c r="L123" s="278">
        <v>32</v>
      </c>
      <c r="M123" s="300">
        <v>0.38325231481481481</v>
      </c>
      <c r="N123" s="278">
        <v>0</v>
      </c>
      <c r="O123" s="301">
        <v>0.35416666666666669</v>
      </c>
      <c r="P123" s="301">
        <v>0.67986111111111114</v>
      </c>
      <c r="Q123" s="301">
        <v>0.72291666666666676</v>
      </c>
      <c r="R123" s="301">
        <v>0.65555555555555556</v>
      </c>
      <c r="S123" s="301">
        <v>0.4597222222222222</v>
      </c>
      <c r="T123" s="301">
        <v>0.55625000000000002</v>
      </c>
      <c r="U123" s="301"/>
      <c r="V123" s="301"/>
      <c r="W123" s="301">
        <v>0.4368055555555555</v>
      </c>
      <c r="X123" s="301">
        <v>0.50138888888888888</v>
      </c>
      <c r="Y123" s="301">
        <v>0.7090277777777777</v>
      </c>
      <c r="Z123" s="301">
        <v>0.41319444444444442</v>
      </c>
      <c r="AA123" s="301">
        <v>0.3743055555555555</v>
      </c>
      <c r="AB123" s="301"/>
      <c r="AC123" s="301">
        <v>0.39166666666666666</v>
      </c>
      <c r="AD123" s="301">
        <v>0.52430555555555558</v>
      </c>
      <c r="AE123" s="301">
        <v>0.60416666666666663</v>
      </c>
      <c r="AF123" s="301">
        <v>0.7368055555555556</v>
      </c>
      <c r="AG123" s="302">
        <v>0.7368055555555556</v>
      </c>
      <c r="AH123" s="303"/>
      <c r="AJ123" s="69">
        <f>VLOOKUP(AK123,id!$A:$C,3,0)</f>
        <v>461</v>
      </c>
      <c r="AK123" s="69" t="str">
        <f t="shared" si="20"/>
        <v>MilkaŁukasz1993</v>
      </c>
      <c r="AL123" s="69" t="str">
        <f t="shared" si="36"/>
        <v>Milka</v>
      </c>
      <c r="AM123" s="69" t="str">
        <f t="shared" si="37"/>
        <v>Łukasz</v>
      </c>
      <c r="AN123" s="69">
        <f t="shared" si="28"/>
        <v>0</v>
      </c>
      <c r="AO123" s="69">
        <f t="shared" si="29"/>
        <v>1993</v>
      </c>
      <c r="AP123" s="69">
        <f t="shared" ref="AP123:AP136" si="38">AP122*IF(AT123&lt;1,AT123,IF(AU123&lt;1,AU123,IF(AS123&lt;1,AS123,IF(AR123&lt;1,AR123,1))))</f>
        <v>28.45896336849588</v>
      </c>
      <c r="AQ123" s="69"/>
      <c r="AR123" s="69">
        <f t="shared" si="31"/>
        <v>0.99978860266360647</v>
      </c>
      <c r="AS123" s="69">
        <f t="shared" si="32"/>
        <v>1</v>
      </c>
      <c r="AT123" s="69">
        <f t="shared" si="33"/>
        <v>1</v>
      </c>
      <c r="AU123" s="69">
        <f t="shared" ref="AU123:AU136" si="39">AS123^0.2</f>
        <v>1</v>
      </c>
    </row>
    <row r="124" spans="1:47">
      <c r="A124" s="269">
        <v>130</v>
      </c>
      <c r="B124" s="270">
        <v>122</v>
      </c>
      <c r="C124" s="270"/>
      <c r="D124" s="270">
        <v>3100</v>
      </c>
      <c r="E124" s="304" t="s">
        <v>4534</v>
      </c>
      <c r="F124" s="304" t="s">
        <v>79</v>
      </c>
      <c r="G124" s="270">
        <v>1966</v>
      </c>
      <c r="H124" s="304" t="s">
        <v>5357</v>
      </c>
      <c r="I124" s="304"/>
      <c r="J124" s="270">
        <v>32</v>
      </c>
      <c r="K124" s="270">
        <v>14</v>
      </c>
      <c r="L124" s="270">
        <v>32</v>
      </c>
      <c r="M124" s="305">
        <v>0.3833333333333333</v>
      </c>
      <c r="N124" s="270">
        <v>0</v>
      </c>
      <c r="O124" s="306">
        <v>0.35416666666666669</v>
      </c>
      <c r="P124" s="306">
        <v>0.67986111111111114</v>
      </c>
      <c r="Q124" s="306">
        <v>0.72291666666666676</v>
      </c>
      <c r="R124" s="306">
        <v>0.65555555555555556</v>
      </c>
      <c r="S124" s="306">
        <v>0.4597222222222222</v>
      </c>
      <c r="T124" s="306">
        <v>0.55694444444444446</v>
      </c>
      <c r="U124" s="306"/>
      <c r="V124" s="306"/>
      <c r="W124" s="306">
        <v>0.4368055555555555</v>
      </c>
      <c r="X124" s="306">
        <v>0.50138888888888888</v>
      </c>
      <c r="Y124" s="306">
        <v>0.7090277777777777</v>
      </c>
      <c r="Z124" s="306">
        <v>0.41319444444444442</v>
      </c>
      <c r="AA124" s="306">
        <v>0.3743055555555555</v>
      </c>
      <c r="AB124" s="306"/>
      <c r="AC124" s="306">
        <v>0.3923611111111111</v>
      </c>
      <c r="AD124" s="306">
        <v>0.52430555555555558</v>
      </c>
      <c r="AE124" s="306">
        <v>0.60347222222222219</v>
      </c>
      <c r="AF124" s="306">
        <v>0.7368055555555556</v>
      </c>
      <c r="AG124" s="307">
        <v>0.73749999999999993</v>
      </c>
      <c r="AH124" s="308"/>
      <c r="AJ124" s="69">
        <f>VLOOKUP(AK124,id!$A:$C,3,0)</f>
        <v>462</v>
      </c>
      <c r="AK124" s="69" t="str">
        <f t="shared" si="20"/>
        <v>MilkaAdam1966</v>
      </c>
      <c r="AL124" s="69" t="str">
        <f t="shared" si="36"/>
        <v>Milka</v>
      </c>
      <c r="AM124" s="69" t="str">
        <f t="shared" si="37"/>
        <v>Adam</v>
      </c>
      <c r="AN124" s="69">
        <f t="shared" si="28"/>
        <v>0</v>
      </c>
      <c r="AO124" s="69">
        <f t="shared" si="29"/>
        <v>1966</v>
      </c>
      <c r="AP124" s="69">
        <f t="shared" si="38"/>
        <v>28.452948490972346</v>
      </c>
      <c r="AQ124" s="69"/>
      <c r="AR124" s="69">
        <f t="shared" si="31"/>
        <v>0.99978864734299522</v>
      </c>
      <c r="AS124" s="69">
        <f t="shared" si="32"/>
        <v>1</v>
      </c>
      <c r="AT124" s="69">
        <f t="shared" si="33"/>
        <v>1</v>
      </c>
      <c r="AU124" s="69">
        <f t="shared" si="39"/>
        <v>1</v>
      </c>
    </row>
    <row r="125" spans="1:47">
      <c r="A125" s="277">
        <v>131</v>
      </c>
      <c r="B125" s="278">
        <v>123</v>
      </c>
      <c r="C125" s="278"/>
      <c r="D125" s="278">
        <v>3104</v>
      </c>
      <c r="E125" s="299" t="s">
        <v>5358</v>
      </c>
      <c r="F125" s="299" t="s">
        <v>99</v>
      </c>
      <c r="G125" s="278">
        <v>1992</v>
      </c>
      <c r="H125" s="299" t="s">
        <v>3431</v>
      </c>
      <c r="I125" s="299"/>
      <c r="J125" s="278">
        <v>32</v>
      </c>
      <c r="K125" s="278">
        <v>14</v>
      </c>
      <c r="L125" s="278">
        <v>32</v>
      </c>
      <c r="M125" s="300">
        <v>0.38613425925925932</v>
      </c>
      <c r="N125" s="278">
        <v>0</v>
      </c>
      <c r="O125" s="301">
        <v>0.35416666666666669</v>
      </c>
      <c r="P125" s="301">
        <v>0.44930555555555557</v>
      </c>
      <c r="Q125" s="301">
        <v>0.72430555555555554</v>
      </c>
      <c r="R125" s="301">
        <v>0.51736111111111105</v>
      </c>
      <c r="S125" s="301">
        <v>0.49374999999999997</v>
      </c>
      <c r="T125" s="301">
        <v>0.60972222222222217</v>
      </c>
      <c r="U125" s="301"/>
      <c r="V125" s="301">
        <v>0.37291666666666662</v>
      </c>
      <c r="W125" s="301">
        <v>0.65625</v>
      </c>
      <c r="X125" s="301"/>
      <c r="Y125" s="301">
        <v>0.43611111111111112</v>
      </c>
      <c r="Z125" s="301">
        <v>0.46597222222222223</v>
      </c>
      <c r="AA125" s="301"/>
      <c r="AB125" s="301">
        <v>0.40902777777777777</v>
      </c>
      <c r="AC125" s="301">
        <v>0.68333333333333324</v>
      </c>
      <c r="AD125" s="301">
        <v>0.63124999999999998</v>
      </c>
      <c r="AE125" s="301">
        <v>0.55763888888888891</v>
      </c>
      <c r="AF125" s="301">
        <v>0.73958333333333337</v>
      </c>
      <c r="AG125" s="302">
        <v>0.7402777777777777</v>
      </c>
      <c r="AH125" s="303"/>
      <c r="AJ125" s="69">
        <f>VLOOKUP(AK125,id!$A:$C,3,0)</f>
        <v>463</v>
      </c>
      <c r="AK125" s="69" t="str">
        <f t="shared" si="20"/>
        <v>NiemiałkowskiAleksander1992</v>
      </c>
      <c r="AL125" s="69" t="str">
        <f t="shared" si="36"/>
        <v>Niemiałkowski</v>
      </c>
      <c r="AM125" s="69" t="str">
        <f t="shared" si="37"/>
        <v>Aleksander</v>
      </c>
      <c r="AN125" s="69">
        <f t="shared" si="28"/>
        <v>0</v>
      </c>
      <c r="AO125" s="69">
        <f t="shared" si="29"/>
        <v>1992</v>
      </c>
      <c r="AP125" s="69">
        <f t="shared" si="38"/>
        <v>28.246557581110363</v>
      </c>
      <c r="AQ125" s="69"/>
      <c r="AR125" s="69">
        <f t="shared" si="31"/>
        <v>0.99274623823511754</v>
      </c>
      <c r="AS125" s="69">
        <f t="shared" si="32"/>
        <v>1</v>
      </c>
      <c r="AT125" s="69">
        <f t="shared" si="33"/>
        <v>1</v>
      </c>
      <c r="AU125" s="69">
        <f t="shared" si="39"/>
        <v>1</v>
      </c>
    </row>
    <row r="126" spans="1:47">
      <c r="A126" s="269">
        <v>132</v>
      </c>
      <c r="B126" s="270">
        <v>124</v>
      </c>
      <c r="C126" s="270"/>
      <c r="D126" s="270">
        <v>3173</v>
      </c>
      <c r="E126" s="304" t="s">
        <v>179</v>
      </c>
      <c r="F126" s="304" t="s">
        <v>462</v>
      </c>
      <c r="G126" s="270">
        <v>1992</v>
      </c>
      <c r="H126" s="304" t="s">
        <v>3431</v>
      </c>
      <c r="I126" s="304"/>
      <c r="J126" s="270">
        <v>32</v>
      </c>
      <c r="K126" s="270">
        <v>14</v>
      </c>
      <c r="L126" s="270">
        <v>32</v>
      </c>
      <c r="M126" s="305">
        <v>0.38619212962962962</v>
      </c>
      <c r="N126" s="270">
        <v>0</v>
      </c>
      <c r="O126" s="306">
        <v>0.35416666666666669</v>
      </c>
      <c r="P126" s="306">
        <v>0.44930555555555557</v>
      </c>
      <c r="Q126" s="306">
        <v>0.72430555555555554</v>
      </c>
      <c r="R126" s="306">
        <v>0.51736111111111105</v>
      </c>
      <c r="S126" s="306">
        <v>0.49374999999999997</v>
      </c>
      <c r="T126" s="306">
        <v>0.60972222222222217</v>
      </c>
      <c r="U126" s="306"/>
      <c r="V126" s="306">
        <v>0.37291666666666662</v>
      </c>
      <c r="W126" s="306">
        <v>0.65694444444444444</v>
      </c>
      <c r="X126" s="306"/>
      <c r="Y126" s="306">
        <v>0.43611111111111112</v>
      </c>
      <c r="Z126" s="306">
        <v>0.46597222222222223</v>
      </c>
      <c r="AA126" s="306"/>
      <c r="AB126" s="306">
        <v>0.40972222222222227</v>
      </c>
      <c r="AC126" s="306">
        <v>0.68402777777777779</v>
      </c>
      <c r="AD126" s="306">
        <v>0.63194444444444442</v>
      </c>
      <c r="AE126" s="306">
        <v>0.55763888888888891</v>
      </c>
      <c r="AF126" s="306">
        <v>0.73958333333333337</v>
      </c>
      <c r="AG126" s="307">
        <v>0.7402777777777777</v>
      </c>
      <c r="AH126" s="308"/>
      <c r="AJ126" s="69">
        <f>VLOOKUP(AK126,id!$A:$C,3,0)</f>
        <v>464</v>
      </c>
      <c r="AK126" s="69" t="str">
        <f t="shared" ref="AK126:AK136" si="40">AL126&amp;AM126&amp;AO126</f>
        <v>ZawadzkiDawid1992</v>
      </c>
      <c r="AL126" s="69" t="str">
        <f t="shared" si="36"/>
        <v>Zawadzki</v>
      </c>
      <c r="AM126" s="69" t="str">
        <f t="shared" si="37"/>
        <v>Dawid</v>
      </c>
      <c r="AN126" s="69">
        <f t="shared" si="28"/>
        <v>0</v>
      </c>
      <c r="AO126" s="69">
        <f t="shared" si="29"/>
        <v>1992</v>
      </c>
      <c r="AP126" s="69">
        <f t="shared" si="38"/>
        <v>28.242324872508888</v>
      </c>
      <c r="AQ126" s="69"/>
      <c r="AR126" s="69">
        <f t="shared" si="31"/>
        <v>0.9998501513471395</v>
      </c>
      <c r="AS126" s="69">
        <f t="shared" si="32"/>
        <v>1</v>
      </c>
      <c r="AT126" s="69">
        <f t="shared" si="33"/>
        <v>1</v>
      </c>
      <c r="AU126" s="69">
        <f t="shared" si="39"/>
        <v>1</v>
      </c>
    </row>
    <row r="127" spans="1:47">
      <c r="A127" s="277">
        <v>133</v>
      </c>
      <c r="B127" s="278">
        <v>125</v>
      </c>
      <c r="C127" s="278"/>
      <c r="D127" s="278">
        <v>3143</v>
      </c>
      <c r="E127" s="299" t="s">
        <v>4802</v>
      </c>
      <c r="F127" s="299" t="s">
        <v>24</v>
      </c>
      <c r="G127" s="278">
        <v>1983</v>
      </c>
      <c r="H127" s="299" t="s">
        <v>3533</v>
      </c>
      <c r="I127" s="299" t="s">
        <v>3841</v>
      </c>
      <c r="J127" s="278">
        <v>32</v>
      </c>
      <c r="K127" s="278">
        <v>14</v>
      </c>
      <c r="L127" s="278">
        <v>32</v>
      </c>
      <c r="M127" s="300">
        <v>0.41199074074074077</v>
      </c>
      <c r="N127" s="278">
        <v>0</v>
      </c>
      <c r="O127" s="301">
        <v>0.35416666666666669</v>
      </c>
      <c r="P127" s="301">
        <v>0.6958333333333333</v>
      </c>
      <c r="Q127" s="301">
        <v>0.75347222222222221</v>
      </c>
      <c r="R127" s="301">
        <v>0.65972222222222221</v>
      </c>
      <c r="S127" s="301">
        <v>0.4680555555555555</v>
      </c>
      <c r="T127" s="301">
        <v>0.51666666666666672</v>
      </c>
      <c r="U127" s="301"/>
      <c r="V127" s="301"/>
      <c r="W127" s="301">
        <v>0.44722222222222219</v>
      </c>
      <c r="X127" s="301">
        <v>0.55486111111111114</v>
      </c>
      <c r="Y127" s="301">
        <v>0.73611111111111116</v>
      </c>
      <c r="Z127" s="301">
        <v>0.42499999999999999</v>
      </c>
      <c r="AA127" s="301">
        <v>0.3743055555555555</v>
      </c>
      <c r="AB127" s="301"/>
      <c r="AC127" s="301">
        <v>0.39652777777777781</v>
      </c>
      <c r="AD127" s="301">
        <v>0.48958333333333331</v>
      </c>
      <c r="AE127" s="301">
        <v>0.59444444444444444</v>
      </c>
      <c r="AF127" s="301">
        <v>0.76527777777777783</v>
      </c>
      <c r="AG127" s="302">
        <v>0.76597222222222217</v>
      </c>
      <c r="AH127" s="303"/>
      <c r="AJ127" s="69">
        <f>VLOOKUP(AK127,id!$A:$C,3,0)</f>
        <v>465</v>
      </c>
      <c r="AK127" s="69" t="str">
        <f t="shared" si="40"/>
        <v>SzałuckiPrzemysław1983</v>
      </c>
      <c r="AL127" s="69" t="str">
        <f t="shared" si="36"/>
        <v>Szałucki</v>
      </c>
      <c r="AM127" s="69" t="str">
        <f t="shared" si="37"/>
        <v>Przemysław</v>
      </c>
      <c r="AN127" s="69" t="str">
        <f t="shared" si="28"/>
        <v>Pędzące Żółwie</v>
      </c>
      <c r="AO127" s="69">
        <f t="shared" si="29"/>
        <v>1983</v>
      </c>
      <c r="AP127" s="69">
        <f t="shared" si="38"/>
        <v>26.473807563237557</v>
      </c>
      <c r="AQ127" s="69"/>
      <c r="AR127" s="69">
        <f t="shared" si="31"/>
        <v>0.93738060456231032</v>
      </c>
      <c r="AS127" s="69">
        <f t="shared" si="32"/>
        <v>1</v>
      </c>
      <c r="AT127" s="69">
        <f t="shared" si="33"/>
        <v>1</v>
      </c>
      <c r="AU127" s="69">
        <f t="shared" si="39"/>
        <v>1</v>
      </c>
    </row>
    <row r="128" spans="1:47">
      <c r="A128" s="269">
        <v>134</v>
      </c>
      <c r="B128" s="270">
        <v>126</v>
      </c>
      <c r="C128" s="270"/>
      <c r="D128" s="270">
        <v>3093</v>
      </c>
      <c r="E128" s="304" t="s">
        <v>3847</v>
      </c>
      <c r="F128" s="304" t="s">
        <v>19</v>
      </c>
      <c r="G128" s="270">
        <v>1990</v>
      </c>
      <c r="H128" s="304" t="s">
        <v>3533</v>
      </c>
      <c r="I128" s="304" t="s">
        <v>3841</v>
      </c>
      <c r="J128" s="270">
        <v>32</v>
      </c>
      <c r="K128" s="270">
        <v>14</v>
      </c>
      <c r="L128" s="270">
        <v>32</v>
      </c>
      <c r="M128" s="305">
        <v>0.41343749999999996</v>
      </c>
      <c r="N128" s="270">
        <v>0</v>
      </c>
      <c r="O128" s="306">
        <v>0.35416666666666669</v>
      </c>
      <c r="P128" s="306">
        <v>0.6958333333333333</v>
      </c>
      <c r="Q128" s="306">
        <v>0.75347222222222221</v>
      </c>
      <c r="R128" s="306">
        <v>0.65972222222222221</v>
      </c>
      <c r="S128" s="306">
        <v>0.4680555555555555</v>
      </c>
      <c r="T128" s="306">
        <v>0.51666666666666672</v>
      </c>
      <c r="U128" s="306"/>
      <c r="V128" s="306"/>
      <c r="W128" s="306">
        <v>0.44722222222222219</v>
      </c>
      <c r="X128" s="306">
        <v>0.55486111111111114</v>
      </c>
      <c r="Y128" s="306">
        <v>0.73749999999999993</v>
      </c>
      <c r="Z128" s="306">
        <v>0.42569444444444443</v>
      </c>
      <c r="AA128" s="306">
        <v>0.3743055555555555</v>
      </c>
      <c r="AB128" s="306"/>
      <c r="AC128" s="306">
        <v>0.39652777777777781</v>
      </c>
      <c r="AD128" s="306">
        <v>0.48958333333333331</v>
      </c>
      <c r="AE128" s="306">
        <v>0.58472222222222225</v>
      </c>
      <c r="AF128" s="306">
        <v>0.76736111111111116</v>
      </c>
      <c r="AG128" s="307">
        <v>0.76736111111111116</v>
      </c>
      <c r="AH128" s="308"/>
      <c r="AJ128" s="69">
        <f>VLOOKUP(AK128,id!$A:$C,3,0)</f>
        <v>466</v>
      </c>
      <c r="AK128" s="69" t="str">
        <f t="shared" si="40"/>
        <v>MichalskiGrzegorz1990</v>
      </c>
      <c r="AL128" s="69" t="str">
        <f t="shared" si="36"/>
        <v>Michalski</v>
      </c>
      <c r="AM128" s="69" t="str">
        <f t="shared" si="37"/>
        <v>Grzegorz</v>
      </c>
      <c r="AN128" s="69" t="str">
        <f t="shared" si="28"/>
        <v>Pędzące Żółwie</v>
      </c>
      <c r="AO128" s="69">
        <f t="shared" si="29"/>
        <v>1990</v>
      </c>
      <c r="AP128" s="69">
        <f t="shared" si="38"/>
        <v>26.381166653257306</v>
      </c>
      <c r="AQ128" s="69"/>
      <c r="AR128" s="69">
        <f t="shared" si="31"/>
        <v>0.99650065787631947</v>
      </c>
      <c r="AS128" s="69">
        <f t="shared" si="32"/>
        <v>1</v>
      </c>
      <c r="AT128" s="69">
        <f t="shared" si="33"/>
        <v>1</v>
      </c>
      <c r="AU128" s="69">
        <f t="shared" si="39"/>
        <v>1</v>
      </c>
    </row>
    <row r="129" spans="1:47">
      <c r="A129" s="277">
        <v>135</v>
      </c>
      <c r="B129" s="278">
        <v>127</v>
      </c>
      <c r="C129" s="278"/>
      <c r="D129" s="278">
        <v>3066</v>
      </c>
      <c r="E129" s="299" t="s">
        <v>832</v>
      </c>
      <c r="F129" s="299" t="s">
        <v>16</v>
      </c>
      <c r="G129" s="278">
        <v>1989</v>
      </c>
      <c r="H129" s="299" t="s">
        <v>5359</v>
      </c>
      <c r="I129" s="299" t="s">
        <v>3841</v>
      </c>
      <c r="J129" s="278">
        <v>32</v>
      </c>
      <c r="K129" s="278">
        <v>14</v>
      </c>
      <c r="L129" s="278">
        <v>32</v>
      </c>
      <c r="M129" s="300">
        <v>0.41556712962962966</v>
      </c>
      <c r="N129" s="278">
        <v>0</v>
      </c>
      <c r="O129" s="301">
        <v>0.35416666666666669</v>
      </c>
      <c r="P129" s="301">
        <v>0.6958333333333333</v>
      </c>
      <c r="Q129" s="301">
        <v>0.75347222222222221</v>
      </c>
      <c r="R129" s="301">
        <v>0.65972222222222221</v>
      </c>
      <c r="S129" s="301">
        <v>0.46736111111111112</v>
      </c>
      <c r="T129" s="301">
        <v>0.51597222222222217</v>
      </c>
      <c r="U129" s="301"/>
      <c r="V129" s="301"/>
      <c r="W129" s="301">
        <v>0.44722222222222219</v>
      </c>
      <c r="X129" s="301">
        <v>0.55486111111111114</v>
      </c>
      <c r="Y129" s="301">
        <v>0.73749999999999993</v>
      </c>
      <c r="Z129" s="301">
        <v>0.42569444444444443</v>
      </c>
      <c r="AA129" s="301">
        <v>0.3743055555555555</v>
      </c>
      <c r="AB129" s="301"/>
      <c r="AC129" s="301">
        <v>0.39652777777777781</v>
      </c>
      <c r="AD129" s="301">
        <v>0.48958333333333331</v>
      </c>
      <c r="AE129" s="301">
        <v>0.59444444444444444</v>
      </c>
      <c r="AF129" s="301">
        <v>0.76944444444444438</v>
      </c>
      <c r="AG129" s="302">
        <v>0.76944444444444438</v>
      </c>
      <c r="AH129" s="303"/>
      <c r="AJ129" s="69">
        <f>VLOOKUP(AK129,id!$A:$C,3,0)</f>
        <v>467</v>
      </c>
      <c r="AK129" s="69" t="str">
        <f t="shared" si="40"/>
        <v>KowalskiPaweł1989</v>
      </c>
      <c r="AL129" s="69" t="str">
        <f t="shared" si="36"/>
        <v>Kowalski</v>
      </c>
      <c r="AM129" s="69" t="str">
        <f t="shared" si="37"/>
        <v>Paweł</v>
      </c>
      <c r="AN129" s="69" t="str">
        <f t="shared" si="28"/>
        <v>Pędzące Żółwie</v>
      </c>
      <c r="AO129" s="69">
        <f t="shared" si="29"/>
        <v>1989</v>
      </c>
      <c r="AP129" s="69">
        <f t="shared" si="38"/>
        <v>26.245972817741375</v>
      </c>
      <c r="AQ129" s="69"/>
      <c r="AR129" s="69">
        <f t="shared" si="31"/>
        <v>0.99487536554797362</v>
      </c>
      <c r="AS129" s="69">
        <f t="shared" si="32"/>
        <v>1</v>
      </c>
      <c r="AT129" s="69">
        <f t="shared" si="33"/>
        <v>1</v>
      </c>
      <c r="AU129" s="69">
        <f t="shared" si="39"/>
        <v>1</v>
      </c>
    </row>
    <row r="130" spans="1:47">
      <c r="A130" s="269">
        <v>136</v>
      </c>
      <c r="B130" s="270">
        <v>128</v>
      </c>
      <c r="C130" s="270"/>
      <c r="D130" s="270">
        <v>3185</v>
      </c>
      <c r="E130" s="304" t="s">
        <v>633</v>
      </c>
      <c r="F130" s="304" t="s">
        <v>21</v>
      </c>
      <c r="G130" s="270">
        <v>1968</v>
      </c>
      <c r="H130" s="304" t="s">
        <v>3532</v>
      </c>
      <c r="I130" s="304" t="s">
        <v>5360</v>
      </c>
      <c r="J130" s="270">
        <v>31</v>
      </c>
      <c r="K130" s="270">
        <v>17</v>
      </c>
      <c r="L130" s="270">
        <v>40</v>
      </c>
      <c r="M130" s="305">
        <v>0.42251157407407408</v>
      </c>
      <c r="N130" s="270">
        <v>9</v>
      </c>
      <c r="O130" s="306">
        <v>0.35416666666666669</v>
      </c>
      <c r="P130" s="306">
        <v>0.44305555555555554</v>
      </c>
      <c r="Q130" s="306">
        <v>0.36527777777777781</v>
      </c>
      <c r="R130" s="306">
        <v>0.62083333333333335</v>
      </c>
      <c r="S130" s="306">
        <v>0.46180555555555558</v>
      </c>
      <c r="T130" s="306">
        <v>0.53263888888888888</v>
      </c>
      <c r="U130" s="306">
        <v>0.65</v>
      </c>
      <c r="V130" s="306">
        <v>0.75277777777777777</v>
      </c>
      <c r="W130" s="306">
        <v>0.41666666666666669</v>
      </c>
      <c r="X130" s="306">
        <v>0.48819444444444443</v>
      </c>
      <c r="Y130" s="306">
        <v>0.68263888888888891</v>
      </c>
      <c r="Z130" s="306">
        <v>0.43333333333333335</v>
      </c>
      <c r="AA130" s="306">
        <v>0.40277777777777773</v>
      </c>
      <c r="AB130" s="306">
        <v>0.72222222222222221</v>
      </c>
      <c r="AC130" s="306">
        <v>0.38680555555555557</v>
      </c>
      <c r="AD130" s="306">
        <v>0.50347222222222221</v>
      </c>
      <c r="AE130" s="306">
        <v>0.56666666666666665</v>
      </c>
      <c r="AF130" s="306">
        <v>0.77569444444444446</v>
      </c>
      <c r="AG130" s="307">
        <v>0.77638888888888891</v>
      </c>
      <c r="AH130" s="308"/>
      <c r="AJ130" s="69">
        <f>VLOOKUP(AK130,id!$A:$C,3,0)</f>
        <v>468</v>
      </c>
      <c r="AK130" s="69" t="str">
        <f t="shared" si="40"/>
        <v>PolaszJacek1968</v>
      </c>
      <c r="AL130" s="69" t="str">
        <f t="shared" si="36"/>
        <v>Polasz</v>
      </c>
      <c r="AM130" s="69" t="str">
        <f t="shared" si="37"/>
        <v>Jacek</v>
      </c>
      <c r="AN130" s="69" t="str">
        <f t="shared" si="28"/>
        <v>Wykrosmki TSA</v>
      </c>
      <c r="AO130" s="69">
        <f t="shared" si="29"/>
        <v>1968</v>
      </c>
      <c r="AP130" s="69">
        <f t="shared" si="38"/>
        <v>25.425786167186956</v>
      </c>
      <c r="AQ130" s="69"/>
      <c r="AR130" s="69">
        <f t="shared" si="31"/>
        <v>0.98356389535680044</v>
      </c>
      <c r="AS130" s="69">
        <f t="shared" si="32"/>
        <v>1.2142857142857142</v>
      </c>
      <c r="AT130" s="69">
        <f t="shared" si="33"/>
        <v>0.96875</v>
      </c>
      <c r="AU130" s="69">
        <f t="shared" si="39"/>
        <v>1.0395949882075526</v>
      </c>
    </row>
    <row r="131" spans="1:47">
      <c r="A131" s="269">
        <v>138</v>
      </c>
      <c r="B131" s="270">
        <v>129</v>
      </c>
      <c r="C131" s="270"/>
      <c r="D131" s="270">
        <v>3081</v>
      </c>
      <c r="E131" s="304" t="s">
        <v>3843</v>
      </c>
      <c r="F131" s="304" t="s">
        <v>41</v>
      </c>
      <c r="G131" s="270">
        <v>1983</v>
      </c>
      <c r="H131" s="304" t="s">
        <v>4747</v>
      </c>
      <c r="I131" s="304" t="s">
        <v>3841</v>
      </c>
      <c r="J131" s="270">
        <v>30</v>
      </c>
      <c r="K131" s="270">
        <v>14</v>
      </c>
      <c r="L131" s="270">
        <v>32</v>
      </c>
      <c r="M131" s="305">
        <v>0.41746527777777781</v>
      </c>
      <c r="N131" s="270">
        <v>2</v>
      </c>
      <c r="O131" s="306">
        <v>0.35416666666666669</v>
      </c>
      <c r="P131" s="306">
        <v>0.6958333333333333</v>
      </c>
      <c r="Q131" s="306">
        <v>0.75347222222222221</v>
      </c>
      <c r="R131" s="306">
        <v>0.65972222222222221</v>
      </c>
      <c r="S131" s="306">
        <v>0.4680555555555555</v>
      </c>
      <c r="T131" s="306">
        <v>0.51666666666666672</v>
      </c>
      <c r="U131" s="306"/>
      <c r="V131" s="306"/>
      <c r="W131" s="306">
        <v>0.44722222222222219</v>
      </c>
      <c r="X131" s="306">
        <v>0.55486111111111114</v>
      </c>
      <c r="Y131" s="306">
        <v>0.73749999999999993</v>
      </c>
      <c r="Z131" s="306">
        <v>0.42499999999999999</v>
      </c>
      <c r="AA131" s="306">
        <v>0.3743055555555555</v>
      </c>
      <c r="AB131" s="306"/>
      <c r="AC131" s="306">
        <v>0.39652777777777781</v>
      </c>
      <c r="AD131" s="306">
        <v>0.48958333333333331</v>
      </c>
      <c r="AE131" s="306">
        <v>0.58472222222222225</v>
      </c>
      <c r="AF131" s="306">
        <v>0.77083333333333337</v>
      </c>
      <c r="AG131" s="307">
        <v>0.7715277777777777</v>
      </c>
      <c r="AH131" s="308"/>
      <c r="AJ131" s="69">
        <f>VLOOKUP(AK131,id!$A:$C,3,0)</f>
        <v>469</v>
      </c>
      <c r="AK131" s="69" t="str">
        <f t="shared" si="40"/>
        <v>LewandowskiRafał1983</v>
      </c>
      <c r="AL131" s="69" t="str">
        <f t="shared" ref="AL131:AL136" si="41">E131</f>
        <v>Lewandowski</v>
      </c>
      <c r="AM131" s="69" t="str">
        <f t="shared" ref="AM131:AM136" si="42">F131</f>
        <v>Rafał</v>
      </c>
      <c r="AN131" s="69" t="str">
        <f t="shared" ref="AN131:AN136" si="43">I131</f>
        <v>Pędzące Żółwie</v>
      </c>
      <c r="AO131" s="69">
        <f t="shared" ref="AO131:AO136" si="44">G131</f>
        <v>1983</v>
      </c>
      <c r="AP131" s="69">
        <f t="shared" si="38"/>
        <v>24.605599516632537</v>
      </c>
      <c r="AQ131" s="69"/>
      <c r="AR131" s="69">
        <f t="shared" si="31"/>
        <v>1.0120879425545481</v>
      </c>
      <c r="AS131" s="69">
        <f t="shared" si="32"/>
        <v>0.82352941176470584</v>
      </c>
      <c r="AT131" s="69">
        <f t="shared" si="33"/>
        <v>0.967741935483871</v>
      </c>
      <c r="AU131" s="69">
        <f t="shared" si="39"/>
        <v>0.96191306359044559</v>
      </c>
    </row>
    <row r="132" spans="1:47">
      <c r="A132" s="277">
        <v>139</v>
      </c>
      <c r="B132" s="278">
        <v>130</v>
      </c>
      <c r="C132" s="278"/>
      <c r="D132" s="278">
        <v>3002</v>
      </c>
      <c r="E132" s="299" t="s">
        <v>501</v>
      </c>
      <c r="F132" s="299" t="s">
        <v>19</v>
      </c>
      <c r="G132" s="278">
        <v>1963</v>
      </c>
      <c r="H132" s="299" t="s">
        <v>3431</v>
      </c>
      <c r="I132" s="299" t="s">
        <v>3864</v>
      </c>
      <c r="J132" s="278">
        <v>30</v>
      </c>
      <c r="K132" s="278">
        <v>12</v>
      </c>
      <c r="L132" s="278">
        <v>30</v>
      </c>
      <c r="M132" s="300">
        <v>0.41642361111111109</v>
      </c>
      <c r="N132" s="278">
        <v>0</v>
      </c>
      <c r="O132" s="301">
        <v>0.35416666666666669</v>
      </c>
      <c r="P132" s="301">
        <v>0.61527777777777781</v>
      </c>
      <c r="Q132" s="301"/>
      <c r="R132" s="301"/>
      <c r="S132" s="301">
        <v>0.58124999999999993</v>
      </c>
      <c r="T132" s="301">
        <v>0.46388888888888885</v>
      </c>
      <c r="U132" s="301"/>
      <c r="V132" s="301"/>
      <c r="W132" s="301">
        <v>0.40069444444444446</v>
      </c>
      <c r="X132" s="301">
        <v>0.49027777777777781</v>
      </c>
      <c r="Y132" s="301">
        <v>0.70347222222222217</v>
      </c>
      <c r="Z132" s="301">
        <v>0.64930555555555558</v>
      </c>
      <c r="AA132" s="301">
        <v>0.37986111111111115</v>
      </c>
      <c r="AB132" s="301">
        <v>0.73125000000000007</v>
      </c>
      <c r="AC132" s="301">
        <v>0.67361111111111116</v>
      </c>
      <c r="AD132" s="301">
        <v>0.43055555555555558</v>
      </c>
      <c r="AE132" s="301"/>
      <c r="AF132" s="301">
        <v>0.77013888888888893</v>
      </c>
      <c r="AG132" s="302">
        <v>0.77013888888888893</v>
      </c>
      <c r="AH132" s="303"/>
      <c r="AJ132" s="69">
        <f>VLOOKUP(AK132,id!$A:$C,3,0)</f>
        <v>470</v>
      </c>
      <c r="AK132" s="69" t="str">
        <f t="shared" si="40"/>
        <v>BanachewiczGrzegorz1963</v>
      </c>
      <c r="AL132" s="69" t="str">
        <f t="shared" si="41"/>
        <v>Banachewicz</v>
      </c>
      <c r="AM132" s="69" t="str">
        <f t="shared" si="42"/>
        <v>Grzegorz</v>
      </c>
      <c r="AN132" s="69" t="str">
        <f t="shared" si="43"/>
        <v>szweje</v>
      </c>
      <c r="AO132" s="69">
        <f t="shared" si="44"/>
        <v>1963</v>
      </c>
      <c r="AP132" s="69">
        <f t="shared" si="38"/>
        <v>23.858580062748825</v>
      </c>
      <c r="AQ132" s="69"/>
      <c r="AR132" s="69">
        <f t="shared" ref="AR132:AR136" si="45">M131/M132</f>
        <v>1.0025014591845245</v>
      </c>
      <c r="AS132" s="69">
        <f t="shared" ref="AS132:AS136" si="46">K132/K131</f>
        <v>0.8571428571428571</v>
      </c>
      <c r="AT132" s="69">
        <f t="shared" ref="AT132:AT136" si="47">J132/J131</f>
        <v>1</v>
      </c>
      <c r="AU132" s="69">
        <f t="shared" si="39"/>
        <v>0.96964026609557907</v>
      </c>
    </row>
    <row r="133" spans="1:47">
      <c r="A133" s="269">
        <v>140</v>
      </c>
      <c r="B133" s="270">
        <v>131</v>
      </c>
      <c r="C133" s="270"/>
      <c r="D133" s="270">
        <v>3186</v>
      </c>
      <c r="E133" s="304" t="s">
        <v>5361</v>
      </c>
      <c r="F133" s="304" t="s">
        <v>15</v>
      </c>
      <c r="G133" s="270">
        <v>2005</v>
      </c>
      <c r="H133" s="304" t="s">
        <v>5236</v>
      </c>
      <c r="I133" s="304" t="s">
        <v>4217</v>
      </c>
      <c r="J133" s="270">
        <v>29</v>
      </c>
      <c r="K133" s="270">
        <v>13</v>
      </c>
      <c r="L133" s="270">
        <v>29</v>
      </c>
      <c r="M133" s="305">
        <v>0.40437499999999998</v>
      </c>
      <c r="N133" s="270">
        <v>0</v>
      </c>
      <c r="O133" s="306">
        <v>0.35416666666666669</v>
      </c>
      <c r="P133" s="306">
        <v>0.7006944444444444</v>
      </c>
      <c r="Q133" s="306">
        <v>0.74444444444444446</v>
      </c>
      <c r="R133" s="306">
        <v>0.64930555555555558</v>
      </c>
      <c r="S133" s="306">
        <v>0.67569444444444438</v>
      </c>
      <c r="T133" s="306">
        <v>0.54166666666666663</v>
      </c>
      <c r="U133" s="306"/>
      <c r="V133" s="306"/>
      <c r="W133" s="306">
        <v>0.41388888888888892</v>
      </c>
      <c r="X133" s="306">
        <v>0.46597222222222223</v>
      </c>
      <c r="Y133" s="306">
        <v>0.72569444444444453</v>
      </c>
      <c r="Z133" s="306"/>
      <c r="AA133" s="306">
        <v>0.37638888888888888</v>
      </c>
      <c r="AB133" s="306"/>
      <c r="AC133" s="306">
        <v>0.3923611111111111</v>
      </c>
      <c r="AD133" s="306">
        <v>0.45208333333333334</v>
      </c>
      <c r="AE133" s="306">
        <v>0.59097222222222223</v>
      </c>
      <c r="AF133" s="306">
        <v>0.75763888888888886</v>
      </c>
      <c r="AG133" s="307">
        <v>0.7583333333333333</v>
      </c>
      <c r="AH133" s="308"/>
      <c r="AJ133" s="69">
        <f>VLOOKUP(AK133,id!$A:$C,3,0)</f>
        <v>471</v>
      </c>
      <c r="AK133" s="69" t="str">
        <f t="shared" si="40"/>
        <v>BekierPiotr2005</v>
      </c>
      <c r="AL133" s="69" t="str">
        <f t="shared" si="41"/>
        <v>Bekier</v>
      </c>
      <c r="AM133" s="69" t="str">
        <f t="shared" si="42"/>
        <v>Piotr</v>
      </c>
      <c r="AN133" s="69" t="str">
        <f t="shared" si="43"/>
        <v>Pancerne Rowery</v>
      </c>
      <c r="AO133" s="69">
        <f t="shared" si="44"/>
        <v>2005</v>
      </c>
      <c r="AP133" s="69">
        <f t="shared" si="38"/>
        <v>23.063294060657196</v>
      </c>
      <c r="AQ133" s="69"/>
      <c r="AR133" s="69">
        <f t="shared" si="45"/>
        <v>1.0297956379872917</v>
      </c>
      <c r="AS133" s="69">
        <f t="shared" si="46"/>
        <v>1.0833333333333333</v>
      </c>
      <c r="AT133" s="69">
        <f t="shared" si="47"/>
        <v>0.96666666666666667</v>
      </c>
      <c r="AU133" s="69">
        <f t="shared" si="39"/>
        <v>1.0161373647415957</v>
      </c>
    </row>
    <row r="134" spans="1:47">
      <c r="A134" s="277">
        <v>141</v>
      </c>
      <c r="B134" s="278">
        <v>132</v>
      </c>
      <c r="C134" s="278"/>
      <c r="D134" s="278">
        <v>3167</v>
      </c>
      <c r="E134" s="299" t="s">
        <v>1041</v>
      </c>
      <c r="F134" s="299" t="s">
        <v>147</v>
      </c>
      <c r="G134" s="278">
        <v>1975</v>
      </c>
      <c r="H134" s="299" t="s">
        <v>3929</v>
      </c>
      <c r="I134" s="299" t="s">
        <v>4217</v>
      </c>
      <c r="J134" s="278">
        <v>29</v>
      </c>
      <c r="K134" s="278">
        <v>13</v>
      </c>
      <c r="L134" s="278">
        <v>29</v>
      </c>
      <c r="M134" s="300">
        <v>0.40445601851851848</v>
      </c>
      <c r="N134" s="278">
        <v>0</v>
      </c>
      <c r="O134" s="301">
        <v>0.35416666666666669</v>
      </c>
      <c r="P134" s="301">
        <v>0.7006944444444444</v>
      </c>
      <c r="Q134" s="301">
        <v>0.74444444444444446</v>
      </c>
      <c r="R134" s="301">
        <v>0.64861111111111114</v>
      </c>
      <c r="S134" s="301">
        <v>0.67569444444444438</v>
      </c>
      <c r="T134" s="301">
        <v>0.54166666666666663</v>
      </c>
      <c r="U134" s="301"/>
      <c r="V134" s="301"/>
      <c r="W134" s="301">
        <v>0.41388888888888892</v>
      </c>
      <c r="X134" s="301">
        <v>0.46666666666666662</v>
      </c>
      <c r="Y134" s="301">
        <v>0.72569444444444453</v>
      </c>
      <c r="Z134" s="301"/>
      <c r="AA134" s="301">
        <v>0.37708333333333338</v>
      </c>
      <c r="AB134" s="301"/>
      <c r="AC134" s="301">
        <v>0.3923611111111111</v>
      </c>
      <c r="AD134" s="301">
        <v>0.45208333333333334</v>
      </c>
      <c r="AE134" s="301">
        <v>0.59097222222222223</v>
      </c>
      <c r="AF134" s="301">
        <v>0.7583333333333333</v>
      </c>
      <c r="AG134" s="302">
        <v>0.7583333333333333</v>
      </c>
      <c r="AH134" s="303"/>
      <c r="AJ134" s="69">
        <f>VLOOKUP(AK134,id!$A:$C,3,0)</f>
        <v>472</v>
      </c>
      <c r="AK134" s="69" t="str">
        <f t="shared" si="40"/>
        <v>WójcikWojciech1975</v>
      </c>
      <c r="AL134" s="69" t="str">
        <f t="shared" si="41"/>
        <v>Wójcik</v>
      </c>
      <c r="AM134" s="69" t="str">
        <f t="shared" si="42"/>
        <v>Wojciech</v>
      </c>
      <c r="AN134" s="69" t="str">
        <f t="shared" si="43"/>
        <v>Pancerne Rowery</v>
      </c>
      <c r="AO134" s="69">
        <f t="shared" si="44"/>
        <v>1975</v>
      </c>
      <c r="AP134" s="69">
        <f t="shared" si="38"/>
        <v>23.058674141972848</v>
      </c>
      <c r="AQ134" s="69"/>
      <c r="AR134" s="69">
        <f t="shared" si="45"/>
        <v>0.99979968521963092</v>
      </c>
      <c r="AS134" s="69">
        <f t="shared" si="46"/>
        <v>1</v>
      </c>
      <c r="AT134" s="69">
        <f t="shared" si="47"/>
        <v>1</v>
      </c>
      <c r="AU134" s="69">
        <f t="shared" si="39"/>
        <v>1</v>
      </c>
    </row>
    <row r="135" spans="1:47">
      <c r="A135" s="269">
        <v>142</v>
      </c>
      <c r="B135" s="270">
        <v>133</v>
      </c>
      <c r="C135" s="270"/>
      <c r="D135" s="270">
        <v>3132</v>
      </c>
      <c r="E135" s="304" t="s">
        <v>4293</v>
      </c>
      <c r="F135" s="304" t="s">
        <v>1202</v>
      </c>
      <c r="G135" s="270">
        <v>1975</v>
      </c>
      <c r="H135" s="304" t="s">
        <v>3929</v>
      </c>
      <c r="I135" s="304" t="s">
        <v>4217</v>
      </c>
      <c r="J135" s="270">
        <v>29</v>
      </c>
      <c r="K135" s="270">
        <v>13</v>
      </c>
      <c r="L135" s="270">
        <v>29</v>
      </c>
      <c r="M135" s="305">
        <v>0.40452546296296293</v>
      </c>
      <c r="N135" s="270">
        <v>0</v>
      </c>
      <c r="O135" s="306">
        <v>0.35416666666666669</v>
      </c>
      <c r="P135" s="306">
        <v>0.7006944444444444</v>
      </c>
      <c r="Q135" s="306">
        <v>0.74375000000000002</v>
      </c>
      <c r="R135" s="306">
        <v>0.64930555555555558</v>
      </c>
      <c r="S135" s="306">
        <v>0.67569444444444438</v>
      </c>
      <c r="T135" s="306">
        <v>0.54166666666666663</v>
      </c>
      <c r="U135" s="306"/>
      <c r="V135" s="306"/>
      <c r="W135" s="306">
        <v>0.41319444444444442</v>
      </c>
      <c r="X135" s="306">
        <v>0.46597222222222223</v>
      </c>
      <c r="Y135" s="306">
        <v>0.72499999999999998</v>
      </c>
      <c r="Z135" s="306"/>
      <c r="AA135" s="306">
        <v>0.37638888888888888</v>
      </c>
      <c r="AB135" s="306"/>
      <c r="AC135" s="306">
        <v>0.3923611111111111</v>
      </c>
      <c r="AD135" s="306">
        <v>0.45208333333333334</v>
      </c>
      <c r="AE135" s="306">
        <v>0.59097222222222223</v>
      </c>
      <c r="AF135" s="306">
        <v>0.7583333333333333</v>
      </c>
      <c r="AG135" s="307">
        <v>0.7583333333333333</v>
      </c>
      <c r="AH135" s="308"/>
      <c r="AJ135" s="69">
        <f>VLOOKUP(AK135,id!$A:$C,3,0)</f>
        <v>473</v>
      </c>
      <c r="AK135" s="69" t="str">
        <f t="shared" si="40"/>
        <v>SiewertJanusz1975</v>
      </c>
      <c r="AL135" s="69" t="str">
        <f t="shared" si="41"/>
        <v>Siewert</v>
      </c>
      <c r="AM135" s="69" t="str">
        <f t="shared" si="42"/>
        <v>Janusz</v>
      </c>
      <c r="AN135" s="69" t="str">
        <f t="shared" si="43"/>
        <v>Pancerne Rowery</v>
      </c>
      <c r="AO135" s="69">
        <f t="shared" si="44"/>
        <v>1975</v>
      </c>
      <c r="AP135" s="69">
        <f t="shared" si="38"/>
        <v>23.054715684565281</v>
      </c>
      <c r="AQ135" s="69"/>
      <c r="AR135" s="69">
        <f t="shared" si="45"/>
        <v>0.99982833109210034</v>
      </c>
      <c r="AS135" s="69">
        <f t="shared" si="46"/>
        <v>1</v>
      </c>
      <c r="AT135" s="69">
        <f t="shared" si="47"/>
        <v>1</v>
      </c>
      <c r="AU135" s="69">
        <f t="shared" si="39"/>
        <v>1</v>
      </c>
    </row>
    <row r="136" spans="1:47">
      <c r="A136" s="277">
        <v>143</v>
      </c>
      <c r="B136" s="278">
        <v>134</v>
      </c>
      <c r="C136" s="278"/>
      <c r="D136" s="278">
        <v>3168</v>
      </c>
      <c r="E136" s="299" t="s">
        <v>1041</v>
      </c>
      <c r="F136" s="299" t="s">
        <v>17</v>
      </c>
      <c r="G136" s="278">
        <v>1978</v>
      </c>
      <c r="H136" s="299" t="s">
        <v>5362</v>
      </c>
      <c r="I136" s="299" t="s">
        <v>4217</v>
      </c>
      <c r="J136" s="278">
        <v>29</v>
      </c>
      <c r="K136" s="278">
        <v>13</v>
      </c>
      <c r="L136" s="278">
        <v>29</v>
      </c>
      <c r="M136" s="300">
        <v>0.40456018518518522</v>
      </c>
      <c r="N136" s="278">
        <v>0</v>
      </c>
      <c r="O136" s="301">
        <v>0.35416666666666669</v>
      </c>
      <c r="P136" s="301">
        <v>0.7006944444444444</v>
      </c>
      <c r="Q136" s="301">
        <v>0.74375000000000002</v>
      </c>
      <c r="R136" s="301">
        <v>0.64861111111111114</v>
      </c>
      <c r="S136" s="301">
        <v>0.67569444444444438</v>
      </c>
      <c r="T136" s="301">
        <v>0.54166666666666663</v>
      </c>
      <c r="U136" s="301"/>
      <c r="V136" s="301"/>
      <c r="W136" s="301">
        <v>0.41388888888888892</v>
      </c>
      <c r="X136" s="301">
        <v>0.46597222222222223</v>
      </c>
      <c r="Y136" s="301">
        <v>0.72569444444444453</v>
      </c>
      <c r="Z136" s="301"/>
      <c r="AA136" s="301">
        <v>0.37708333333333338</v>
      </c>
      <c r="AB136" s="301"/>
      <c r="AC136" s="301">
        <v>0.3923611111111111</v>
      </c>
      <c r="AD136" s="301">
        <v>0.45208333333333334</v>
      </c>
      <c r="AE136" s="301">
        <v>0.59097222222222223</v>
      </c>
      <c r="AF136" s="301">
        <v>0.7583333333333333</v>
      </c>
      <c r="AG136" s="302">
        <v>0.7583333333333333</v>
      </c>
      <c r="AH136" s="303"/>
      <c r="AJ136" s="69">
        <f>VLOOKUP(AK136,id!$A:$C,3,0)</f>
        <v>474</v>
      </c>
      <c r="AK136" s="69" t="str">
        <f t="shared" si="40"/>
        <v>WójcikMarcin1978</v>
      </c>
      <c r="AL136" s="69" t="str">
        <f t="shared" si="41"/>
        <v>Wójcik</v>
      </c>
      <c r="AM136" s="69" t="str">
        <f t="shared" si="42"/>
        <v>Marcin</v>
      </c>
      <c r="AN136" s="69" t="str">
        <f t="shared" si="43"/>
        <v>Pancerne Rowery</v>
      </c>
      <c r="AO136" s="69">
        <f t="shared" si="44"/>
        <v>1978</v>
      </c>
      <c r="AP136" s="69">
        <f t="shared" si="38"/>
        <v>23.052736965475795</v>
      </c>
      <c r="AQ136" s="69"/>
      <c r="AR136" s="69">
        <f t="shared" si="45"/>
        <v>0.99991417291297113</v>
      </c>
      <c r="AS136" s="69">
        <f t="shared" si="46"/>
        <v>1</v>
      </c>
      <c r="AT136" s="69">
        <f t="shared" si="47"/>
        <v>1</v>
      </c>
      <c r="AU136" s="69">
        <f t="shared" si="39"/>
        <v>1</v>
      </c>
    </row>
    <row r="137" spans="1:47">
      <c r="A137" s="269">
        <v>144</v>
      </c>
      <c r="B137" s="270">
        <v>135</v>
      </c>
      <c r="C137" s="270"/>
      <c r="D137" s="270">
        <v>3141</v>
      </c>
      <c r="E137" s="304" t="s">
        <v>4294</v>
      </c>
      <c r="F137" s="304" t="s">
        <v>16</v>
      </c>
      <c r="G137" s="270">
        <v>1975</v>
      </c>
      <c r="H137" s="304" t="s">
        <v>3492</v>
      </c>
      <c r="I137" s="304" t="s">
        <v>4217</v>
      </c>
      <c r="J137" s="270">
        <v>29</v>
      </c>
      <c r="K137" s="270">
        <v>13</v>
      </c>
      <c r="L137" s="270">
        <v>29</v>
      </c>
      <c r="M137" s="305">
        <v>0.40469907407407407</v>
      </c>
      <c r="N137" s="270">
        <v>0</v>
      </c>
      <c r="O137" s="306">
        <v>0.35416666666666669</v>
      </c>
      <c r="P137" s="306">
        <v>0.70000000000000007</v>
      </c>
      <c r="Q137" s="306">
        <v>0.74375000000000002</v>
      </c>
      <c r="R137" s="306">
        <v>0.64861111111111114</v>
      </c>
      <c r="S137" s="306">
        <v>0.67569444444444438</v>
      </c>
      <c r="T137" s="306">
        <v>0.54166666666666663</v>
      </c>
      <c r="U137" s="306"/>
      <c r="V137" s="306"/>
      <c r="W137" s="306">
        <v>0.41388888888888892</v>
      </c>
      <c r="X137" s="306">
        <v>0.46597222222222223</v>
      </c>
      <c r="Y137" s="306">
        <v>0.72499999999999998</v>
      </c>
      <c r="Z137" s="306"/>
      <c r="AA137" s="306">
        <v>0.37638888888888888</v>
      </c>
      <c r="AB137" s="306"/>
      <c r="AC137" s="306">
        <v>0.3923611111111111</v>
      </c>
      <c r="AD137" s="306">
        <v>0.45208333333333334</v>
      </c>
      <c r="AE137" s="306">
        <v>0.59097222222222223</v>
      </c>
      <c r="AF137" s="306">
        <v>0.7583333333333333</v>
      </c>
      <c r="AG137" s="307">
        <v>0.7583333333333333</v>
      </c>
      <c r="AH137" s="308"/>
      <c r="AJ137" s="69">
        <f>VLOOKUP(AK137,id!$A:$C,3,0)</f>
        <v>475</v>
      </c>
      <c r="AK137" s="69" t="str">
        <f t="shared" ref="AK137:AK165" si="48">AL137&amp;AM137&amp;AO137</f>
        <v>SurałaPaweł1975</v>
      </c>
      <c r="AL137" s="69" t="str">
        <f t="shared" ref="AL137:AL165" si="49">E137</f>
        <v>Surała</v>
      </c>
      <c r="AM137" s="69" t="str">
        <f t="shared" ref="AM137:AM165" si="50">F137</f>
        <v>Paweł</v>
      </c>
      <c r="AN137" s="69" t="str">
        <f t="shared" ref="AN137:AN165" si="51">I137</f>
        <v>Pancerne Rowery</v>
      </c>
      <c r="AO137" s="69">
        <f t="shared" ref="AO137:AO165" si="52">G137</f>
        <v>1975</v>
      </c>
      <c r="AP137" s="69">
        <f t="shared" ref="AP137:AP164" si="53">AP136*IF(AT137&lt;1,AT137,IF(AU137&lt;1,AU137,IF(AS137&lt;1,AS137,IF(AR137&lt;1,AR137,1))))</f>
        <v>23.04482548450612</v>
      </c>
      <c r="AQ137" s="69"/>
      <c r="AR137" s="69">
        <f t="shared" ref="AR137:AR165" si="54">M136/M137</f>
        <v>0.9996568094720587</v>
      </c>
      <c r="AS137" s="69">
        <f t="shared" ref="AS137:AS165" si="55">K137/K136</f>
        <v>1</v>
      </c>
      <c r="AT137" s="69">
        <f t="shared" ref="AT137:AT165" si="56">J137/J136</f>
        <v>1</v>
      </c>
      <c r="AU137" s="69">
        <f t="shared" ref="AU137:AU165" si="57">AS137^0.2</f>
        <v>1</v>
      </c>
    </row>
    <row r="138" spans="1:47">
      <c r="A138" s="277">
        <v>145</v>
      </c>
      <c r="B138" s="278">
        <v>136</v>
      </c>
      <c r="C138" s="278"/>
      <c r="D138" s="278">
        <v>3044</v>
      </c>
      <c r="E138" s="299" t="s">
        <v>1052</v>
      </c>
      <c r="F138" s="299" t="s">
        <v>88</v>
      </c>
      <c r="G138" s="278">
        <v>1983</v>
      </c>
      <c r="H138" s="299" t="s">
        <v>5266</v>
      </c>
      <c r="I138" s="299" t="s">
        <v>4019</v>
      </c>
      <c r="J138" s="278">
        <v>29</v>
      </c>
      <c r="K138" s="278">
        <v>12</v>
      </c>
      <c r="L138" s="278">
        <v>29</v>
      </c>
      <c r="M138" s="300">
        <v>0.41138888888888886</v>
      </c>
      <c r="N138" s="278">
        <v>0</v>
      </c>
      <c r="O138" s="301">
        <v>0.35416666666666669</v>
      </c>
      <c r="P138" s="301">
        <v>0.47430555555555554</v>
      </c>
      <c r="Q138" s="301">
        <v>0.75416666666666676</v>
      </c>
      <c r="R138" s="301"/>
      <c r="S138" s="301">
        <v>0.50416666666666665</v>
      </c>
      <c r="T138" s="301"/>
      <c r="U138" s="301"/>
      <c r="V138" s="301"/>
      <c r="W138" s="301">
        <v>0.44027777777777777</v>
      </c>
      <c r="X138" s="301">
        <v>0.61458333333333337</v>
      </c>
      <c r="Y138" s="301">
        <v>0.6743055555555556</v>
      </c>
      <c r="Z138" s="301">
        <v>0.46111111111111108</v>
      </c>
      <c r="AA138" s="301">
        <v>0.37013888888888885</v>
      </c>
      <c r="AB138" s="301">
        <v>0.71666666666666667</v>
      </c>
      <c r="AC138" s="301"/>
      <c r="AD138" s="301">
        <v>0.62986111111111109</v>
      </c>
      <c r="AE138" s="301">
        <v>0.53611111111111109</v>
      </c>
      <c r="AF138" s="301">
        <v>0.76458333333333339</v>
      </c>
      <c r="AG138" s="302">
        <v>0.76527777777777783</v>
      </c>
      <c r="AH138" s="303"/>
      <c r="AJ138" s="69">
        <f>VLOOKUP(AK138,id!$A:$C,3,0)</f>
        <v>476</v>
      </c>
      <c r="AK138" s="69" t="str">
        <f t="shared" si="48"/>
        <v>JanczakSławomir1983</v>
      </c>
      <c r="AL138" s="69" t="str">
        <f t="shared" si="49"/>
        <v>Janczak</v>
      </c>
      <c r="AM138" s="69" t="str">
        <f t="shared" si="50"/>
        <v>Sławomir</v>
      </c>
      <c r="AN138" s="69" t="str">
        <f t="shared" si="51"/>
        <v>Dream Tri Team</v>
      </c>
      <c r="AO138" s="69">
        <f t="shared" si="52"/>
        <v>1983</v>
      </c>
      <c r="AP138" s="69">
        <f t="shared" si="53"/>
        <v>22.67884863220873</v>
      </c>
      <c r="AQ138" s="69"/>
      <c r="AR138" s="69">
        <f t="shared" si="54"/>
        <v>0.98373846500112538</v>
      </c>
      <c r="AS138" s="69">
        <f t="shared" si="55"/>
        <v>0.92307692307692313</v>
      </c>
      <c r="AT138" s="69">
        <f t="shared" si="56"/>
        <v>1</v>
      </c>
      <c r="AU138" s="69">
        <f t="shared" si="57"/>
        <v>0.98411891413352426</v>
      </c>
    </row>
    <row r="139" spans="1:47">
      <c r="A139" s="269">
        <v>146</v>
      </c>
      <c r="B139" s="270">
        <v>137</v>
      </c>
      <c r="C139" s="270"/>
      <c r="D139" s="270">
        <v>3073</v>
      </c>
      <c r="E139" s="304" t="s">
        <v>5363</v>
      </c>
      <c r="F139" s="304" t="s">
        <v>33</v>
      </c>
      <c r="G139" s="270">
        <v>1990</v>
      </c>
      <c r="H139" s="304" t="s">
        <v>5364</v>
      </c>
      <c r="I139" s="304" t="s">
        <v>3562</v>
      </c>
      <c r="J139" s="270">
        <v>28</v>
      </c>
      <c r="K139" s="270">
        <v>11</v>
      </c>
      <c r="L139" s="270">
        <v>28</v>
      </c>
      <c r="M139" s="305">
        <v>0.36097222222222225</v>
      </c>
      <c r="N139" s="270">
        <v>0</v>
      </c>
      <c r="O139" s="306">
        <v>0.35416666666666669</v>
      </c>
      <c r="P139" s="306">
        <v>0.51250000000000007</v>
      </c>
      <c r="Q139" s="306">
        <v>0.70000000000000007</v>
      </c>
      <c r="R139" s="306"/>
      <c r="S139" s="306">
        <v>0.56597222222222221</v>
      </c>
      <c r="T139" s="306"/>
      <c r="U139" s="306"/>
      <c r="V139" s="306">
        <v>0.38611111111111113</v>
      </c>
      <c r="W139" s="306">
        <v>0.58333333333333337</v>
      </c>
      <c r="X139" s="306"/>
      <c r="Y139" s="306">
        <v>0.49722222222222223</v>
      </c>
      <c r="Z139" s="306">
        <v>0.53402777777777777</v>
      </c>
      <c r="AA139" s="306">
        <v>0.65625</v>
      </c>
      <c r="AB139" s="306">
        <v>0.40972222222222227</v>
      </c>
      <c r="AC139" s="306">
        <v>0.67986111111111114</v>
      </c>
      <c r="AD139" s="306">
        <v>0.6069444444444444</v>
      </c>
      <c r="AE139" s="306"/>
      <c r="AF139" s="306"/>
      <c r="AG139" s="307">
        <v>0.71458333333333324</v>
      </c>
      <c r="AH139" s="308"/>
      <c r="AJ139" s="69">
        <f>VLOOKUP(AK139,id!$A:$C,3,0)</f>
        <v>477</v>
      </c>
      <c r="AK139" s="69" t="str">
        <f t="shared" si="48"/>
        <v>KunickiMarek1990</v>
      </c>
      <c r="AL139" s="69" t="str">
        <f t="shared" si="49"/>
        <v>Kunicki</v>
      </c>
      <c r="AM139" s="69" t="str">
        <f t="shared" si="50"/>
        <v>Marek</v>
      </c>
      <c r="AN139" s="69" t="str">
        <f t="shared" si="51"/>
        <v>Gryź Poduchę</v>
      </c>
      <c r="AO139" s="69">
        <f t="shared" si="52"/>
        <v>1990</v>
      </c>
      <c r="AP139" s="69">
        <f t="shared" si="53"/>
        <v>21.896819369029121</v>
      </c>
      <c r="AQ139" s="69"/>
      <c r="AR139" s="69">
        <f t="shared" si="54"/>
        <v>1.1396691035013464</v>
      </c>
      <c r="AS139" s="69">
        <f t="shared" si="55"/>
        <v>0.91666666666666663</v>
      </c>
      <c r="AT139" s="69">
        <f t="shared" si="56"/>
        <v>0.96551724137931039</v>
      </c>
      <c r="AU139" s="69">
        <f t="shared" si="57"/>
        <v>0.98274826965614603</v>
      </c>
    </row>
    <row r="140" spans="1:47">
      <c r="A140" s="277">
        <v>147</v>
      </c>
      <c r="B140" s="278">
        <v>138</v>
      </c>
      <c r="C140" s="278"/>
      <c r="D140" s="278">
        <v>3188</v>
      </c>
      <c r="E140" s="299" t="s">
        <v>5365</v>
      </c>
      <c r="F140" s="299" t="s">
        <v>55</v>
      </c>
      <c r="G140" s="278">
        <v>1984</v>
      </c>
      <c r="H140" s="299" t="s">
        <v>3431</v>
      </c>
      <c r="I140" s="299"/>
      <c r="J140" s="278">
        <v>28</v>
      </c>
      <c r="K140" s="278">
        <v>11</v>
      </c>
      <c r="L140" s="278">
        <v>28</v>
      </c>
      <c r="M140" s="300">
        <v>0.40421296296296294</v>
      </c>
      <c r="N140" s="278">
        <v>0</v>
      </c>
      <c r="O140" s="301">
        <v>0.35416666666666669</v>
      </c>
      <c r="P140" s="301">
        <v>0.47430555555555554</v>
      </c>
      <c r="Q140" s="301"/>
      <c r="R140" s="301"/>
      <c r="S140" s="301">
        <v>0.50138888888888888</v>
      </c>
      <c r="T140" s="301"/>
      <c r="U140" s="301"/>
      <c r="V140" s="301"/>
      <c r="W140" s="301">
        <v>0.43958333333333338</v>
      </c>
      <c r="X140" s="301">
        <v>0.60972222222222217</v>
      </c>
      <c r="Y140" s="301">
        <v>0.6743055555555556</v>
      </c>
      <c r="Z140" s="301">
        <v>0.46111111111111108</v>
      </c>
      <c r="AA140" s="301">
        <v>0.37013888888888885</v>
      </c>
      <c r="AB140" s="301">
        <v>0.71666666666666667</v>
      </c>
      <c r="AC140" s="301"/>
      <c r="AD140" s="301">
        <v>0.62986111111111109</v>
      </c>
      <c r="AE140" s="301">
        <v>0.57222222222222219</v>
      </c>
      <c r="AF140" s="301">
        <v>0.75763888888888886</v>
      </c>
      <c r="AG140" s="302">
        <v>0.7583333333333333</v>
      </c>
      <c r="AH140" s="303"/>
      <c r="AJ140" s="69">
        <f>VLOOKUP(AK140,id!$A:$C,3,0)</f>
        <v>478</v>
      </c>
      <c r="AK140" s="69" t="str">
        <f t="shared" si="48"/>
        <v>ŚwierczyńskiMichał1984</v>
      </c>
      <c r="AL140" s="69" t="str">
        <f t="shared" si="49"/>
        <v>Świerczyński</v>
      </c>
      <c r="AM140" s="69" t="str">
        <f t="shared" si="50"/>
        <v>Michał</v>
      </c>
      <c r="AN140" s="69">
        <f t="shared" si="51"/>
        <v>0</v>
      </c>
      <c r="AO140" s="69">
        <f t="shared" si="52"/>
        <v>1984</v>
      </c>
      <c r="AP140" s="69">
        <f t="shared" si="53"/>
        <v>19.554403919404429</v>
      </c>
      <c r="AQ140" s="69"/>
      <c r="AR140" s="69">
        <f t="shared" si="54"/>
        <v>0.89302485396861764</v>
      </c>
      <c r="AS140" s="69">
        <f t="shared" si="55"/>
        <v>1</v>
      </c>
      <c r="AT140" s="69">
        <f t="shared" si="56"/>
        <v>1</v>
      </c>
      <c r="AU140" s="69">
        <f t="shared" si="57"/>
        <v>1</v>
      </c>
    </row>
    <row r="141" spans="1:47">
      <c r="A141" s="269">
        <v>148</v>
      </c>
      <c r="B141" s="270">
        <v>139</v>
      </c>
      <c r="C141" s="270"/>
      <c r="D141" s="270">
        <v>3165</v>
      </c>
      <c r="E141" s="304" t="s">
        <v>5366</v>
      </c>
      <c r="F141" s="304" t="s">
        <v>358</v>
      </c>
      <c r="G141" s="309">
        <v>1900</v>
      </c>
      <c r="H141" s="304" t="s">
        <v>5367</v>
      </c>
      <c r="I141" s="304" t="s">
        <v>499</v>
      </c>
      <c r="J141" s="270">
        <v>28</v>
      </c>
      <c r="K141" s="270">
        <v>11</v>
      </c>
      <c r="L141" s="270">
        <v>28</v>
      </c>
      <c r="M141" s="305">
        <v>0.40424768518518522</v>
      </c>
      <c r="N141" s="270">
        <v>0</v>
      </c>
      <c r="O141" s="306">
        <v>0.35416666666666669</v>
      </c>
      <c r="P141" s="306">
        <v>0.47430555555555554</v>
      </c>
      <c r="Q141" s="306"/>
      <c r="R141" s="306"/>
      <c r="S141" s="306">
        <v>0.50138888888888888</v>
      </c>
      <c r="T141" s="306"/>
      <c r="U141" s="306"/>
      <c r="V141" s="306"/>
      <c r="W141" s="306">
        <v>0.43958333333333338</v>
      </c>
      <c r="X141" s="306">
        <v>0.60972222222222217</v>
      </c>
      <c r="Y141" s="306">
        <v>0.6743055555555556</v>
      </c>
      <c r="Z141" s="306">
        <v>0.46111111111111108</v>
      </c>
      <c r="AA141" s="306">
        <v>0.37013888888888885</v>
      </c>
      <c r="AB141" s="306">
        <v>0.71666666666666667</v>
      </c>
      <c r="AC141" s="306"/>
      <c r="AD141" s="306">
        <v>0.62986111111111109</v>
      </c>
      <c r="AE141" s="306">
        <v>0.57222222222222219</v>
      </c>
      <c r="AF141" s="306">
        <v>0.75763888888888886</v>
      </c>
      <c r="AG141" s="307">
        <v>0.7583333333333333</v>
      </c>
      <c r="AH141" s="308"/>
      <c r="AJ141" s="69">
        <f>VLOOKUP(AK141,id!$A:$C,3,0)</f>
        <v>479</v>
      </c>
      <c r="AK141" s="69" t="str">
        <f t="shared" si="48"/>
        <v>WitczakArkadiusz1900</v>
      </c>
      <c r="AL141" s="69" t="str">
        <f t="shared" si="49"/>
        <v>Witczak</v>
      </c>
      <c r="AM141" s="69" t="str">
        <f t="shared" si="50"/>
        <v>Arkadiusz</v>
      </c>
      <c r="AN141" s="69" t="str">
        <f t="shared" si="51"/>
        <v>IronTeam3City</v>
      </c>
      <c r="AO141" s="69">
        <f t="shared" si="52"/>
        <v>1900</v>
      </c>
      <c r="AP141" s="69">
        <f t="shared" si="53"/>
        <v>19.552724324484785</v>
      </c>
      <c r="AQ141" s="69"/>
      <c r="AR141" s="69">
        <f t="shared" si="54"/>
        <v>0.99991410656512136</v>
      </c>
      <c r="AS141" s="69">
        <f t="shared" si="55"/>
        <v>1</v>
      </c>
      <c r="AT141" s="69">
        <f t="shared" si="56"/>
        <v>1</v>
      </c>
      <c r="AU141" s="69">
        <f t="shared" si="57"/>
        <v>1</v>
      </c>
    </row>
    <row r="142" spans="1:47">
      <c r="A142" s="277">
        <v>149</v>
      </c>
      <c r="B142" s="278">
        <v>140</v>
      </c>
      <c r="C142" s="278"/>
      <c r="D142" s="278">
        <v>3184</v>
      </c>
      <c r="E142" s="299" t="s">
        <v>5368</v>
      </c>
      <c r="F142" s="299" t="s">
        <v>22</v>
      </c>
      <c r="G142" s="278">
        <v>1977</v>
      </c>
      <c r="H142" s="299" t="s">
        <v>5367</v>
      </c>
      <c r="I142" s="299"/>
      <c r="J142" s="278">
        <v>28</v>
      </c>
      <c r="K142" s="278">
        <v>11</v>
      </c>
      <c r="L142" s="278">
        <v>28</v>
      </c>
      <c r="M142" s="300">
        <v>0.40434027777777781</v>
      </c>
      <c r="N142" s="278">
        <v>0</v>
      </c>
      <c r="O142" s="301">
        <v>0.35416666666666669</v>
      </c>
      <c r="P142" s="301">
        <v>0.47430555555555554</v>
      </c>
      <c r="Q142" s="301"/>
      <c r="R142" s="301"/>
      <c r="S142" s="301">
        <v>0.50416666666666665</v>
      </c>
      <c r="T142" s="301"/>
      <c r="U142" s="301"/>
      <c r="V142" s="301"/>
      <c r="W142" s="301">
        <v>0.43958333333333338</v>
      </c>
      <c r="X142" s="301">
        <v>0.60972222222222217</v>
      </c>
      <c r="Y142" s="301">
        <v>0.6743055555555556</v>
      </c>
      <c r="Z142" s="301">
        <v>0.46111111111111108</v>
      </c>
      <c r="AA142" s="301">
        <v>0.37013888888888885</v>
      </c>
      <c r="AB142" s="301">
        <v>0.71666666666666667</v>
      </c>
      <c r="AC142" s="301"/>
      <c r="AD142" s="301">
        <v>0.62986111111111109</v>
      </c>
      <c r="AE142" s="301">
        <v>0.57222222222222219</v>
      </c>
      <c r="AF142" s="301">
        <v>0.75763888888888886</v>
      </c>
      <c r="AG142" s="302">
        <v>0.7583333333333333</v>
      </c>
      <c r="AH142" s="303"/>
      <c r="AJ142" s="69">
        <f>VLOOKUP(AK142,id!$A:$C,3,0)</f>
        <v>480</v>
      </c>
      <c r="AK142" s="69" t="str">
        <f t="shared" si="48"/>
        <v>WitrowskiKrzysztof1977</v>
      </c>
      <c r="AL142" s="69" t="str">
        <f t="shared" si="49"/>
        <v>Witrowski</v>
      </c>
      <c r="AM142" s="69" t="str">
        <f t="shared" si="50"/>
        <v>Krzysztof</v>
      </c>
      <c r="AN142" s="69">
        <f t="shared" si="51"/>
        <v>0</v>
      </c>
      <c r="AO142" s="69">
        <f t="shared" si="52"/>
        <v>1977</v>
      </c>
      <c r="AP142" s="69">
        <f t="shared" si="53"/>
        <v>19.548246814978675</v>
      </c>
      <c r="AQ142" s="69"/>
      <c r="AR142" s="69">
        <f t="shared" si="54"/>
        <v>0.99977100329182766</v>
      </c>
      <c r="AS142" s="69">
        <f t="shared" si="55"/>
        <v>1</v>
      </c>
      <c r="AT142" s="69">
        <f t="shared" si="56"/>
        <v>1</v>
      </c>
      <c r="AU142" s="69">
        <f t="shared" si="57"/>
        <v>1</v>
      </c>
    </row>
    <row r="143" spans="1:47">
      <c r="A143" s="269">
        <v>150</v>
      </c>
      <c r="B143" s="270">
        <v>141</v>
      </c>
      <c r="C143" s="270"/>
      <c r="D143" s="270">
        <v>3038</v>
      </c>
      <c r="E143" s="304" t="s">
        <v>640</v>
      </c>
      <c r="F143" s="304" t="s">
        <v>639</v>
      </c>
      <c r="G143" s="270">
        <v>1952</v>
      </c>
      <c r="H143" s="304" t="s">
        <v>3431</v>
      </c>
      <c r="I143" s="304"/>
      <c r="J143" s="270">
        <v>27</v>
      </c>
      <c r="K143" s="270">
        <v>13</v>
      </c>
      <c r="L143" s="270">
        <v>27</v>
      </c>
      <c r="M143" s="305">
        <v>0.36297453703703703</v>
      </c>
      <c r="N143" s="270">
        <v>0</v>
      </c>
      <c r="O143" s="306">
        <v>0.35416666666666669</v>
      </c>
      <c r="P143" s="306">
        <v>0.55347222222222225</v>
      </c>
      <c r="Q143" s="306">
        <v>0.70000000000000007</v>
      </c>
      <c r="R143" s="306">
        <v>0.52708333333333335</v>
      </c>
      <c r="S143" s="306">
        <v>0.44236111111111115</v>
      </c>
      <c r="T143" s="306"/>
      <c r="U143" s="306">
        <v>0.58888888888888891</v>
      </c>
      <c r="V143" s="306">
        <v>0.68402777777777779</v>
      </c>
      <c r="W143" s="306">
        <v>0.42499999999999999</v>
      </c>
      <c r="X143" s="306">
        <v>0.4861111111111111</v>
      </c>
      <c r="Y143" s="306"/>
      <c r="Z143" s="306">
        <v>0.4069444444444445</v>
      </c>
      <c r="AA143" s="306">
        <v>0.37083333333333335</v>
      </c>
      <c r="AB143" s="306">
        <v>0.63750000000000007</v>
      </c>
      <c r="AC143" s="306">
        <v>0.3923611111111111</v>
      </c>
      <c r="AD143" s="306"/>
      <c r="AE143" s="306"/>
      <c r="AF143" s="306">
        <v>0.71666666666666667</v>
      </c>
      <c r="AG143" s="307">
        <v>0.71666666666666667</v>
      </c>
      <c r="AH143" s="308"/>
      <c r="AJ143" s="69">
        <f>VLOOKUP(AK143,id!$A:$C,3,0)</f>
        <v>481</v>
      </c>
      <c r="AK143" s="69" t="str">
        <f t="shared" si="48"/>
        <v>GrundkowskiLesław1952</v>
      </c>
      <c r="AL143" s="69" t="str">
        <f t="shared" si="49"/>
        <v>Grundkowski</v>
      </c>
      <c r="AM143" s="69" t="str">
        <f t="shared" si="50"/>
        <v>Lesław</v>
      </c>
      <c r="AN143" s="69">
        <f t="shared" si="51"/>
        <v>0</v>
      </c>
      <c r="AO143" s="69">
        <f t="shared" si="52"/>
        <v>1952</v>
      </c>
      <c r="AP143" s="69">
        <f t="shared" si="53"/>
        <v>18.850095143015153</v>
      </c>
      <c r="AQ143" s="69"/>
      <c r="AR143" s="69">
        <f t="shared" si="54"/>
        <v>1.1139632027039956</v>
      </c>
      <c r="AS143" s="69">
        <f t="shared" si="55"/>
        <v>1.1818181818181819</v>
      </c>
      <c r="AT143" s="69">
        <f t="shared" si="56"/>
        <v>0.9642857142857143</v>
      </c>
      <c r="AU143" s="69">
        <f t="shared" si="57"/>
        <v>1.0339752265319502</v>
      </c>
    </row>
    <row r="144" spans="1:47">
      <c r="A144" s="277">
        <v>151</v>
      </c>
      <c r="B144" s="278">
        <v>142</v>
      </c>
      <c r="C144" s="278"/>
      <c r="D144" s="278">
        <v>3012</v>
      </c>
      <c r="E144" s="299" t="s">
        <v>5369</v>
      </c>
      <c r="F144" s="299" t="s">
        <v>393</v>
      </c>
      <c r="G144" s="278">
        <v>1979</v>
      </c>
      <c r="H144" s="299" t="s">
        <v>3431</v>
      </c>
      <c r="I144" s="299"/>
      <c r="J144" s="278">
        <v>26</v>
      </c>
      <c r="K144" s="278">
        <v>16</v>
      </c>
      <c r="L144" s="278">
        <v>39</v>
      </c>
      <c r="M144" s="300">
        <v>0.42555555555555552</v>
      </c>
      <c r="N144" s="278">
        <v>13</v>
      </c>
      <c r="O144" s="301">
        <v>0.35416666666666669</v>
      </c>
      <c r="P144" s="301">
        <v>0.63541666666666663</v>
      </c>
      <c r="Q144" s="301"/>
      <c r="R144" s="301">
        <v>0.59375</v>
      </c>
      <c r="S144" s="301">
        <v>0.44930555555555557</v>
      </c>
      <c r="T144" s="301">
        <v>0.4993055555555555</v>
      </c>
      <c r="U144" s="301">
        <v>0.70972222222222225</v>
      </c>
      <c r="V144" s="301">
        <v>0.75694444444444453</v>
      </c>
      <c r="W144" s="301">
        <v>0.42708333333333331</v>
      </c>
      <c r="X144" s="301">
        <v>0.5180555555555556</v>
      </c>
      <c r="Y144" s="301">
        <v>0.6694444444444444</v>
      </c>
      <c r="Z144" s="301">
        <v>0.62430555555555556</v>
      </c>
      <c r="AA144" s="301">
        <v>0.41180555555555554</v>
      </c>
      <c r="AB144" s="301">
        <v>0.72777777777777775</v>
      </c>
      <c r="AC144" s="301">
        <v>0.39027777777777778</v>
      </c>
      <c r="AD144" s="301">
        <v>0.46736111111111112</v>
      </c>
      <c r="AE144" s="301">
        <v>0.54166666666666663</v>
      </c>
      <c r="AF144" s="301">
        <v>0.77916666666666667</v>
      </c>
      <c r="AG144" s="302">
        <v>0.77916666666666667</v>
      </c>
      <c r="AH144" s="303"/>
      <c r="AJ144" s="69">
        <f>VLOOKUP(AK144,id!$A:$C,3,0)</f>
        <v>482</v>
      </c>
      <c r="AK144" s="69" t="str">
        <f t="shared" si="48"/>
        <v>BudrejkoSzymon1979</v>
      </c>
      <c r="AL144" s="69" t="str">
        <f t="shared" si="49"/>
        <v>Budrejko</v>
      </c>
      <c r="AM144" s="69" t="str">
        <f t="shared" si="50"/>
        <v>Szymon</v>
      </c>
      <c r="AN144" s="69">
        <f t="shared" si="51"/>
        <v>0</v>
      </c>
      <c r="AO144" s="69">
        <f t="shared" si="52"/>
        <v>1979</v>
      </c>
      <c r="AP144" s="69">
        <f t="shared" si="53"/>
        <v>18.151943471051627</v>
      </c>
      <c r="AQ144" s="69"/>
      <c r="AR144" s="69">
        <f t="shared" si="54"/>
        <v>0.85294277632724114</v>
      </c>
      <c r="AS144" s="69">
        <f t="shared" si="55"/>
        <v>1.2307692307692308</v>
      </c>
      <c r="AT144" s="69">
        <f t="shared" si="56"/>
        <v>0.96296296296296291</v>
      </c>
      <c r="AU144" s="69">
        <f t="shared" si="57"/>
        <v>1.0424022162772979</v>
      </c>
    </row>
    <row r="145" spans="1:47">
      <c r="A145" s="269">
        <v>152</v>
      </c>
      <c r="B145" s="270">
        <v>143</v>
      </c>
      <c r="C145" s="270"/>
      <c r="D145" s="270">
        <v>3071</v>
      </c>
      <c r="E145" s="304" t="s">
        <v>22</v>
      </c>
      <c r="F145" s="304" t="s">
        <v>627</v>
      </c>
      <c r="G145" s="270">
        <v>1975</v>
      </c>
      <c r="H145" s="304" t="s">
        <v>5367</v>
      </c>
      <c r="I145" s="304"/>
      <c r="J145" s="270">
        <v>26</v>
      </c>
      <c r="K145" s="270">
        <v>16</v>
      </c>
      <c r="L145" s="270">
        <v>39</v>
      </c>
      <c r="M145" s="305">
        <v>0.4256597222222222</v>
      </c>
      <c r="N145" s="270">
        <v>13</v>
      </c>
      <c r="O145" s="306">
        <v>0.35416666666666669</v>
      </c>
      <c r="P145" s="306">
        <v>0.63541666666666663</v>
      </c>
      <c r="Q145" s="306"/>
      <c r="R145" s="306">
        <v>0.59375</v>
      </c>
      <c r="S145" s="306">
        <v>0.44930555555555557</v>
      </c>
      <c r="T145" s="306">
        <v>0.4993055555555555</v>
      </c>
      <c r="U145" s="306">
        <v>0.7090277777777777</v>
      </c>
      <c r="V145" s="306">
        <v>0.75763888888888886</v>
      </c>
      <c r="W145" s="306">
        <v>0.42708333333333331</v>
      </c>
      <c r="X145" s="306">
        <v>0.5180555555555556</v>
      </c>
      <c r="Y145" s="306">
        <v>0.6694444444444444</v>
      </c>
      <c r="Z145" s="306">
        <v>0.62430555555555556</v>
      </c>
      <c r="AA145" s="306">
        <v>0.41180555555555554</v>
      </c>
      <c r="AB145" s="306">
        <v>0.7284722222222223</v>
      </c>
      <c r="AC145" s="306">
        <v>0.39027777777777778</v>
      </c>
      <c r="AD145" s="306">
        <v>0.46736111111111112</v>
      </c>
      <c r="AE145" s="306">
        <v>0.54166666666666663</v>
      </c>
      <c r="AF145" s="306">
        <v>0.77916666666666667</v>
      </c>
      <c r="AG145" s="307">
        <v>0.77916666666666667</v>
      </c>
      <c r="AH145" s="308"/>
      <c r="AJ145" s="69">
        <f>VLOOKUP(AK145,id!$A:$C,3,0)</f>
        <v>483</v>
      </c>
      <c r="AK145" s="69" t="str">
        <f t="shared" si="48"/>
        <v>KrzysztofDębski1975</v>
      </c>
      <c r="AL145" s="69" t="str">
        <f t="shared" si="49"/>
        <v>Krzysztof</v>
      </c>
      <c r="AM145" s="69" t="str">
        <f t="shared" si="50"/>
        <v>Dębski</v>
      </c>
      <c r="AN145" s="69">
        <f t="shared" si="51"/>
        <v>0</v>
      </c>
      <c r="AO145" s="69">
        <f t="shared" si="52"/>
        <v>1975</v>
      </c>
      <c r="AP145" s="69">
        <f t="shared" si="53"/>
        <v>18.147501360731603</v>
      </c>
      <c r="AQ145" s="69"/>
      <c r="AR145" s="69">
        <f t="shared" si="54"/>
        <v>0.99975528183375473</v>
      </c>
      <c r="AS145" s="69">
        <f t="shared" si="55"/>
        <v>1</v>
      </c>
      <c r="AT145" s="69">
        <f t="shared" si="56"/>
        <v>1</v>
      </c>
      <c r="AU145" s="69">
        <f t="shared" si="57"/>
        <v>1</v>
      </c>
    </row>
    <row r="146" spans="1:47">
      <c r="A146" s="277">
        <v>153</v>
      </c>
      <c r="B146" s="278">
        <v>144</v>
      </c>
      <c r="C146" s="278"/>
      <c r="D146" s="278">
        <v>3128</v>
      </c>
      <c r="E146" s="299" t="s">
        <v>90</v>
      </c>
      <c r="F146" s="299" t="s">
        <v>55</v>
      </c>
      <c r="G146" s="278">
        <v>1986</v>
      </c>
      <c r="H146" s="299" t="s">
        <v>3431</v>
      </c>
      <c r="I146" s="299" t="s">
        <v>5370</v>
      </c>
      <c r="J146" s="278">
        <v>26</v>
      </c>
      <c r="K146" s="278">
        <v>14</v>
      </c>
      <c r="L146" s="278">
        <v>34</v>
      </c>
      <c r="M146" s="300">
        <v>0.42222222222222222</v>
      </c>
      <c r="N146" s="278">
        <v>8</v>
      </c>
      <c r="O146" s="301">
        <v>0.35416666666666669</v>
      </c>
      <c r="P146" s="301">
        <v>0.47430555555555554</v>
      </c>
      <c r="Q146" s="301">
        <v>0.37847222222222227</v>
      </c>
      <c r="R146" s="301">
        <v>0.55972222222222223</v>
      </c>
      <c r="S146" s="301"/>
      <c r="T146" s="301"/>
      <c r="U146" s="301">
        <v>0.45347222222222222</v>
      </c>
      <c r="V146" s="301">
        <v>0.40277777777777773</v>
      </c>
      <c r="W146" s="301">
        <v>0.71597222222222223</v>
      </c>
      <c r="X146" s="301">
        <v>0.67499999999999993</v>
      </c>
      <c r="Y146" s="301">
        <v>0.49722222222222223</v>
      </c>
      <c r="Z146" s="301">
        <v>0.51944444444444449</v>
      </c>
      <c r="AA146" s="301"/>
      <c r="AB146" s="301">
        <v>0.43124999999999997</v>
      </c>
      <c r="AC146" s="301">
        <v>0.75</v>
      </c>
      <c r="AD146" s="301">
        <v>0.69027777777777777</v>
      </c>
      <c r="AE146" s="301">
        <v>0.62986111111111109</v>
      </c>
      <c r="AF146" s="301">
        <v>0.77569444444444446</v>
      </c>
      <c r="AG146" s="302">
        <v>0.77638888888888891</v>
      </c>
      <c r="AH146" s="303"/>
      <c r="AJ146" s="69">
        <f>VLOOKUP(AK146,id!$A:$C,3,0)</f>
        <v>484</v>
      </c>
      <c r="AK146" s="69" t="str">
        <f t="shared" si="48"/>
        <v>SadowskiMichał1986</v>
      </c>
      <c r="AL146" s="69" t="str">
        <f t="shared" si="49"/>
        <v>Sadowski</v>
      </c>
      <c r="AM146" s="69" t="str">
        <f t="shared" si="50"/>
        <v>Michał</v>
      </c>
      <c r="AN146" s="69" t="str">
        <f t="shared" si="51"/>
        <v>NEPTUN</v>
      </c>
      <c r="AO146" s="69">
        <f t="shared" si="52"/>
        <v>1986</v>
      </c>
      <c r="AP146" s="69">
        <f t="shared" si="53"/>
        <v>17.669263535086252</v>
      </c>
      <c r="AQ146" s="69"/>
      <c r="AR146" s="69">
        <f t="shared" si="54"/>
        <v>1.0081414473684209</v>
      </c>
      <c r="AS146" s="69">
        <f t="shared" si="55"/>
        <v>0.875</v>
      </c>
      <c r="AT146" s="69">
        <f t="shared" si="56"/>
        <v>1</v>
      </c>
      <c r="AU146" s="69">
        <f t="shared" si="57"/>
        <v>0.97364718061516808</v>
      </c>
    </row>
    <row r="147" spans="1:47">
      <c r="A147" s="269">
        <v>154</v>
      </c>
      <c r="B147" s="270">
        <v>145</v>
      </c>
      <c r="C147" s="270"/>
      <c r="D147" s="270">
        <v>3047</v>
      </c>
      <c r="E147" s="304" t="s">
        <v>207</v>
      </c>
      <c r="F147" s="304" t="s">
        <v>358</v>
      </c>
      <c r="G147" s="270">
        <v>1977</v>
      </c>
      <c r="H147" s="304" t="s">
        <v>5371</v>
      </c>
      <c r="I147" s="304" t="s">
        <v>1388</v>
      </c>
      <c r="J147" s="270">
        <v>25</v>
      </c>
      <c r="K147" s="270">
        <v>11</v>
      </c>
      <c r="L147" s="270">
        <v>25</v>
      </c>
      <c r="M147" s="305">
        <v>0.36328703703703707</v>
      </c>
      <c r="N147" s="270">
        <v>0</v>
      </c>
      <c r="O147" s="306">
        <v>0.35416666666666669</v>
      </c>
      <c r="P147" s="306">
        <v>0.47430555555555554</v>
      </c>
      <c r="Q147" s="306">
        <v>0.6972222222222223</v>
      </c>
      <c r="R147" s="306"/>
      <c r="S147" s="306">
        <v>0.50138888888888888</v>
      </c>
      <c r="T147" s="306"/>
      <c r="U147" s="306"/>
      <c r="V147" s="306"/>
      <c r="W147" s="306">
        <v>0.43958333333333338</v>
      </c>
      <c r="X147" s="306">
        <v>0.60972222222222217</v>
      </c>
      <c r="Y147" s="306">
        <v>0.67569444444444438</v>
      </c>
      <c r="Z147" s="306">
        <v>0.46111111111111108</v>
      </c>
      <c r="AA147" s="306">
        <v>0.37013888888888885</v>
      </c>
      <c r="AB147" s="306"/>
      <c r="AC147" s="306"/>
      <c r="AD147" s="306">
        <v>0.62986111111111109</v>
      </c>
      <c r="AE147" s="306">
        <v>0.57847222222222217</v>
      </c>
      <c r="AF147" s="306">
        <v>0.71666666666666667</v>
      </c>
      <c r="AG147" s="307">
        <v>0.71736111111111101</v>
      </c>
      <c r="AH147" s="308"/>
      <c r="AJ147" s="69">
        <f>VLOOKUP(AK147,id!$A:$C,3,0)</f>
        <v>485</v>
      </c>
      <c r="AK147" s="69" t="str">
        <f t="shared" si="48"/>
        <v>JelińskiArkadiusz1977</v>
      </c>
      <c r="AL147" s="69" t="str">
        <f t="shared" si="49"/>
        <v>Jeliński</v>
      </c>
      <c r="AM147" s="69" t="str">
        <f t="shared" si="50"/>
        <v>Arkadiusz</v>
      </c>
      <c r="AN147" s="69" t="str">
        <f t="shared" si="51"/>
        <v>Ironteam3city</v>
      </c>
      <c r="AO147" s="69">
        <f t="shared" si="52"/>
        <v>1977</v>
      </c>
      <c r="AP147" s="69">
        <f t="shared" si="53"/>
        <v>16.989676476044473</v>
      </c>
      <c r="AQ147" s="69"/>
      <c r="AR147" s="69">
        <f t="shared" si="54"/>
        <v>1.1622276029055689</v>
      </c>
      <c r="AS147" s="69">
        <f t="shared" si="55"/>
        <v>0.7857142857142857</v>
      </c>
      <c r="AT147" s="69">
        <f t="shared" si="56"/>
        <v>0.96153846153846156</v>
      </c>
      <c r="AU147" s="69">
        <f t="shared" si="57"/>
        <v>0.95291229369435537</v>
      </c>
    </row>
    <row r="148" spans="1:47">
      <c r="A148" s="277">
        <v>155</v>
      </c>
      <c r="B148" s="278">
        <v>146</v>
      </c>
      <c r="C148" s="278"/>
      <c r="D148" s="278">
        <v>3097</v>
      </c>
      <c r="E148" s="299" t="s">
        <v>5372</v>
      </c>
      <c r="F148" s="299" t="s">
        <v>79</v>
      </c>
      <c r="G148" s="278">
        <v>2001</v>
      </c>
      <c r="H148" s="299" t="s">
        <v>3431</v>
      </c>
      <c r="I148" s="299" t="s">
        <v>5286</v>
      </c>
      <c r="J148" s="278">
        <v>24</v>
      </c>
      <c r="K148" s="278">
        <v>11</v>
      </c>
      <c r="L148" s="278">
        <v>24</v>
      </c>
      <c r="M148" s="300">
        <v>0.39476851851851852</v>
      </c>
      <c r="N148" s="278">
        <v>0</v>
      </c>
      <c r="O148" s="301">
        <v>0.35416666666666669</v>
      </c>
      <c r="P148" s="301">
        <v>0.6430555555555556</v>
      </c>
      <c r="Q148" s="301">
        <v>0.6972222222222223</v>
      </c>
      <c r="R148" s="301"/>
      <c r="S148" s="301">
        <v>0.62013888888888891</v>
      </c>
      <c r="T148" s="301"/>
      <c r="U148" s="301"/>
      <c r="V148" s="301">
        <v>0.72222222222222221</v>
      </c>
      <c r="W148" s="301">
        <v>0.45902777777777781</v>
      </c>
      <c r="X148" s="301">
        <v>0.53888888888888886</v>
      </c>
      <c r="Y148" s="301">
        <v>0.67986111111111114</v>
      </c>
      <c r="Z148" s="301"/>
      <c r="AA148" s="301">
        <v>0.37777777777777777</v>
      </c>
      <c r="AB148" s="301"/>
      <c r="AC148" s="301">
        <v>0.43124999999999997</v>
      </c>
      <c r="AD148" s="301">
        <v>0.50277777777777777</v>
      </c>
      <c r="AE148" s="301"/>
      <c r="AF148" s="301">
        <v>0.74861111111111101</v>
      </c>
      <c r="AG148" s="302">
        <v>0.74861111111111101</v>
      </c>
      <c r="AH148" s="303"/>
      <c r="AJ148" s="69">
        <f>VLOOKUP(AK148,id!$A:$C,3,0)</f>
        <v>486</v>
      </c>
      <c r="AK148" s="69" t="str">
        <f t="shared" si="48"/>
        <v>MiecznikowskiAdam2001</v>
      </c>
      <c r="AL148" s="69" t="str">
        <f t="shared" si="49"/>
        <v>Miecznikowski</v>
      </c>
      <c r="AM148" s="69" t="str">
        <f t="shared" si="50"/>
        <v>Adam</v>
      </c>
      <c r="AN148" s="69" t="str">
        <f t="shared" si="51"/>
        <v>Bysewo Kolor</v>
      </c>
      <c r="AO148" s="69">
        <f t="shared" si="52"/>
        <v>2001</v>
      </c>
      <c r="AP148" s="69">
        <f t="shared" si="53"/>
        <v>16.310089417002693</v>
      </c>
      <c r="AQ148" s="69"/>
      <c r="AR148" s="69">
        <f t="shared" si="54"/>
        <v>0.92025331300574653</v>
      </c>
      <c r="AS148" s="69">
        <f t="shared" si="55"/>
        <v>1</v>
      </c>
      <c r="AT148" s="69">
        <f t="shared" si="56"/>
        <v>0.96</v>
      </c>
      <c r="AU148" s="69">
        <f t="shared" si="57"/>
        <v>1</v>
      </c>
    </row>
    <row r="149" spans="1:47">
      <c r="A149" s="269">
        <v>156</v>
      </c>
      <c r="B149" s="270">
        <v>147</v>
      </c>
      <c r="C149" s="270"/>
      <c r="D149" s="270">
        <v>3096</v>
      </c>
      <c r="E149" s="304" t="s">
        <v>3862</v>
      </c>
      <c r="F149" s="304" t="s">
        <v>368</v>
      </c>
      <c r="G149" s="270">
        <v>1999</v>
      </c>
      <c r="H149" s="304" t="s">
        <v>3431</v>
      </c>
      <c r="I149" s="304" t="s">
        <v>5286</v>
      </c>
      <c r="J149" s="270">
        <v>24</v>
      </c>
      <c r="K149" s="270">
        <v>11</v>
      </c>
      <c r="L149" s="270">
        <v>24</v>
      </c>
      <c r="M149" s="305">
        <v>0.39484953703703707</v>
      </c>
      <c r="N149" s="270">
        <v>0</v>
      </c>
      <c r="O149" s="306">
        <v>0.35416666666666669</v>
      </c>
      <c r="P149" s="306">
        <v>0.6430555555555556</v>
      </c>
      <c r="Q149" s="306">
        <v>0.6972222222222223</v>
      </c>
      <c r="R149" s="306"/>
      <c r="S149" s="306">
        <v>0.61944444444444446</v>
      </c>
      <c r="T149" s="306"/>
      <c r="U149" s="306"/>
      <c r="V149" s="306">
        <v>0.72291666666666676</v>
      </c>
      <c r="W149" s="306">
        <v>0.45833333333333331</v>
      </c>
      <c r="X149" s="306">
        <v>0.54305555555555551</v>
      </c>
      <c r="Y149" s="306">
        <v>0.67986111111111114</v>
      </c>
      <c r="Z149" s="306"/>
      <c r="AA149" s="306">
        <v>0.37708333333333338</v>
      </c>
      <c r="AB149" s="306"/>
      <c r="AC149" s="306">
        <v>0.4236111111111111</v>
      </c>
      <c r="AD149" s="306">
        <v>0.50277777777777777</v>
      </c>
      <c r="AE149" s="306"/>
      <c r="AF149" s="306">
        <v>0.74861111111111101</v>
      </c>
      <c r="AG149" s="307">
        <v>0.74861111111111101</v>
      </c>
      <c r="AH149" s="308"/>
      <c r="AJ149" s="69">
        <f>VLOOKUP(AK149,id!$A:$C,3,0)</f>
        <v>487</v>
      </c>
      <c r="AK149" s="69" t="str">
        <f t="shared" si="48"/>
        <v>MichniewiczDominik1999</v>
      </c>
      <c r="AL149" s="69" t="str">
        <f t="shared" si="49"/>
        <v>Michniewicz</v>
      </c>
      <c r="AM149" s="69" t="str">
        <f t="shared" si="50"/>
        <v>Dominik</v>
      </c>
      <c r="AN149" s="69" t="str">
        <f t="shared" si="51"/>
        <v>Bysewo Kolor</v>
      </c>
      <c r="AO149" s="69">
        <f t="shared" si="52"/>
        <v>1999</v>
      </c>
      <c r="AP149" s="69">
        <f t="shared" si="53"/>
        <v>16.306742776934716</v>
      </c>
      <c r="AQ149" s="69"/>
      <c r="AR149" s="69">
        <f t="shared" si="54"/>
        <v>0.99979481166642237</v>
      </c>
      <c r="AS149" s="69">
        <f t="shared" si="55"/>
        <v>1</v>
      </c>
      <c r="AT149" s="69">
        <f t="shared" si="56"/>
        <v>1</v>
      </c>
      <c r="AU149" s="69">
        <f t="shared" si="57"/>
        <v>1</v>
      </c>
    </row>
    <row r="150" spans="1:47">
      <c r="A150" s="269">
        <v>158</v>
      </c>
      <c r="B150" s="270">
        <v>148</v>
      </c>
      <c r="C150" s="270"/>
      <c r="D150" s="270">
        <v>3051</v>
      </c>
      <c r="E150" s="304" t="s">
        <v>5373</v>
      </c>
      <c r="F150" s="304" t="s">
        <v>66</v>
      </c>
      <c r="G150" s="270">
        <v>1987</v>
      </c>
      <c r="H150" s="304" t="s">
        <v>3431</v>
      </c>
      <c r="I150" s="304" t="s">
        <v>5286</v>
      </c>
      <c r="J150" s="270">
        <v>24</v>
      </c>
      <c r="K150" s="270">
        <v>11</v>
      </c>
      <c r="L150" s="270">
        <v>24</v>
      </c>
      <c r="M150" s="305">
        <v>0.39528935185185188</v>
      </c>
      <c r="N150" s="270">
        <v>0</v>
      </c>
      <c r="O150" s="306">
        <v>0.35416666666666669</v>
      </c>
      <c r="P150" s="306">
        <v>0.64097222222222217</v>
      </c>
      <c r="Q150" s="306">
        <v>0.69791666666666663</v>
      </c>
      <c r="R150" s="306"/>
      <c r="S150" s="306">
        <v>0.61944444444444446</v>
      </c>
      <c r="T150" s="306"/>
      <c r="U150" s="306"/>
      <c r="V150" s="306">
        <v>0.72222222222222221</v>
      </c>
      <c r="W150" s="306">
        <v>0.45902777777777781</v>
      </c>
      <c r="X150" s="306">
        <v>0.53888888888888886</v>
      </c>
      <c r="Y150" s="306">
        <v>0.6791666666666667</v>
      </c>
      <c r="Z150" s="306"/>
      <c r="AA150" s="306">
        <v>0.37708333333333338</v>
      </c>
      <c r="AB150" s="306"/>
      <c r="AC150" s="306">
        <v>0.4236111111111111</v>
      </c>
      <c r="AD150" s="306">
        <v>0.50277777777777777</v>
      </c>
      <c r="AE150" s="306"/>
      <c r="AF150" s="306">
        <v>0.74861111111111101</v>
      </c>
      <c r="AG150" s="307">
        <v>0.74930555555555556</v>
      </c>
      <c r="AH150" s="308"/>
      <c r="AJ150" s="69">
        <f>VLOOKUP(AK150,id!$A:$C,3,0)</f>
        <v>488</v>
      </c>
      <c r="AK150" s="69" t="str">
        <f t="shared" si="48"/>
        <v>KamieńskiMaciej1987</v>
      </c>
      <c r="AL150" s="69" t="str">
        <f t="shared" si="49"/>
        <v>Kamieński</v>
      </c>
      <c r="AM150" s="69" t="str">
        <f t="shared" si="50"/>
        <v>Maciej</v>
      </c>
      <c r="AN150" s="69" t="str">
        <f t="shared" si="51"/>
        <v>Bysewo Kolor</v>
      </c>
      <c r="AO150" s="69">
        <f t="shared" si="52"/>
        <v>1987</v>
      </c>
      <c r="AP150" s="69">
        <f t="shared" si="53"/>
        <v>16.288599239748422</v>
      </c>
      <c r="AQ150" s="69"/>
      <c r="AR150" s="69">
        <f t="shared" si="54"/>
        <v>0.99888735982197763</v>
      </c>
      <c r="AS150" s="69">
        <f t="shared" si="55"/>
        <v>1</v>
      </c>
      <c r="AT150" s="69">
        <f t="shared" si="56"/>
        <v>1</v>
      </c>
      <c r="AU150" s="69">
        <f t="shared" si="57"/>
        <v>1</v>
      </c>
    </row>
    <row r="151" spans="1:47">
      <c r="A151" s="269">
        <v>160</v>
      </c>
      <c r="B151" s="270">
        <v>149</v>
      </c>
      <c r="C151" s="270"/>
      <c r="D151" s="270">
        <v>3029</v>
      </c>
      <c r="E151" s="304" t="s">
        <v>5374</v>
      </c>
      <c r="F151" s="304" t="s">
        <v>189</v>
      </c>
      <c r="G151" s="270">
        <v>1978</v>
      </c>
      <c r="H151" s="304" t="s">
        <v>3431</v>
      </c>
      <c r="I151" s="304" t="s">
        <v>5286</v>
      </c>
      <c r="J151" s="270">
        <v>24</v>
      </c>
      <c r="K151" s="270">
        <v>11</v>
      </c>
      <c r="L151" s="270">
        <v>24</v>
      </c>
      <c r="M151" s="305">
        <v>0.39591435185185181</v>
      </c>
      <c r="N151" s="270">
        <v>0</v>
      </c>
      <c r="O151" s="306">
        <v>0.35416666666666669</v>
      </c>
      <c r="P151" s="306">
        <v>0.64166666666666672</v>
      </c>
      <c r="Q151" s="306">
        <v>0.6972222222222223</v>
      </c>
      <c r="R151" s="306"/>
      <c r="S151" s="306">
        <v>0.62013888888888891</v>
      </c>
      <c r="T151" s="306"/>
      <c r="U151" s="306"/>
      <c r="V151" s="306">
        <v>0.72291666666666676</v>
      </c>
      <c r="W151" s="306">
        <v>0.45833333333333331</v>
      </c>
      <c r="X151" s="306">
        <v>0.53888888888888886</v>
      </c>
      <c r="Y151" s="306">
        <v>0.67986111111111114</v>
      </c>
      <c r="Z151" s="306"/>
      <c r="AA151" s="306">
        <v>0.37708333333333338</v>
      </c>
      <c r="AB151" s="306"/>
      <c r="AC151" s="306">
        <v>0.4236111111111111</v>
      </c>
      <c r="AD151" s="306">
        <v>0.49791666666666662</v>
      </c>
      <c r="AE151" s="306"/>
      <c r="AF151" s="306">
        <v>0.74930555555555556</v>
      </c>
      <c r="AG151" s="307">
        <v>0.75</v>
      </c>
      <c r="AH151" s="308"/>
      <c r="AJ151" s="69">
        <f>VLOOKUP(AK151,id!$A:$C,3,0)</f>
        <v>489</v>
      </c>
      <c r="AK151" s="69" t="str">
        <f t="shared" si="48"/>
        <v>GalantKamil1978</v>
      </c>
      <c r="AL151" s="69" t="str">
        <f t="shared" si="49"/>
        <v>Galant</v>
      </c>
      <c r="AM151" s="69" t="str">
        <f t="shared" si="50"/>
        <v>Kamil</v>
      </c>
      <c r="AN151" s="69" t="str">
        <f t="shared" si="51"/>
        <v>Bysewo Kolor</v>
      </c>
      <c r="AO151" s="69">
        <f t="shared" si="52"/>
        <v>1978</v>
      </c>
      <c r="AP151" s="69">
        <f t="shared" si="53"/>
        <v>16.262885661856579</v>
      </c>
      <c r="AQ151" s="69"/>
      <c r="AR151" s="69">
        <f t="shared" si="54"/>
        <v>0.99842137574180745</v>
      </c>
      <c r="AS151" s="69">
        <f t="shared" si="55"/>
        <v>1</v>
      </c>
      <c r="AT151" s="69">
        <f t="shared" si="56"/>
        <v>1</v>
      </c>
      <c r="AU151" s="69">
        <f t="shared" si="57"/>
        <v>1</v>
      </c>
    </row>
    <row r="152" spans="1:47">
      <c r="A152" s="277">
        <v>161</v>
      </c>
      <c r="B152" s="278">
        <v>150</v>
      </c>
      <c r="C152" s="278"/>
      <c r="D152" s="278">
        <v>3095</v>
      </c>
      <c r="E152" s="299" t="s">
        <v>3862</v>
      </c>
      <c r="F152" s="299" t="s">
        <v>22</v>
      </c>
      <c r="G152" s="309">
        <v>1900</v>
      </c>
      <c r="H152" s="299" t="s">
        <v>3431</v>
      </c>
      <c r="I152" s="299" t="s">
        <v>5286</v>
      </c>
      <c r="J152" s="278">
        <v>24</v>
      </c>
      <c r="K152" s="278">
        <v>11</v>
      </c>
      <c r="L152" s="278">
        <v>24</v>
      </c>
      <c r="M152" s="300">
        <v>0.39605324074074072</v>
      </c>
      <c r="N152" s="278">
        <v>0</v>
      </c>
      <c r="O152" s="301">
        <v>0.35416666666666669</v>
      </c>
      <c r="P152" s="301">
        <v>0.66388888888888886</v>
      </c>
      <c r="Q152" s="301">
        <v>0.69791666666666663</v>
      </c>
      <c r="R152" s="301"/>
      <c r="S152" s="301">
        <v>0.61944444444444446</v>
      </c>
      <c r="T152" s="301"/>
      <c r="U152" s="301"/>
      <c r="V152" s="301">
        <v>0.72222222222222221</v>
      </c>
      <c r="W152" s="301">
        <v>0.45902777777777781</v>
      </c>
      <c r="X152" s="301">
        <v>0.54375000000000007</v>
      </c>
      <c r="Y152" s="301">
        <v>0.67986111111111114</v>
      </c>
      <c r="Z152" s="301"/>
      <c r="AA152" s="301">
        <v>0.37708333333333338</v>
      </c>
      <c r="AB152" s="301"/>
      <c r="AC152" s="301">
        <v>0.43124999999999997</v>
      </c>
      <c r="AD152" s="301">
        <v>0.50347222222222221</v>
      </c>
      <c r="AE152" s="301"/>
      <c r="AF152" s="301">
        <v>0.74930555555555556</v>
      </c>
      <c r="AG152" s="302">
        <v>0.75</v>
      </c>
      <c r="AH152" s="303"/>
      <c r="AJ152" s="69">
        <f>VLOOKUP(AK152,id!$A:$C,3,0)</f>
        <v>490</v>
      </c>
      <c r="AK152" s="69" t="str">
        <f t="shared" si="48"/>
        <v>MichniewiczKrzysztof1900</v>
      </c>
      <c r="AL152" s="69" t="str">
        <f t="shared" si="49"/>
        <v>Michniewicz</v>
      </c>
      <c r="AM152" s="69" t="str">
        <f t="shared" si="50"/>
        <v>Krzysztof</v>
      </c>
      <c r="AN152" s="69" t="str">
        <f t="shared" si="51"/>
        <v>Bysewo Kolor</v>
      </c>
      <c r="AO152" s="69">
        <f t="shared" si="52"/>
        <v>1900</v>
      </c>
      <c r="AP152" s="69">
        <f t="shared" si="53"/>
        <v>16.257182554578684</v>
      </c>
      <c r="AQ152" s="69"/>
      <c r="AR152" s="69">
        <f t="shared" si="54"/>
        <v>0.99964931763055609</v>
      </c>
      <c r="AS152" s="69">
        <f t="shared" si="55"/>
        <v>1</v>
      </c>
      <c r="AT152" s="69">
        <f t="shared" si="56"/>
        <v>1</v>
      </c>
      <c r="AU152" s="69">
        <f t="shared" si="57"/>
        <v>1</v>
      </c>
    </row>
    <row r="153" spans="1:47">
      <c r="A153" s="269">
        <v>162</v>
      </c>
      <c r="B153" s="270">
        <v>151</v>
      </c>
      <c r="C153" s="270"/>
      <c r="D153" s="270">
        <v>3049</v>
      </c>
      <c r="E153" s="304" t="s">
        <v>5375</v>
      </c>
      <c r="F153" s="304" t="s">
        <v>17</v>
      </c>
      <c r="G153" s="270">
        <v>1983</v>
      </c>
      <c r="H153" s="304" t="s">
        <v>3431</v>
      </c>
      <c r="I153" s="304" t="s">
        <v>5286</v>
      </c>
      <c r="J153" s="270">
        <v>24</v>
      </c>
      <c r="K153" s="270">
        <v>11</v>
      </c>
      <c r="L153" s="270">
        <v>24</v>
      </c>
      <c r="M153" s="305">
        <v>0.3961574074074074</v>
      </c>
      <c r="N153" s="270">
        <v>0</v>
      </c>
      <c r="O153" s="306">
        <v>0.35416666666666669</v>
      </c>
      <c r="P153" s="306">
        <v>0.66249999999999998</v>
      </c>
      <c r="Q153" s="306">
        <v>0.69791666666666663</v>
      </c>
      <c r="R153" s="306"/>
      <c r="S153" s="306">
        <v>0.62013888888888891</v>
      </c>
      <c r="T153" s="306"/>
      <c r="U153" s="306"/>
      <c r="V153" s="306">
        <v>0.72291666666666676</v>
      </c>
      <c r="W153" s="306">
        <v>0.45902777777777781</v>
      </c>
      <c r="X153" s="306">
        <v>0.5395833333333333</v>
      </c>
      <c r="Y153" s="306">
        <v>0.67986111111111114</v>
      </c>
      <c r="Z153" s="306"/>
      <c r="AA153" s="306">
        <v>0.37708333333333338</v>
      </c>
      <c r="AB153" s="306"/>
      <c r="AC153" s="306">
        <v>0.42430555555555555</v>
      </c>
      <c r="AD153" s="306">
        <v>0.50277777777777777</v>
      </c>
      <c r="AE153" s="306"/>
      <c r="AF153" s="306">
        <v>0.74930555555555556</v>
      </c>
      <c r="AG153" s="307">
        <v>0.75</v>
      </c>
      <c r="AH153" s="308"/>
      <c r="AJ153" s="69">
        <f>VLOOKUP(AK153,id!$A:$C,3,0)</f>
        <v>491</v>
      </c>
      <c r="AK153" s="69" t="str">
        <f t="shared" si="48"/>
        <v>KadulskiMarcin1983</v>
      </c>
      <c r="AL153" s="69" t="str">
        <f t="shared" si="49"/>
        <v>Kadulski</v>
      </c>
      <c r="AM153" s="69" t="str">
        <f t="shared" si="50"/>
        <v>Marcin</v>
      </c>
      <c r="AN153" s="69" t="str">
        <f t="shared" si="51"/>
        <v>Bysewo Kolor</v>
      </c>
      <c r="AO153" s="69">
        <f t="shared" si="52"/>
        <v>1983</v>
      </c>
      <c r="AP153" s="69">
        <f t="shared" si="53"/>
        <v>16.25290784840271</v>
      </c>
      <c r="AQ153" s="69"/>
      <c r="AR153" s="69">
        <f t="shared" si="54"/>
        <v>0.9997370573799228</v>
      </c>
      <c r="AS153" s="69">
        <f t="shared" si="55"/>
        <v>1</v>
      </c>
      <c r="AT153" s="69">
        <f t="shared" si="56"/>
        <v>1</v>
      </c>
      <c r="AU153" s="69">
        <f t="shared" si="57"/>
        <v>1</v>
      </c>
    </row>
    <row r="154" spans="1:47">
      <c r="A154" s="277">
        <v>163</v>
      </c>
      <c r="B154" s="278">
        <v>152</v>
      </c>
      <c r="C154" s="278"/>
      <c r="D154" s="278">
        <v>3135</v>
      </c>
      <c r="E154" s="299" t="s">
        <v>4016</v>
      </c>
      <c r="F154" s="299" t="s">
        <v>44</v>
      </c>
      <c r="G154" s="278">
        <v>1975</v>
      </c>
      <c r="H154" s="299" t="s">
        <v>3431</v>
      </c>
      <c r="I154" s="299"/>
      <c r="J154" s="278">
        <v>24</v>
      </c>
      <c r="K154" s="278">
        <v>11</v>
      </c>
      <c r="L154" s="278">
        <v>24</v>
      </c>
      <c r="M154" s="300">
        <v>0.3991898148148148</v>
      </c>
      <c r="N154" s="278">
        <v>0</v>
      </c>
      <c r="O154" s="301">
        <v>0.35416666666666669</v>
      </c>
      <c r="P154" s="301">
        <v>0.46180555555555558</v>
      </c>
      <c r="Q154" s="301"/>
      <c r="R154" s="301">
        <v>0.49791666666666662</v>
      </c>
      <c r="S154" s="301">
        <v>0.69374999999999998</v>
      </c>
      <c r="T154" s="301">
        <v>0.62152777777777779</v>
      </c>
      <c r="U154" s="301"/>
      <c r="V154" s="301">
        <v>0.38055555555555554</v>
      </c>
      <c r="W154" s="301">
        <v>0.72569444444444453</v>
      </c>
      <c r="X154" s="301">
        <v>0.58402777777777781</v>
      </c>
      <c r="Y154" s="301"/>
      <c r="Z154" s="301"/>
      <c r="AA154" s="301"/>
      <c r="AB154" s="301">
        <v>0.41388888888888892</v>
      </c>
      <c r="AC154" s="301"/>
      <c r="AD154" s="301">
        <v>0.64236111111111105</v>
      </c>
      <c r="AE154" s="301">
        <v>0.54236111111111118</v>
      </c>
      <c r="AF154" s="301">
        <v>0.75277777777777777</v>
      </c>
      <c r="AG154" s="302">
        <v>0.75277777777777777</v>
      </c>
      <c r="AH154" s="303"/>
      <c r="AJ154" s="69">
        <f>VLOOKUP(AK154,id!$A:$C,3,0)</f>
        <v>492</v>
      </c>
      <c r="AK154" s="69" t="str">
        <f t="shared" si="48"/>
        <v>SkowrońskiTomasz1975</v>
      </c>
      <c r="AL154" s="69" t="str">
        <f t="shared" si="49"/>
        <v>Skowroński</v>
      </c>
      <c r="AM154" s="69" t="str">
        <f t="shared" si="50"/>
        <v>Tomasz</v>
      </c>
      <c r="AN154" s="69">
        <f t="shared" si="51"/>
        <v>0</v>
      </c>
      <c r="AO154" s="69">
        <f t="shared" si="52"/>
        <v>1975</v>
      </c>
      <c r="AP154" s="69">
        <f t="shared" si="53"/>
        <v>16.129444181940503</v>
      </c>
      <c r="AQ154" s="69"/>
      <c r="AR154" s="69">
        <f t="shared" si="54"/>
        <v>0.99240359524499855</v>
      </c>
      <c r="AS154" s="69">
        <f t="shared" si="55"/>
        <v>1</v>
      </c>
      <c r="AT154" s="69">
        <f t="shared" si="56"/>
        <v>1</v>
      </c>
      <c r="AU154" s="69">
        <f t="shared" si="57"/>
        <v>1</v>
      </c>
    </row>
    <row r="155" spans="1:47">
      <c r="A155" s="269">
        <v>166</v>
      </c>
      <c r="B155" s="270">
        <v>153</v>
      </c>
      <c r="C155" s="270"/>
      <c r="D155" s="270">
        <v>3127</v>
      </c>
      <c r="E155" s="304" t="s">
        <v>5376</v>
      </c>
      <c r="F155" s="304" t="s">
        <v>79</v>
      </c>
      <c r="G155" s="270">
        <v>1982</v>
      </c>
      <c r="H155" s="304" t="s">
        <v>3431</v>
      </c>
      <c r="I155" s="304" t="s">
        <v>5377</v>
      </c>
      <c r="J155" s="270">
        <v>24</v>
      </c>
      <c r="K155" s="270">
        <v>11</v>
      </c>
      <c r="L155" s="270">
        <v>24</v>
      </c>
      <c r="M155" s="305">
        <v>0.40493055555555557</v>
      </c>
      <c r="N155" s="270">
        <v>0</v>
      </c>
      <c r="O155" s="306">
        <v>0.35416666666666669</v>
      </c>
      <c r="P155" s="306">
        <v>0.46249999999999997</v>
      </c>
      <c r="Q155" s="306"/>
      <c r="R155" s="306">
        <v>0.49861111111111112</v>
      </c>
      <c r="S155" s="306">
        <v>0.69513888888888886</v>
      </c>
      <c r="T155" s="306">
        <v>0.62222222222222223</v>
      </c>
      <c r="U155" s="306"/>
      <c r="V155" s="306">
        <v>0.38055555555555554</v>
      </c>
      <c r="W155" s="306">
        <v>0.72986111111111107</v>
      </c>
      <c r="X155" s="306">
        <v>0.58680555555555558</v>
      </c>
      <c r="Y155" s="306"/>
      <c r="Z155" s="306"/>
      <c r="AA155" s="306"/>
      <c r="AB155" s="306">
        <v>0.41875000000000001</v>
      </c>
      <c r="AC155" s="306"/>
      <c r="AD155" s="306">
        <v>0.65</v>
      </c>
      <c r="AE155" s="306">
        <v>0.54305555555555551</v>
      </c>
      <c r="AF155" s="306">
        <v>0.7583333333333333</v>
      </c>
      <c r="AG155" s="307">
        <v>0.75902777777777775</v>
      </c>
      <c r="AH155" s="308"/>
      <c r="AJ155" s="69">
        <f>VLOOKUP(AK155,id!$A:$C,3,0)</f>
        <v>493</v>
      </c>
      <c r="AK155" s="69" t="str">
        <f t="shared" si="48"/>
        <v>RozenbergAdam1982</v>
      </c>
      <c r="AL155" s="69" t="str">
        <f t="shared" si="49"/>
        <v>Rozenberg</v>
      </c>
      <c r="AM155" s="69" t="str">
        <f t="shared" si="50"/>
        <v>Adam</v>
      </c>
      <c r="AN155" s="69" t="str">
        <f t="shared" si="51"/>
        <v>SportRebel Gdańsk</v>
      </c>
      <c r="AO155" s="69">
        <f t="shared" si="52"/>
        <v>1982</v>
      </c>
      <c r="AP155" s="69">
        <f t="shared" si="53"/>
        <v>15.900775448325842</v>
      </c>
      <c r="AQ155" s="69"/>
      <c r="AR155" s="69">
        <f t="shared" si="54"/>
        <v>0.98582290058880684</v>
      </c>
      <c r="AS155" s="69">
        <f t="shared" si="55"/>
        <v>1</v>
      </c>
      <c r="AT155" s="69">
        <f t="shared" si="56"/>
        <v>1</v>
      </c>
      <c r="AU155" s="69">
        <f t="shared" si="57"/>
        <v>1</v>
      </c>
    </row>
    <row r="156" spans="1:47">
      <c r="A156" s="277">
        <v>167</v>
      </c>
      <c r="B156" s="278">
        <v>154</v>
      </c>
      <c r="C156" s="278"/>
      <c r="D156" s="278">
        <v>3088</v>
      </c>
      <c r="E156" s="299" t="s">
        <v>981</v>
      </c>
      <c r="F156" s="299" t="s">
        <v>1696</v>
      </c>
      <c r="G156" s="278">
        <v>1974</v>
      </c>
      <c r="H156" s="299" t="s">
        <v>5378</v>
      </c>
      <c r="I156" s="299"/>
      <c r="J156" s="278">
        <v>23</v>
      </c>
      <c r="K156" s="278">
        <v>10</v>
      </c>
      <c r="L156" s="278">
        <v>23</v>
      </c>
      <c r="M156" s="300">
        <v>0.12733796296296296</v>
      </c>
      <c r="N156" s="278">
        <v>0</v>
      </c>
      <c r="O156" s="301">
        <v>0.35416666666666669</v>
      </c>
      <c r="P156" s="301">
        <v>0.40208333333333335</v>
      </c>
      <c r="Q156" s="301">
        <v>0.47083333333333338</v>
      </c>
      <c r="R156" s="301"/>
      <c r="S156" s="301"/>
      <c r="T156" s="301"/>
      <c r="U156" s="301">
        <v>0.41875000000000001</v>
      </c>
      <c r="V156" s="301">
        <v>0.4458333333333333</v>
      </c>
      <c r="W156" s="301"/>
      <c r="X156" s="301"/>
      <c r="Y156" s="301">
        <v>0.46180555555555558</v>
      </c>
      <c r="Z156" s="301">
        <v>0.39305555555555555</v>
      </c>
      <c r="AA156" s="301">
        <v>0.36388888888888887</v>
      </c>
      <c r="AB156" s="301">
        <v>0.43055555555555558</v>
      </c>
      <c r="AC156" s="301">
        <v>0.37986111111111115</v>
      </c>
      <c r="AD156" s="301"/>
      <c r="AE156" s="301"/>
      <c r="AF156" s="301">
        <v>0.48055555555555557</v>
      </c>
      <c r="AG156" s="302">
        <v>0.48125000000000001</v>
      </c>
      <c r="AH156" s="303"/>
      <c r="AJ156" s="69">
        <f>VLOOKUP(AK156,id!$A:$C,3,0)</f>
        <v>494</v>
      </c>
      <c r="AK156" s="69" t="str">
        <f t="shared" si="48"/>
        <v>MalinowskiMarek.1974</v>
      </c>
      <c r="AL156" s="69" t="str">
        <f t="shared" si="49"/>
        <v>Malinowski</v>
      </c>
      <c r="AM156" s="69" t="str">
        <f t="shared" si="50"/>
        <v>Marek.</v>
      </c>
      <c r="AN156" s="69">
        <f t="shared" si="51"/>
        <v>0</v>
      </c>
      <c r="AO156" s="69">
        <f t="shared" si="52"/>
        <v>1974</v>
      </c>
      <c r="AP156" s="69">
        <f t="shared" si="53"/>
        <v>15.238243137978932</v>
      </c>
      <c r="AQ156" s="69"/>
      <c r="AR156" s="69">
        <f t="shared" si="54"/>
        <v>3.1799672786766044</v>
      </c>
      <c r="AS156" s="69">
        <f t="shared" si="55"/>
        <v>0.90909090909090906</v>
      </c>
      <c r="AT156" s="69">
        <f t="shared" si="56"/>
        <v>0.95833333333333337</v>
      </c>
      <c r="AU156" s="69">
        <f t="shared" si="57"/>
        <v>0.98111849572626431</v>
      </c>
    </row>
    <row r="157" spans="1:47">
      <c r="A157" s="269">
        <v>168</v>
      </c>
      <c r="B157" s="270">
        <v>155</v>
      </c>
      <c r="C157" s="270"/>
      <c r="D157" s="270">
        <v>3013</v>
      </c>
      <c r="E157" s="304" t="s">
        <v>638</v>
      </c>
      <c r="F157" s="304" t="s">
        <v>17</v>
      </c>
      <c r="G157" s="270">
        <v>1972</v>
      </c>
      <c r="H157" s="304" t="s">
        <v>5379</v>
      </c>
      <c r="I157" s="304"/>
      <c r="J157" s="270">
        <v>21</v>
      </c>
      <c r="K157" s="270">
        <v>13</v>
      </c>
      <c r="L157" s="270">
        <v>30</v>
      </c>
      <c r="M157" s="305">
        <v>0.42255787037037035</v>
      </c>
      <c r="N157" s="270">
        <v>9</v>
      </c>
      <c r="O157" s="306">
        <v>0.35416666666666669</v>
      </c>
      <c r="P157" s="306">
        <v>0.68333333333333324</v>
      </c>
      <c r="Q157" s="306">
        <v>0.3666666666666667</v>
      </c>
      <c r="R157" s="306">
        <v>0.61041666666666672</v>
      </c>
      <c r="S157" s="306">
        <v>0.44236111111111115</v>
      </c>
      <c r="T157" s="306">
        <v>0.53749999999999998</v>
      </c>
      <c r="U157" s="306"/>
      <c r="V157" s="306"/>
      <c r="W157" s="306">
        <v>0.42569444444444443</v>
      </c>
      <c r="X157" s="306">
        <v>0.48333333333333334</v>
      </c>
      <c r="Y157" s="306"/>
      <c r="Z157" s="306"/>
      <c r="AA157" s="306">
        <v>0.40625</v>
      </c>
      <c r="AB157" s="306">
        <v>0.73055555555555562</v>
      </c>
      <c r="AC157" s="306">
        <v>0.38819444444444445</v>
      </c>
      <c r="AD157" s="306">
        <v>0.51041666666666663</v>
      </c>
      <c r="AE157" s="306">
        <v>0.57430555555555551</v>
      </c>
      <c r="AF157" s="306">
        <v>0.77569444444444446</v>
      </c>
      <c r="AG157" s="307">
        <v>0.77638888888888891</v>
      </c>
      <c r="AH157" s="308"/>
      <c r="AJ157" s="69">
        <f>VLOOKUP(AK157,id!$A:$C,3,0)</f>
        <v>495</v>
      </c>
      <c r="AK157" s="69" t="str">
        <f t="shared" si="48"/>
        <v>BurkiciakMarcin1972</v>
      </c>
      <c r="AL157" s="69" t="str">
        <f t="shared" si="49"/>
        <v>Burkiciak</v>
      </c>
      <c r="AM157" s="69" t="str">
        <f t="shared" si="50"/>
        <v>Marcin</v>
      </c>
      <c r="AN157" s="69">
        <f t="shared" si="51"/>
        <v>0</v>
      </c>
      <c r="AO157" s="69">
        <f t="shared" si="52"/>
        <v>1972</v>
      </c>
      <c r="AP157" s="69">
        <f t="shared" si="53"/>
        <v>13.913178517285111</v>
      </c>
      <c r="AQ157" s="69"/>
      <c r="AR157" s="69">
        <f t="shared" si="54"/>
        <v>0.30135035196800791</v>
      </c>
      <c r="AS157" s="69">
        <f t="shared" si="55"/>
        <v>1.3</v>
      </c>
      <c r="AT157" s="69">
        <f t="shared" si="56"/>
        <v>0.91304347826086951</v>
      </c>
      <c r="AU157" s="69">
        <f t="shared" si="57"/>
        <v>1.0538739520617835</v>
      </c>
    </row>
    <row r="158" spans="1:47">
      <c r="A158" s="277">
        <v>169</v>
      </c>
      <c r="B158" s="278">
        <v>156</v>
      </c>
      <c r="C158" s="278"/>
      <c r="D158" s="278">
        <v>3098</v>
      </c>
      <c r="E158" s="299" t="s">
        <v>5380</v>
      </c>
      <c r="F158" s="299" t="s">
        <v>5381</v>
      </c>
      <c r="G158" s="278">
        <v>1962</v>
      </c>
      <c r="H158" s="299" t="s">
        <v>5382</v>
      </c>
      <c r="I158" s="299"/>
      <c r="J158" s="278">
        <v>20</v>
      </c>
      <c r="K158" s="278">
        <v>9</v>
      </c>
      <c r="L158" s="278">
        <v>20</v>
      </c>
      <c r="M158" s="300">
        <v>0.39089120370370373</v>
      </c>
      <c r="N158" s="278">
        <v>0</v>
      </c>
      <c r="O158" s="301">
        <v>0.35416666666666669</v>
      </c>
      <c r="P158" s="301"/>
      <c r="Q158" s="301">
        <v>0.72638888888888886</v>
      </c>
      <c r="R158" s="301">
        <v>0.58680555555555558</v>
      </c>
      <c r="S158" s="301">
        <v>0.61875000000000002</v>
      </c>
      <c r="T158" s="301"/>
      <c r="U158" s="301"/>
      <c r="V158" s="301"/>
      <c r="W158" s="301">
        <v>0.65902777777777777</v>
      </c>
      <c r="X158" s="301">
        <v>0.47152777777777777</v>
      </c>
      <c r="Y158" s="301"/>
      <c r="Z158" s="301"/>
      <c r="AA158" s="301"/>
      <c r="AB158" s="301"/>
      <c r="AC158" s="301">
        <v>0.68680555555555556</v>
      </c>
      <c r="AD158" s="301">
        <v>0.4465277777777778</v>
      </c>
      <c r="AE158" s="301">
        <v>0.5229166666666667</v>
      </c>
      <c r="AF158" s="301">
        <v>0.74444444444444446</v>
      </c>
      <c r="AG158" s="302">
        <v>0.74444444444444446</v>
      </c>
      <c r="AH158" s="303"/>
      <c r="AJ158" s="69">
        <f>VLOOKUP(AK158,id!$A:$C,3,0)</f>
        <v>496</v>
      </c>
      <c r="AK158" s="69" t="str">
        <f t="shared" si="48"/>
        <v>MikołajczykPrzemysław1962</v>
      </c>
      <c r="AL158" s="69" t="str">
        <f>PROPER(E158)</f>
        <v>Mikołajczyk</v>
      </c>
      <c r="AM158" s="69" t="str">
        <f>PROPER(F158)</f>
        <v>Przemysław</v>
      </c>
      <c r="AN158" s="69">
        <f t="shared" si="51"/>
        <v>0</v>
      </c>
      <c r="AO158" s="69">
        <f t="shared" si="52"/>
        <v>1962</v>
      </c>
      <c r="AP158" s="69">
        <f t="shared" si="53"/>
        <v>13.2506462069382</v>
      </c>
      <c r="AQ158" s="69"/>
      <c r="AR158" s="69">
        <f t="shared" si="54"/>
        <v>1.0810114588576671</v>
      </c>
      <c r="AS158" s="69">
        <f t="shared" si="55"/>
        <v>0.69230769230769229</v>
      </c>
      <c r="AT158" s="69">
        <f t="shared" si="56"/>
        <v>0.95238095238095233</v>
      </c>
      <c r="AU158" s="69">
        <f t="shared" si="57"/>
        <v>0.92909437646256021</v>
      </c>
    </row>
    <row r="159" spans="1:47">
      <c r="A159" s="269">
        <v>170</v>
      </c>
      <c r="B159" s="270">
        <v>157</v>
      </c>
      <c r="C159" s="270"/>
      <c r="D159" s="270">
        <v>3087</v>
      </c>
      <c r="E159" s="304" t="s">
        <v>531</v>
      </c>
      <c r="F159" s="304" t="s">
        <v>378</v>
      </c>
      <c r="G159" s="270">
        <v>1991</v>
      </c>
      <c r="H159" s="304" t="s">
        <v>3431</v>
      </c>
      <c r="I159" s="304"/>
      <c r="J159" s="270">
        <v>20</v>
      </c>
      <c r="K159" s="270">
        <v>9</v>
      </c>
      <c r="L159" s="270">
        <v>20</v>
      </c>
      <c r="M159" s="305">
        <v>0.39094907407407403</v>
      </c>
      <c r="N159" s="270">
        <v>0</v>
      </c>
      <c r="O159" s="306">
        <v>0.35416666666666669</v>
      </c>
      <c r="P159" s="306"/>
      <c r="Q159" s="306">
        <v>0.72638888888888886</v>
      </c>
      <c r="R159" s="306">
        <v>0.58680555555555558</v>
      </c>
      <c r="S159" s="306">
        <v>0.61875000000000002</v>
      </c>
      <c r="T159" s="306"/>
      <c r="U159" s="306"/>
      <c r="V159" s="306"/>
      <c r="W159" s="306">
        <v>0.65902777777777777</v>
      </c>
      <c r="X159" s="306">
        <v>0.47638888888888892</v>
      </c>
      <c r="Y159" s="306"/>
      <c r="Z159" s="306"/>
      <c r="AA159" s="306"/>
      <c r="AB159" s="306"/>
      <c r="AC159" s="306">
        <v>0.68680555555555556</v>
      </c>
      <c r="AD159" s="306">
        <v>0.44097222222222227</v>
      </c>
      <c r="AE159" s="306">
        <v>0.52361111111111114</v>
      </c>
      <c r="AF159" s="306">
        <v>0.74444444444444446</v>
      </c>
      <c r="AG159" s="307">
        <v>0.74444444444444446</v>
      </c>
      <c r="AH159" s="308"/>
      <c r="AJ159" s="69">
        <f>VLOOKUP(AK159,id!$A:$C,3,0)</f>
        <v>497</v>
      </c>
      <c r="AK159" s="69" t="str">
        <f t="shared" si="48"/>
        <v>MaciejewskiMariusz1991</v>
      </c>
      <c r="AL159" s="69" t="str">
        <f t="shared" si="49"/>
        <v>Maciejewski</v>
      </c>
      <c r="AM159" s="69" t="str">
        <f t="shared" si="50"/>
        <v>Mariusz</v>
      </c>
      <c r="AN159" s="69">
        <f t="shared" si="51"/>
        <v>0</v>
      </c>
      <c r="AO159" s="69">
        <f t="shared" si="52"/>
        <v>1991</v>
      </c>
      <c r="AP159" s="69">
        <f t="shared" si="53"/>
        <v>13.248684775502513</v>
      </c>
      <c r="AQ159" s="69"/>
      <c r="AR159" s="69">
        <f t="shared" si="54"/>
        <v>0.99985197465806164</v>
      </c>
      <c r="AS159" s="69">
        <f t="shared" si="55"/>
        <v>1</v>
      </c>
      <c r="AT159" s="69">
        <f t="shared" si="56"/>
        <v>1</v>
      </c>
      <c r="AU159" s="69">
        <f t="shared" si="57"/>
        <v>1</v>
      </c>
    </row>
    <row r="160" spans="1:47">
      <c r="A160" s="277">
        <v>171</v>
      </c>
      <c r="B160" s="278">
        <v>158</v>
      </c>
      <c r="C160" s="278"/>
      <c r="D160" s="278">
        <v>3117</v>
      </c>
      <c r="E160" s="299" t="s">
        <v>5383</v>
      </c>
      <c r="F160" s="299" t="s">
        <v>87</v>
      </c>
      <c r="G160" s="278">
        <v>1991</v>
      </c>
      <c r="H160" s="299" t="s">
        <v>3501</v>
      </c>
      <c r="I160" s="299"/>
      <c r="J160" s="278">
        <v>20</v>
      </c>
      <c r="K160" s="278">
        <v>9</v>
      </c>
      <c r="L160" s="278">
        <v>20</v>
      </c>
      <c r="M160" s="300">
        <v>0.3910763888888889</v>
      </c>
      <c r="N160" s="278">
        <v>0</v>
      </c>
      <c r="O160" s="301">
        <v>0.35416666666666669</v>
      </c>
      <c r="P160" s="301"/>
      <c r="Q160" s="301">
        <v>0.72638888888888886</v>
      </c>
      <c r="R160" s="301">
        <v>0.58680555555555558</v>
      </c>
      <c r="S160" s="301">
        <v>0.61875000000000002</v>
      </c>
      <c r="T160" s="301"/>
      <c r="U160" s="301"/>
      <c r="V160" s="301"/>
      <c r="W160" s="301">
        <v>0.65902777777777777</v>
      </c>
      <c r="X160" s="301">
        <v>0.47638888888888892</v>
      </c>
      <c r="Y160" s="301"/>
      <c r="Z160" s="301"/>
      <c r="AA160" s="301"/>
      <c r="AB160" s="301"/>
      <c r="AC160" s="301">
        <v>0.68680555555555556</v>
      </c>
      <c r="AD160" s="301">
        <v>0.44027777777777777</v>
      </c>
      <c r="AE160" s="301">
        <v>0.52430555555555558</v>
      </c>
      <c r="AF160" s="301">
        <v>0.74444444444444446</v>
      </c>
      <c r="AG160" s="302">
        <v>0.74513888888888891</v>
      </c>
      <c r="AH160" s="303"/>
      <c r="AJ160" s="69">
        <f>VLOOKUP(AK160,id!$A:$C,3,0)</f>
        <v>498</v>
      </c>
      <c r="AK160" s="69" t="str">
        <f t="shared" si="48"/>
        <v>PilipczukMateusz1991</v>
      </c>
      <c r="AL160" s="69" t="str">
        <f t="shared" si="49"/>
        <v>Pilipczuk</v>
      </c>
      <c r="AM160" s="69" t="str">
        <f t="shared" si="50"/>
        <v>Mateusz</v>
      </c>
      <c r="AN160" s="69">
        <f t="shared" si="51"/>
        <v>0</v>
      </c>
      <c r="AO160" s="69">
        <f t="shared" si="52"/>
        <v>1991</v>
      </c>
      <c r="AP160" s="69">
        <f t="shared" si="53"/>
        <v>13.244371669683145</v>
      </c>
      <c r="AQ160" s="69"/>
      <c r="AR160" s="69">
        <f t="shared" si="54"/>
        <v>0.999674450264879</v>
      </c>
      <c r="AS160" s="69">
        <f t="shared" si="55"/>
        <v>1</v>
      </c>
      <c r="AT160" s="69">
        <f t="shared" si="56"/>
        <v>1</v>
      </c>
      <c r="AU160" s="69">
        <f t="shared" si="57"/>
        <v>1</v>
      </c>
    </row>
    <row r="161" spans="1:47">
      <c r="A161" s="269">
        <v>172</v>
      </c>
      <c r="B161" s="270">
        <v>159</v>
      </c>
      <c r="C161" s="270"/>
      <c r="D161" s="270">
        <v>3137</v>
      </c>
      <c r="E161" s="304" t="s">
        <v>3861</v>
      </c>
      <c r="F161" s="304" t="s">
        <v>44</v>
      </c>
      <c r="G161" s="270">
        <v>1991</v>
      </c>
      <c r="H161" s="304" t="s">
        <v>4775</v>
      </c>
      <c r="I161" s="304"/>
      <c r="J161" s="270">
        <v>20</v>
      </c>
      <c r="K161" s="270">
        <v>9</v>
      </c>
      <c r="L161" s="270">
        <v>20</v>
      </c>
      <c r="M161" s="305">
        <v>0.39112268518518517</v>
      </c>
      <c r="N161" s="270">
        <v>0</v>
      </c>
      <c r="O161" s="306">
        <v>0.35416666666666669</v>
      </c>
      <c r="P161" s="306"/>
      <c r="Q161" s="306">
        <v>0.72638888888888886</v>
      </c>
      <c r="R161" s="306">
        <v>0.58680555555555558</v>
      </c>
      <c r="S161" s="306">
        <v>0.61875000000000002</v>
      </c>
      <c r="T161" s="306"/>
      <c r="U161" s="306"/>
      <c r="V161" s="306"/>
      <c r="W161" s="306">
        <v>0.66111111111111109</v>
      </c>
      <c r="X161" s="306">
        <v>0.47638888888888892</v>
      </c>
      <c r="Y161" s="306"/>
      <c r="Z161" s="306"/>
      <c r="AA161" s="306"/>
      <c r="AB161" s="306"/>
      <c r="AC161" s="306">
        <v>0.68680555555555556</v>
      </c>
      <c r="AD161" s="306">
        <v>0.44027777777777777</v>
      </c>
      <c r="AE161" s="306">
        <v>0.5229166666666667</v>
      </c>
      <c r="AF161" s="306">
        <v>0.74444444444444446</v>
      </c>
      <c r="AG161" s="307">
        <v>0.74513888888888891</v>
      </c>
      <c r="AH161" s="308"/>
      <c r="AJ161" s="69">
        <f>VLOOKUP(AK161,id!$A:$C,3,0)</f>
        <v>499</v>
      </c>
      <c r="AK161" s="69" t="str">
        <f t="shared" si="48"/>
        <v>SosinTomasz1991</v>
      </c>
      <c r="AL161" s="69" t="str">
        <f t="shared" si="49"/>
        <v>Sosin</v>
      </c>
      <c r="AM161" s="69" t="str">
        <f t="shared" si="50"/>
        <v>Tomasz</v>
      </c>
      <c r="AN161" s="69">
        <f t="shared" si="51"/>
        <v>0</v>
      </c>
      <c r="AO161" s="69">
        <f t="shared" si="52"/>
        <v>1991</v>
      </c>
      <c r="AP161" s="69">
        <f t="shared" si="53"/>
        <v>13.242803963747635</v>
      </c>
      <c r="AQ161" s="69"/>
      <c r="AR161" s="69">
        <f t="shared" si="54"/>
        <v>0.99988163229071114</v>
      </c>
      <c r="AS161" s="69">
        <f t="shared" si="55"/>
        <v>1</v>
      </c>
      <c r="AT161" s="69">
        <f t="shared" si="56"/>
        <v>1</v>
      </c>
      <c r="AU161" s="69">
        <f t="shared" si="57"/>
        <v>1</v>
      </c>
    </row>
    <row r="162" spans="1:47">
      <c r="A162" s="277">
        <v>173</v>
      </c>
      <c r="B162" s="278">
        <v>160</v>
      </c>
      <c r="C162" s="278"/>
      <c r="D162" s="278">
        <v>3076</v>
      </c>
      <c r="E162" s="299" t="s">
        <v>1439</v>
      </c>
      <c r="F162" s="299" t="s">
        <v>41</v>
      </c>
      <c r="G162" s="278">
        <v>1978</v>
      </c>
      <c r="H162" s="299" t="s">
        <v>3492</v>
      </c>
      <c r="I162" s="299"/>
      <c r="J162" s="278">
        <v>17</v>
      </c>
      <c r="K162" s="278">
        <v>8</v>
      </c>
      <c r="L162" s="278">
        <v>17</v>
      </c>
      <c r="M162" s="300">
        <v>0.35741898148148149</v>
      </c>
      <c r="N162" s="278">
        <v>0</v>
      </c>
      <c r="O162" s="301">
        <v>0.35416666666666669</v>
      </c>
      <c r="P162" s="301">
        <v>0.59097222222222223</v>
      </c>
      <c r="Q162" s="301">
        <v>0.37222222222222223</v>
      </c>
      <c r="R162" s="301"/>
      <c r="S162" s="301"/>
      <c r="T162" s="301"/>
      <c r="U162" s="301">
        <v>0.62361111111111112</v>
      </c>
      <c r="V162" s="301">
        <v>0.68819444444444444</v>
      </c>
      <c r="W162" s="301"/>
      <c r="X162" s="301"/>
      <c r="Y162" s="301"/>
      <c r="Z162" s="301"/>
      <c r="AA162" s="301">
        <v>0.40347222222222223</v>
      </c>
      <c r="AB162" s="301">
        <v>0.66111111111111109</v>
      </c>
      <c r="AC162" s="301">
        <v>0.47916666666666669</v>
      </c>
      <c r="AD162" s="301"/>
      <c r="AE162" s="301"/>
      <c r="AF162" s="301">
        <v>0.71111111111111114</v>
      </c>
      <c r="AG162" s="302">
        <v>0.71111111111111114</v>
      </c>
      <c r="AH162" s="303"/>
      <c r="AJ162" s="69">
        <f>VLOOKUP(AK162,id!$A:$C,3,0)</f>
        <v>500</v>
      </c>
      <c r="AK162" s="69" t="str">
        <f t="shared" si="48"/>
        <v>KwarcianyRafał1978</v>
      </c>
      <c r="AL162" s="69" t="str">
        <f t="shared" si="49"/>
        <v>Kwarciany</v>
      </c>
      <c r="AM162" s="69" t="str">
        <f t="shared" si="50"/>
        <v>Rafał</v>
      </c>
      <c r="AN162" s="69">
        <f t="shared" si="51"/>
        <v>0</v>
      </c>
      <c r="AO162" s="69">
        <f t="shared" si="52"/>
        <v>1978</v>
      </c>
      <c r="AP162" s="69">
        <f t="shared" si="53"/>
        <v>11.256383369185489</v>
      </c>
      <c r="AQ162" s="69"/>
      <c r="AR162" s="69">
        <f t="shared" si="54"/>
        <v>1.0942974644603478</v>
      </c>
      <c r="AS162" s="69">
        <f t="shared" si="55"/>
        <v>0.88888888888888884</v>
      </c>
      <c r="AT162" s="69">
        <f t="shared" si="56"/>
        <v>0.85</v>
      </c>
      <c r="AU162" s="69">
        <f t="shared" si="57"/>
        <v>0.97671868386117389</v>
      </c>
    </row>
    <row r="163" spans="1:47">
      <c r="A163" s="269">
        <v>174</v>
      </c>
      <c r="B163" s="270">
        <v>161</v>
      </c>
      <c r="C163" s="270"/>
      <c r="D163" s="270">
        <v>3116</v>
      </c>
      <c r="E163" s="304" t="s">
        <v>3536</v>
      </c>
      <c r="F163" s="304" t="s">
        <v>41</v>
      </c>
      <c r="G163" s="270">
        <v>1971</v>
      </c>
      <c r="H163" s="304" t="s">
        <v>4458</v>
      </c>
      <c r="I163" s="304" t="s">
        <v>3537</v>
      </c>
      <c r="J163" s="270">
        <v>16</v>
      </c>
      <c r="K163" s="270">
        <v>13</v>
      </c>
      <c r="L163" s="270">
        <v>31</v>
      </c>
      <c r="M163" s="305">
        <v>0.42649305555555556</v>
      </c>
      <c r="N163" s="270">
        <v>15</v>
      </c>
      <c r="O163" s="306">
        <v>0.35416666666666669</v>
      </c>
      <c r="P163" s="306">
        <v>0.66527777777777775</v>
      </c>
      <c r="Q163" s="306"/>
      <c r="R163" s="306">
        <v>0.62083333333333335</v>
      </c>
      <c r="S163" s="306">
        <v>0.64513888888888882</v>
      </c>
      <c r="T163" s="306">
        <v>0.53263888888888888</v>
      </c>
      <c r="U163" s="306">
        <v>0.69027777777777777</v>
      </c>
      <c r="V163" s="306"/>
      <c r="W163" s="306">
        <v>0.46527777777777773</v>
      </c>
      <c r="X163" s="306">
        <v>0.50972222222222219</v>
      </c>
      <c r="Y163" s="306"/>
      <c r="Z163" s="306">
        <v>0.44722222222222219</v>
      </c>
      <c r="AA163" s="306"/>
      <c r="AB163" s="306">
        <v>0.72222222222222221</v>
      </c>
      <c r="AC163" s="306">
        <v>0.43402777777777773</v>
      </c>
      <c r="AD163" s="306">
        <v>0.48680555555555555</v>
      </c>
      <c r="AE163" s="306">
        <v>0.57291666666666663</v>
      </c>
      <c r="AF163" s="306">
        <v>0.77986111111111101</v>
      </c>
      <c r="AG163" s="307">
        <v>0.78055555555555556</v>
      </c>
      <c r="AH163" s="308"/>
      <c r="AJ163" s="69">
        <f>VLOOKUP(AK163,id!$A:$C,3,0)</f>
        <v>501</v>
      </c>
      <c r="AK163" s="69" t="str">
        <f t="shared" si="48"/>
        <v>PadzikRafał1971</v>
      </c>
      <c r="AL163" s="69" t="str">
        <f t="shared" si="49"/>
        <v>Padzik</v>
      </c>
      <c r="AM163" s="69" t="str">
        <f t="shared" si="50"/>
        <v>Rafał</v>
      </c>
      <c r="AN163" s="69" t="str">
        <f t="shared" si="51"/>
        <v>TAG!</v>
      </c>
      <c r="AO163" s="69">
        <f t="shared" si="52"/>
        <v>1971</v>
      </c>
      <c r="AP163" s="69">
        <f t="shared" si="53"/>
        <v>10.594243170998107</v>
      </c>
      <c r="AQ163" s="69"/>
      <c r="AR163" s="69">
        <f t="shared" si="54"/>
        <v>0.83804173790333525</v>
      </c>
      <c r="AS163" s="69">
        <f t="shared" si="55"/>
        <v>1.625</v>
      </c>
      <c r="AT163" s="69">
        <f t="shared" si="56"/>
        <v>0.94117647058823528</v>
      </c>
      <c r="AU163" s="69">
        <f t="shared" si="57"/>
        <v>1.1019722877214801</v>
      </c>
    </row>
    <row r="164" spans="1:47">
      <c r="A164" s="277">
        <v>175</v>
      </c>
      <c r="B164" s="278">
        <v>162</v>
      </c>
      <c r="C164" s="278"/>
      <c r="D164" s="278">
        <v>3042</v>
      </c>
      <c r="E164" s="299" t="s">
        <v>1174</v>
      </c>
      <c r="F164" s="299" t="s">
        <v>15</v>
      </c>
      <c r="G164" s="278">
        <v>1971</v>
      </c>
      <c r="H164" s="299" t="s">
        <v>3398</v>
      </c>
      <c r="I164" s="299"/>
      <c r="J164" s="278">
        <v>13</v>
      </c>
      <c r="K164" s="278">
        <v>6</v>
      </c>
      <c r="L164" s="278">
        <v>13</v>
      </c>
      <c r="M164" s="300">
        <v>0.1303125</v>
      </c>
      <c r="N164" s="278">
        <v>0</v>
      </c>
      <c r="O164" s="301">
        <v>0.35416666666666669</v>
      </c>
      <c r="P164" s="301">
        <v>0.41180555555555554</v>
      </c>
      <c r="Q164" s="301">
        <v>0.36319444444444443</v>
      </c>
      <c r="R164" s="301"/>
      <c r="S164" s="301"/>
      <c r="T164" s="301"/>
      <c r="U164" s="301">
        <v>0.42430555555555555</v>
      </c>
      <c r="V164" s="301">
        <v>0.3756944444444445</v>
      </c>
      <c r="W164" s="301"/>
      <c r="X164" s="301"/>
      <c r="Y164" s="301">
        <v>0.40416666666666662</v>
      </c>
      <c r="Z164" s="301"/>
      <c r="AA164" s="301"/>
      <c r="AB164" s="301">
        <v>0.39305555555555555</v>
      </c>
      <c r="AC164" s="301"/>
      <c r="AD164" s="301"/>
      <c r="AE164" s="301"/>
      <c r="AF164" s="301"/>
      <c r="AG164" s="302">
        <v>0.48402777777777778</v>
      </c>
      <c r="AH164" s="303"/>
      <c r="AJ164" s="69">
        <f>VLOOKUP(AK164,id!$A:$C,3,0)</f>
        <v>502</v>
      </c>
      <c r="AK164" s="69" t="str">
        <f t="shared" si="48"/>
        <v>JakubikPiotr1971</v>
      </c>
      <c r="AL164" s="69" t="str">
        <f t="shared" si="49"/>
        <v>Jakubik</v>
      </c>
      <c r="AM164" s="69" t="str">
        <f t="shared" si="50"/>
        <v>Piotr</v>
      </c>
      <c r="AN164" s="69">
        <f t="shared" si="51"/>
        <v>0</v>
      </c>
      <c r="AO164" s="69">
        <f t="shared" si="52"/>
        <v>1971</v>
      </c>
      <c r="AP164" s="69">
        <f t="shared" si="53"/>
        <v>8.6078225764359626</v>
      </c>
      <c r="AQ164" s="69"/>
      <c r="AR164" s="69">
        <f t="shared" si="54"/>
        <v>3.2728483879563015</v>
      </c>
      <c r="AS164" s="69">
        <f t="shared" si="55"/>
        <v>0.46153846153846156</v>
      </c>
      <c r="AT164" s="69">
        <f t="shared" si="56"/>
        <v>0.8125</v>
      </c>
      <c r="AU164" s="69">
        <f t="shared" si="57"/>
        <v>0.85672527504930962</v>
      </c>
    </row>
    <row r="165" spans="1:47">
      <c r="A165" s="269">
        <v>176</v>
      </c>
      <c r="B165" s="270">
        <v>163</v>
      </c>
      <c r="C165" s="270"/>
      <c r="D165" s="270">
        <v>3124</v>
      </c>
      <c r="E165" s="304" t="s">
        <v>475</v>
      </c>
      <c r="F165" s="304" t="s">
        <v>500</v>
      </c>
      <c r="G165" s="270">
        <v>1972</v>
      </c>
      <c r="H165" s="304" t="s">
        <v>5384</v>
      </c>
      <c r="I165" s="304" t="s">
        <v>499</v>
      </c>
      <c r="J165" s="270">
        <v>-2</v>
      </c>
      <c r="K165" s="270">
        <v>12</v>
      </c>
      <c r="L165" s="270">
        <v>29</v>
      </c>
      <c r="M165" s="305">
        <v>0.43815972222222221</v>
      </c>
      <c r="N165" s="270">
        <v>31</v>
      </c>
      <c r="O165" s="306">
        <v>0.35416666666666669</v>
      </c>
      <c r="P165" s="306">
        <v>0.47430555555555554</v>
      </c>
      <c r="Q165" s="306">
        <v>0.75416666666666676</v>
      </c>
      <c r="R165" s="306"/>
      <c r="S165" s="306">
        <v>0.50138888888888888</v>
      </c>
      <c r="T165" s="306"/>
      <c r="U165" s="306"/>
      <c r="V165" s="306"/>
      <c r="W165" s="306">
        <v>0.44027777777777777</v>
      </c>
      <c r="X165" s="306">
        <v>0.60972222222222217</v>
      </c>
      <c r="Y165" s="306">
        <v>0.6743055555555556</v>
      </c>
      <c r="Z165" s="306">
        <v>0.46111111111111108</v>
      </c>
      <c r="AA165" s="306">
        <v>0.37013888888888885</v>
      </c>
      <c r="AB165" s="306">
        <v>0.71666666666666667</v>
      </c>
      <c r="AC165" s="306"/>
      <c r="AD165" s="306">
        <v>0.62916666666666665</v>
      </c>
      <c r="AE165" s="306">
        <v>0.56736111111111109</v>
      </c>
      <c r="AF165" s="306">
        <v>0.76458333333333339</v>
      </c>
      <c r="AG165" s="307">
        <v>0.79166666666666663</v>
      </c>
      <c r="AH165" s="308"/>
      <c r="AJ165" s="69">
        <f>VLOOKUP(AK165,id!$A:$C,3,0)</f>
        <v>503</v>
      </c>
      <c r="AK165" s="69" t="str">
        <f t="shared" si="48"/>
        <v>ReszkaWitek1972</v>
      </c>
      <c r="AL165" s="69" t="str">
        <f t="shared" si="49"/>
        <v>Reszka</v>
      </c>
      <c r="AM165" s="69" t="str">
        <f t="shared" si="50"/>
        <v>Witek</v>
      </c>
      <c r="AN165" s="69" t="str">
        <f t="shared" si="51"/>
        <v>IronTeam3City</v>
      </c>
      <c r="AO165" s="69">
        <f t="shared" si="52"/>
        <v>1972</v>
      </c>
      <c r="AP165" s="69">
        <v>0</v>
      </c>
      <c r="AQ165" s="69"/>
      <c r="AR165" s="69">
        <f t="shared" si="54"/>
        <v>0.29740866946667721</v>
      </c>
      <c r="AS165" s="69">
        <f t="shared" si="55"/>
        <v>2</v>
      </c>
      <c r="AT165" s="69">
        <f t="shared" si="56"/>
        <v>-0.15384615384615385</v>
      </c>
      <c r="AU165" s="69">
        <f t="shared" si="57"/>
        <v>1.1486983549970351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7"/>
  <sheetViews>
    <sheetView topLeftCell="F1" zoomScaleNormal="100" workbookViewId="0">
      <selection activeCell="H3" sqref="H3:H7"/>
    </sheetView>
  </sheetViews>
  <sheetFormatPr defaultColWidth="11.5703125" defaultRowHeight="12.75"/>
  <cols>
    <col min="1" max="1" width="11.5703125" style="19"/>
    <col min="2" max="2" width="4.5703125" style="19" bestFit="1" customWidth="1"/>
    <col min="3" max="3" width="11.85546875" style="19" bestFit="1" customWidth="1"/>
    <col min="4" max="4" width="9.85546875" style="19" bestFit="1" customWidth="1"/>
    <col min="5" max="5" width="3.7109375" style="19" bestFit="1" customWidth="1"/>
    <col min="6" max="6" width="4.42578125" style="19" bestFit="1" customWidth="1"/>
    <col min="7" max="7" width="15.5703125" style="19" bestFit="1" customWidth="1"/>
    <col min="8" max="11" width="11.5703125" style="19"/>
    <col min="12" max="68" width="0" style="19" hidden="1" customWidth="1"/>
    <col min="69" max="16384" width="11.5703125" style="19"/>
  </cols>
  <sheetData>
    <row r="1" spans="1:81" ht="15" customHeight="1">
      <c r="A1" s="317" t="s">
        <v>5419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</row>
    <row r="2" spans="1:81" ht="15">
      <c r="A2" s="316" t="s">
        <v>5418</v>
      </c>
      <c r="B2" s="316" t="s">
        <v>3385</v>
      </c>
      <c r="C2" s="316" t="s">
        <v>156</v>
      </c>
      <c r="D2" s="316" t="s">
        <v>157</v>
      </c>
      <c r="E2" s="316" t="s">
        <v>3384</v>
      </c>
      <c r="F2" s="316" t="s">
        <v>3383</v>
      </c>
      <c r="G2" s="316" t="s">
        <v>3382</v>
      </c>
      <c r="H2" s="316" t="s">
        <v>3381</v>
      </c>
      <c r="I2" s="316" t="s">
        <v>3380</v>
      </c>
      <c r="J2" s="316" t="s">
        <v>3379</v>
      </c>
      <c r="K2" s="316" t="s">
        <v>3378</v>
      </c>
      <c r="L2" s="316" t="s">
        <v>3357</v>
      </c>
      <c r="M2" s="316" t="s">
        <v>3356</v>
      </c>
      <c r="N2" s="316" t="s">
        <v>3355</v>
      </c>
      <c r="O2" s="316" t="s">
        <v>3354</v>
      </c>
      <c r="P2" s="316" t="s">
        <v>5052</v>
      </c>
      <c r="Q2" s="316" t="s">
        <v>5417</v>
      </c>
      <c r="R2" s="316" t="s">
        <v>5053</v>
      </c>
      <c r="S2" s="316" t="s">
        <v>5054</v>
      </c>
      <c r="T2" s="316" t="s">
        <v>5055</v>
      </c>
      <c r="U2" s="316" t="s">
        <v>5416</v>
      </c>
      <c r="V2" s="316" t="s">
        <v>5415</v>
      </c>
      <c r="W2" s="316" t="s">
        <v>5414</v>
      </c>
      <c r="X2" s="316" t="s">
        <v>5413</v>
      </c>
      <c r="Y2" s="316" t="s">
        <v>5412</v>
      </c>
      <c r="Z2" s="316" t="s">
        <v>4676</v>
      </c>
      <c r="AA2" s="316" t="s">
        <v>4677</v>
      </c>
      <c r="AB2" s="316" t="s">
        <v>5411</v>
      </c>
      <c r="AC2" s="316" t="s">
        <v>5056</v>
      </c>
      <c r="AD2" s="316" t="s">
        <v>5057</v>
      </c>
      <c r="AE2" s="316" t="s">
        <v>5058</v>
      </c>
      <c r="AF2" s="316" t="s">
        <v>5410</v>
      </c>
      <c r="AG2" s="316" t="s">
        <v>5409</v>
      </c>
      <c r="AH2" s="316" t="s">
        <v>5408</v>
      </c>
      <c r="AI2" s="316" t="s">
        <v>5407</v>
      </c>
      <c r="AJ2" s="316" t="s">
        <v>4678</v>
      </c>
      <c r="AK2" s="316" t="s">
        <v>4679</v>
      </c>
      <c r="AL2" s="316" t="s">
        <v>4680</v>
      </c>
      <c r="AM2" s="316" t="s">
        <v>5406</v>
      </c>
      <c r="AN2" s="316" t="s">
        <v>4681</v>
      </c>
      <c r="AO2" s="316" t="s">
        <v>5405</v>
      </c>
      <c r="AP2" s="316" t="s">
        <v>5404</v>
      </c>
      <c r="AQ2" s="316" t="s">
        <v>5403</v>
      </c>
      <c r="AR2" s="316" t="s">
        <v>5402</v>
      </c>
      <c r="AS2" s="316" t="s">
        <v>5401</v>
      </c>
      <c r="AT2" s="316" t="s">
        <v>4682</v>
      </c>
      <c r="AU2" s="316" t="s">
        <v>5059</v>
      </c>
      <c r="AV2" s="316" t="s">
        <v>5060</v>
      </c>
      <c r="AW2" s="316" t="s">
        <v>5061</v>
      </c>
      <c r="AX2" s="316" t="s">
        <v>5400</v>
      </c>
      <c r="AY2" s="316" t="s">
        <v>5399</v>
      </c>
      <c r="AZ2" s="316" t="s">
        <v>5398</v>
      </c>
      <c r="BA2" s="316" t="s">
        <v>5397</v>
      </c>
      <c r="BB2" s="316" t="s">
        <v>5396</v>
      </c>
      <c r="BC2" s="316" t="s">
        <v>5062</v>
      </c>
      <c r="BD2" s="316" t="s">
        <v>5063</v>
      </c>
      <c r="BE2" s="316" t="s">
        <v>5064</v>
      </c>
      <c r="BF2" s="316" t="s">
        <v>5395</v>
      </c>
      <c r="BG2" s="316" t="s">
        <v>5394</v>
      </c>
      <c r="BH2" s="316" t="s">
        <v>5393</v>
      </c>
      <c r="BI2" s="316" t="s">
        <v>5392</v>
      </c>
      <c r="BJ2" s="316" t="s">
        <v>5065</v>
      </c>
      <c r="BK2" s="316" t="s">
        <v>5391</v>
      </c>
      <c r="BL2" s="316" t="s">
        <v>5390</v>
      </c>
      <c r="BM2" s="316" t="s">
        <v>5389</v>
      </c>
      <c r="BN2" s="316" t="s">
        <v>5066</v>
      </c>
      <c r="BO2" s="316" t="s">
        <v>5067</v>
      </c>
      <c r="BP2" s="316" t="s">
        <v>3353</v>
      </c>
      <c r="BR2" s="69" t="s">
        <v>67</v>
      </c>
      <c r="BS2" s="69" t="s">
        <v>68</v>
      </c>
      <c r="BT2" s="69" t="s">
        <v>95</v>
      </c>
      <c r="BU2" s="69" t="s">
        <v>96</v>
      </c>
      <c r="BV2" s="69" t="s">
        <v>71</v>
      </c>
      <c r="BW2" s="69" t="s">
        <v>69</v>
      </c>
      <c r="BX2" s="69" t="s">
        <v>40</v>
      </c>
      <c r="BY2" s="69"/>
      <c r="BZ2" s="69" t="s">
        <v>37</v>
      </c>
      <c r="CA2" s="69" t="s">
        <v>38</v>
      </c>
      <c r="CB2" s="69" t="s">
        <v>31</v>
      </c>
      <c r="CC2" s="69" t="s">
        <v>39</v>
      </c>
    </row>
    <row r="3" spans="1:81" ht="15">
      <c r="A3" s="316">
        <v>9</v>
      </c>
      <c r="B3" s="313" t="s">
        <v>5428</v>
      </c>
      <c r="C3" s="313" t="s">
        <v>226</v>
      </c>
      <c r="D3" s="313" t="s">
        <v>329</v>
      </c>
      <c r="E3" s="315" t="s">
        <v>0</v>
      </c>
      <c r="F3" s="313">
        <v>1975</v>
      </c>
      <c r="G3" s="314">
        <v>44492.340277777803</v>
      </c>
      <c r="H3" s="313">
        <v>894</v>
      </c>
      <c r="I3" s="313">
        <v>0</v>
      </c>
      <c r="J3" s="313">
        <f t="shared" ref="J3:J7" si="0">COUNT(L3:BO3)</f>
        <v>35</v>
      </c>
      <c r="K3" s="312">
        <v>2030</v>
      </c>
      <c r="L3" s="310"/>
      <c r="M3" s="310"/>
      <c r="N3" s="310"/>
      <c r="O3" s="310"/>
      <c r="P3" s="310"/>
      <c r="Q3" s="310"/>
      <c r="R3" s="311">
        <v>0.41666666666666702</v>
      </c>
      <c r="S3" s="310"/>
      <c r="T3" s="310"/>
      <c r="U3" s="311">
        <v>0.74375000000000002</v>
      </c>
      <c r="V3" s="310"/>
      <c r="W3" s="310"/>
      <c r="X3" s="310"/>
      <c r="Y3" s="311">
        <v>0.81458333333333299</v>
      </c>
      <c r="Z3" s="311">
        <v>0.75694444444444398</v>
      </c>
      <c r="AA3" s="310"/>
      <c r="AB3" s="310"/>
      <c r="AC3" s="311">
        <v>0.35486111111111102</v>
      </c>
      <c r="AD3" s="311">
        <v>0.47847222222222202</v>
      </c>
      <c r="AE3" s="311">
        <v>0.70486111111111105</v>
      </c>
      <c r="AF3" s="310"/>
      <c r="AG3" s="310"/>
      <c r="AH3" s="311">
        <v>0.38055555555555598</v>
      </c>
      <c r="AI3" s="310"/>
      <c r="AJ3" s="311">
        <v>0.45555555555555599</v>
      </c>
      <c r="AK3" s="311">
        <v>0.36944444444444402</v>
      </c>
      <c r="AL3" s="311">
        <v>0.73402777777777795</v>
      </c>
      <c r="AM3" s="310"/>
      <c r="AN3" s="311">
        <v>0.55833333333333302</v>
      </c>
      <c r="AO3" s="311">
        <v>0.63472222222222197</v>
      </c>
      <c r="AP3" s="311">
        <v>0.82708333333333295</v>
      </c>
      <c r="AQ3" s="311">
        <v>0.92708333333333304</v>
      </c>
      <c r="AR3" s="310"/>
      <c r="AS3" s="311">
        <v>0.8</v>
      </c>
      <c r="AT3" s="310"/>
      <c r="AU3" s="311">
        <v>0.843055555555556</v>
      </c>
      <c r="AV3" s="311">
        <v>0.44374999999999998</v>
      </c>
      <c r="AW3" s="311">
        <v>0.65486111111111101</v>
      </c>
      <c r="AX3" s="311">
        <v>0.52013888888888904</v>
      </c>
      <c r="AY3" s="311">
        <v>0.91180555555555598</v>
      </c>
      <c r="AZ3" s="311">
        <v>0.40902777777777799</v>
      </c>
      <c r="BA3" s="311">
        <v>0.39791666666666697</v>
      </c>
      <c r="BB3" s="311">
        <v>0.71666666666666701</v>
      </c>
      <c r="BC3" s="311">
        <v>0.85902777777777795</v>
      </c>
      <c r="BD3" s="310"/>
      <c r="BE3" s="311">
        <v>0.69236111111111098</v>
      </c>
      <c r="BF3" s="311">
        <v>0.53958333333333297</v>
      </c>
      <c r="BG3" s="311">
        <v>0.61666666666666703</v>
      </c>
      <c r="BH3" s="311">
        <v>0.76388888888888895</v>
      </c>
      <c r="BI3" s="311">
        <v>0.56805555555555598</v>
      </c>
      <c r="BJ3" s="310"/>
      <c r="BK3" s="311">
        <v>0.60486111111111096</v>
      </c>
      <c r="BL3" s="311">
        <v>0.42708333333333298</v>
      </c>
      <c r="BM3" s="311">
        <v>0.468055555555556</v>
      </c>
      <c r="BN3" s="311">
        <v>0.48819444444444399</v>
      </c>
      <c r="BO3" s="311">
        <v>0.88333333333333297</v>
      </c>
      <c r="BP3" s="311">
        <v>0.96041666666666703</v>
      </c>
      <c r="BR3" s="69">
        <f>VLOOKUP(BS3,id!$A:$C,3,0)</f>
        <v>96</v>
      </c>
      <c r="BS3" s="69" t="str">
        <f t="shared" ref="BS3:BS7" si="1">BT3&amp;BU3&amp;BW3</f>
        <v>AdamczykEwa1975</v>
      </c>
      <c r="BT3" s="69" t="str">
        <f t="shared" ref="BT3:BT7" si="2">C3</f>
        <v>Adamczyk</v>
      </c>
      <c r="BU3" s="69" t="str">
        <f t="shared" ref="BU3:BU7" si="3">D3</f>
        <v>Ewa</v>
      </c>
      <c r="BV3" s="69"/>
      <c r="BW3" s="69">
        <f t="shared" ref="BW3:BW7" si="4">F3</f>
        <v>1975</v>
      </c>
      <c r="BX3" s="69">
        <v>100</v>
      </c>
      <c r="BY3" s="69"/>
      <c r="BZ3" s="69"/>
      <c r="CA3" s="69"/>
      <c r="CB3" s="69"/>
      <c r="CC3" s="69"/>
    </row>
    <row r="4" spans="1:81" ht="15">
      <c r="A4" s="316">
        <v>14</v>
      </c>
      <c r="B4" s="313" t="s">
        <v>5434</v>
      </c>
      <c r="C4" s="313" t="s">
        <v>3818</v>
      </c>
      <c r="D4" s="313" t="s">
        <v>1574</v>
      </c>
      <c r="E4" s="315" t="s">
        <v>0</v>
      </c>
      <c r="F4" s="313">
        <v>1978</v>
      </c>
      <c r="G4" s="314">
        <v>44492.340277777803</v>
      </c>
      <c r="H4" s="313">
        <v>905</v>
      </c>
      <c r="I4" s="313">
        <v>5</v>
      </c>
      <c r="J4" s="313">
        <f t="shared" si="0"/>
        <v>39</v>
      </c>
      <c r="K4" s="312">
        <v>1955</v>
      </c>
      <c r="L4" s="311">
        <v>0.56666666666666698</v>
      </c>
      <c r="M4" s="310"/>
      <c r="N4" s="311">
        <v>0.36666666666666697</v>
      </c>
      <c r="O4" s="310"/>
      <c r="P4" s="311">
        <v>0.483333333333333</v>
      </c>
      <c r="Q4" s="311">
        <v>0.35694444444444401</v>
      </c>
      <c r="R4" s="310"/>
      <c r="S4" s="310"/>
      <c r="T4" s="311">
        <v>0.625</v>
      </c>
      <c r="U4" s="310"/>
      <c r="V4" s="311">
        <v>0.37777777777777799</v>
      </c>
      <c r="W4" s="311">
        <v>0.60277777777777797</v>
      </c>
      <c r="X4" s="311">
        <v>0.5</v>
      </c>
      <c r="Y4" s="311">
        <v>0.69305555555555598</v>
      </c>
      <c r="Z4" s="311">
        <v>0.58333333333333304</v>
      </c>
      <c r="AA4" s="311">
        <v>0.420833333333333</v>
      </c>
      <c r="AB4" s="311">
        <v>0.44652777777777802</v>
      </c>
      <c r="AC4" s="311">
        <v>0.95763888888888904</v>
      </c>
      <c r="AD4" s="310"/>
      <c r="AE4" s="311">
        <v>0.75763888888888897</v>
      </c>
      <c r="AF4" s="311">
        <v>0.49097222222222198</v>
      </c>
      <c r="AG4" s="311">
        <v>0.53819444444444398</v>
      </c>
      <c r="AH4" s="311">
        <v>0.93958333333333299</v>
      </c>
      <c r="AI4" s="311">
        <v>0.57499999999999996</v>
      </c>
      <c r="AJ4" s="310"/>
      <c r="AK4" s="311">
        <v>0.94722222222222197</v>
      </c>
      <c r="AL4" s="310"/>
      <c r="AM4" s="311">
        <v>0.47361111111111098</v>
      </c>
      <c r="AN4" s="310"/>
      <c r="AO4" s="311">
        <v>0.83472222222222203</v>
      </c>
      <c r="AP4" s="311">
        <v>0.68402777777777801</v>
      </c>
      <c r="AQ4" s="311">
        <v>0.55208333333333304</v>
      </c>
      <c r="AR4" s="311">
        <v>0.40069444444444402</v>
      </c>
      <c r="AS4" s="311">
        <v>0.71250000000000002</v>
      </c>
      <c r="AT4" s="311">
        <v>0.52708333333333302</v>
      </c>
      <c r="AU4" s="311">
        <v>0.66805555555555496</v>
      </c>
      <c r="AV4" s="310"/>
      <c r="AW4" s="311">
        <v>0.79722222222222205</v>
      </c>
      <c r="AX4" s="310"/>
      <c r="AY4" s="311">
        <v>0.61250000000000004</v>
      </c>
      <c r="AZ4" s="310"/>
      <c r="BA4" s="310"/>
      <c r="BB4" s="311">
        <v>0.73888888888888904</v>
      </c>
      <c r="BC4" s="311">
        <v>0.65486111111111101</v>
      </c>
      <c r="BD4" s="311">
        <v>0.43611111111111101</v>
      </c>
      <c r="BE4" s="311">
        <v>0.77083333333333304</v>
      </c>
      <c r="BF4" s="310"/>
      <c r="BG4" s="311">
        <v>0.85833333333333295</v>
      </c>
      <c r="BH4" s="311">
        <v>0.58888888888888902</v>
      </c>
      <c r="BI4" s="311">
        <v>0.91458333333333297</v>
      </c>
      <c r="BJ4" s="311">
        <v>0.45694444444444399</v>
      </c>
      <c r="BK4" s="311">
        <v>0.88958333333333295</v>
      </c>
      <c r="BL4" s="310"/>
      <c r="BM4" s="310"/>
      <c r="BN4" s="310"/>
      <c r="BO4" s="311">
        <v>0.63611111111111096</v>
      </c>
      <c r="BP4" s="311">
        <v>0.968055555555556</v>
      </c>
      <c r="BR4" s="69">
        <f>VLOOKUP(BS4,id!$A:$C,3,0)</f>
        <v>207</v>
      </c>
      <c r="BS4" s="69" t="str">
        <f t="shared" si="1"/>
        <v>JanerkaMarzka1978</v>
      </c>
      <c r="BT4" s="69" t="str">
        <f t="shared" si="2"/>
        <v>Janerka</v>
      </c>
      <c r="BU4" s="69" t="str">
        <f t="shared" si="3"/>
        <v>Marzka</v>
      </c>
      <c r="BV4" s="69"/>
      <c r="BW4" s="69">
        <f t="shared" si="4"/>
        <v>1978</v>
      </c>
      <c r="BX4" s="69">
        <f>BX3*IF(CB4&lt;1,CB4,IF(CC4&lt;1,CC4,IF(CA4&lt;1,CA4,IF(BZ4&lt;1,BZ4,1))))</f>
        <v>96.305418719211815</v>
      </c>
      <c r="BY4" s="69"/>
      <c r="BZ4" s="69">
        <f>H3/H4</f>
        <v>0.98784530386740332</v>
      </c>
      <c r="CA4" s="69">
        <f>J4/J3</f>
        <v>1.1142857142857143</v>
      </c>
      <c r="CB4" s="69">
        <f>K4/K3</f>
        <v>0.96305418719211822</v>
      </c>
      <c r="CC4" s="69">
        <v>1</v>
      </c>
    </row>
    <row r="5" spans="1:81" ht="15">
      <c r="A5" s="316">
        <v>16</v>
      </c>
      <c r="B5" s="313" t="s">
        <v>5436</v>
      </c>
      <c r="C5" s="313" t="s">
        <v>194</v>
      </c>
      <c r="D5" s="313" t="s">
        <v>195</v>
      </c>
      <c r="E5" s="315" t="s">
        <v>0</v>
      </c>
      <c r="F5" s="313">
        <v>1980</v>
      </c>
      <c r="G5" s="314">
        <v>44492.340277777803</v>
      </c>
      <c r="H5" s="313">
        <v>948</v>
      </c>
      <c r="I5" s="313">
        <v>48</v>
      </c>
      <c r="J5" s="313">
        <f t="shared" si="0"/>
        <v>37</v>
      </c>
      <c r="K5" s="312">
        <v>1902</v>
      </c>
      <c r="L5" s="311">
        <v>0.52500000000000002</v>
      </c>
      <c r="M5" s="310"/>
      <c r="N5" s="311">
        <v>0.36388888888888898</v>
      </c>
      <c r="O5" s="310"/>
      <c r="P5" s="311">
        <v>0.46666666666666701</v>
      </c>
      <c r="Q5" s="310"/>
      <c r="R5" s="310"/>
      <c r="S5" s="310"/>
      <c r="T5" s="311">
        <v>0.60416666666666696</v>
      </c>
      <c r="U5" s="310"/>
      <c r="V5" s="311">
        <v>0.38194444444444398</v>
      </c>
      <c r="W5" s="311">
        <v>0.55902777777777801</v>
      </c>
      <c r="X5" s="311">
        <v>0.48680555555555599</v>
      </c>
      <c r="Y5" s="311">
        <v>0.686805555555556</v>
      </c>
      <c r="Z5" s="311">
        <v>0.54444444444444395</v>
      </c>
      <c r="AA5" s="311">
        <v>0.405555555555556</v>
      </c>
      <c r="AB5" s="311">
        <v>0.43472222222222201</v>
      </c>
      <c r="AC5" s="310"/>
      <c r="AD5" s="310"/>
      <c r="AE5" s="311">
        <v>0.7</v>
      </c>
      <c r="AF5" s="311">
        <v>0.47708333333333303</v>
      </c>
      <c r="AG5" s="311">
        <v>0.51597222222222205</v>
      </c>
      <c r="AH5" s="310"/>
      <c r="AI5" s="311">
        <v>0.53472222222222199</v>
      </c>
      <c r="AJ5" s="310"/>
      <c r="AK5" s="310"/>
      <c r="AL5" s="310"/>
      <c r="AM5" s="311">
        <v>0.46041666666666697</v>
      </c>
      <c r="AN5" s="311">
        <v>0.85902777777777795</v>
      </c>
      <c r="AO5" s="310"/>
      <c r="AP5" s="311">
        <v>0.66249999999999998</v>
      </c>
      <c r="AQ5" s="311">
        <v>0.49375000000000002</v>
      </c>
      <c r="AR5" s="311">
        <v>0.42638888888888898</v>
      </c>
      <c r="AS5" s="311">
        <v>0.67569444444444404</v>
      </c>
      <c r="AT5" s="311">
        <v>0.50555555555555598</v>
      </c>
      <c r="AU5" s="311">
        <v>0.65</v>
      </c>
      <c r="AV5" s="311">
        <v>0.94861111111111096</v>
      </c>
      <c r="AW5" s="311">
        <v>0.73402777777777795</v>
      </c>
      <c r="AX5" s="310"/>
      <c r="AY5" s="311">
        <v>0.56736111111111098</v>
      </c>
      <c r="AZ5" s="310"/>
      <c r="BA5" s="310"/>
      <c r="BB5" s="310"/>
      <c r="BC5" s="311">
        <v>0.63541666666666696</v>
      </c>
      <c r="BD5" s="311">
        <v>0.41527777777777802</v>
      </c>
      <c r="BE5" s="311">
        <v>0.71388888888888902</v>
      </c>
      <c r="BF5" s="311">
        <v>0.89236111111111105</v>
      </c>
      <c r="BG5" s="311">
        <v>0.79166666666666696</v>
      </c>
      <c r="BH5" s="311">
        <v>0.54930555555555605</v>
      </c>
      <c r="BI5" s="311">
        <v>0.83958333333333302</v>
      </c>
      <c r="BJ5" s="311">
        <v>0.45138888888888901</v>
      </c>
      <c r="BK5" s="311">
        <v>0.81874999999999998</v>
      </c>
      <c r="BL5" s="311">
        <v>0.97430555555555598</v>
      </c>
      <c r="BM5" s="310"/>
      <c r="BN5" s="310"/>
      <c r="BO5" s="311">
        <v>0.61944444444444402</v>
      </c>
      <c r="BP5" s="311">
        <v>0.99791666666666701</v>
      </c>
      <c r="BR5" s="69">
        <f>VLOOKUP(BS5,id!$A:$C,3,0)</f>
        <v>46</v>
      </c>
      <c r="BS5" s="69" t="str">
        <f t="shared" si="1"/>
        <v>TruszkowskaKamila1980</v>
      </c>
      <c r="BT5" s="69" t="str">
        <f t="shared" si="2"/>
        <v>Truszkowska</v>
      </c>
      <c r="BU5" s="69" t="str">
        <f t="shared" si="3"/>
        <v>Kamila</v>
      </c>
      <c r="BV5" s="69"/>
      <c r="BW5" s="69">
        <f t="shared" si="4"/>
        <v>1980</v>
      </c>
      <c r="BX5" s="69">
        <f t="shared" ref="BX5:BX7" si="5">BX4*IF(CB5&lt;1,CB5,IF(CC5&lt;1,CC5,IF(CA5&lt;1,CA5,IF(BZ5&lt;1,BZ5,1))))</f>
        <v>93.694581280788171</v>
      </c>
      <c r="BY5" s="69"/>
      <c r="BZ5" s="69">
        <f t="shared" ref="BZ5:BZ7" si="6">H4/H5</f>
        <v>0.95464135021097052</v>
      </c>
      <c r="CA5" s="69">
        <f t="shared" ref="CA5:CA7" si="7">J5/J4</f>
        <v>0.94871794871794868</v>
      </c>
      <c r="CB5" s="69">
        <f t="shared" ref="CB5:CB7" si="8">K5/K4</f>
        <v>0.97289002557544757</v>
      </c>
      <c r="CC5" s="69">
        <v>1</v>
      </c>
    </row>
    <row r="6" spans="1:81" ht="15">
      <c r="A6" s="316">
        <v>22</v>
      </c>
      <c r="B6" s="313" t="s">
        <v>3388</v>
      </c>
      <c r="C6" s="313" t="s">
        <v>4167</v>
      </c>
      <c r="D6" s="313" t="s">
        <v>129</v>
      </c>
      <c r="E6" s="315" t="s">
        <v>0</v>
      </c>
      <c r="F6" s="313">
        <v>1978</v>
      </c>
      <c r="G6" s="314">
        <v>44492.340277777803</v>
      </c>
      <c r="H6" s="313">
        <v>874</v>
      </c>
      <c r="I6" s="313">
        <v>0</v>
      </c>
      <c r="J6" s="313">
        <f t="shared" si="0"/>
        <v>32</v>
      </c>
      <c r="K6" s="312">
        <v>1660</v>
      </c>
      <c r="L6" s="311">
        <v>0.35416666666666702</v>
      </c>
      <c r="M6" s="310"/>
      <c r="N6" s="311">
        <v>0.40416666666666701</v>
      </c>
      <c r="O6" s="310"/>
      <c r="P6" s="311">
        <v>0.53263888888888899</v>
      </c>
      <c r="Q6" s="310"/>
      <c r="R6" s="310"/>
      <c r="S6" s="310"/>
      <c r="T6" s="311">
        <v>0.60416666666666696</v>
      </c>
      <c r="U6" s="310"/>
      <c r="V6" s="311">
        <v>0.390972222222222</v>
      </c>
      <c r="W6" s="310"/>
      <c r="X6" s="311">
        <v>0.55347222222222203</v>
      </c>
      <c r="Y6" s="311">
        <v>0.67152777777777795</v>
      </c>
      <c r="Z6" s="310"/>
      <c r="AA6" s="311">
        <v>0.43055555555555602</v>
      </c>
      <c r="AB6" s="311">
        <v>0.50347222222222199</v>
      </c>
      <c r="AC6" s="311">
        <v>0.936805555555556</v>
      </c>
      <c r="AD6" s="310"/>
      <c r="AE6" s="310"/>
      <c r="AF6" s="311">
        <v>0.54444444444444395</v>
      </c>
      <c r="AG6" s="311">
        <v>0.36458333333333298</v>
      </c>
      <c r="AH6" s="310"/>
      <c r="AI6" s="310"/>
      <c r="AJ6" s="310"/>
      <c r="AK6" s="310"/>
      <c r="AL6" s="311">
        <v>0.69652777777777797</v>
      </c>
      <c r="AM6" s="311">
        <v>0.52569444444444402</v>
      </c>
      <c r="AN6" s="310"/>
      <c r="AO6" s="311">
        <v>0.73819444444444404</v>
      </c>
      <c r="AP6" s="311">
        <v>0.66249999999999998</v>
      </c>
      <c r="AQ6" s="311">
        <v>0.561805555555556</v>
      </c>
      <c r="AR6" s="311">
        <v>0.47777777777777802</v>
      </c>
      <c r="AS6" s="311">
        <v>0.68333333333333302</v>
      </c>
      <c r="AT6" s="311">
        <v>0.374305555555556</v>
      </c>
      <c r="AU6" s="311">
        <v>0.64791666666666703</v>
      </c>
      <c r="AV6" s="310"/>
      <c r="AW6" s="311">
        <v>0.79722222222222205</v>
      </c>
      <c r="AX6" s="310"/>
      <c r="AY6" s="311">
        <v>0.58055555555555605</v>
      </c>
      <c r="AZ6" s="310"/>
      <c r="BA6" s="310"/>
      <c r="BB6" s="311">
        <v>0.71666666666666701</v>
      </c>
      <c r="BC6" s="311">
        <v>0.63263888888888897</v>
      </c>
      <c r="BD6" s="311">
        <v>0.44791666666666702</v>
      </c>
      <c r="BE6" s="311">
        <v>0.76736111111111105</v>
      </c>
      <c r="BF6" s="310"/>
      <c r="BG6" s="311">
        <v>0.82222222222222197</v>
      </c>
      <c r="BH6" s="310"/>
      <c r="BI6" s="311">
        <v>0.89444444444444404</v>
      </c>
      <c r="BJ6" s="311">
        <v>0.51527777777777795</v>
      </c>
      <c r="BK6" s="311">
        <v>0.85833333333333295</v>
      </c>
      <c r="BL6" s="310"/>
      <c r="BM6" s="310"/>
      <c r="BN6" s="310"/>
      <c r="BO6" s="311">
        <v>0.61875000000000002</v>
      </c>
      <c r="BP6" s="311">
        <v>0.94652777777777797</v>
      </c>
      <c r="BR6" s="69">
        <f>VLOOKUP(BS6,id!$A:$C,3,0)</f>
        <v>221</v>
      </c>
      <c r="BS6" s="69" t="str">
        <f t="shared" si="1"/>
        <v>KuczaAgnieszka1978</v>
      </c>
      <c r="BT6" s="69" t="str">
        <f t="shared" si="2"/>
        <v>Kucza</v>
      </c>
      <c r="BU6" s="69" t="str">
        <f t="shared" si="3"/>
        <v>Agnieszka</v>
      </c>
      <c r="BV6" s="69"/>
      <c r="BW6" s="69">
        <f t="shared" si="4"/>
        <v>1978</v>
      </c>
      <c r="BX6" s="69">
        <f t="shared" si="5"/>
        <v>81.77339901477832</v>
      </c>
      <c r="BY6" s="69"/>
      <c r="BZ6" s="69">
        <f t="shared" si="6"/>
        <v>1.0846681922196797</v>
      </c>
      <c r="CA6" s="69">
        <f t="shared" si="7"/>
        <v>0.86486486486486491</v>
      </c>
      <c r="CB6" s="69">
        <f t="shared" si="8"/>
        <v>0.87276550998948477</v>
      </c>
      <c r="CC6" s="69">
        <v>1</v>
      </c>
    </row>
    <row r="7" spans="1:81" ht="15">
      <c r="A7" s="316">
        <v>36</v>
      </c>
      <c r="B7" s="313" t="s">
        <v>5453</v>
      </c>
      <c r="C7" s="313" t="s">
        <v>201</v>
      </c>
      <c r="D7" s="313" t="s">
        <v>200</v>
      </c>
      <c r="E7" s="315" t="s">
        <v>0</v>
      </c>
      <c r="F7" s="313">
        <v>1977</v>
      </c>
      <c r="G7" s="314">
        <v>44492.340277777803</v>
      </c>
      <c r="H7" s="313">
        <v>605</v>
      </c>
      <c r="I7" s="313">
        <v>0</v>
      </c>
      <c r="J7" s="313">
        <f t="shared" si="0"/>
        <v>15</v>
      </c>
      <c r="K7" s="312">
        <v>780</v>
      </c>
      <c r="L7" s="310"/>
      <c r="M7" s="310"/>
      <c r="N7" s="311">
        <v>0</v>
      </c>
      <c r="O7" s="310"/>
      <c r="P7" s="310"/>
      <c r="Q7" s="310"/>
      <c r="R7" s="310"/>
      <c r="S7" s="310"/>
      <c r="T7" s="310"/>
      <c r="U7" s="311">
        <v>0</v>
      </c>
      <c r="V7" s="310"/>
      <c r="W7" s="310"/>
      <c r="X7" s="311">
        <v>0</v>
      </c>
      <c r="Y7" s="310"/>
      <c r="Z7" s="311">
        <v>0</v>
      </c>
      <c r="AA7" s="310"/>
      <c r="AB7" s="311">
        <v>0</v>
      </c>
      <c r="AC7" s="310"/>
      <c r="AD7" s="310"/>
      <c r="AE7" s="310"/>
      <c r="AF7" s="311">
        <v>0</v>
      </c>
      <c r="AG7" s="310"/>
      <c r="AH7" s="310"/>
      <c r="AI7" s="310"/>
      <c r="AJ7" s="310"/>
      <c r="AK7" s="310"/>
      <c r="AL7" s="310"/>
      <c r="AM7" s="311">
        <v>0</v>
      </c>
      <c r="AN7" s="310"/>
      <c r="AO7" s="310"/>
      <c r="AP7" s="310"/>
      <c r="AQ7" s="311">
        <v>0</v>
      </c>
      <c r="AR7" s="311">
        <v>0</v>
      </c>
      <c r="AS7" s="310"/>
      <c r="AT7" s="310"/>
      <c r="AU7" s="311">
        <v>0</v>
      </c>
      <c r="AV7" s="310"/>
      <c r="AW7" s="310"/>
      <c r="AX7" s="310"/>
      <c r="AY7" s="311">
        <v>0</v>
      </c>
      <c r="AZ7" s="310"/>
      <c r="BA7" s="310"/>
      <c r="BB7" s="310"/>
      <c r="BC7" s="310"/>
      <c r="BD7" s="311">
        <v>0</v>
      </c>
      <c r="BE7" s="310"/>
      <c r="BF7" s="310"/>
      <c r="BG7" s="310"/>
      <c r="BH7" s="311">
        <v>0</v>
      </c>
      <c r="BI7" s="310"/>
      <c r="BJ7" s="311">
        <v>0</v>
      </c>
      <c r="BK7" s="310"/>
      <c r="BL7" s="310"/>
      <c r="BM7" s="310"/>
      <c r="BN7" s="310"/>
      <c r="BO7" s="311">
        <v>0</v>
      </c>
      <c r="BP7" s="311">
        <v>0.76041666666666696</v>
      </c>
      <c r="BR7" s="69">
        <f>VLOOKUP(BS7,id!$A:$C,3,0)</f>
        <v>514</v>
      </c>
      <c r="BS7" s="69" t="str">
        <f t="shared" si="1"/>
        <v>LabutMaria1977</v>
      </c>
      <c r="BT7" s="69" t="str">
        <f t="shared" si="2"/>
        <v>Labut</v>
      </c>
      <c r="BU7" s="69" t="str">
        <f t="shared" si="3"/>
        <v>Maria</v>
      </c>
      <c r="BV7" s="69"/>
      <c r="BW7" s="69">
        <f t="shared" si="4"/>
        <v>1977</v>
      </c>
      <c r="BX7" s="69">
        <f t="shared" si="5"/>
        <v>38.423645320197046</v>
      </c>
      <c r="BY7" s="69"/>
      <c r="BZ7" s="69">
        <f t="shared" si="6"/>
        <v>1.4446280991735536</v>
      </c>
      <c r="CA7" s="69">
        <f t="shared" si="7"/>
        <v>0.46875</v>
      </c>
      <c r="CB7" s="69">
        <f t="shared" si="8"/>
        <v>0.46987951807228917</v>
      </c>
      <c r="CC7" s="69">
        <v>1</v>
      </c>
    </row>
  </sheetData>
  <hyperlinks>
    <hyperlink ref="B3" r:id="rId1" display="#53 Adamczyk Ewa "/>
    <hyperlink ref="B4" r:id="rId2" display="#141 Janerka Marzka "/>
    <hyperlink ref="B5" r:id="rId3" display="#211 Truszkowska Kamila "/>
    <hyperlink ref="B6" r:id="rId4" display="#106 Kucza Agnieszka "/>
    <hyperlink ref="B7" r:id="rId5" display="#72 Labut Maria 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Roman,Normalny"&amp;12&amp;A</oddHeader>
    <oddFooter>&amp;C&amp;"Times New Roman,Normalny"&amp;12Strona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38"/>
  <sheetViews>
    <sheetView zoomScaleNormal="100" workbookViewId="0">
      <selection activeCell="BR2" sqref="BR2:CC6"/>
    </sheetView>
  </sheetViews>
  <sheetFormatPr defaultColWidth="11.5703125" defaultRowHeight="12.75"/>
  <cols>
    <col min="1" max="1" width="11.5703125" style="19"/>
    <col min="2" max="2" width="4.5703125" style="19" bestFit="1" customWidth="1"/>
    <col min="3" max="3" width="11.85546875" style="19" bestFit="1" customWidth="1"/>
    <col min="4" max="4" width="9.85546875" style="19" bestFit="1" customWidth="1"/>
    <col min="5" max="5" width="3.7109375" style="19" bestFit="1" customWidth="1"/>
    <col min="6" max="6" width="4.42578125" style="19" bestFit="1" customWidth="1"/>
    <col min="7" max="7" width="15.5703125" style="19" bestFit="1" customWidth="1"/>
    <col min="8" max="11" width="11.5703125" style="19"/>
    <col min="12" max="68" width="0" style="19" hidden="1" customWidth="1"/>
    <col min="69" max="16384" width="11.5703125" style="19"/>
  </cols>
  <sheetData>
    <row r="1" spans="1:81" ht="15" customHeight="1">
      <c r="A1" s="317" t="s">
        <v>5419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</row>
    <row r="2" spans="1:81" ht="15">
      <c r="A2" s="316" t="s">
        <v>5418</v>
      </c>
      <c r="B2" s="316" t="s">
        <v>3385</v>
      </c>
      <c r="C2" s="316" t="s">
        <v>156</v>
      </c>
      <c r="D2" s="316" t="s">
        <v>157</v>
      </c>
      <c r="E2" s="316" t="s">
        <v>3384</v>
      </c>
      <c r="F2" s="316" t="s">
        <v>3383</v>
      </c>
      <c r="G2" s="316" t="s">
        <v>3382</v>
      </c>
      <c r="H2" s="316" t="s">
        <v>3381</v>
      </c>
      <c r="I2" s="316" t="s">
        <v>3380</v>
      </c>
      <c r="J2" s="316" t="s">
        <v>3379</v>
      </c>
      <c r="K2" s="316" t="s">
        <v>3378</v>
      </c>
      <c r="L2" s="316" t="s">
        <v>3357</v>
      </c>
      <c r="M2" s="316" t="s">
        <v>3356</v>
      </c>
      <c r="N2" s="316" t="s">
        <v>3355</v>
      </c>
      <c r="O2" s="316" t="s">
        <v>3354</v>
      </c>
      <c r="P2" s="316" t="s">
        <v>5052</v>
      </c>
      <c r="Q2" s="316" t="s">
        <v>5417</v>
      </c>
      <c r="R2" s="316" t="s">
        <v>5053</v>
      </c>
      <c r="S2" s="316" t="s">
        <v>5054</v>
      </c>
      <c r="T2" s="316" t="s">
        <v>5055</v>
      </c>
      <c r="U2" s="316" t="s">
        <v>5416</v>
      </c>
      <c r="V2" s="316" t="s">
        <v>5415</v>
      </c>
      <c r="W2" s="316" t="s">
        <v>5414</v>
      </c>
      <c r="X2" s="316" t="s">
        <v>5413</v>
      </c>
      <c r="Y2" s="316" t="s">
        <v>5412</v>
      </c>
      <c r="Z2" s="316" t="s">
        <v>4676</v>
      </c>
      <c r="AA2" s="316" t="s">
        <v>4677</v>
      </c>
      <c r="AB2" s="316" t="s">
        <v>5411</v>
      </c>
      <c r="AC2" s="316" t="s">
        <v>5056</v>
      </c>
      <c r="AD2" s="316" t="s">
        <v>5057</v>
      </c>
      <c r="AE2" s="316" t="s">
        <v>5058</v>
      </c>
      <c r="AF2" s="316" t="s">
        <v>5410</v>
      </c>
      <c r="AG2" s="316" t="s">
        <v>5409</v>
      </c>
      <c r="AH2" s="316" t="s">
        <v>5408</v>
      </c>
      <c r="AI2" s="316" t="s">
        <v>5407</v>
      </c>
      <c r="AJ2" s="316" t="s">
        <v>4678</v>
      </c>
      <c r="AK2" s="316" t="s">
        <v>4679</v>
      </c>
      <c r="AL2" s="316" t="s">
        <v>4680</v>
      </c>
      <c r="AM2" s="316" t="s">
        <v>5406</v>
      </c>
      <c r="AN2" s="316" t="s">
        <v>4681</v>
      </c>
      <c r="AO2" s="316" t="s">
        <v>5405</v>
      </c>
      <c r="AP2" s="316" t="s">
        <v>5404</v>
      </c>
      <c r="AQ2" s="316" t="s">
        <v>5403</v>
      </c>
      <c r="AR2" s="316" t="s">
        <v>5402</v>
      </c>
      <c r="AS2" s="316" t="s">
        <v>5401</v>
      </c>
      <c r="AT2" s="316" t="s">
        <v>4682</v>
      </c>
      <c r="AU2" s="316" t="s">
        <v>5059</v>
      </c>
      <c r="AV2" s="316" t="s">
        <v>5060</v>
      </c>
      <c r="AW2" s="316" t="s">
        <v>5061</v>
      </c>
      <c r="AX2" s="316" t="s">
        <v>5400</v>
      </c>
      <c r="AY2" s="316" t="s">
        <v>5399</v>
      </c>
      <c r="AZ2" s="316" t="s">
        <v>5398</v>
      </c>
      <c r="BA2" s="316" t="s">
        <v>5397</v>
      </c>
      <c r="BB2" s="316" t="s">
        <v>5396</v>
      </c>
      <c r="BC2" s="316" t="s">
        <v>5062</v>
      </c>
      <c r="BD2" s="316" t="s">
        <v>5063</v>
      </c>
      <c r="BE2" s="316" t="s">
        <v>5064</v>
      </c>
      <c r="BF2" s="316" t="s">
        <v>5395</v>
      </c>
      <c r="BG2" s="316" t="s">
        <v>5394</v>
      </c>
      <c r="BH2" s="316" t="s">
        <v>5393</v>
      </c>
      <c r="BI2" s="316" t="s">
        <v>5392</v>
      </c>
      <c r="BJ2" s="316" t="s">
        <v>5065</v>
      </c>
      <c r="BK2" s="316" t="s">
        <v>5391</v>
      </c>
      <c r="BL2" s="316" t="s">
        <v>5390</v>
      </c>
      <c r="BM2" s="316" t="s">
        <v>5389</v>
      </c>
      <c r="BN2" s="316" t="s">
        <v>5066</v>
      </c>
      <c r="BO2" s="316" t="s">
        <v>5067</v>
      </c>
      <c r="BP2" s="316" t="s">
        <v>3353</v>
      </c>
      <c r="BR2" s="69" t="s">
        <v>67</v>
      </c>
      <c r="BS2" s="69" t="s">
        <v>68</v>
      </c>
      <c r="BT2" s="69" t="s">
        <v>95</v>
      </c>
      <c r="BU2" s="69" t="s">
        <v>96</v>
      </c>
      <c r="BV2" s="69" t="s">
        <v>71</v>
      </c>
      <c r="BW2" s="69" t="s">
        <v>69</v>
      </c>
      <c r="BX2" s="69" t="s">
        <v>40</v>
      </c>
      <c r="BY2" s="69"/>
      <c r="BZ2" s="69" t="s">
        <v>37</v>
      </c>
      <c r="CA2" s="69" t="s">
        <v>38</v>
      </c>
      <c r="CB2" s="69" t="s">
        <v>31</v>
      </c>
      <c r="CC2" s="69" t="s">
        <v>39</v>
      </c>
    </row>
    <row r="3" spans="1:81" ht="15">
      <c r="A3" s="316">
        <v>1</v>
      </c>
      <c r="B3" s="313" t="s">
        <v>5420</v>
      </c>
      <c r="C3" s="313" t="s">
        <v>74</v>
      </c>
      <c r="D3" s="313" t="s">
        <v>73</v>
      </c>
      <c r="E3" s="315" t="s">
        <v>32</v>
      </c>
      <c r="F3" s="313">
        <v>1992</v>
      </c>
      <c r="G3" s="314">
        <v>44492.340277777803</v>
      </c>
      <c r="H3" s="313">
        <v>860</v>
      </c>
      <c r="I3" s="313">
        <v>0</v>
      </c>
      <c r="J3" s="313">
        <f>COUNT(L3:BO3)</f>
        <v>56</v>
      </c>
      <c r="K3" s="312">
        <v>2840</v>
      </c>
      <c r="L3" s="311">
        <v>0.57916666666666705</v>
      </c>
      <c r="M3" s="311">
        <v>0.58611111111111103</v>
      </c>
      <c r="N3" s="311">
        <v>0.34930555555555598</v>
      </c>
      <c r="O3" s="311">
        <v>0.93125000000000002</v>
      </c>
      <c r="P3" s="311">
        <v>0.41875000000000001</v>
      </c>
      <c r="Q3" s="311">
        <v>0.35625000000000001</v>
      </c>
      <c r="R3" s="311">
        <v>0.90347222222222201</v>
      </c>
      <c r="S3" s="311">
        <v>0.86527777777777803</v>
      </c>
      <c r="T3" s="311">
        <v>0.483333333333333</v>
      </c>
      <c r="U3" s="311">
        <v>0.60902777777777795</v>
      </c>
      <c r="V3" s="311">
        <v>0.42569444444444399</v>
      </c>
      <c r="W3" s="311">
        <v>0.561805555555556</v>
      </c>
      <c r="X3" s="311">
        <v>0.45763888888888898</v>
      </c>
      <c r="Y3" s="311">
        <v>0.53541666666666698</v>
      </c>
      <c r="Z3" s="311">
        <v>0.55416666666666703</v>
      </c>
      <c r="AA3" s="311">
        <v>0.37013888888888902</v>
      </c>
      <c r="AB3" s="311">
        <v>0.39513888888888898</v>
      </c>
      <c r="AC3" s="311">
        <v>0.59166666666666701</v>
      </c>
      <c r="AD3" s="311">
        <v>0.80277777777777803</v>
      </c>
      <c r="AE3" s="311">
        <v>0.63124999999999998</v>
      </c>
      <c r="AF3" s="311">
        <v>0.45138888888888901</v>
      </c>
      <c r="AG3" s="311">
        <v>0.43333333333333302</v>
      </c>
      <c r="AH3" s="311">
        <v>0.60347222222222197</v>
      </c>
      <c r="AI3" s="311">
        <v>0.57222222222222197</v>
      </c>
      <c r="AJ3" s="311">
        <v>0.82291666666666696</v>
      </c>
      <c r="AK3" s="311">
        <v>0.59652777777777799</v>
      </c>
      <c r="AL3" s="311">
        <v>0.62222222222222201</v>
      </c>
      <c r="AM3" s="311">
        <v>0.41388888888888897</v>
      </c>
      <c r="AN3" s="311">
        <v>0.73888888888888904</v>
      </c>
      <c r="AO3" s="311">
        <v>0.64722222222222203</v>
      </c>
      <c r="AP3" s="311">
        <v>0.52847222222222201</v>
      </c>
      <c r="AQ3" s="311">
        <v>0.46319444444444402</v>
      </c>
      <c r="AR3" s="311">
        <v>0.37777777777777799</v>
      </c>
      <c r="AS3" s="311">
        <v>0.54374999999999996</v>
      </c>
      <c r="AT3" s="311">
        <v>0.44097222222222199</v>
      </c>
      <c r="AU3" s="311">
        <v>0.51805555555555605</v>
      </c>
      <c r="AV3" s="311">
        <v>0.88541666666666696</v>
      </c>
      <c r="AW3" s="311">
        <v>0.67847222222222203</v>
      </c>
      <c r="AX3" s="311">
        <v>0.77222222222222203</v>
      </c>
      <c r="AY3" s="311">
        <v>0.47152777777777799</v>
      </c>
      <c r="AZ3" s="311">
        <v>0.90972222222222199</v>
      </c>
      <c r="BA3" s="311">
        <v>0.91944444444444395</v>
      </c>
      <c r="BB3" s="311">
        <v>0.63749999999999996</v>
      </c>
      <c r="BC3" s="311">
        <v>0.50624999999999998</v>
      </c>
      <c r="BD3" s="311">
        <v>0.38611111111111102</v>
      </c>
      <c r="BE3" s="311">
        <v>0.66249999999999998</v>
      </c>
      <c r="BF3" s="311">
        <v>0.75763888888888897</v>
      </c>
      <c r="BG3" s="311">
        <v>0.69027777777777799</v>
      </c>
      <c r="BH3" s="311">
        <v>0.55694444444444402</v>
      </c>
      <c r="BI3" s="311">
        <v>0.72083333333333299</v>
      </c>
      <c r="BJ3" s="311">
        <v>0.40347222222222201</v>
      </c>
      <c r="BK3" s="311">
        <v>0.70486111111111105</v>
      </c>
      <c r="BL3" s="311">
        <v>0.89513888888888904</v>
      </c>
      <c r="BM3" s="311">
        <v>0.81041666666666701</v>
      </c>
      <c r="BN3" s="311">
        <v>0.79097222222222197</v>
      </c>
      <c r="BO3" s="311">
        <v>0.49513888888888902</v>
      </c>
      <c r="BP3" s="311">
        <v>0.936805555555556</v>
      </c>
      <c r="BR3" s="69">
        <f>VLOOKUP(BS3,id!$A:$C,3,0)</f>
        <v>4</v>
      </c>
      <c r="BS3" s="69" t="str">
        <f t="shared" ref="BS3:BS38" si="0">BT3&amp;BU3&amp;BW3</f>
        <v>JakubekKrystian1992</v>
      </c>
      <c r="BT3" s="69" t="str">
        <f>C3</f>
        <v>Jakubek</v>
      </c>
      <c r="BU3" s="69" t="str">
        <f>D3</f>
        <v>Krystian</v>
      </c>
      <c r="BV3" s="69"/>
      <c r="BW3" s="69">
        <f>F3</f>
        <v>1992</v>
      </c>
      <c r="BX3" s="69">
        <v>100</v>
      </c>
      <c r="BY3" s="69"/>
      <c r="BZ3" s="69"/>
      <c r="CA3" s="69"/>
      <c r="CB3" s="69"/>
      <c r="CC3" s="69"/>
    </row>
    <row r="4" spans="1:81" ht="15">
      <c r="A4" s="316">
        <v>2</v>
      </c>
      <c r="B4" s="313" t="s">
        <v>5421</v>
      </c>
      <c r="C4" s="313" t="s">
        <v>1284</v>
      </c>
      <c r="D4" s="313" t="s">
        <v>378</v>
      </c>
      <c r="E4" s="315" t="s">
        <v>32</v>
      </c>
      <c r="F4" s="313">
        <v>1980</v>
      </c>
      <c r="G4" s="314">
        <v>44492.340277777803</v>
      </c>
      <c r="H4" s="313">
        <v>932</v>
      </c>
      <c r="I4" s="313">
        <v>32</v>
      </c>
      <c r="J4" s="313">
        <f t="shared" ref="J4:J38" si="1">COUNT(L4:BO4)</f>
        <v>56</v>
      </c>
      <c r="K4" s="312">
        <v>2808</v>
      </c>
      <c r="L4" s="311">
        <v>0.45902777777777798</v>
      </c>
      <c r="M4" s="311">
        <v>0.97708333333333297</v>
      </c>
      <c r="N4" s="311">
        <v>0.34861111111111098</v>
      </c>
      <c r="O4" s="311">
        <v>0.95208333333333295</v>
      </c>
      <c r="P4" s="311">
        <v>0.41597222222222202</v>
      </c>
      <c r="Q4" s="311">
        <v>0.93958333333333299</v>
      </c>
      <c r="R4" s="311">
        <v>0.87777777777777799</v>
      </c>
      <c r="S4" s="311">
        <v>0.81874999999999998</v>
      </c>
      <c r="T4" s="311">
        <v>0.51180555555555496</v>
      </c>
      <c r="U4" s="311">
        <v>0.58055555555555605</v>
      </c>
      <c r="V4" s="311">
        <v>0.35625000000000001</v>
      </c>
      <c r="W4" s="311">
        <v>0.49583333333333302</v>
      </c>
      <c r="X4" s="311">
        <v>0.43263888888888902</v>
      </c>
      <c r="Y4" s="311">
        <v>0.55625000000000002</v>
      </c>
      <c r="Z4" s="311">
        <v>0.48611111111111099</v>
      </c>
      <c r="AA4" s="311">
        <v>0.374305555555556</v>
      </c>
      <c r="AB4" s="311">
        <v>0.39444444444444399</v>
      </c>
      <c r="AC4" s="311">
        <v>0.97013888888888899</v>
      </c>
      <c r="AD4" s="311">
        <v>0.76388888888888895</v>
      </c>
      <c r="AE4" s="311">
        <v>0.61875000000000002</v>
      </c>
      <c r="AF4" s="311">
        <v>0.42361111111111099</v>
      </c>
      <c r="AG4" s="311">
        <v>0.452777777777778</v>
      </c>
      <c r="AH4" s="311">
        <v>0.594444444444444</v>
      </c>
      <c r="AI4" s="311">
        <v>0.46458333333333302</v>
      </c>
      <c r="AJ4" s="311">
        <v>0.83819444444444402</v>
      </c>
      <c r="AK4" s="311">
        <v>0.58958333333333302</v>
      </c>
      <c r="AL4" s="311">
        <v>0.57083333333333297</v>
      </c>
      <c r="AM4" s="311">
        <v>0.41041666666666698</v>
      </c>
      <c r="AN4" s="311">
        <v>0.71875</v>
      </c>
      <c r="AO4" s="311">
        <v>0.64583333333333304</v>
      </c>
      <c r="AP4" s="311">
        <v>0.55000000000000004</v>
      </c>
      <c r="AQ4" s="311">
        <v>0.4375</v>
      </c>
      <c r="AR4" s="311">
        <v>0.36458333333333298</v>
      </c>
      <c r="AS4" s="311">
        <v>0.56458333333333299</v>
      </c>
      <c r="AT4" s="311">
        <v>0.44513888888888897</v>
      </c>
      <c r="AU4" s="311">
        <v>0.54166666666666696</v>
      </c>
      <c r="AV4" s="311">
        <v>0.85069444444444398</v>
      </c>
      <c r="AW4" s="311">
        <v>0.67291666666666705</v>
      </c>
      <c r="AX4" s="311">
        <v>0.72777777777777797</v>
      </c>
      <c r="AY4" s="311">
        <v>0.50277777777777799</v>
      </c>
      <c r="AZ4" s="311">
        <v>0.88472222222222197</v>
      </c>
      <c r="BA4" s="311">
        <v>0.89791666666666703</v>
      </c>
      <c r="BB4" s="311">
        <v>0.61180555555555605</v>
      </c>
      <c r="BC4" s="311">
        <v>0.53125</v>
      </c>
      <c r="BD4" s="311">
        <v>0.38194444444444398</v>
      </c>
      <c r="BE4" s="311">
        <v>0.62847222222222199</v>
      </c>
      <c r="BF4" s="311">
        <v>0.74375000000000002</v>
      </c>
      <c r="BG4" s="311">
        <v>0.65902777777777799</v>
      </c>
      <c r="BH4" s="311">
        <v>0.48194444444444401</v>
      </c>
      <c r="BI4" s="311">
        <v>0.70763888888888904</v>
      </c>
      <c r="BJ4" s="311">
        <v>0.40277777777777801</v>
      </c>
      <c r="BK4" s="311">
        <v>0.69374999999999998</v>
      </c>
      <c r="BL4" s="311">
        <v>0.86458333333333304</v>
      </c>
      <c r="BM4" s="311">
        <v>0.78611111111111098</v>
      </c>
      <c r="BN4" s="311">
        <v>0.77152777777777803</v>
      </c>
      <c r="BO4" s="311">
        <v>0.52013888888888904</v>
      </c>
      <c r="BP4" s="311">
        <v>0.98680555555555605</v>
      </c>
      <c r="BR4" s="69">
        <f>VLOOKUP(BS4,id!$A:$C,3,0)</f>
        <v>3</v>
      </c>
      <c r="BS4" s="69" t="str">
        <f t="shared" si="0"/>
        <v>ŁosiewiczMariusz1980</v>
      </c>
      <c r="BT4" s="69" t="str">
        <f t="shared" ref="BT4:BU16" si="2">C4</f>
        <v>Łosiewicz</v>
      </c>
      <c r="BU4" s="69" t="str">
        <f t="shared" si="2"/>
        <v>Mariusz</v>
      </c>
      <c r="BV4" s="69"/>
      <c r="BW4" s="69">
        <f t="shared" ref="BW4:BW38" si="3">F4</f>
        <v>1980</v>
      </c>
      <c r="BX4" s="69">
        <f t="shared" ref="BX4:BX10" si="4">BX3*IF(CB4&lt;1,CB4,IF(CC4&lt;1,CC4,IF(CA4&lt;1,CA4,IF(BZ4&lt;1,BZ4,1))))</f>
        <v>98.873239436619713</v>
      </c>
      <c r="BY4" s="69"/>
      <c r="BZ4" s="69">
        <f>H3/H4</f>
        <v>0.92274678111587982</v>
      </c>
      <c r="CA4" s="69">
        <f>J4/J3</f>
        <v>1</v>
      </c>
      <c r="CB4" s="69">
        <f>K4/K3</f>
        <v>0.9887323943661972</v>
      </c>
      <c r="CC4" s="69">
        <v>1</v>
      </c>
    </row>
    <row r="5" spans="1:81" ht="15">
      <c r="A5" s="316">
        <v>3</v>
      </c>
      <c r="B5" s="313" t="s">
        <v>5422</v>
      </c>
      <c r="C5" s="313" t="s">
        <v>831</v>
      </c>
      <c r="D5" s="313" t="s">
        <v>378</v>
      </c>
      <c r="E5" s="315" t="s">
        <v>32</v>
      </c>
      <c r="F5" s="313">
        <v>1966</v>
      </c>
      <c r="G5" s="314">
        <v>44492.340277777803</v>
      </c>
      <c r="H5" s="313">
        <v>890</v>
      </c>
      <c r="I5" s="313">
        <v>0</v>
      </c>
      <c r="J5" s="313">
        <f t="shared" si="1"/>
        <v>47</v>
      </c>
      <c r="K5" s="312">
        <v>2560</v>
      </c>
      <c r="L5" s="311">
        <v>0.47013888888888899</v>
      </c>
      <c r="M5" s="310"/>
      <c r="N5" s="310"/>
      <c r="O5" s="310"/>
      <c r="P5" s="311">
        <v>0.41666666666666702</v>
      </c>
      <c r="Q5" s="310"/>
      <c r="R5" s="311">
        <v>0.90972222222222199</v>
      </c>
      <c r="S5" s="310"/>
      <c r="T5" s="311">
        <v>0.51527777777777795</v>
      </c>
      <c r="U5" s="310"/>
      <c r="V5" s="311">
        <v>0.35277777777777802</v>
      </c>
      <c r="W5" s="311">
        <v>0.49722222222222201</v>
      </c>
      <c r="X5" s="311">
        <v>0.43333333333333302</v>
      </c>
      <c r="Y5" s="311">
        <v>0.60416666666666696</v>
      </c>
      <c r="Z5" s="311">
        <v>0.48611111111111099</v>
      </c>
      <c r="AA5" s="311">
        <v>0.37152777777777801</v>
      </c>
      <c r="AB5" s="311">
        <v>0.39444444444444399</v>
      </c>
      <c r="AC5" s="310"/>
      <c r="AD5" s="311">
        <v>0.83680555555555602</v>
      </c>
      <c r="AE5" s="311">
        <v>0.63263888888888897</v>
      </c>
      <c r="AF5" s="311">
        <v>0.42499999999999999</v>
      </c>
      <c r="AG5" s="311">
        <v>0.46319444444444402</v>
      </c>
      <c r="AH5" s="310"/>
      <c r="AI5" s="311">
        <v>0.47777777777777802</v>
      </c>
      <c r="AJ5" s="311">
        <v>0.86041666666666705</v>
      </c>
      <c r="AK5" s="310"/>
      <c r="AL5" s="311">
        <v>0.62083333333333302</v>
      </c>
      <c r="AM5" s="311">
        <v>0.41111111111111098</v>
      </c>
      <c r="AN5" s="311">
        <v>0.77500000000000002</v>
      </c>
      <c r="AO5" s="311">
        <v>0.65763888888888899</v>
      </c>
      <c r="AP5" s="311">
        <v>0.59513888888888899</v>
      </c>
      <c r="AQ5" s="311">
        <v>0.43888888888888899</v>
      </c>
      <c r="AR5" s="311">
        <v>0.38750000000000001</v>
      </c>
      <c r="AS5" s="311">
        <v>0.61250000000000004</v>
      </c>
      <c r="AT5" s="311">
        <v>0.45486111111111099</v>
      </c>
      <c r="AU5" s="311">
        <v>0.54513888888888895</v>
      </c>
      <c r="AV5" s="311">
        <v>0.88680555555555596</v>
      </c>
      <c r="AW5" s="311">
        <v>0.69861111111111096</v>
      </c>
      <c r="AX5" s="311">
        <v>0.8</v>
      </c>
      <c r="AY5" s="311">
        <v>0.50555555555555598</v>
      </c>
      <c r="AZ5" s="311">
        <v>0.91944444444444395</v>
      </c>
      <c r="BA5" s="311">
        <v>0.93194444444444402</v>
      </c>
      <c r="BB5" s="311">
        <v>0.64097222222222205</v>
      </c>
      <c r="BC5" s="311">
        <v>0.55763888888888902</v>
      </c>
      <c r="BD5" s="311">
        <v>0.37916666666666698</v>
      </c>
      <c r="BE5" s="311">
        <v>0.67291666666666705</v>
      </c>
      <c r="BF5" s="311">
        <v>0.78958333333333297</v>
      </c>
      <c r="BG5" s="311">
        <v>0.71180555555555602</v>
      </c>
      <c r="BH5" s="311">
        <v>0.48888888888888898</v>
      </c>
      <c r="BI5" s="311">
        <v>0.75555555555555598</v>
      </c>
      <c r="BJ5" s="311">
        <v>0.40277777777777801</v>
      </c>
      <c r="BK5" s="311">
        <v>0.72430555555555598</v>
      </c>
      <c r="BL5" s="311">
        <v>0.89583333333333304</v>
      </c>
      <c r="BM5" s="311">
        <v>0.844444444444444</v>
      </c>
      <c r="BN5" s="311">
        <v>0.82499999999999996</v>
      </c>
      <c r="BO5" s="311">
        <v>0.530555555555556</v>
      </c>
      <c r="BP5" s="311">
        <v>0.95763888888888904</v>
      </c>
      <c r="BR5" s="69">
        <f>VLOOKUP(BS5,id!$A:$C,3,0)</f>
        <v>138</v>
      </c>
      <c r="BS5" s="69" t="str">
        <f t="shared" si="0"/>
        <v>RudnickiMariusz1966</v>
      </c>
      <c r="BT5" s="69" t="str">
        <f t="shared" si="2"/>
        <v>Rudnicki</v>
      </c>
      <c r="BU5" s="69" t="str">
        <f t="shared" si="2"/>
        <v>Mariusz</v>
      </c>
      <c r="BV5" s="69"/>
      <c r="BW5" s="69">
        <f t="shared" si="3"/>
        <v>1966</v>
      </c>
      <c r="BX5" s="69">
        <f t="shared" si="4"/>
        <v>90.140845070422529</v>
      </c>
      <c r="BY5" s="69"/>
      <c r="BZ5" s="69">
        <f>H4/H5</f>
        <v>1.047191011235955</v>
      </c>
      <c r="CA5" s="69">
        <f>J5/J4</f>
        <v>0.8392857142857143</v>
      </c>
      <c r="CB5" s="69">
        <f>K5/K4</f>
        <v>0.9116809116809117</v>
      </c>
      <c r="CC5" s="69">
        <v>1</v>
      </c>
    </row>
    <row r="6" spans="1:81" ht="15">
      <c r="A6" s="316">
        <v>4</v>
      </c>
      <c r="B6" s="313" t="s">
        <v>5423</v>
      </c>
      <c r="C6" s="313" t="s">
        <v>832</v>
      </c>
      <c r="D6" s="313" t="s">
        <v>22</v>
      </c>
      <c r="E6" s="315" t="s">
        <v>32</v>
      </c>
      <c r="F6" s="313">
        <v>1963</v>
      </c>
      <c r="G6" s="314">
        <v>44492.340277777803</v>
      </c>
      <c r="H6" s="313">
        <v>890</v>
      </c>
      <c r="I6" s="313">
        <v>0</v>
      </c>
      <c r="J6" s="313">
        <f t="shared" si="1"/>
        <v>47</v>
      </c>
      <c r="K6" s="312">
        <v>2560</v>
      </c>
      <c r="L6" s="311">
        <v>0.47013888888888899</v>
      </c>
      <c r="M6" s="310"/>
      <c r="N6" s="310"/>
      <c r="O6" s="310"/>
      <c r="P6" s="311">
        <v>0.41666666666666702</v>
      </c>
      <c r="Q6" s="310"/>
      <c r="R6" s="311">
        <v>0.90972222222222199</v>
      </c>
      <c r="S6" s="310"/>
      <c r="T6" s="311">
        <v>0.51527777777777795</v>
      </c>
      <c r="U6" s="310"/>
      <c r="V6" s="311">
        <v>0.35347222222222202</v>
      </c>
      <c r="W6" s="311">
        <v>0.49722222222222201</v>
      </c>
      <c r="X6" s="311">
        <v>0.43333333333333302</v>
      </c>
      <c r="Y6" s="311">
        <v>0.60416666666666696</v>
      </c>
      <c r="Z6" s="311">
        <v>0.48611111111111099</v>
      </c>
      <c r="AA6" s="311">
        <v>0.37152777777777801</v>
      </c>
      <c r="AB6" s="311">
        <v>0.39444444444444399</v>
      </c>
      <c r="AC6" s="310"/>
      <c r="AD6" s="311">
        <v>0.83680555555555602</v>
      </c>
      <c r="AE6" s="311">
        <v>0.63263888888888897</v>
      </c>
      <c r="AF6" s="311">
        <v>0.42499999999999999</v>
      </c>
      <c r="AG6" s="311">
        <v>0.46319444444444402</v>
      </c>
      <c r="AH6" s="310"/>
      <c r="AI6" s="311">
        <v>0.47777777777777802</v>
      </c>
      <c r="AJ6" s="311">
        <v>0.86041666666666705</v>
      </c>
      <c r="AK6" s="310"/>
      <c r="AL6" s="311">
        <v>0.62083333333333302</v>
      </c>
      <c r="AM6" s="311">
        <v>0.41111111111111098</v>
      </c>
      <c r="AN6" s="311">
        <v>0.77500000000000002</v>
      </c>
      <c r="AO6" s="311">
        <v>0.65833333333333299</v>
      </c>
      <c r="AP6" s="311">
        <v>0.59583333333333299</v>
      </c>
      <c r="AQ6" s="311">
        <v>0.43888888888888899</v>
      </c>
      <c r="AR6" s="311">
        <v>0.38750000000000001</v>
      </c>
      <c r="AS6" s="311">
        <v>0.61250000000000004</v>
      </c>
      <c r="AT6" s="311">
        <v>0.45486111111111099</v>
      </c>
      <c r="AU6" s="311">
        <v>0.54513888888888895</v>
      </c>
      <c r="AV6" s="311">
        <v>0.88680555555555596</v>
      </c>
      <c r="AW6" s="311">
        <v>0.69861111111111096</v>
      </c>
      <c r="AX6" s="311">
        <v>0.80069444444444404</v>
      </c>
      <c r="AY6" s="311">
        <v>0.50555555555555598</v>
      </c>
      <c r="AZ6" s="311">
        <v>0.92013888888888895</v>
      </c>
      <c r="BA6" s="311">
        <v>0.93194444444444402</v>
      </c>
      <c r="BB6" s="311">
        <v>0.64097222222222205</v>
      </c>
      <c r="BC6" s="311">
        <v>0.55763888888888902</v>
      </c>
      <c r="BD6" s="311">
        <v>0.37916666666666698</v>
      </c>
      <c r="BE6" s="311">
        <v>0.67291666666666705</v>
      </c>
      <c r="BF6" s="311">
        <v>0.79027777777777797</v>
      </c>
      <c r="BG6" s="311">
        <v>0.71180555555555602</v>
      </c>
      <c r="BH6" s="311">
        <v>0.48888888888888898</v>
      </c>
      <c r="BI6" s="311">
        <v>0.75624999999999998</v>
      </c>
      <c r="BJ6" s="311">
        <v>0.40347222222222201</v>
      </c>
      <c r="BK6" s="311">
        <v>0.72430555555555598</v>
      </c>
      <c r="BL6" s="311">
        <v>0.89652777777777803</v>
      </c>
      <c r="BM6" s="311">
        <v>0.844444444444444</v>
      </c>
      <c r="BN6" s="311">
        <v>0.82499999999999996</v>
      </c>
      <c r="BO6" s="311">
        <v>0.530555555555556</v>
      </c>
      <c r="BP6" s="311">
        <v>0.95763888888888904</v>
      </c>
      <c r="BR6" s="69">
        <f>VLOOKUP(BS6,id!$A:$C,3,0)</f>
        <v>137</v>
      </c>
      <c r="BS6" s="69" t="str">
        <f t="shared" si="0"/>
        <v>KowalskiKrzysztof1963</v>
      </c>
      <c r="BT6" s="69" t="str">
        <f t="shared" si="2"/>
        <v>Kowalski</v>
      </c>
      <c r="BU6" s="69" t="str">
        <f t="shared" si="2"/>
        <v>Krzysztof</v>
      </c>
      <c r="BV6" s="69"/>
      <c r="BW6" s="69">
        <f t="shared" si="3"/>
        <v>1963</v>
      </c>
      <c r="BX6" s="69">
        <f t="shared" si="4"/>
        <v>90.140845070422529</v>
      </c>
      <c r="BY6" s="69"/>
      <c r="BZ6" s="69">
        <f t="shared" ref="BZ6:BZ10" si="5">H5/H6</f>
        <v>1</v>
      </c>
      <c r="CA6" s="69">
        <f t="shared" ref="CA6:CB10" si="6">J6/J5</f>
        <v>1</v>
      </c>
      <c r="CB6" s="69">
        <f t="shared" si="6"/>
        <v>1</v>
      </c>
      <c r="CC6" s="69">
        <v>1</v>
      </c>
    </row>
    <row r="7" spans="1:81" ht="15">
      <c r="A7" s="316">
        <v>5</v>
      </c>
      <c r="B7" s="313" t="s">
        <v>5424</v>
      </c>
      <c r="C7" s="313" t="s">
        <v>257</v>
      </c>
      <c r="D7" s="313" t="s">
        <v>15</v>
      </c>
      <c r="E7" s="315" t="s">
        <v>32</v>
      </c>
      <c r="F7" s="313">
        <v>1985</v>
      </c>
      <c r="G7" s="314">
        <v>44492.340277777803</v>
      </c>
      <c r="H7" s="313">
        <v>946</v>
      </c>
      <c r="I7" s="313">
        <v>46</v>
      </c>
      <c r="J7" s="313">
        <f t="shared" si="1"/>
        <v>47</v>
      </c>
      <c r="K7" s="312">
        <v>2504</v>
      </c>
      <c r="L7" s="310"/>
      <c r="M7" s="310"/>
      <c r="N7" s="311">
        <v>0.35347222222222202</v>
      </c>
      <c r="O7" s="310"/>
      <c r="P7" s="311">
        <v>0.42986111111111103</v>
      </c>
      <c r="Q7" s="310"/>
      <c r="R7" s="311">
        <v>0.875</v>
      </c>
      <c r="S7" s="311">
        <v>0.81874999999999998</v>
      </c>
      <c r="T7" s="311">
        <v>0.47638888888888897</v>
      </c>
      <c r="U7" s="311">
        <v>0.95069444444444395</v>
      </c>
      <c r="V7" s="310"/>
      <c r="W7" s="310"/>
      <c r="X7" s="311">
        <v>0.44722222222222202</v>
      </c>
      <c r="Y7" s="311">
        <v>0.53680555555555598</v>
      </c>
      <c r="Z7" s="311">
        <v>0.95972222222222203</v>
      </c>
      <c r="AA7" s="311">
        <v>0.38194444444444398</v>
      </c>
      <c r="AB7" s="311">
        <v>0.40347222222222201</v>
      </c>
      <c r="AC7" s="311">
        <v>0.92361111111111105</v>
      </c>
      <c r="AD7" s="311">
        <v>0.77847222222222201</v>
      </c>
      <c r="AE7" s="311">
        <v>0.56458333333333299</v>
      </c>
      <c r="AF7" s="311">
        <v>0.438194444444444</v>
      </c>
      <c r="AG7" s="310"/>
      <c r="AH7" s="310"/>
      <c r="AI7" s="311">
        <v>0.98541666666666705</v>
      </c>
      <c r="AJ7" s="311">
        <v>0.83819444444444402</v>
      </c>
      <c r="AK7" s="311">
        <v>0.938194444444444</v>
      </c>
      <c r="AL7" s="311">
        <v>0.55277777777777803</v>
      </c>
      <c r="AM7" s="311">
        <v>0.42361111111111099</v>
      </c>
      <c r="AN7" s="311">
        <v>0.70138888888888895</v>
      </c>
      <c r="AO7" s="311">
        <v>0.59236111111111101</v>
      </c>
      <c r="AP7" s="311">
        <v>0.52847222222222201</v>
      </c>
      <c r="AQ7" s="311">
        <v>0.453472222222222</v>
      </c>
      <c r="AR7" s="311">
        <v>0.36805555555555602</v>
      </c>
      <c r="AS7" s="311">
        <v>0.54583333333333295</v>
      </c>
      <c r="AT7" s="310"/>
      <c r="AU7" s="311">
        <v>0.500694444444444</v>
      </c>
      <c r="AV7" s="311">
        <v>0.85138888888888897</v>
      </c>
      <c r="AW7" s="311">
        <v>0.63333333333333297</v>
      </c>
      <c r="AX7" s="311">
        <v>0.72777777777777797</v>
      </c>
      <c r="AY7" s="311">
        <v>0.46458333333333302</v>
      </c>
      <c r="AZ7" s="311">
        <v>0.88472222222222197</v>
      </c>
      <c r="BA7" s="311">
        <v>0.90416666666666701</v>
      </c>
      <c r="BB7" s="311">
        <v>0.57499999999999996</v>
      </c>
      <c r="BC7" s="311">
        <v>0.51319444444444395</v>
      </c>
      <c r="BD7" s="311">
        <v>0.39374999999999999</v>
      </c>
      <c r="BE7" s="311">
        <v>0.61180555555555605</v>
      </c>
      <c r="BF7" s="311">
        <v>0.71736111111111101</v>
      </c>
      <c r="BG7" s="311">
        <v>0.65069444444444402</v>
      </c>
      <c r="BH7" s="311">
        <v>0.97291666666666698</v>
      </c>
      <c r="BI7" s="311">
        <v>0.68472222222222201</v>
      </c>
      <c r="BJ7" s="311">
        <v>0.41388888888888897</v>
      </c>
      <c r="BK7" s="311">
        <v>0.66458333333333297</v>
      </c>
      <c r="BL7" s="311">
        <v>0.86458333333333304</v>
      </c>
      <c r="BM7" s="311">
        <v>0.78680555555555598</v>
      </c>
      <c r="BN7" s="311">
        <v>0.76388888888888895</v>
      </c>
      <c r="BO7" s="311">
        <v>0.48749999999999999</v>
      </c>
      <c r="BP7" s="311">
        <v>0.99652777777777801</v>
      </c>
      <c r="BR7" s="69">
        <f>VLOOKUP(BS7,id!$A:$C,3,0)</f>
        <v>186</v>
      </c>
      <c r="BS7" s="69" t="str">
        <f t="shared" si="0"/>
        <v>BanaszkiewiczPiotr1985</v>
      </c>
      <c r="BT7" s="69" t="str">
        <f t="shared" si="2"/>
        <v>Banaszkiewicz</v>
      </c>
      <c r="BU7" s="69" t="str">
        <f t="shared" si="2"/>
        <v>Piotr</v>
      </c>
      <c r="BV7" s="69"/>
      <c r="BW7" s="69">
        <f t="shared" si="3"/>
        <v>1985</v>
      </c>
      <c r="BX7" s="69">
        <f t="shared" si="4"/>
        <v>88.16901408450704</v>
      </c>
      <c r="BY7" s="69"/>
      <c r="BZ7" s="69">
        <f t="shared" si="5"/>
        <v>0.94080338266384778</v>
      </c>
      <c r="CA7" s="69">
        <f t="shared" si="6"/>
        <v>1</v>
      </c>
      <c r="CB7" s="69">
        <f t="shared" si="6"/>
        <v>0.97812500000000002</v>
      </c>
      <c r="CC7" s="69">
        <v>1</v>
      </c>
    </row>
    <row r="8" spans="1:81" ht="15">
      <c r="A8" s="316">
        <v>6</v>
      </c>
      <c r="B8" s="313" t="s">
        <v>5425</v>
      </c>
      <c r="C8" s="313" t="s">
        <v>148</v>
      </c>
      <c r="D8" s="313" t="s">
        <v>147</v>
      </c>
      <c r="E8" s="315" t="s">
        <v>32</v>
      </c>
      <c r="F8" s="313">
        <v>1970</v>
      </c>
      <c r="G8" s="314">
        <v>44492.340277777803</v>
      </c>
      <c r="H8" s="313">
        <v>953</v>
      </c>
      <c r="I8" s="313">
        <v>53</v>
      </c>
      <c r="J8" s="313">
        <f t="shared" si="1"/>
        <v>43</v>
      </c>
      <c r="K8" s="312">
        <v>2197</v>
      </c>
      <c r="L8" s="311">
        <v>0.93541666666666701</v>
      </c>
      <c r="M8" s="311">
        <v>0.35694444444444401</v>
      </c>
      <c r="N8" s="311">
        <v>1.38888888888889E-3</v>
      </c>
      <c r="O8" s="310"/>
      <c r="P8" s="310"/>
      <c r="Q8" s="310"/>
      <c r="R8" s="311">
        <v>0.41388888888888897</v>
      </c>
      <c r="S8" s="311">
        <v>0.469444444444444</v>
      </c>
      <c r="T8" s="311">
        <v>0.84375</v>
      </c>
      <c r="U8" s="311">
        <v>0.74097222222222203</v>
      </c>
      <c r="V8" s="311">
        <v>0.98194444444444395</v>
      </c>
      <c r="W8" s="311">
        <v>0.89305555555555605</v>
      </c>
      <c r="X8" s="310"/>
      <c r="Y8" s="311">
        <v>0.76597222222222205</v>
      </c>
      <c r="Z8" s="311">
        <v>0.90763888888888899</v>
      </c>
      <c r="AA8" s="310"/>
      <c r="AB8" s="310"/>
      <c r="AC8" s="311">
        <v>0.36666666666666697</v>
      </c>
      <c r="AD8" s="311">
        <v>0.49305555555555602</v>
      </c>
      <c r="AE8" s="311">
        <v>0.69722222222222197</v>
      </c>
      <c r="AF8" s="310"/>
      <c r="AG8" s="311">
        <v>0.94444444444444398</v>
      </c>
      <c r="AH8" s="311">
        <v>0.38263888888888897</v>
      </c>
      <c r="AI8" s="311">
        <v>0.92222222222222205</v>
      </c>
      <c r="AJ8" s="311">
        <v>0.452083333333333</v>
      </c>
      <c r="AK8" s="311">
        <v>0.37777777777777799</v>
      </c>
      <c r="AL8" s="311">
        <v>0.71736111111111101</v>
      </c>
      <c r="AM8" s="310"/>
      <c r="AN8" s="311">
        <v>0.55625000000000002</v>
      </c>
      <c r="AO8" s="311">
        <v>0.67361111111111105</v>
      </c>
      <c r="AP8" s="311">
        <v>0.780555555555556</v>
      </c>
      <c r="AQ8" s="310"/>
      <c r="AR8" s="310"/>
      <c r="AS8" s="311">
        <v>0.75486111111111098</v>
      </c>
      <c r="AT8" s="310"/>
      <c r="AU8" s="311">
        <v>0.85624999999999996</v>
      </c>
      <c r="AV8" s="311">
        <v>0.44027777777777799</v>
      </c>
      <c r="AW8" s="311">
        <v>0.62291666666666701</v>
      </c>
      <c r="AX8" s="311">
        <v>0.530555555555556</v>
      </c>
      <c r="AY8" s="311">
        <v>0.875694444444444</v>
      </c>
      <c r="AZ8" s="311">
        <v>0.39305555555555599</v>
      </c>
      <c r="BA8" s="311">
        <v>0.40486111111111101</v>
      </c>
      <c r="BB8" s="311">
        <v>0.686805555555556</v>
      </c>
      <c r="BC8" s="311">
        <v>0.80625000000000002</v>
      </c>
      <c r="BD8" s="310"/>
      <c r="BE8" s="311">
        <v>0.64375000000000004</v>
      </c>
      <c r="BF8" s="311">
        <v>0.54305555555555496</v>
      </c>
      <c r="BG8" s="311">
        <v>0.60902777777777795</v>
      </c>
      <c r="BH8" s="311">
        <v>0.90277777777777801</v>
      </c>
      <c r="BI8" s="311">
        <v>0.56527777777777799</v>
      </c>
      <c r="BJ8" s="310"/>
      <c r="BK8" s="311">
        <v>0.593055555555556</v>
      </c>
      <c r="BL8" s="311">
        <v>0.420833333333333</v>
      </c>
      <c r="BM8" s="311">
        <v>0.484027777777778</v>
      </c>
      <c r="BN8" s="311">
        <v>0.51111111111111096</v>
      </c>
      <c r="BO8" s="311">
        <v>0.82986111111111105</v>
      </c>
      <c r="BP8" s="311">
        <v>6.9444444444444404E-4</v>
      </c>
      <c r="BR8" s="69">
        <f>VLOOKUP(BS8,id!$A:$C,3,0)</f>
        <v>7</v>
      </c>
      <c r="BS8" s="69" t="str">
        <f t="shared" si="0"/>
        <v>HołdakowskiWojciech1970</v>
      </c>
      <c r="BT8" s="69" t="str">
        <f t="shared" si="2"/>
        <v>Hołdakowski</v>
      </c>
      <c r="BU8" s="69" t="str">
        <f t="shared" si="2"/>
        <v>Wojciech</v>
      </c>
      <c r="BV8" s="69"/>
      <c r="BW8" s="69">
        <f t="shared" si="3"/>
        <v>1970</v>
      </c>
      <c r="BX8" s="69">
        <f t="shared" si="4"/>
        <v>77.359154929577457</v>
      </c>
      <c r="BY8" s="69"/>
      <c r="BZ8" s="69">
        <f t="shared" si="5"/>
        <v>0.99265477439664218</v>
      </c>
      <c r="CA8" s="69">
        <f t="shared" si="6"/>
        <v>0.91489361702127658</v>
      </c>
      <c r="CB8" s="69">
        <f t="shared" si="6"/>
        <v>0.87739616613418525</v>
      </c>
      <c r="CC8" s="69">
        <v>1</v>
      </c>
    </row>
    <row r="9" spans="1:81" ht="15">
      <c r="A9" s="316">
        <v>7</v>
      </c>
      <c r="B9" s="313" t="s">
        <v>5426</v>
      </c>
      <c r="C9" s="313" t="s">
        <v>221</v>
      </c>
      <c r="D9" s="313" t="s">
        <v>135</v>
      </c>
      <c r="E9" s="315" t="s">
        <v>32</v>
      </c>
      <c r="F9" s="313">
        <v>1973</v>
      </c>
      <c r="G9" s="314">
        <v>44492.340277777803</v>
      </c>
      <c r="H9" s="313">
        <v>923</v>
      </c>
      <c r="I9" s="313">
        <v>23</v>
      </c>
      <c r="J9" s="313">
        <f t="shared" si="1"/>
        <v>39</v>
      </c>
      <c r="K9" s="312">
        <v>2127</v>
      </c>
      <c r="L9" s="310"/>
      <c r="M9" s="311">
        <v>0.97152777777777799</v>
      </c>
      <c r="N9" s="310"/>
      <c r="O9" s="311">
        <v>0.35138888888888897</v>
      </c>
      <c r="P9" s="310"/>
      <c r="Q9" s="310"/>
      <c r="R9" s="311">
        <v>0.421527777777778</v>
      </c>
      <c r="S9" s="311">
        <v>0.47152777777777799</v>
      </c>
      <c r="T9" s="311">
        <v>0.85069444444444398</v>
      </c>
      <c r="U9" s="310"/>
      <c r="V9" s="310"/>
      <c r="W9" s="310"/>
      <c r="X9" s="310"/>
      <c r="Y9" s="311">
        <v>0.75486111111111098</v>
      </c>
      <c r="Z9" s="311">
        <v>0.92777777777777803</v>
      </c>
      <c r="AA9" s="310"/>
      <c r="AB9" s="310"/>
      <c r="AC9" s="311">
        <v>0.36666666666666697</v>
      </c>
      <c r="AD9" s="311">
        <v>0.49722222222222201</v>
      </c>
      <c r="AE9" s="311">
        <v>0.7</v>
      </c>
      <c r="AF9" s="310"/>
      <c r="AG9" s="310"/>
      <c r="AH9" s="311">
        <v>0.38472222222222202</v>
      </c>
      <c r="AI9" s="311">
        <v>0.94444444444444398</v>
      </c>
      <c r="AJ9" s="311">
        <v>0.452777777777778</v>
      </c>
      <c r="AK9" s="311">
        <v>0.37638888888888899</v>
      </c>
      <c r="AL9" s="311">
        <v>0.72916666666666696</v>
      </c>
      <c r="AM9" s="310"/>
      <c r="AN9" s="311">
        <v>0.56874999999999998</v>
      </c>
      <c r="AO9" s="311">
        <v>0.64097222222222205</v>
      </c>
      <c r="AP9" s="311">
        <v>0.78333333333333299</v>
      </c>
      <c r="AQ9" s="311">
        <v>0.90208333333333302</v>
      </c>
      <c r="AR9" s="310"/>
      <c r="AS9" s="311">
        <v>0.74375000000000002</v>
      </c>
      <c r="AT9" s="310"/>
      <c r="AU9" s="311">
        <v>0.79791666666666705</v>
      </c>
      <c r="AV9" s="311">
        <v>0.44166666666666698</v>
      </c>
      <c r="AW9" s="311">
        <v>0.67291666666666705</v>
      </c>
      <c r="AX9" s="311">
        <v>0.54236111111111096</v>
      </c>
      <c r="AY9" s="311">
        <v>0.87083333333333302</v>
      </c>
      <c r="AZ9" s="311">
        <v>0.4</v>
      </c>
      <c r="BA9" s="311">
        <v>0.41180555555555598</v>
      </c>
      <c r="BB9" s="311">
        <v>0.71180555555555602</v>
      </c>
      <c r="BC9" s="311">
        <v>0.81666666666666698</v>
      </c>
      <c r="BD9" s="310"/>
      <c r="BE9" s="311">
        <v>0.68958333333333299</v>
      </c>
      <c r="BF9" s="311">
        <v>0.55833333333333302</v>
      </c>
      <c r="BG9" s="311">
        <v>0.625694444444444</v>
      </c>
      <c r="BH9" s="311">
        <v>0.92152777777777795</v>
      </c>
      <c r="BI9" s="311">
        <v>0.58611111111111103</v>
      </c>
      <c r="BJ9" s="310"/>
      <c r="BK9" s="311">
        <v>0.61458333333333304</v>
      </c>
      <c r="BL9" s="311">
        <v>0.42986111111111103</v>
      </c>
      <c r="BM9" s="311">
        <v>0.48680555555555599</v>
      </c>
      <c r="BN9" s="311">
        <v>0.51041666666666696</v>
      </c>
      <c r="BO9" s="311">
        <v>0.83194444444444404</v>
      </c>
      <c r="BP9" s="311">
        <v>0.98055555555555596</v>
      </c>
      <c r="BR9" s="69">
        <f>VLOOKUP(BS9,id!$A:$C,3,0)</f>
        <v>151</v>
      </c>
      <c r="BS9" s="69" t="str">
        <f t="shared" si="0"/>
        <v>StaszewskiDaniel1973</v>
      </c>
      <c r="BT9" s="69" t="str">
        <f t="shared" si="2"/>
        <v>Staszewski</v>
      </c>
      <c r="BU9" s="69" t="str">
        <f t="shared" si="2"/>
        <v>Daniel</v>
      </c>
      <c r="BV9" s="69"/>
      <c r="BW9" s="69">
        <f t="shared" si="3"/>
        <v>1973</v>
      </c>
      <c r="BX9" s="69">
        <f t="shared" si="4"/>
        <v>74.894366197183089</v>
      </c>
      <c r="BY9" s="69"/>
      <c r="BZ9" s="69">
        <f t="shared" si="5"/>
        <v>1.0325027085590466</v>
      </c>
      <c r="CA9" s="69">
        <f t="shared" si="6"/>
        <v>0.90697674418604646</v>
      </c>
      <c r="CB9" s="69">
        <f t="shared" si="6"/>
        <v>0.96813837050523444</v>
      </c>
      <c r="CC9" s="69">
        <v>1</v>
      </c>
    </row>
    <row r="10" spans="1:81" ht="15">
      <c r="A10" s="316">
        <v>8</v>
      </c>
      <c r="B10" s="313" t="s">
        <v>5427</v>
      </c>
      <c r="C10" s="313" t="s">
        <v>226</v>
      </c>
      <c r="D10" s="313" t="s">
        <v>331</v>
      </c>
      <c r="E10" s="315" t="s">
        <v>32</v>
      </c>
      <c r="F10" s="313">
        <v>1967</v>
      </c>
      <c r="G10" s="314">
        <v>44492.340277777803</v>
      </c>
      <c r="H10" s="313">
        <v>893</v>
      </c>
      <c r="I10" s="313">
        <v>0</v>
      </c>
      <c r="J10" s="313">
        <f t="shared" si="1"/>
        <v>35</v>
      </c>
      <c r="K10" s="312">
        <v>2030</v>
      </c>
      <c r="L10" s="310"/>
      <c r="M10" s="310"/>
      <c r="N10" s="310"/>
      <c r="O10" s="310"/>
      <c r="P10" s="310"/>
      <c r="Q10" s="310"/>
      <c r="R10" s="311">
        <v>0.41597222222222202</v>
      </c>
      <c r="S10" s="310"/>
      <c r="T10" s="310"/>
      <c r="U10" s="311">
        <v>0.74305555555555602</v>
      </c>
      <c r="V10" s="310"/>
      <c r="W10" s="310"/>
      <c r="X10" s="310"/>
      <c r="Y10" s="311">
        <v>0.81388888888888899</v>
      </c>
      <c r="Z10" s="311">
        <v>0.75694444444444398</v>
      </c>
      <c r="AA10" s="310"/>
      <c r="AB10" s="310"/>
      <c r="AC10" s="311">
        <v>0.35486111111111102</v>
      </c>
      <c r="AD10" s="311">
        <v>0.47777777777777802</v>
      </c>
      <c r="AE10" s="311">
        <v>0.70486111111111105</v>
      </c>
      <c r="AF10" s="310"/>
      <c r="AG10" s="310"/>
      <c r="AH10" s="311">
        <v>0.38055555555555598</v>
      </c>
      <c r="AI10" s="310"/>
      <c r="AJ10" s="311">
        <v>0.45486111111111099</v>
      </c>
      <c r="AK10" s="311">
        <v>0.36875000000000002</v>
      </c>
      <c r="AL10" s="311">
        <v>0.73333333333333295</v>
      </c>
      <c r="AM10" s="310"/>
      <c r="AN10" s="311">
        <v>0.55833333333333302</v>
      </c>
      <c r="AO10" s="311">
        <v>0.63472222222222197</v>
      </c>
      <c r="AP10" s="311">
        <v>0.82916666666666705</v>
      </c>
      <c r="AQ10" s="311">
        <v>0.92708333333333304</v>
      </c>
      <c r="AR10" s="310"/>
      <c r="AS10" s="311">
        <v>0.80069444444444404</v>
      </c>
      <c r="AT10" s="310"/>
      <c r="AU10" s="311">
        <v>0.84236111111111101</v>
      </c>
      <c r="AV10" s="311">
        <v>0.44236111111111098</v>
      </c>
      <c r="AW10" s="311">
        <v>0.65486111111111101</v>
      </c>
      <c r="AX10" s="311">
        <v>0.51944444444444404</v>
      </c>
      <c r="AY10" s="311">
        <v>0.91180555555555598</v>
      </c>
      <c r="AZ10" s="311">
        <v>0.40902777777777799</v>
      </c>
      <c r="BA10" s="311">
        <v>0.39791666666666697</v>
      </c>
      <c r="BB10" s="311">
        <v>0.71597222222222201</v>
      </c>
      <c r="BC10" s="311">
        <v>0.85833333333333295</v>
      </c>
      <c r="BD10" s="310"/>
      <c r="BE10" s="311">
        <v>0.69236111111111098</v>
      </c>
      <c r="BF10" s="311">
        <v>0.53958333333333297</v>
      </c>
      <c r="BG10" s="311">
        <v>0.61666666666666703</v>
      </c>
      <c r="BH10" s="311">
        <v>0.76319444444444395</v>
      </c>
      <c r="BI10" s="311">
        <v>0.56736111111111098</v>
      </c>
      <c r="BJ10" s="310"/>
      <c r="BK10" s="311">
        <v>0.60486111111111096</v>
      </c>
      <c r="BL10" s="311">
        <v>0.42638888888888898</v>
      </c>
      <c r="BM10" s="311">
        <v>0.468055555555556</v>
      </c>
      <c r="BN10" s="311">
        <v>0.48749999999999999</v>
      </c>
      <c r="BO10" s="311">
        <v>0.88263888888888897</v>
      </c>
      <c r="BP10" s="311">
        <v>0.95972222222222203</v>
      </c>
      <c r="BR10" s="69">
        <f>VLOOKUP(BS10,id!$A:$C,3,0)</f>
        <v>86</v>
      </c>
      <c r="BS10" s="69" t="str">
        <f t="shared" si="0"/>
        <v>AdamczykJarek1967</v>
      </c>
      <c r="BT10" s="69" t="str">
        <f t="shared" si="2"/>
        <v>Adamczyk</v>
      </c>
      <c r="BU10" s="69" t="str">
        <f t="shared" si="2"/>
        <v>Jarek</v>
      </c>
      <c r="BV10" s="69"/>
      <c r="BW10" s="69">
        <f t="shared" si="3"/>
        <v>1967</v>
      </c>
      <c r="BX10" s="69">
        <f t="shared" si="4"/>
        <v>71.478873239436609</v>
      </c>
      <c r="BY10" s="69"/>
      <c r="BZ10" s="69">
        <f t="shared" si="5"/>
        <v>1.0335946248600223</v>
      </c>
      <c r="CA10" s="69">
        <f t="shared" si="6"/>
        <v>0.89743589743589747</v>
      </c>
      <c r="CB10" s="69">
        <f t="shared" si="6"/>
        <v>0.95439586271744237</v>
      </c>
      <c r="CC10" s="69">
        <v>1</v>
      </c>
    </row>
    <row r="11" spans="1:81" ht="15">
      <c r="A11" s="316">
        <v>10</v>
      </c>
      <c r="B11" s="313" t="s">
        <v>5429</v>
      </c>
      <c r="C11" s="313" t="s">
        <v>4946</v>
      </c>
      <c r="D11" s="313" t="s">
        <v>22</v>
      </c>
      <c r="E11" s="315" t="s">
        <v>32</v>
      </c>
      <c r="F11" s="313">
        <v>1977</v>
      </c>
      <c r="G11" s="314">
        <v>44492.340277777803</v>
      </c>
      <c r="H11" s="313">
        <v>903</v>
      </c>
      <c r="I11" s="313">
        <v>3</v>
      </c>
      <c r="J11" s="313">
        <f t="shared" si="1"/>
        <v>42</v>
      </c>
      <c r="K11" s="312">
        <v>1987</v>
      </c>
      <c r="L11" s="311">
        <v>0.51875000000000004</v>
      </c>
      <c r="M11" s="311">
        <v>0.54027777777777797</v>
      </c>
      <c r="N11" s="311">
        <v>0.35</v>
      </c>
      <c r="O11" s="311">
        <v>0.96111111111111103</v>
      </c>
      <c r="P11" s="311">
        <v>0.45555555555555599</v>
      </c>
      <c r="Q11" s="311">
        <v>0.96111111111111103</v>
      </c>
      <c r="R11" s="311">
        <v>0.90486111111111101</v>
      </c>
      <c r="S11" s="310"/>
      <c r="T11" s="311">
        <v>0.64236111111111105</v>
      </c>
      <c r="U11" s="311">
        <v>0.60069444444444398</v>
      </c>
      <c r="V11" s="311">
        <v>0.358333333333333</v>
      </c>
      <c r="W11" s="311">
        <v>0.62222222222222201</v>
      </c>
      <c r="X11" s="311">
        <v>0.47430555555555598</v>
      </c>
      <c r="Y11" s="311">
        <v>0.73402777777777795</v>
      </c>
      <c r="Z11" s="311">
        <v>0.60763888888888895</v>
      </c>
      <c r="AA11" s="311">
        <v>0.38124999999999998</v>
      </c>
      <c r="AB11" s="311">
        <v>0.42499999999999999</v>
      </c>
      <c r="AC11" s="311">
        <v>0.55069444444444404</v>
      </c>
      <c r="AD11" s="310"/>
      <c r="AE11" s="311">
        <v>0.75833333333333297</v>
      </c>
      <c r="AF11" s="311">
        <v>0.46388888888888902</v>
      </c>
      <c r="AG11" s="311">
        <v>0.51041666666666696</v>
      </c>
      <c r="AH11" s="311">
        <v>0.57847222222222205</v>
      </c>
      <c r="AI11" s="311">
        <v>0.531944444444444</v>
      </c>
      <c r="AJ11" s="310"/>
      <c r="AK11" s="311">
        <v>0.55902777777777801</v>
      </c>
      <c r="AL11" s="310"/>
      <c r="AM11" s="311">
        <v>0.45</v>
      </c>
      <c r="AN11" s="310"/>
      <c r="AO11" s="310"/>
      <c r="AP11" s="311">
        <v>0.71111111111111103</v>
      </c>
      <c r="AQ11" s="311">
        <v>0.48749999999999999</v>
      </c>
      <c r="AR11" s="311">
        <v>0.41597222222222202</v>
      </c>
      <c r="AS11" s="311">
        <v>0.72499999999999998</v>
      </c>
      <c r="AT11" s="311">
        <v>0.49861111111111101</v>
      </c>
      <c r="AU11" s="311">
        <v>0.67222222222222205</v>
      </c>
      <c r="AV11" s="310"/>
      <c r="AW11" s="310"/>
      <c r="AX11" s="310"/>
      <c r="AY11" s="311">
        <v>0.62986111111111098</v>
      </c>
      <c r="AZ11" s="311">
        <v>0.91319444444444398</v>
      </c>
      <c r="BA11" s="311">
        <v>0.93194444444444402</v>
      </c>
      <c r="BB11" s="311">
        <v>0.79444444444444395</v>
      </c>
      <c r="BC11" s="311">
        <v>0.68958333333333299</v>
      </c>
      <c r="BD11" s="311">
        <v>0.39444444444444399</v>
      </c>
      <c r="BE11" s="311">
        <v>0.77291666666666703</v>
      </c>
      <c r="BF11" s="310"/>
      <c r="BG11" s="311">
        <v>0.84583333333333299</v>
      </c>
      <c r="BH11" s="311">
        <v>0.61250000000000004</v>
      </c>
      <c r="BI11" s="311">
        <v>0.87222222222222201</v>
      </c>
      <c r="BJ11" s="311">
        <v>0.44097222222222199</v>
      </c>
      <c r="BK11" s="310"/>
      <c r="BL11" s="310"/>
      <c r="BM11" s="310"/>
      <c r="BN11" s="310"/>
      <c r="BO11" s="311">
        <v>0.65902777777777799</v>
      </c>
      <c r="BP11" s="311">
        <v>0.96666666666666701</v>
      </c>
      <c r="BR11" s="69">
        <f>VLOOKUP(BS11,id!$A:$C,3,0)</f>
        <v>515</v>
      </c>
      <c r="BS11" s="69" t="str">
        <f t="shared" si="0"/>
        <v>PakułaKrzysztof1977</v>
      </c>
      <c r="BT11" s="69" t="str">
        <f t="shared" si="2"/>
        <v>Pakuła</v>
      </c>
      <c r="BU11" s="69" t="str">
        <f t="shared" si="2"/>
        <v>Krzysztof</v>
      </c>
      <c r="BV11" s="69"/>
      <c r="BW11" s="69">
        <f t="shared" si="3"/>
        <v>1977</v>
      </c>
      <c r="BX11" s="69">
        <f t="shared" ref="BX11:BX38" si="7">BX10*IF(CB11&lt;1,CB11,IF(CC11&lt;1,CC11,IF(CA11&lt;1,CA11,IF(BZ11&lt;1,BZ11,1))))</f>
        <v>69.964788732394354</v>
      </c>
      <c r="BY11" s="69"/>
      <c r="BZ11" s="69">
        <f t="shared" ref="BZ11:BZ38" si="8">H10/H11</f>
        <v>0.98892580287929122</v>
      </c>
      <c r="CA11" s="69">
        <f t="shared" ref="CA11:CA38" si="9">J11/J10</f>
        <v>1.2</v>
      </c>
      <c r="CB11" s="69">
        <f t="shared" ref="CB11:CB38" si="10">K11/K10</f>
        <v>0.97881773399014782</v>
      </c>
      <c r="CC11" s="69">
        <v>1</v>
      </c>
    </row>
    <row r="12" spans="1:81" ht="15">
      <c r="A12" s="316">
        <v>11</v>
      </c>
      <c r="B12" s="313" t="s">
        <v>5430</v>
      </c>
      <c r="C12" s="313" t="s">
        <v>4946</v>
      </c>
      <c r="D12" s="313" t="s">
        <v>1410</v>
      </c>
      <c r="E12" s="315" t="s">
        <v>32</v>
      </c>
      <c r="F12" s="313">
        <v>1982</v>
      </c>
      <c r="G12" s="314">
        <v>44492.340277777803</v>
      </c>
      <c r="H12" s="313">
        <v>904</v>
      </c>
      <c r="I12" s="313">
        <v>4</v>
      </c>
      <c r="J12" s="313">
        <f t="shared" si="1"/>
        <v>42</v>
      </c>
      <c r="K12" s="312">
        <v>1986</v>
      </c>
      <c r="L12" s="311">
        <v>0.51944444444444404</v>
      </c>
      <c r="M12" s="311">
        <v>0.53958333333333297</v>
      </c>
      <c r="N12" s="311">
        <v>0.35</v>
      </c>
      <c r="O12" s="311">
        <v>0.95972222222222203</v>
      </c>
      <c r="P12" s="311">
        <v>0.45555555555555599</v>
      </c>
      <c r="Q12" s="311">
        <v>0.94444444444444398</v>
      </c>
      <c r="R12" s="311">
        <v>0.90486111111111101</v>
      </c>
      <c r="S12" s="310"/>
      <c r="T12" s="311">
        <v>0.64236111111111105</v>
      </c>
      <c r="U12" s="311">
        <v>0.60069444444444398</v>
      </c>
      <c r="V12" s="311">
        <v>0.358333333333333</v>
      </c>
      <c r="W12" s="311">
        <v>0.62222222222222201</v>
      </c>
      <c r="X12" s="311">
        <v>0.47430555555555598</v>
      </c>
      <c r="Y12" s="311">
        <v>0.73402777777777795</v>
      </c>
      <c r="Z12" s="311">
        <v>0.60763888888888895</v>
      </c>
      <c r="AA12" s="311">
        <v>0.38124999999999998</v>
      </c>
      <c r="AB12" s="311">
        <v>0.42430555555555599</v>
      </c>
      <c r="AC12" s="311">
        <v>0.55069444444444404</v>
      </c>
      <c r="AD12" s="310"/>
      <c r="AE12" s="311">
        <v>0.75833333333333297</v>
      </c>
      <c r="AF12" s="311">
        <v>0.46388888888888902</v>
      </c>
      <c r="AG12" s="311">
        <v>0.51041666666666696</v>
      </c>
      <c r="AH12" s="311">
        <v>0.57777777777777795</v>
      </c>
      <c r="AI12" s="311">
        <v>0.531944444444444</v>
      </c>
      <c r="AJ12" s="310"/>
      <c r="AK12" s="311">
        <v>0.55833333333333302</v>
      </c>
      <c r="AL12" s="310"/>
      <c r="AM12" s="311">
        <v>0.45</v>
      </c>
      <c r="AN12" s="310"/>
      <c r="AO12" s="310"/>
      <c r="AP12" s="311">
        <v>0.71111111111111103</v>
      </c>
      <c r="AQ12" s="311">
        <v>0.48749999999999999</v>
      </c>
      <c r="AR12" s="311">
        <v>0.41597222222222202</v>
      </c>
      <c r="AS12" s="311">
        <v>0.72499999999999998</v>
      </c>
      <c r="AT12" s="311">
        <v>0.49861111111111101</v>
      </c>
      <c r="AU12" s="311">
        <v>0.67152777777777795</v>
      </c>
      <c r="AV12" s="310"/>
      <c r="AW12" s="310"/>
      <c r="AX12" s="310"/>
      <c r="AY12" s="311">
        <v>0.62986111111111098</v>
      </c>
      <c r="AZ12" s="311">
        <v>0.91249999999999998</v>
      </c>
      <c r="BA12" s="311">
        <v>0.93194444444444402</v>
      </c>
      <c r="BB12" s="311">
        <v>0.79444444444444395</v>
      </c>
      <c r="BC12" s="311">
        <v>0.68958333333333299</v>
      </c>
      <c r="BD12" s="311">
        <v>0.39444444444444399</v>
      </c>
      <c r="BE12" s="311">
        <v>0.77291666666666703</v>
      </c>
      <c r="BF12" s="310"/>
      <c r="BG12" s="311">
        <v>0.84652777777777799</v>
      </c>
      <c r="BH12" s="311">
        <v>0.61180555555555605</v>
      </c>
      <c r="BI12" s="311">
        <v>0.87222222222222201</v>
      </c>
      <c r="BJ12" s="311">
        <v>0.44097222222222199</v>
      </c>
      <c r="BK12" s="310"/>
      <c r="BL12" s="310"/>
      <c r="BM12" s="310"/>
      <c r="BN12" s="310"/>
      <c r="BO12" s="311">
        <v>0.65972222222222199</v>
      </c>
      <c r="BP12" s="311">
        <v>0.96736111111111101</v>
      </c>
      <c r="BR12" s="69">
        <f>VLOOKUP(BS12,id!$A:$C,3,0)</f>
        <v>516</v>
      </c>
      <c r="BS12" s="69" t="str">
        <f t="shared" si="0"/>
        <v>PakułaBogusław1982</v>
      </c>
      <c r="BT12" s="69" t="str">
        <f t="shared" si="2"/>
        <v>Pakuła</v>
      </c>
      <c r="BU12" s="69" t="str">
        <f t="shared" si="2"/>
        <v>Bogusław</v>
      </c>
      <c r="BV12" s="69"/>
      <c r="BW12" s="69">
        <f t="shared" si="3"/>
        <v>1982</v>
      </c>
      <c r="BX12" s="69">
        <f t="shared" si="7"/>
        <v>69.929577464788721</v>
      </c>
      <c r="BY12" s="69"/>
      <c r="BZ12" s="69">
        <f t="shared" si="8"/>
        <v>0.99889380530973448</v>
      </c>
      <c r="CA12" s="69">
        <f t="shared" si="9"/>
        <v>1</v>
      </c>
      <c r="CB12" s="69">
        <f t="shared" si="10"/>
        <v>0.99949672873678908</v>
      </c>
      <c r="CC12" s="69">
        <v>1</v>
      </c>
    </row>
    <row r="13" spans="1:81" ht="15">
      <c r="A13" s="316">
        <v>12</v>
      </c>
      <c r="B13" s="313" t="s">
        <v>5431</v>
      </c>
      <c r="C13" s="313" t="s">
        <v>5432</v>
      </c>
      <c r="D13" s="313" t="s">
        <v>33</v>
      </c>
      <c r="E13" s="315" t="s">
        <v>32</v>
      </c>
      <c r="F13" s="313">
        <v>1979</v>
      </c>
      <c r="G13" s="314">
        <v>44492.340277777803</v>
      </c>
      <c r="H13" s="313">
        <v>904</v>
      </c>
      <c r="I13" s="313">
        <v>4</v>
      </c>
      <c r="J13" s="313">
        <f t="shared" si="1"/>
        <v>42</v>
      </c>
      <c r="K13" s="312">
        <v>1986</v>
      </c>
      <c r="L13" s="311">
        <v>0.51875000000000004</v>
      </c>
      <c r="M13" s="311">
        <v>0.54027777777777797</v>
      </c>
      <c r="N13" s="311">
        <v>0.35</v>
      </c>
      <c r="O13" s="311">
        <v>0.96041666666666703</v>
      </c>
      <c r="P13" s="311">
        <v>0.45555555555555599</v>
      </c>
      <c r="Q13" s="311">
        <v>0.94444444444444398</v>
      </c>
      <c r="R13" s="311">
        <v>0.90486111111111101</v>
      </c>
      <c r="S13" s="310"/>
      <c r="T13" s="311">
        <v>0.64236111111111105</v>
      </c>
      <c r="U13" s="311">
        <v>0.60138888888888897</v>
      </c>
      <c r="V13" s="311">
        <v>0.359027777777778</v>
      </c>
      <c r="W13" s="311">
        <v>0.62291666666666701</v>
      </c>
      <c r="X13" s="311">
        <v>0.47430555555555598</v>
      </c>
      <c r="Y13" s="311">
        <v>0.73402777777777795</v>
      </c>
      <c r="Z13" s="311">
        <v>0.60763888888888895</v>
      </c>
      <c r="AA13" s="311">
        <v>0.38263888888888897</v>
      </c>
      <c r="AB13" s="311">
        <v>0.42499999999999999</v>
      </c>
      <c r="AC13" s="311">
        <v>0.55138888888888904</v>
      </c>
      <c r="AD13" s="310"/>
      <c r="AE13" s="311">
        <v>0.75833333333333297</v>
      </c>
      <c r="AF13" s="311">
        <v>0.46388888888888902</v>
      </c>
      <c r="AG13" s="311">
        <v>0.51041666666666696</v>
      </c>
      <c r="AH13" s="311">
        <v>0.57708333333333295</v>
      </c>
      <c r="AI13" s="311">
        <v>0.531944444444444</v>
      </c>
      <c r="AJ13" s="310"/>
      <c r="AK13" s="311">
        <v>0.55902777777777801</v>
      </c>
      <c r="AL13" s="310"/>
      <c r="AM13" s="311">
        <v>0.45</v>
      </c>
      <c r="AN13" s="310"/>
      <c r="AO13" s="310"/>
      <c r="AP13" s="311">
        <v>0.71180555555555602</v>
      </c>
      <c r="AQ13" s="311">
        <v>0.48749999999999999</v>
      </c>
      <c r="AR13" s="311">
        <v>0.41666666666666702</v>
      </c>
      <c r="AS13" s="311">
        <v>0.72499999999999998</v>
      </c>
      <c r="AT13" s="311">
        <v>0.499305555555556</v>
      </c>
      <c r="AU13" s="311">
        <v>0.67222222222222205</v>
      </c>
      <c r="AV13" s="310"/>
      <c r="AW13" s="310"/>
      <c r="AX13" s="310"/>
      <c r="AY13" s="311">
        <v>0.63055555555555598</v>
      </c>
      <c r="AZ13" s="311">
        <v>0.91249999999999998</v>
      </c>
      <c r="BA13" s="311">
        <v>0.93194444444444402</v>
      </c>
      <c r="BB13" s="311">
        <v>0.79444444444444395</v>
      </c>
      <c r="BC13" s="311">
        <v>0.68958333333333299</v>
      </c>
      <c r="BD13" s="311">
        <v>0.39513888888888898</v>
      </c>
      <c r="BE13" s="311">
        <v>0.77222222222222203</v>
      </c>
      <c r="BF13" s="310"/>
      <c r="BG13" s="311">
        <v>0.84513888888888899</v>
      </c>
      <c r="BH13" s="311">
        <v>0.61180555555555605</v>
      </c>
      <c r="BI13" s="311">
        <v>0.875694444444444</v>
      </c>
      <c r="BJ13" s="311">
        <v>0.44097222222222199</v>
      </c>
      <c r="BK13" s="310"/>
      <c r="BL13" s="310"/>
      <c r="BM13" s="310"/>
      <c r="BN13" s="310"/>
      <c r="BO13" s="311">
        <v>0.65902777777777799</v>
      </c>
      <c r="BP13" s="311">
        <v>0.96736111111111101</v>
      </c>
      <c r="BR13" s="69">
        <f>VLOOKUP(BS13,id!$A:$C,3,0)</f>
        <v>517</v>
      </c>
      <c r="BS13" s="69" t="str">
        <f t="shared" si="0"/>
        <v>SzołtysikMarek1979</v>
      </c>
      <c r="BT13" s="69" t="str">
        <f t="shared" si="2"/>
        <v>Szołtysik</v>
      </c>
      <c r="BU13" s="69" t="str">
        <f t="shared" si="2"/>
        <v>Marek</v>
      </c>
      <c r="BV13" s="69"/>
      <c r="BW13" s="69">
        <f t="shared" si="3"/>
        <v>1979</v>
      </c>
      <c r="BX13" s="69">
        <f t="shared" si="7"/>
        <v>69.929577464788721</v>
      </c>
      <c r="BY13" s="69"/>
      <c r="BZ13" s="69">
        <f t="shared" si="8"/>
        <v>1</v>
      </c>
      <c r="CA13" s="69">
        <f t="shared" si="9"/>
        <v>1</v>
      </c>
      <c r="CB13" s="69">
        <f t="shared" si="10"/>
        <v>1</v>
      </c>
      <c r="CC13" s="69">
        <v>1</v>
      </c>
    </row>
    <row r="14" spans="1:81" ht="15">
      <c r="A14" s="316">
        <v>13</v>
      </c>
      <c r="B14" s="313" t="s">
        <v>5433</v>
      </c>
      <c r="C14" s="313" t="s">
        <v>241</v>
      </c>
      <c r="D14" s="313" t="s">
        <v>237</v>
      </c>
      <c r="E14" s="315" t="s">
        <v>32</v>
      </c>
      <c r="F14" s="313">
        <v>1979</v>
      </c>
      <c r="G14" s="314">
        <v>44492.340277777803</v>
      </c>
      <c r="H14" s="313">
        <v>636</v>
      </c>
      <c r="I14" s="313">
        <v>0</v>
      </c>
      <c r="J14" s="313">
        <f t="shared" si="1"/>
        <v>40</v>
      </c>
      <c r="K14" s="312">
        <v>1960</v>
      </c>
      <c r="L14" s="311">
        <v>0.57916666666666705</v>
      </c>
      <c r="M14" s="311">
        <v>0.58680555555555602</v>
      </c>
      <c r="N14" s="311">
        <v>0.34722222222222199</v>
      </c>
      <c r="O14" s="310"/>
      <c r="P14" s="311">
        <v>0.41041666666666698</v>
      </c>
      <c r="Q14" s="310"/>
      <c r="R14" s="310"/>
      <c r="S14" s="310"/>
      <c r="T14" s="311">
        <v>0.46458333333333302</v>
      </c>
      <c r="U14" s="311">
        <v>0.54166666666666696</v>
      </c>
      <c r="V14" s="311">
        <v>0.35347222222222202</v>
      </c>
      <c r="W14" s="311">
        <v>0.55902777777777801</v>
      </c>
      <c r="X14" s="311">
        <v>0.422916666666667</v>
      </c>
      <c r="Y14" s="311">
        <v>0.51736111111111105</v>
      </c>
      <c r="Z14" s="311">
        <v>0.55000000000000004</v>
      </c>
      <c r="AA14" s="311">
        <v>0.375</v>
      </c>
      <c r="AB14" s="311">
        <v>0.38888888888888901</v>
      </c>
      <c r="AC14" s="311">
        <v>0.59236111111111101</v>
      </c>
      <c r="AD14" s="310"/>
      <c r="AE14" s="311">
        <v>0.64513888888888904</v>
      </c>
      <c r="AF14" s="311">
        <v>0.41597222222222202</v>
      </c>
      <c r="AG14" s="311">
        <v>0.43958333333333299</v>
      </c>
      <c r="AH14" s="311">
        <v>0.61041666666666705</v>
      </c>
      <c r="AI14" s="311">
        <v>0.57291666666666696</v>
      </c>
      <c r="AJ14" s="310"/>
      <c r="AK14" s="311">
        <v>0.60208333333333297</v>
      </c>
      <c r="AL14" s="311">
        <v>0.62291666666666701</v>
      </c>
      <c r="AM14" s="311">
        <v>0.40416666666666701</v>
      </c>
      <c r="AN14" s="310"/>
      <c r="AO14" s="311">
        <v>0.72291666666666698</v>
      </c>
      <c r="AP14" s="311">
        <v>0.51041666666666696</v>
      </c>
      <c r="AQ14" s="311">
        <v>0.44722222222222202</v>
      </c>
      <c r="AR14" s="311">
        <v>0.36249999999999999</v>
      </c>
      <c r="AS14" s="311">
        <v>0.53263888888888899</v>
      </c>
      <c r="AT14" s="311">
        <v>0.43125000000000002</v>
      </c>
      <c r="AU14" s="311">
        <v>0.49722222222222201</v>
      </c>
      <c r="AV14" s="310"/>
      <c r="AW14" s="311">
        <v>0.67222222222222205</v>
      </c>
      <c r="AX14" s="310"/>
      <c r="AY14" s="311">
        <v>0.45486111111111099</v>
      </c>
      <c r="AZ14" s="310"/>
      <c r="BA14" s="310"/>
      <c r="BB14" s="311">
        <v>0.63680555555555496</v>
      </c>
      <c r="BC14" s="311">
        <v>0.485416666666667</v>
      </c>
      <c r="BD14" s="311">
        <v>0.38194444444444398</v>
      </c>
      <c r="BE14" s="311">
        <v>0.655555555555556</v>
      </c>
      <c r="BF14" s="310"/>
      <c r="BG14" s="311">
        <v>0.70625000000000004</v>
      </c>
      <c r="BH14" s="311">
        <v>0.55347222222222203</v>
      </c>
      <c r="BI14" s="310"/>
      <c r="BJ14" s="311">
        <v>0.39722222222222198</v>
      </c>
      <c r="BK14" s="311">
        <v>0.69444444444444398</v>
      </c>
      <c r="BL14" s="310"/>
      <c r="BM14" s="310"/>
      <c r="BN14" s="310"/>
      <c r="BO14" s="311">
        <v>0.47569444444444398</v>
      </c>
      <c r="BP14" s="311">
        <v>0.78125</v>
      </c>
      <c r="BR14" s="69">
        <f>VLOOKUP(BS14,id!$A:$C,3,0)</f>
        <v>5</v>
      </c>
      <c r="BS14" s="69" t="str">
        <f t="shared" si="0"/>
        <v>WalentowskiRadosław1979</v>
      </c>
      <c r="BT14" s="69" t="str">
        <f t="shared" si="2"/>
        <v>Walentowski</v>
      </c>
      <c r="BU14" s="69" t="str">
        <f t="shared" si="2"/>
        <v>Radosław</v>
      </c>
      <c r="BV14" s="69"/>
      <c r="BW14" s="69">
        <f t="shared" si="3"/>
        <v>1979</v>
      </c>
      <c r="BX14" s="69">
        <f t="shared" si="7"/>
        <v>69.014084507042242</v>
      </c>
      <c r="BY14" s="69"/>
      <c r="BZ14" s="69">
        <f t="shared" si="8"/>
        <v>1.421383647798742</v>
      </c>
      <c r="CA14" s="69">
        <f t="shared" si="9"/>
        <v>0.95238095238095233</v>
      </c>
      <c r="CB14" s="69">
        <f t="shared" si="10"/>
        <v>0.98690835850956693</v>
      </c>
      <c r="CC14" s="69">
        <v>1</v>
      </c>
    </row>
    <row r="15" spans="1:81" ht="15">
      <c r="A15" s="316">
        <v>15</v>
      </c>
      <c r="B15" s="313" t="s">
        <v>5435</v>
      </c>
      <c r="C15" s="313" t="s">
        <v>743</v>
      </c>
      <c r="D15" s="313" t="s">
        <v>55</v>
      </c>
      <c r="E15" s="315" t="s">
        <v>32</v>
      </c>
      <c r="F15" s="313">
        <v>1978</v>
      </c>
      <c r="G15" s="314">
        <v>44492.340277777803</v>
      </c>
      <c r="H15" s="313">
        <v>812</v>
      </c>
      <c r="I15" s="313">
        <v>0</v>
      </c>
      <c r="J15" s="313">
        <f t="shared" si="1"/>
        <v>35</v>
      </c>
      <c r="K15" s="312">
        <v>1950</v>
      </c>
      <c r="L15" s="310"/>
      <c r="M15" s="311">
        <v>0.89305555555555605</v>
      </c>
      <c r="N15" s="311">
        <v>0.35208333333333303</v>
      </c>
      <c r="O15" s="310"/>
      <c r="P15" s="310"/>
      <c r="Q15" s="311">
        <v>0.41041666666666698</v>
      </c>
      <c r="R15" s="311">
        <v>0.484722222222222</v>
      </c>
      <c r="S15" s="310"/>
      <c r="T15" s="310"/>
      <c r="U15" s="310"/>
      <c r="V15" s="310"/>
      <c r="W15" s="310"/>
      <c r="X15" s="310"/>
      <c r="Y15" s="311">
        <v>0.73611111111111105</v>
      </c>
      <c r="Z15" s="311">
        <v>0.86458333333333304</v>
      </c>
      <c r="AA15" s="311">
        <v>0.390277777777778</v>
      </c>
      <c r="AB15" s="310"/>
      <c r="AC15" s="311">
        <v>0.44583333333333303</v>
      </c>
      <c r="AD15" s="311">
        <v>0.561805555555556</v>
      </c>
      <c r="AE15" s="311">
        <v>0.72222222222222199</v>
      </c>
      <c r="AF15" s="310"/>
      <c r="AG15" s="310"/>
      <c r="AH15" s="311">
        <v>0.46388888888888902</v>
      </c>
      <c r="AI15" s="311">
        <v>0.88124999999999998</v>
      </c>
      <c r="AJ15" s="311">
        <v>0.53263888888888899</v>
      </c>
      <c r="AK15" s="311">
        <v>0.454166666666667</v>
      </c>
      <c r="AL15" s="310"/>
      <c r="AM15" s="310"/>
      <c r="AN15" s="311">
        <v>0.63263888888888897</v>
      </c>
      <c r="AO15" s="310"/>
      <c r="AP15" s="311">
        <v>0.76249999999999996</v>
      </c>
      <c r="AQ15" s="310"/>
      <c r="AR15" s="311">
        <v>0.36597222222222198</v>
      </c>
      <c r="AS15" s="311">
        <v>0.750694444444444</v>
      </c>
      <c r="AT15" s="310"/>
      <c r="AU15" s="311">
        <v>0.83611111111111103</v>
      </c>
      <c r="AV15" s="311">
        <v>0.51527777777777795</v>
      </c>
      <c r="AW15" s="310"/>
      <c r="AX15" s="311">
        <v>0.59583333333333299</v>
      </c>
      <c r="AY15" s="310"/>
      <c r="AZ15" s="311">
        <v>0.47569444444444398</v>
      </c>
      <c r="BA15" s="311">
        <v>0.42361111111111099</v>
      </c>
      <c r="BB15" s="310"/>
      <c r="BC15" s="311">
        <v>0.79374999999999996</v>
      </c>
      <c r="BD15" s="311">
        <v>0.37708333333333299</v>
      </c>
      <c r="BE15" s="311">
        <v>0.71180555555555602</v>
      </c>
      <c r="BF15" s="311">
        <v>0.62013888888888902</v>
      </c>
      <c r="BG15" s="311">
        <v>0.68472222222222201</v>
      </c>
      <c r="BH15" s="311">
        <v>0.85694444444444395</v>
      </c>
      <c r="BI15" s="311">
        <v>0.64513888888888904</v>
      </c>
      <c r="BJ15" s="310"/>
      <c r="BK15" s="311">
        <v>0.67291666666666705</v>
      </c>
      <c r="BL15" s="311">
        <v>0.49513888888888902</v>
      </c>
      <c r="BM15" s="311">
        <v>0.55000000000000004</v>
      </c>
      <c r="BN15" s="311">
        <v>0.57430555555555496</v>
      </c>
      <c r="BO15" s="311">
        <v>0.81527777777777799</v>
      </c>
      <c r="BP15" s="311">
        <v>0.90347222222222201</v>
      </c>
      <c r="BR15" s="69">
        <f>VLOOKUP(BS15,id!$A:$C,3,0)</f>
        <v>124</v>
      </c>
      <c r="BS15" s="69" t="str">
        <f t="shared" si="0"/>
        <v>RychlikMichał1978</v>
      </c>
      <c r="BT15" s="69" t="str">
        <f t="shared" si="2"/>
        <v>Rychlik</v>
      </c>
      <c r="BU15" s="69" t="str">
        <f t="shared" si="2"/>
        <v>Michał</v>
      </c>
      <c r="BV15" s="69"/>
      <c r="BW15" s="69">
        <f t="shared" si="3"/>
        <v>1978</v>
      </c>
      <c r="BX15" s="69">
        <f t="shared" si="7"/>
        <v>68.661971830985905</v>
      </c>
      <c r="BY15" s="69"/>
      <c r="BZ15" s="69">
        <f t="shared" si="8"/>
        <v>0.78325123152709364</v>
      </c>
      <c r="CA15" s="69">
        <f t="shared" si="9"/>
        <v>0.875</v>
      </c>
      <c r="CB15" s="69">
        <f t="shared" si="10"/>
        <v>0.99489795918367352</v>
      </c>
      <c r="CC15" s="69">
        <v>1</v>
      </c>
    </row>
    <row r="16" spans="1:81" ht="15">
      <c r="A16" s="316">
        <v>17</v>
      </c>
      <c r="B16" s="313" t="s">
        <v>5437</v>
      </c>
      <c r="C16" s="313" t="s">
        <v>5071</v>
      </c>
      <c r="D16" s="313" t="s">
        <v>79</v>
      </c>
      <c r="E16" s="315" t="s">
        <v>32</v>
      </c>
      <c r="F16" s="313">
        <v>1985</v>
      </c>
      <c r="G16" s="314">
        <v>44492.340277777803</v>
      </c>
      <c r="H16" s="313">
        <v>636</v>
      </c>
      <c r="I16" s="313">
        <v>0</v>
      </c>
      <c r="J16" s="313">
        <f t="shared" si="1"/>
        <v>36</v>
      </c>
      <c r="K16" s="312">
        <v>1870</v>
      </c>
      <c r="L16" s="310"/>
      <c r="M16" s="310"/>
      <c r="N16" s="311">
        <v>0.34861111111111098</v>
      </c>
      <c r="O16" s="310"/>
      <c r="P16" s="311">
        <v>0.41805555555555601</v>
      </c>
      <c r="Q16" s="310"/>
      <c r="R16" s="310"/>
      <c r="S16" s="310"/>
      <c r="T16" s="311">
        <v>0.47638888888888897</v>
      </c>
      <c r="U16" s="311">
        <v>0.53611111111111098</v>
      </c>
      <c r="V16" s="311">
        <v>0.35555555555555601</v>
      </c>
      <c r="W16" s="311">
        <v>0.52083333333333304</v>
      </c>
      <c r="X16" s="311">
        <v>0.43125000000000002</v>
      </c>
      <c r="Y16" s="311">
        <v>0.56041666666666701</v>
      </c>
      <c r="Z16" s="311">
        <v>0.530555555555556</v>
      </c>
      <c r="AA16" s="311">
        <v>0.38263888888888897</v>
      </c>
      <c r="AB16" s="311">
        <v>0.39791666666666697</v>
      </c>
      <c r="AC16" s="310"/>
      <c r="AD16" s="310"/>
      <c r="AE16" s="311">
        <v>0.56944444444444398</v>
      </c>
      <c r="AF16" s="311">
        <v>0.42499999999999999</v>
      </c>
      <c r="AG16" s="311">
        <v>0.44583333333333303</v>
      </c>
      <c r="AH16" s="310"/>
      <c r="AI16" s="310"/>
      <c r="AJ16" s="310"/>
      <c r="AK16" s="310"/>
      <c r="AL16" s="310"/>
      <c r="AM16" s="311">
        <v>0.41319444444444398</v>
      </c>
      <c r="AN16" s="311">
        <v>0.71041666666666703</v>
      </c>
      <c r="AO16" s="311">
        <v>0.65833333333333299</v>
      </c>
      <c r="AP16" s="311">
        <v>0.55277777777777803</v>
      </c>
      <c r="AQ16" s="311">
        <v>0.45763888888888898</v>
      </c>
      <c r="AR16" s="311">
        <v>0.36458333333333298</v>
      </c>
      <c r="AS16" s="311">
        <v>0.54791666666666705</v>
      </c>
      <c r="AT16" s="311">
        <v>0.438194444444444</v>
      </c>
      <c r="AU16" s="311">
        <v>0.50624999999999998</v>
      </c>
      <c r="AV16" s="310"/>
      <c r="AW16" s="311">
        <v>0.59861111111111098</v>
      </c>
      <c r="AX16" s="311">
        <v>0.73819444444444404</v>
      </c>
      <c r="AY16" s="311">
        <v>0.46666666666666701</v>
      </c>
      <c r="AZ16" s="310"/>
      <c r="BA16" s="310"/>
      <c r="BB16" s="311">
        <v>0.67152777777777795</v>
      </c>
      <c r="BC16" s="311">
        <v>0.49583333333333302</v>
      </c>
      <c r="BD16" s="311">
        <v>0.389583333333333</v>
      </c>
      <c r="BE16" s="311">
        <v>0.58055555555555605</v>
      </c>
      <c r="BF16" s="310"/>
      <c r="BG16" s="311">
        <v>0.60902777777777795</v>
      </c>
      <c r="BH16" s="311">
        <v>0.52777777777777801</v>
      </c>
      <c r="BI16" s="311">
        <v>0.69305555555555598</v>
      </c>
      <c r="BJ16" s="311">
        <v>0.405555555555556</v>
      </c>
      <c r="BK16" s="311">
        <v>0.63611111111111096</v>
      </c>
      <c r="BL16" s="310"/>
      <c r="BM16" s="310"/>
      <c r="BN16" s="310"/>
      <c r="BO16" s="311">
        <v>0.48680555555555599</v>
      </c>
      <c r="BP16" s="311">
        <v>0.78125</v>
      </c>
      <c r="BR16" s="69">
        <f>VLOOKUP(BS16,id!$A:$C,3,0)</f>
        <v>188</v>
      </c>
      <c r="BS16" s="69" t="str">
        <f t="shared" si="0"/>
        <v>SamborowskiAdam1985</v>
      </c>
      <c r="BT16" s="69" t="str">
        <f t="shared" si="2"/>
        <v>Samborowski</v>
      </c>
      <c r="BU16" s="69" t="str">
        <f t="shared" si="2"/>
        <v>Adam</v>
      </c>
      <c r="BV16" s="69"/>
      <c r="BW16" s="69">
        <f t="shared" si="3"/>
        <v>1985</v>
      </c>
      <c r="BX16" s="69">
        <f t="shared" si="7"/>
        <v>65.845070422535201</v>
      </c>
      <c r="BY16" s="69"/>
      <c r="BZ16" s="69">
        <f t="shared" si="8"/>
        <v>1.2767295597484276</v>
      </c>
      <c r="CA16" s="69">
        <f t="shared" si="9"/>
        <v>1.0285714285714285</v>
      </c>
      <c r="CB16" s="69">
        <f t="shared" si="10"/>
        <v>0.95897435897435901</v>
      </c>
      <c r="CC16" s="69">
        <v>1</v>
      </c>
    </row>
    <row r="17" spans="1:81" ht="15">
      <c r="A17" s="316">
        <v>18</v>
      </c>
      <c r="B17" s="313" t="s">
        <v>5438</v>
      </c>
      <c r="C17" s="313" t="s">
        <v>255</v>
      </c>
      <c r="D17" s="313" t="s">
        <v>44</v>
      </c>
      <c r="E17" s="315" t="s">
        <v>32</v>
      </c>
      <c r="F17" s="313">
        <v>1982</v>
      </c>
      <c r="G17" s="314">
        <v>44492.340277777803</v>
      </c>
      <c r="H17" s="313">
        <v>953</v>
      </c>
      <c r="I17" s="313">
        <v>53</v>
      </c>
      <c r="J17" s="313">
        <f t="shared" si="1"/>
        <v>39</v>
      </c>
      <c r="K17" s="312">
        <v>1867</v>
      </c>
      <c r="L17" s="311">
        <v>0.55416666666666703</v>
      </c>
      <c r="M17" s="311">
        <v>0.56527777777777799</v>
      </c>
      <c r="N17" s="311">
        <v>0.41111111111111098</v>
      </c>
      <c r="O17" s="310"/>
      <c r="P17" s="311">
        <v>0.49513888888888902</v>
      </c>
      <c r="Q17" s="310"/>
      <c r="R17" s="310"/>
      <c r="S17" s="310"/>
      <c r="T17" s="311">
        <v>0.67569444444444404</v>
      </c>
      <c r="U17" s="311">
        <v>0.60138888888888897</v>
      </c>
      <c r="V17" s="311">
        <v>0.420833333333333</v>
      </c>
      <c r="W17" s="311">
        <v>0.65069444444444402</v>
      </c>
      <c r="X17" s="311">
        <v>0.51180555555555496</v>
      </c>
      <c r="Y17" s="311">
        <v>0.75347222222222199</v>
      </c>
      <c r="Z17" s="311">
        <v>0.61458333333333304</v>
      </c>
      <c r="AA17" s="311">
        <v>0.438194444444444</v>
      </c>
      <c r="AB17" s="311">
        <v>0.45833333333333298</v>
      </c>
      <c r="AC17" s="311">
        <v>0.57569444444444395</v>
      </c>
      <c r="AD17" s="310"/>
      <c r="AE17" s="311">
        <v>0.80694444444444402</v>
      </c>
      <c r="AF17" s="311">
        <v>0.50277777777777799</v>
      </c>
      <c r="AG17" s="311">
        <v>0.54166666666666696</v>
      </c>
      <c r="AH17" s="311">
        <v>0.59513888888888899</v>
      </c>
      <c r="AI17" s="311">
        <v>0.63680555555555496</v>
      </c>
      <c r="AJ17" s="310"/>
      <c r="AK17" s="311">
        <v>0.58819444444444402</v>
      </c>
      <c r="AL17" s="311">
        <v>0.77986111111111101</v>
      </c>
      <c r="AM17" s="311">
        <v>0.48611111111111099</v>
      </c>
      <c r="AN17" s="310"/>
      <c r="AO17" s="310"/>
      <c r="AP17" s="311">
        <v>0.74236111111111103</v>
      </c>
      <c r="AQ17" s="311">
        <v>0.51666666666666705</v>
      </c>
      <c r="AR17" s="311">
        <v>0.43055555555555602</v>
      </c>
      <c r="AS17" s="311">
        <v>0.77152777777777803</v>
      </c>
      <c r="AT17" s="311">
        <v>0.53125</v>
      </c>
      <c r="AU17" s="311">
        <v>0.72916666666666696</v>
      </c>
      <c r="AV17" s="310"/>
      <c r="AW17" s="310"/>
      <c r="AX17" s="310"/>
      <c r="AY17" s="311">
        <v>0.66249999999999998</v>
      </c>
      <c r="AZ17" s="310"/>
      <c r="BA17" s="310"/>
      <c r="BB17" s="311">
        <v>0.79722222222222205</v>
      </c>
      <c r="BC17" s="311">
        <v>0.71388888888888902</v>
      </c>
      <c r="BD17" s="311">
        <v>0.44791666666666702</v>
      </c>
      <c r="BE17" s="310"/>
      <c r="BF17" s="311">
        <v>0.97013888888888899</v>
      </c>
      <c r="BG17" s="311">
        <v>0.85069444444444398</v>
      </c>
      <c r="BH17" s="311">
        <v>0.62083333333333302</v>
      </c>
      <c r="BI17" s="311">
        <v>0.91458333333333297</v>
      </c>
      <c r="BJ17" s="311">
        <v>0.47777777777777802</v>
      </c>
      <c r="BK17" s="311">
        <v>0.88749999999999996</v>
      </c>
      <c r="BL17" s="310"/>
      <c r="BM17" s="310"/>
      <c r="BN17" s="310"/>
      <c r="BO17" s="311">
        <v>0.69236111111111098</v>
      </c>
      <c r="BP17" s="311">
        <v>1.38888888888889E-3</v>
      </c>
      <c r="BR17" s="69">
        <f>VLOOKUP(BS17,id!$A:$C,3,0)</f>
        <v>518</v>
      </c>
      <c r="BS17" s="69" t="str">
        <f t="shared" si="0"/>
        <v>ZadwornyTomasz1982</v>
      </c>
      <c r="BT17" s="69" t="str">
        <f t="shared" ref="BT17:BU38" si="11">C17</f>
        <v>Zadworny</v>
      </c>
      <c r="BU17" s="69" t="str">
        <f t="shared" si="11"/>
        <v>Tomasz</v>
      </c>
      <c r="BV17" s="69"/>
      <c r="BW17" s="69">
        <f t="shared" si="3"/>
        <v>1982</v>
      </c>
      <c r="BX17" s="69">
        <f t="shared" si="7"/>
        <v>65.739436619718305</v>
      </c>
      <c r="BY17" s="69"/>
      <c r="BZ17" s="69">
        <f t="shared" si="8"/>
        <v>0.66736621196222456</v>
      </c>
      <c r="CA17" s="69">
        <f t="shared" si="9"/>
        <v>1.0833333333333333</v>
      </c>
      <c r="CB17" s="69">
        <f t="shared" si="10"/>
        <v>0.99839572192513371</v>
      </c>
      <c r="CC17" s="69">
        <v>1</v>
      </c>
    </row>
    <row r="18" spans="1:81" ht="15">
      <c r="A18" s="316">
        <v>19</v>
      </c>
      <c r="B18" s="313" t="s">
        <v>5439</v>
      </c>
      <c r="C18" s="313" t="s">
        <v>4028</v>
      </c>
      <c r="D18" s="313" t="s">
        <v>42</v>
      </c>
      <c r="E18" s="315" t="s">
        <v>32</v>
      </c>
      <c r="F18" s="313">
        <v>1976</v>
      </c>
      <c r="G18" s="314">
        <v>44492.340277777803</v>
      </c>
      <c r="H18" s="313">
        <v>879</v>
      </c>
      <c r="I18" s="313">
        <v>0</v>
      </c>
      <c r="J18" s="313">
        <f t="shared" si="1"/>
        <v>37</v>
      </c>
      <c r="K18" s="312">
        <v>1800</v>
      </c>
      <c r="L18" s="310"/>
      <c r="M18" s="311">
        <v>0.67152777777777795</v>
      </c>
      <c r="N18" s="311">
        <v>0.34861111111111098</v>
      </c>
      <c r="O18" s="310"/>
      <c r="P18" s="311">
        <v>0.45763888888888898</v>
      </c>
      <c r="Q18" s="310"/>
      <c r="R18" s="310"/>
      <c r="S18" s="310"/>
      <c r="T18" s="311">
        <v>0.53472222222222199</v>
      </c>
      <c r="U18" s="311">
        <v>0.72222222222222199</v>
      </c>
      <c r="V18" s="311">
        <v>0.35763888888888901</v>
      </c>
      <c r="W18" s="311">
        <v>0.61527777777777803</v>
      </c>
      <c r="X18" s="311">
        <v>0.47291666666666698</v>
      </c>
      <c r="Y18" s="311">
        <v>0.76944444444444404</v>
      </c>
      <c r="Z18" s="311">
        <v>0.63958333333333295</v>
      </c>
      <c r="AA18" s="311">
        <v>0.40416666666666701</v>
      </c>
      <c r="AB18" s="311">
        <v>0.42499999999999999</v>
      </c>
      <c r="AC18" s="311">
        <v>0.68888888888888899</v>
      </c>
      <c r="AD18" s="310"/>
      <c r="AE18" s="311">
        <v>0.80763888888888902</v>
      </c>
      <c r="AF18" s="311">
        <v>0.46458333333333302</v>
      </c>
      <c r="AG18" s="311">
        <v>0.49444444444444402</v>
      </c>
      <c r="AH18" s="311">
        <v>0.71527777777777801</v>
      </c>
      <c r="AI18" s="311">
        <v>0.66180555555555598</v>
      </c>
      <c r="AJ18" s="310"/>
      <c r="AK18" s="311">
        <v>0.70069444444444395</v>
      </c>
      <c r="AL18" s="311">
        <v>0.77986111111111101</v>
      </c>
      <c r="AM18" s="311">
        <v>0.45</v>
      </c>
      <c r="AN18" s="310"/>
      <c r="AO18" s="310"/>
      <c r="AP18" s="311">
        <v>0.75972222222222197</v>
      </c>
      <c r="AQ18" s="311">
        <v>0.50624999999999998</v>
      </c>
      <c r="AR18" s="311">
        <v>0.38888888888888901</v>
      </c>
      <c r="AS18" s="311">
        <v>0.74444444444444402</v>
      </c>
      <c r="AT18" s="311">
        <v>0.48680555555555599</v>
      </c>
      <c r="AU18" s="311">
        <v>0.59861111111111098</v>
      </c>
      <c r="AV18" s="310"/>
      <c r="AW18" s="310"/>
      <c r="AX18" s="310"/>
      <c r="AY18" s="311">
        <v>0.52013888888888904</v>
      </c>
      <c r="AZ18" s="311">
        <v>0.92013888888888895</v>
      </c>
      <c r="BA18" s="311">
        <v>0.93263888888888902</v>
      </c>
      <c r="BB18" s="311">
        <v>0.79652777777777795</v>
      </c>
      <c r="BC18" s="311">
        <v>0.58263888888888904</v>
      </c>
      <c r="BD18" s="311">
        <v>0.41319444444444398</v>
      </c>
      <c r="BE18" s="310"/>
      <c r="BF18" s="310"/>
      <c r="BG18" s="311">
        <v>0.85833333333333295</v>
      </c>
      <c r="BH18" s="311">
        <v>0.625</v>
      </c>
      <c r="BI18" s="310"/>
      <c r="BJ18" s="311">
        <v>0.438194444444444</v>
      </c>
      <c r="BK18" s="310"/>
      <c r="BL18" s="310"/>
      <c r="BM18" s="310"/>
      <c r="BN18" s="310"/>
      <c r="BO18" s="311">
        <v>0.563194444444444</v>
      </c>
      <c r="BP18" s="311">
        <v>0.95</v>
      </c>
      <c r="BR18" s="69">
        <f>VLOOKUP(BS18,id!$A:$C,3,0)</f>
        <v>519</v>
      </c>
      <c r="BS18" s="69" t="str">
        <f t="shared" si="0"/>
        <v>ŚwiderskiBartosz1976</v>
      </c>
      <c r="BT18" s="69" t="str">
        <f t="shared" si="11"/>
        <v>Świderski</v>
      </c>
      <c r="BU18" s="69" t="str">
        <f t="shared" si="11"/>
        <v>Bartosz</v>
      </c>
      <c r="BV18" s="69"/>
      <c r="BW18" s="69">
        <f t="shared" si="3"/>
        <v>1976</v>
      </c>
      <c r="BX18" s="69">
        <f t="shared" si="7"/>
        <v>63.380281690140841</v>
      </c>
      <c r="BY18" s="69"/>
      <c r="BZ18" s="69">
        <f t="shared" si="8"/>
        <v>1.0841865756541524</v>
      </c>
      <c r="CA18" s="69">
        <f t="shared" si="9"/>
        <v>0.94871794871794868</v>
      </c>
      <c r="CB18" s="69">
        <f t="shared" si="10"/>
        <v>0.96411355115158004</v>
      </c>
      <c r="CC18" s="69">
        <v>1</v>
      </c>
    </row>
    <row r="19" spans="1:81" ht="15">
      <c r="A19" s="316">
        <v>20</v>
      </c>
      <c r="B19" s="313" t="s">
        <v>5440</v>
      </c>
      <c r="C19" s="313" t="s">
        <v>946</v>
      </c>
      <c r="D19" s="313" t="s">
        <v>147</v>
      </c>
      <c r="E19" s="315" t="s">
        <v>32</v>
      </c>
      <c r="F19" s="313">
        <v>1979</v>
      </c>
      <c r="G19" s="314">
        <v>44492.340277777803</v>
      </c>
      <c r="H19" s="313">
        <v>948</v>
      </c>
      <c r="I19" s="313">
        <v>48</v>
      </c>
      <c r="J19" s="313">
        <f t="shared" si="1"/>
        <v>34</v>
      </c>
      <c r="K19" s="312">
        <v>1772</v>
      </c>
      <c r="L19" s="310"/>
      <c r="M19" s="310"/>
      <c r="N19" s="311">
        <v>0.34722222222222199</v>
      </c>
      <c r="O19" s="310"/>
      <c r="P19" s="311">
        <v>0.44652777777777802</v>
      </c>
      <c r="Q19" s="310"/>
      <c r="R19" s="310"/>
      <c r="S19" s="310"/>
      <c r="T19" s="311">
        <v>0.53888888888888897</v>
      </c>
      <c r="U19" s="311">
        <v>0.66527777777777797</v>
      </c>
      <c r="V19" s="311">
        <v>0.35625000000000001</v>
      </c>
      <c r="W19" s="310"/>
      <c r="X19" s="311">
        <v>0.47152777777777799</v>
      </c>
      <c r="Y19" s="311">
        <v>0.69166666666666698</v>
      </c>
      <c r="Z19" s="311">
        <v>0.64166666666666705</v>
      </c>
      <c r="AA19" s="311">
        <v>0.37847222222222199</v>
      </c>
      <c r="AB19" s="311">
        <v>0.41111111111111098</v>
      </c>
      <c r="AC19" s="310"/>
      <c r="AD19" s="310"/>
      <c r="AE19" s="311">
        <v>0.71875</v>
      </c>
      <c r="AF19" s="311">
        <v>0.45972222222222198</v>
      </c>
      <c r="AG19" s="311">
        <v>0.49375000000000002</v>
      </c>
      <c r="AH19" s="310"/>
      <c r="AI19" s="310"/>
      <c r="AJ19" s="310"/>
      <c r="AK19" s="310"/>
      <c r="AL19" s="310"/>
      <c r="AM19" s="311">
        <v>0.43541666666666701</v>
      </c>
      <c r="AN19" s="311">
        <v>0.85972222222222205</v>
      </c>
      <c r="AO19" s="310"/>
      <c r="AP19" s="311">
        <v>0.61666666666666703</v>
      </c>
      <c r="AQ19" s="311">
        <v>0.50833333333333297</v>
      </c>
      <c r="AR19" s="311">
        <v>0.40208333333333302</v>
      </c>
      <c r="AS19" s="311">
        <v>0.67986111111111103</v>
      </c>
      <c r="AT19" s="311">
        <v>0.484027777777778</v>
      </c>
      <c r="AU19" s="311">
        <v>0.59166666666666701</v>
      </c>
      <c r="AV19" s="311">
        <v>0.95</v>
      </c>
      <c r="AW19" s="310"/>
      <c r="AX19" s="310"/>
      <c r="AY19" s="311">
        <v>0.52152777777777803</v>
      </c>
      <c r="AZ19" s="310"/>
      <c r="BA19" s="310"/>
      <c r="BB19" s="310"/>
      <c r="BC19" s="311">
        <v>0.57430555555555496</v>
      </c>
      <c r="BD19" s="311">
        <v>0.38888888888888901</v>
      </c>
      <c r="BE19" s="311">
        <v>0.73263888888888895</v>
      </c>
      <c r="BF19" s="311">
        <v>0.89375000000000004</v>
      </c>
      <c r="BG19" s="311">
        <v>0.79236111111111096</v>
      </c>
      <c r="BH19" s="311">
        <v>0.65486111111111101</v>
      </c>
      <c r="BI19" s="311">
        <v>0.83958333333333302</v>
      </c>
      <c r="BJ19" s="311">
        <v>0.42499999999999999</v>
      </c>
      <c r="BK19" s="311">
        <v>0.81944444444444398</v>
      </c>
      <c r="BL19" s="311">
        <v>0.97569444444444398</v>
      </c>
      <c r="BM19" s="310"/>
      <c r="BN19" s="310"/>
      <c r="BO19" s="311">
        <v>0.55763888888888902</v>
      </c>
      <c r="BP19" s="311">
        <v>0.99791666666666701</v>
      </c>
      <c r="BR19" s="69">
        <f>VLOOKUP(BS19,id!$A:$C,3,0)</f>
        <v>154</v>
      </c>
      <c r="BS19" s="69" t="str">
        <f t="shared" si="0"/>
        <v>KapustkaWojciech1979</v>
      </c>
      <c r="BT19" s="69" t="str">
        <f t="shared" si="11"/>
        <v>Kapustka</v>
      </c>
      <c r="BU19" s="69" t="str">
        <f t="shared" si="11"/>
        <v>Wojciech</v>
      </c>
      <c r="BV19" s="69"/>
      <c r="BW19" s="69">
        <f t="shared" si="3"/>
        <v>1979</v>
      </c>
      <c r="BX19" s="69">
        <f t="shared" si="7"/>
        <v>62.394366197183096</v>
      </c>
      <c r="BY19" s="69"/>
      <c r="BZ19" s="69">
        <f t="shared" si="8"/>
        <v>0.92721518987341767</v>
      </c>
      <c r="CA19" s="69">
        <f t="shared" si="9"/>
        <v>0.91891891891891897</v>
      </c>
      <c r="CB19" s="69">
        <f t="shared" si="10"/>
        <v>0.98444444444444446</v>
      </c>
      <c r="CC19" s="69">
        <v>1</v>
      </c>
    </row>
    <row r="20" spans="1:81" ht="15">
      <c r="A20" s="316">
        <v>21</v>
      </c>
      <c r="B20" s="313" t="s">
        <v>5441</v>
      </c>
      <c r="C20" s="313" t="s">
        <v>103</v>
      </c>
      <c r="D20" s="313" t="s">
        <v>16</v>
      </c>
      <c r="E20" s="315" t="s">
        <v>32</v>
      </c>
      <c r="F20" s="313">
        <v>1984</v>
      </c>
      <c r="G20" s="314">
        <v>44492.340277777803</v>
      </c>
      <c r="H20" s="313">
        <v>905</v>
      </c>
      <c r="I20" s="313">
        <v>5</v>
      </c>
      <c r="J20" s="313">
        <f t="shared" si="1"/>
        <v>35</v>
      </c>
      <c r="K20" s="312">
        <v>1705</v>
      </c>
      <c r="L20" s="311">
        <v>0.54305555555555496</v>
      </c>
      <c r="M20" s="310"/>
      <c r="N20" s="311">
        <v>0.35</v>
      </c>
      <c r="O20" s="310"/>
      <c r="P20" s="311">
        <v>0.48263888888888901</v>
      </c>
      <c r="Q20" s="310"/>
      <c r="R20" s="310"/>
      <c r="S20" s="310"/>
      <c r="T20" s="311">
        <v>0.63680555555555496</v>
      </c>
      <c r="U20" s="310"/>
      <c r="V20" s="311">
        <v>7.6388888888888904E-3</v>
      </c>
      <c r="W20" s="311">
        <v>0.59722222222222199</v>
      </c>
      <c r="X20" s="311">
        <v>0.50208333333333299</v>
      </c>
      <c r="Y20" s="311">
        <v>0.781944444444444</v>
      </c>
      <c r="Z20" s="311">
        <v>0.58263888888888904</v>
      </c>
      <c r="AA20" s="311">
        <v>4.72222222222222E-2</v>
      </c>
      <c r="AB20" s="311">
        <v>0.4375</v>
      </c>
      <c r="AC20" s="311">
        <v>0.95763888888888904</v>
      </c>
      <c r="AD20" s="310"/>
      <c r="AE20" s="311">
        <v>0.80069444444444404</v>
      </c>
      <c r="AF20" s="311">
        <v>0.49236111111111103</v>
      </c>
      <c r="AG20" s="311">
        <v>0.53472222222222199</v>
      </c>
      <c r="AH20" s="311">
        <v>0.93958333333333299</v>
      </c>
      <c r="AI20" s="311">
        <v>0.55277777777777803</v>
      </c>
      <c r="AJ20" s="310"/>
      <c r="AK20" s="311">
        <v>0.94722222222222197</v>
      </c>
      <c r="AL20" s="310"/>
      <c r="AM20" s="311">
        <v>0.47499999999999998</v>
      </c>
      <c r="AN20" s="310"/>
      <c r="AO20" s="311">
        <v>0.83472222222222203</v>
      </c>
      <c r="AP20" s="311">
        <v>0.75902777777777797</v>
      </c>
      <c r="AQ20" s="311">
        <v>0.50902777777777797</v>
      </c>
      <c r="AR20" s="311">
        <v>2.36111111111111E-2</v>
      </c>
      <c r="AS20" s="311">
        <v>0.77083333333333304</v>
      </c>
      <c r="AT20" s="311">
        <v>0.52430555555555602</v>
      </c>
      <c r="AU20" s="311">
        <v>0.624305555555556</v>
      </c>
      <c r="AV20" s="310"/>
      <c r="AW20" s="310"/>
      <c r="AX20" s="310"/>
      <c r="AY20" s="311">
        <v>0.60694444444444395</v>
      </c>
      <c r="AZ20" s="310"/>
      <c r="BA20" s="310"/>
      <c r="BB20" s="311">
        <v>0.813194444444444</v>
      </c>
      <c r="BC20" s="311">
        <v>0.72013888888888899</v>
      </c>
      <c r="BD20" s="311">
        <v>0.41805555555555601</v>
      </c>
      <c r="BE20" s="310"/>
      <c r="BF20" s="310"/>
      <c r="BG20" s="311">
        <v>0.85902777777777795</v>
      </c>
      <c r="BH20" s="311">
        <v>0.58750000000000002</v>
      </c>
      <c r="BI20" s="311">
        <v>0.91458333333333297</v>
      </c>
      <c r="BJ20" s="311">
        <v>0.46250000000000002</v>
      </c>
      <c r="BK20" s="311">
        <v>0.88749999999999996</v>
      </c>
      <c r="BL20" s="310"/>
      <c r="BM20" s="310"/>
      <c r="BN20" s="310"/>
      <c r="BO20" s="310"/>
      <c r="BP20" s="311">
        <v>0.968055555555556</v>
      </c>
      <c r="BR20" s="69">
        <f>VLOOKUP(BS20,id!$A:$C,3,0)</f>
        <v>520</v>
      </c>
      <c r="BS20" s="69" t="str">
        <f t="shared" si="0"/>
        <v>CichońPaweł1984</v>
      </c>
      <c r="BT20" s="69" t="str">
        <f t="shared" si="11"/>
        <v>Cichoń</v>
      </c>
      <c r="BU20" s="69" t="str">
        <f t="shared" si="11"/>
        <v>Paweł</v>
      </c>
      <c r="BV20" s="69"/>
      <c r="BW20" s="69">
        <f t="shared" si="3"/>
        <v>1984</v>
      </c>
      <c r="BX20" s="69">
        <f t="shared" si="7"/>
        <v>60.035211267605625</v>
      </c>
      <c r="BY20" s="69"/>
      <c r="BZ20" s="69">
        <f t="shared" si="8"/>
        <v>1.0475138121546961</v>
      </c>
      <c r="CA20" s="69">
        <f t="shared" si="9"/>
        <v>1.0294117647058822</v>
      </c>
      <c r="CB20" s="69">
        <f t="shared" si="10"/>
        <v>0.96218961625282162</v>
      </c>
      <c r="CC20" s="69">
        <v>1</v>
      </c>
    </row>
    <row r="21" spans="1:81" ht="15">
      <c r="A21" s="316">
        <v>23</v>
      </c>
      <c r="B21" s="313" t="s">
        <v>3392</v>
      </c>
      <c r="C21" s="313" t="s">
        <v>4167</v>
      </c>
      <c r="D21" s="313" t="s">
        <v>86</v>
      </c>
      <c r="E21" s="315" t="s">
        <v>32</v>
      </c>
      <c r="F21" s="313">
        <v>1977</v>
      </c>
      <c r="G21" s="314">
        <v>44492.340277777803</v>
      </c>
      <c r="H21" s="313">
        <v>874</v>
      </c>
      <c r="I21" s="313">
        <v>0</v>
      </c>
      <c r="J21" s="313">
        <f t="shared" si="1"/>
        <v>32</v>
      </c>
      <c r="K21" s="312">
        <v>1660</v>
      </c>
      <c r="L21" s="311">
        <v>0.35416666666666702</v>
      </c>
      <c r="M21" s="310"/>
      <c r="N21" s="311">
        <v>0.40347222222222201</v>
      </c>
      <c r="O21" s="310"/>
      <c r="P21" s="311">
        <v>0.53333333333333299</v>
      </c>
      <c r="Q21" s="310"/>
      <c r="R21" s="310"/>
      <c r="S21" s="310"/>
      <c r="T21" s="311">
        <v>0.60416666666666696</v>
      </c>
      <c r="U21" s="310"/>
      <c r="V21" s="311">
        <v>0.390972222222222</v>
      </c>
      <c r="W21" s="310"/>
      <c r="X21" s="311">
        <v>0.55347222222222203</v>
      </c>
      <c r="Y21" s="311">
        <v>0.67152777777777795</v>
      </c>
      <c r="Z21" s="310"/>
      <c r="AA21" s="311">
        <v>0.43055555555555602</v>
      </c>
      <c r="AB21" s="311">
        <v>0.50347222222222199</v>
      </c>
      <c r="AC21" s="311">
        <v>0.936805555555556</v>
      </c>
      <c r="AD21" s="310"/>
      <c r="AE21" s="310"/>
      <c r="AF21" s="311">
        <v>0.54444444444444395</v>
      </c>
      <c r="AG21" s="311">
        <v>0.36458333333333298</v>
      </c>
      <c r="AH21" s="310"/>
      <c r="AI21" s="310"/>
      <c r="AJ21" s="310"/>
      <c r="AK21" s="310"/>
      <c r="AL21" s="311">
        <v>0.69652777777777797</v>
      </c>
      <c r="AM21" s="311">
        <v>0.52500000000000002</v>
      </c>
      <c r="AN21" s="310"/>
      <c r="AO21" s="311">
        <v>0.73819444444444404</v>
      </c>
      <c r="AP21" s="311">
        <v>0.66180555555555598</v>
      </c>
      <c r="AQ21" s="311">
        <v>0.561805555555556</v>
      </c>
      <c r="AR21" s="311">
        <v>0.47708333333333303</v>
      </c>
      <c r="AS21" s="311">
        <v>0.68263888888888902</v>
      </c>
      <c r="AT21" s="311">
        <v>0.374305555555556</v>
      </c>
      <c r="AU21" s="311">
        <v>0.64722222222222203</v>
      </c>
      <c r="AV21" s="310"/>
      <c r="AW21" s="311">
        <v>0.79722222222222205</v>
      </c>
      <c r="AX21" s="310"/>
      <c r="AY21" s="311">
        <v>0.58541666666666703</v>
      </c>
      <c r="AZ21" s="310"/>
      <c r="BA21" s="310"/>
      <c r="BB21" s="311">
        <v>0.71597222222222201</v>
      </c>
      <c r="BC21" s="311">
        <v>0.63263888888888897</v>
      </c>
      <c r="BD21" s="311">
        <v>0.44791666666666702</v>
      </c>
      <c r="BE21" s="311">
        <v>0.76736111111111105</v>
      </c>
      <c r="BF21" s="310"/>
      <c r="BG21" s="311">
        <v>0.82291666666666696</v>
      </c>
      <c r="BH21" s="310"/>
      <c r="BI21" s="311">
        <v>0.89375000000000004</v>
      </c>
      <c r="BJ21" s="311">
        <v>0.51527777777777795</v>
      </c>
      <c r="BK21" s="311">
        <v>0.85833333333333295</v>
      </c>
      <c r="BL21" s="310"/>
      <c r="BM21" s="310"/>
      <c r="BN21" s="310"/>
      <c r="BO21" s="311">
        <v>0.61875000000000002</v>
      </c>
      <c r="BP21" s="311">
        <v>0.94652777777777797</v>
      </c>
      <c r="BR21" s="69">
        <f>VLOOKUP(BS21,id!$A:$C,3,0)</f>
        <v>136</v>
      </c>
      <c r="BS21" s="69" t="str">
        <f t="shared" si="0"/>
        <v>KuczaJarosław1977</v>
      </c>
      <c r="BT21" s="69" t="str">
        <f t="shared" si="11"/>
        <v>Kucza</v>
      </c>
      <c r="BU21" s="69" t="str">
        <f t="shared" si="11"/>
        <v>Jarosław</v>
      </c>
      <c r="BV21" s="69"/>
      <c r="BW21" s="69">
        <f t="shared" si="3"/>
        <v>1977</v>
      </c>
      <c r="BX21" s="69">
        <f t="shared" si="7"/>
        <v>58.450704225352105</v>
      </c>
      <c r="BY21" s="69"/>
      <c r="BZ21" s="69">
        <f t="shared" si="8"/>
        <v>1.0354691075514875</v>
      </c>
      <c r="CA21" s="69">
        <f t="shared" si="9"/>
        <v>0.91428571428571426</v>
      </c>
      <c r="CB21" s="69">
        <f t="shared" si="10"/>
        <v>0.97360703812316718</v>
      </c>
      <c r="CC21" s="69">
        <v>1</v>
      </c>
    </row>
    <row r="22" spans="1:81" ht="15">
      <c r="A22" s="316">
        <v>24</v>
      </c>
      <c r="B22" s="313" t="s">
        <v>5442</v>
      </c>
      <c r="C22" s="313" t="s">
        <v>4673</v>
      </c>
      <c r="D22" s="313" t="s">
        <v>25</v>
      </c>
      <c r="E22" s="315" t="s">
        <v>32</v>
      </c>
      <c r="F22" s="313">
        <v>1983</v>
      </c>
      <c r="G22" s="314">
        <v>44492.340277777803</v>
      </c>
      <c r="H22" s="313">
        <v>575</v>
      </c>
      <c r="I22" s="313">
        <v>0</v>
      </c>
      <c r="J22" s="313">
        <f t="shared" si="1"/>
        <v>34</v>
      </c>
      <c r="K22" s="312">
        <v>1590</v>
      </c>
      <c r="L22" s="311">
        <v>0.49305555555555602</v>
      </c>
      <c r="M22" s="311">
        <v>0.50624999999999998</v>
      </c>
      <c r="N22" s="311">
        <v>0.34791666666666698</v>
      </c>
      <c r="O22" s="310"/>
      <c r="P22" s="311">
        <v>0.43194444444444402</v>
      </c>
      <c r="Q22" s="310"/>
      <c r="R22" s="310"/>
      <c r="S22" s="310"/>
      <c r="T22" s="311">
        <v>0.625694444444444</v>
      </c>
      <c r="U22" s="311">
        <v>0.54583333333333295</v>
      </c>
      <c r="V22" s="311">
        <v>0.35625000000000001</v>
      </c>
      <c r="W22" s="311">
        <v>0.60277777777777797</v>
      </c>
      <c r="X22" s="311">
        <v>0.44930555555555601</v>
      </c>
      <c r="Y22" s="311">
        <v>0.69583333333333297</v>
      </c>
      <c r="Z22" s="311">
        <v>0.56805555555555598</v>
      </c>
      <c r="AA22" s="311">
        <v>0.37847222222222199</v>
      </c>
      <c r="AB22" s="311">
        <v>0.406944444444444</v>
      </c>
      <c r="AC22" s="311">
        <v>0.51736111111111105</v>
      </c>
      <c r="AD22" s="310"/>
      <c r="AE22" s="310"/>
      <c r="AF22" s="311">
        <v>0.44027777777777799</v>
      </c>
      <c r="AG22" s="311">
        <v>0.48055555555555601</v>
      </c>
      <c r="AH22" s="311">
        <v>0.53888888888888897</v>
      </c>
      <c r="AI22" s="311">
        <v>0.58611111111111103</v>
      </c>
      <c r="AJ22" s="310"/>
      <c r="AK22" s="311">
        <v>0.52500000000000002</v>
      </c>
      <c r="AL22" s="311">
        <v>0.72083333333333299</v>
      </c>
      <c r="AM22" s="311">
        <v>0.42569444444444399</v>
      </c>
      <c r="AN22" s="310"/>
      <c r="AO22" s="310"/>
      <c r="AP22" s="311">
        <v>0.68611111111111101</v>
      </c>
      <c r="AQ22" s="311">
        <v>0.45763888888888898</v>
      </c>
      <c r="AR22" s="311">
        <v>0.39930555555555602</v>
      </c>
      <c r="AS22" s="311">
        <v>0.71250000000000002</v>
      </c>
      <c r="AT22" s="311">
        <v>0.46875</v>
      </c>
      <c r="AU22" s="311">
        <v>0.66805555555555496</v>
      </c>
      <c r="AV22" s="310"/>
      <c r="AW22" s="310"/>
      <c r="AX22" s="310"/>
      <c r="AY22" s="311">
        <v>0.61250000000000004</v>
      </c>
      <c r="AZ22" s="310"/>
      <c r="BA22" s="310"/>
      <c r="BB22" s="311">
        <v>0.73888888888888904</v>
      </c>
      <c r="BC22" s="311">
        <v>0.65486111111111101</v>
      </c>
      <c r="BD22" s="311">
        <v>0.38888888888888901</v>
      </c>
      <c r="BE22" s="310"/>
      <c r="BF22" s="310"/>
      <c r="BG22" s="310"/>
      <c r="BH22" s="311">
        <v>0.57361111111111096</v>
      </c>
      <c r="BI22" s="310"/>
      <c r="BJ22" s="311">
        <v>0.41666666666666702</v>
      </c>
      <c r="BK22" s="310"/>
      <c r="BL22" s="310"/>
      <c r="BM22" s="310"/>
      <c r="BN22" s="310"/>
      <c r="BO22" s="311">
        <v>0.63541666666666696</v>
      </c>
      <c r="BP22" s="310"/>
      <c r="BR22" s="69">
        <f>VLOOKUP(BS22,id!$A:$C,3,0)</f>
        <v>247</v>
      </c>
      <c r="BS22" s="69" t="str">
        <f t="shared" si="0"/>
        <v>SkrudlikLeszek1983</v>
      </c>
      <c r="BT22" s="69" t="str">
        <f t="shared" si="11"/>
        <v>Skrudlik</v>
      </c>
      <c r="BU22" s="69" t="str">
        <f t="shared" si="11"/>
        <v>Leszek</v>
      </c>
      <c r="BV22" s="69"/>
      <c r="BW22" s="69">
        <f t="shared" si="3"/>
        <v>1983</v>
      </c>
      <c r="BX22" s="69">
        <f t="shared" si="7"/>
        <v>55.985915492957744</v>
      </c>
      <c r="BY22" s="69"/>
      <c r="BZ22" s="69">
        <f t="shared" si="8"/>
        <v>1.52</v>
      </c>
      <c r="CA22" s="69">
        <f t="shared" si="9"/>
        <v>1.0625</v>
      </c>
      <c r="CB22" s="69">
        <f t="shared" si="10"/>
        <v>0.95783132530120485</v>
      </c>
      <c r="CC22" s="69">
        <v>1</v>
      </c>
    </row>
    <row r="23" spans="1:81" ht="15">
      <c r="A23" s="316">
        <v>25</v>
      </c>
      <c r="B23" s="313" t="s">
        <v>5443</v>
      </c>
      <c r="C23" s="313" t="s">
        <v>4672</v>
      </c>
      <c r="D23" s="313" t="s">
        <v>22</v>
      </c>
      <c r="E23" s="315" t="s">
        <v>32</v>
      </c>
      <c r="F23" s="313">
        <v>1981</v>
      </c>
      <c r="G23" s="314">
        <v>44492.340277777803</v>
      </c>
      <c r="H23" s="313">
        <v>643</v>
      </c>
      <c r="I23" s="313">
        <v>0</v>
      </c>
      <c r="J23" s="313">
        <f t="shared" si="1"/>
        <v>34</v>
      </c>
      <c r="K23" s="312">
        <v>1590</v>
      </c>
      <c r="L23" s="311">
        <v>0</v>
      </c>
      <c r="M23" s="311">
        <v>0</v>
      </c>
      <c r="N23" s="311">
        <v>0</v>
      </c>
      <c r="O23" s="310"/>
      <c r="P23" s="311">
        <v>0</v>
      </c>
      <c r="Q23" s="310"/>
      <c r="R23" s="310"/>
      <c r="S23" s="310"/>
      <c r="T23" s="311">
        <v>0</v>
      </c>
      <c r="U23" s="311">
        <v>0</v>
      </c>
      <c r="V23" s="311">
        <v>0</v>
      </c>
      <c r="W23" s="311">
        <v>0</v>
      </c>
      <c r="X23" s="311">
        <v>0</v>
      </c>
      <c r="Y23" s="311">
        <v>0</v>
      </c>
      <c r="Z23" s="311">
        <v>0</v>
      </c>
      <c r="AA23" s="311">
        <v>0</v>
      </c>
      <c r="AB23" s="311">
        <v>0</v>
      </c>
      <c r="AC23" s="311">
        <v>0</v>
      </c>
      <c r="AD23" s="310"/>
      <c r="AE23" s="310"/>
      <c r="AF23" s="311">
        <v>0</v>
      </c>
      <c r="AG23" s="311">
        <v>0</v>
      </c>
      <c r="AH23" s="311">
        <v>0</v>
      </c>
      <c r="AI23" s="311">
        <v>0</v>
      </c>
      <c r="AJ23" s="310"/>
      <c r="AK23" s="311">
        <v>0</v>
      </c>
      <c r="AL23" s="311">
        <v>0</v>
      </c>
      <c r="AM23" s="311">
        <v>0</v>
      </c>
      <c r="AN23" s="310"/>
      <c r="AO23" s="310"/>
      <c r="AP23" s="311">
        <v>0</v>
      </c>
      <c r="AQ23" s="311">
        <v>0</v>
      </c>
      <c r="AR23" s="311">
        <v>0</v>
      </c>
      <c r="AS23" s="311">
        <v>0</v>
      </c>
      <c r="AT23" s="311">
        <v>0</v>
      </c>
      <c r="AU23" s="311">
        <v>0</v>
      </c>
      <c r="AV23" s="310"/>
      <c r="AW23" s="310"/>
      <c r="AX23" s="310"/>
      <c r="AY23" s="311">
        <v>0</v>
      </c>
      <c r="AZ23" s="310"/>
      <c r="BA23" s="310"/>
      <c r="BB23" s="311">
        <v>0</v>
      </c>
      <c r="BC23" s="311">
        <v>0</v>
      </c>
      <c r="BD23" s="311">
        <v>0</v>
      </c>
      <c r="BE23" s="310"/>
      <c r="BF23" s="310"/>
      <c r="BG23" s="310"/>
      <c r="BH23" s="311">
        <v>0</v>
      </c>
      <c r="BI23" s="310"/>
      <c r="BJ23" s="311">
        <v>0</v>
      </c>
      <c r="BK23" s="310"/>
      <c r="BL23" s="310"/>
      <c r="BM23" s="310"/>
      <c r="BN23" s="310"/>
      <c r="BO23" s="311">
        <v>0</v>
      </c>
      <c r="BP23" s="311">
        <v>0.78680555555555598</v>
      </c>
      <c r="BR23" s="69">
        <f>VLOOKUP(BS23,id!$A:$C,3,0)</f>
        <v>246</v>
      </c>
      <c r="BS23" s="69" t="str">
        <f t="shared" si="0"/>
        <v>PieczaraKrzysztof1981</v>
      </c>
      <c r="BT23" s="69" t="str">
        <f t="shared" si="11"/>
        <v>Pieczara</v>
      </c>
      <c r="BU23" s="69" t="str">
        <f t="shared" si="11"/>
        <v>Krzysztof</v>
      </c>
      <c r="BV23" s="69"/>
      <c r="BW23" s="69">
        <f t="shared" si="3"/>
        <v>1981</v>
      </c>
      <c r="BX23" s="69">
        <f t="shared" si="7"/>
        <v>50.06516548748165</v>
      </c>
      <c r="BY23" s="69"/>
      <c r="BZ23" s="69">
        <f t="shared" si="8"/>
        <v>0.89424572317262829</v>
      </c>
      <c r="CA23" s="69">
        <f t="shared" si="9"/>
        <v>1</v>
      </c>
      <c r="CB23" s="69">
        <f t="shared" si="10"/>
        <v>1</v>
      </c>
      <c r="CC23" s="69">
        <v>1</v>
      </c>
    </row>
    <row r="24" spans="1:81" ht="15">
      <c r="A24" s="316">
        <v>26</v>
      </c>
      <c r="B24" s="313" t="s">
        <v>4551</v>
      </c>
      <c r="C24" s="313" t="s">
        <v>4988</v>
      </c>
      <c r="D24" s="313" t="s">
        <v>205</v>
      </c>
      <c r="E24" s="315" t="s">
        <v>32</v>
      </c>
      <c r="F24" s="313">
        <v>1968</v>
      </c>
      <c r="G24" s="314">
        <v>44492.340277777803</v>
      </c>
      <c r="H24" s="313">
        <v>704</v>
      </c>
      <c r="I24" s="313">
        <v>0</v>
      </c>
      <c r="J24" s="313">
        <f t="shared" si="1"/>
        <v>31</v>
      </c>
      <c r="K24" s="312">
        <v>1590</v>
      </c>
      <c r="L24" s="311">
        <v>0.49375000000000002</v>
      </c>
      <c r="M24" s="310"/>
      <c r="N24" s="310"/>
      <c r="O24" s="310"/>
      <c r="P24" s="311">
        <v>0.4375</v>
      </c>
      <c r="Q24" s="310"/>
      <c r="R24" s="310"/>
      <c r="S24" s="310"/>
      <c r="T24" s="311">
        <v>0.55694444444444402</v>
      </c>
      <c r="U24" s="310"/>
      <c r="V24" s="311">
        <v>0.35138888888888897</v>
      </c>
      <c r="W24" s="311">
        <v>0.53472222222222199</v>
      </c>
      <c r="X24" s="311">
        <v>0.45486111111111099</v>
      </c>
      <c r="Y24" s="311">
        <v>0.63680555555555496</v>
      </c>
      <c r="Z24" s="311">
        <v>0.52222222222222203</v>
      </c>
      <c r="AA24" s="311">
        <v>0.37361111111111101</v>
      </c>
      <c r="AB24" s="311">
        <v>0.406944444444444</v>
      </c>
      <c r="AC24" s="310"/>
      <c r="AD24" s="310"/>
      <c r="AE24" s="311">
        <v>0.64861111111111103</v>
      </c>
      <c r="AF24" s="311">
        <v>0.44652777777777802</v>
      </c>
      <c r="AG24" s="311">
        <v>0.48194444444444401</v>
      </c>
      <c r="AH24" s="310"/>
      <c r="AI24" s="311">
        <v>0.50624999999999998</v>
      </c>
      <c r="AJ24" s="310"/>
      <c r="AK24" s="310"/>
      <c r="AL24" s="310"/>
      <c r="AM24" s="311">
        <v>0.42986111111111103</v>
      </c>
      <c r="AN24" s="310"/>
      <c r="AO24" s="310"/>
      <c r="AP24" s="311">
        <v>0.61666666666666703</v>
      </c>
      <c r="AQ24" s="311">
        <v>0.46180555555555602</v>
      </c>
      <c r="AR24" s="311">
        <v>0.38333333333333303</v>
      </c>
      <c r="AS24" s="311">
        <v>0.62708333333333299</v>
      </c>
      <c r="AT24" s="311">
        <v>0.47291666666666698</v>
      </c>
      <c r="AU24" s="311">
        <v>0.59861111111111098</v>
      </c>
      <c r="AV24" s="310"/>
      <c r="AW24" s="311">
        <v>0.686805555555556</v>
      </c>
      <c r="AX24" s="310"/>
      <c r="AY24" s="311">
        <v>0.54652777777777795</v>
      </c>
      <c r="AZ24" s="310"/>
      <c r="BA24" s="310"/>
      <c r="BB24" s="310"/>
      <c r="BC24" s="311">
        <v>0.58611111111111103</v>
      </c>
      <c r="BD24" s="311">
        <v>0.39513888888888898</v>
      </c>
      <c r="BE24" s="311">
        <v>0.66041666666666698</v>
      </c>
      <c r="BF24" s="310"/>
      <c r="BG24" s="311">
        <v>0.71319444444444402</v>
      </c>
      <c r="BH24" s="311">
        <v>0.51805555555555605</v>
      </c>
      <c r="BI24" s="311">
        <v>0.77430555555555602</v>
      </c>
      <c r="BJ24" s="311">
        <v>0.41666666666666702</v>
      </c>
      <c r="BK24" s="310"/>
      <c r="BL24" s="310"/>
      <c r="BM24" s="310"/>
      <c r="BN24" s="310"/>
      <c r="BO24" s="311">
        <v>0.57222222222222197</v>
      </c>
      <c r="BP24" s="311">
        <v>0.82847222222222205</v>
      </c>
      <c r="BR24" s="69">
        <f>VLOOKUP(BS24,id!$A:$C,3,0)</f>
        <v>156</v>
      </c>
      <c r="BS24" s="69" t="str">
        <f t="shared" si="0"/>
        <v>LekkiJerzy1968</v>
      </c>
      <c r="BT24" s="69" t="str">
        <f t="shared" si="11"/>
        <v>Lekki</v>
      </c>
      <c r="BU24" s="69" t="str">
        <f t="shared" si="11"/>
        <v>Jerzy</v>
      </c>
      <c r="BV24" s="69"/>
      <c r="BW24" s="69">
        <f t="shared" si="3"/>
        <v>1968</v>
      </c>
      <c r="BX24" s="69">
        <f t="shared" si="7"/>
        <v>45.647650885645035</v>
      </c>
      <c r="BY24" s="69"/>
      <c r="BZ24" s="69">
        <f t="shared" si="8"/>
        <v>0.91335227272727271</v>
      </c>
      <c r="CA24" s="69">
        <f t="shared" si="9"/>
        <v>0.91176470588235292</v>
      </c>
      <c r="CB24" s="69">
        <f t="shared" si="10"/>
        <v>1</v>
      </c>
      <c r="CC24" s="69">
        <v>1</v>
      </c>
    </row>
    <row r="25" spans="1:81" ht="15">
      <c r="A25" s="316">
        <v>27</v>
      </c>
      <c r="B25" s="313" t="s">
        <v>5444</v>
      </c>
      <c r="C25" s="313" t="s">
        <v>233</v>
      </c>
      <c r="D25" s="313" t="s">
        <v>22</v>
      </c>
      <c r="E25" s="315" t="s">
        <v>32</v>
      </c>
      <c r="F25" s="313">
        <v>1975</v>
      </c>
      <c r="G25" s="314">
        <v>44492.340277777803</v>
      </c>
      <c r="H25" s="313">
        <v>669</v>
      </c>
      <c r="I25" s="313">
        <v>0</v>
      </c>
      <c r="J25" s="313">
        <f t="shared" si="1"/>
        <v>32</v>
      </c>
      <c r="K25" s="312">
        <v>1540</v>
      </c>
      <c r="L25" s="311">
        <v>0.52500000000000002</v>
      </c>
      <c r="M25" s="310"/>
      <c r="N25" s="311">
        <v>0.358333333333333</v>
      </c>
      <c r="O25" s="310"/>
      <c r="P25" s="311">
        <v>0.46736111111111101</v>
      </c>
      <c r="Q25" s="310"/>
      <c r="R25" s="310"/>
      <c r="S25" s="310"/>
      <c r="T25" s="311">
        <v>0.60555555555555496</v>
      </c>
      <c r="U25" s="310"/>
      <c r="V25" s="311">
        <v>0.36805555555555602</v>
      </c>
      <c r="W25" s="311">
        <v>0.55833333333333302</v>
      </c>
      <c r="X25" s="311">
        <v>0.48680555555555599</v>
      </c>
      <c r="Y25" s="311">
        <v>0.686805555555556</v>
      </c>
      <c r="Z25" s="311">
        <v>0.54444444444444395</v>
      </c>
      <c r="AA25" s="311">
        <v>0.389583333333333</v>
      </c>
      <c r="AB25" s="311">
        <v>0.43402777777777801</v>
      </c>
      <c r="AC25" s="310"/>
      <c r="AD25" s="310"/>
      <c r="AE25" s="311">
        <v>0.7</v>
      </c>
      <c r="AF25" s="311">
        <v>0.47638888888888897</v>
      </c>
      <c r="AG25" s="311">
        <v>0.51597222222222205</v>
      </c>
      <c r="AH25" s="311">
        <v>0.75624999999999998</v>
      </c>
      <c r="AI25" s="311">
        <v>0.53472222222222199</v>
      </c>
      <c r="AJ25" s="310"/>
      <c r="AK25" s="311">
        <v>0.77569444444444402</v>
      </c>
      <c r="AL25" s="311">
        <v>0.73333333333333295</v>
      </c>
      <c r="AM25" s="311">
        <v>0.45972222222222198</v>
      </c>
      <c r="AN25" s="310"/>
      <c r="AO25" s="310"/>
      <c r="AP25" s="311">
        <v>0.66249999999999998</v>
      </c>
      <c r="AQ25" s="311">
        <v>0.49375000000000002</v>
      </c>
      <c r="AR25" s="311">
        <v>0.42708333333333298</v>
      </c>
      <c r="AS25" s="311">
        <v>0.67361111111111105</v>
      </c>
      <c r="AT25" s="311">
        <v>0.50555555555555598</v>
      </c>
      <c r="AU25" s="311">
        <v>0.65</v>
      </c>
      <c r="AV25" s="310"/>
      <c r="AW25" s="310"/>
      <c r="AX25" s="310"/>
      <c r="AY25" s="311">
        <v>0.56736111111111098</v>
      </c>
      <c r="AZ25" s="310"/>
      <c r="BA25" s="310"/>
      <c r="BB25" s="311">
        <v>0.71458333333333302</v>
      </c>
      <c r="BC25" s="311">
        <v>0.63541666666666696</v>
      </c>
      <c r="BD25" s="311">
        <v>0.41527777777777802</v>
      </c>
      <c r="BE25" s="310"/>
      <c r="BF25" s="310"/>
      <c r="BG25" s="310"/>
      <c r="BH25" s="311">
        <v>0.54930555555555605</v>
      </c>
      <c r="BI25" s="310"/>
      <c r="BJ25" s="311">
        <v>0.45069444444444401</v>
      </c>
      <c r="BK25" s="310"/>
      <c r="BL25" s="310"/>
      <c r="BM25" s="310"/>
      <c r="BN25" s="310"/>
      <c r="BO25" s="311">
        <v>0.61944444444444402</v>
      </c>
      <c r="BP25" s="311">
        <v>0.80416666666666703</v>
      </c>
      <c r="BR25" s="69">
        <f>VLOOKUP(BS25,id!$A:$C,3,0)</f>
        <v>44</v>
      </c>
      <c r="BS25" s="69" t="str">
        <f t="shared" si="0"/>
        <v>Melon-MikaKrzysztof1975</v>
      </c>
      <c r="BT25" s="69" t="str">
        <f t="shared" si="11"/>
        <v>Melon-Mika</v>
      </c>
      <c r="BU25" s="69" t="str">
        <f t="shared" si="11"/>
        <v>Krzysztof</v>
      </c>
      <c r="BV25" s="69"/>
      <c r="BW25" s="69">
        <f t="shared" si="3"/>
        <v>1975</v>
      </c>
      <c r="BX25" s="69">
        <f t="shared" si="7"/>
        <v>44.212190165970661</v>
      </c>
      <c r="BY25" s="69"/>
      <c r="BZ25" s="69">
        <f t="shared" si="8"/>
        <v>1.0523168908819134</v>
      </c>
      <c r="CA25" s="69">
        <f t="shared" si="9"/>
        <v>1.032258064516129</v>
      </c>
      <c r="CB25" s="69">
        <f t="shared" si="10"/>
        <v>0.96855345911949686</v>
      </c>
      <c r="CC25" s="69">
        <v>1</v>
      </c>
    </row>
    <row r="26" spans="1:81" ht="15">
      <c r="A26" s="316">
        <v>28</v>
      </c>
      <c r="B26" s="313" t="s">
        <v>5445</v>
      </c>
      <c r="C26" s="313" t="s">
        <v>212</v>
      </c>
      <c r="D26" s="313" t="s">
        <v>24</v>
      </c>
      <c r="E26" s="315" t="s">
        <v>32</v>
      </c>
      <c r="F26" s="313">
        <v>1978</v>
      </c>
      <c r="G26" s="314">
        <v>44492.340277777803</v>
      </c>
      <c r="H26" s="313">
        <v>900</v>
      </c>
      <c r="I26" s="313">
        <v>0</v>
      </c>
      <c r="J26" s="313">
        <f t="shared" si="1"/>
        <v>28</v>
      </c>
      <c r="K26" s="312">
        <v>1540</v>
      </c>
      <c r="L26" s="311">
        <v>0.37152777777777801</v>
      </c>
      <c r="M26" s="310"/>
      <c r="N26" s="310"/>
      <c r="O26" s="310"/>
      <c r="P26" s="310"/>
      <c r="Q26" s="310"/>
      <c r="R26" s="311">
        <v>0.87152777777777801</v>
      </c>
      <c r="S26" s="310"/>
      <c r="T26" s="311">
        <v>0.47013888888888899</v>
      </c>
      <c r="U26" s="310"/>
      <c r="V26" s="310"/>
      <c r="W26" s="311">
        <v>0.421527777777778</v>
      </c>
      <c r="X26" s="310"/>
      <c r="Y26" s="311">
        <v>0.55555555555555602</v>
      </c>
      <c r="Z26" s="311">
        <v>0.40277777777777801</v>
      </c>
      <c r="AA26" s="310"/>
      <c r="AB26" s="310"/>
      <c r="AC26" s="311">
        <v>0.92500000000000004</v>
      </c>
      <c r="AD26" s="310"/>
      <c r="AE26" s="311">
        <v>0.57152777777777797</v>
      </c>
      <c r="AF26" s="310"/>
      <c r="AG26" s="310"/>
      <c r="AH26" s="310"/>
      <c r="AI26" s="311">
        <v>0.38124999999999998</v>
      </c>
      <c r="AJ26" s="310"/>
      <c r="AK26" s="311">
        <v>0.93888888888888899</v>
      </c>
      <c r="AL26" s="310"/>
      <c r="AM26" s="310"/>
      <c r="AN26" s="311">
        <v>0.719444444444444</v>
      </c>
      <c r="AO26" s="311">
        <v>0.62777777777777799</v>
      </c>
      <c r="AP26" s="311">
        <v>0.53263888888888899</v>
      </c>
      <c r="AQ26" s="310"/>
      <c r="AR26" s="310"/>
      <c r="AS26" s="311">
        <v>0.54374999999999996</v>
      </c>
      <c r="AT26" s="310"/>
      <c r="AU26" s="311">
        <v>0.45694444444444399</v>
      </c>
      <c r="AV26" s="310"/>
      <c r="AW26" s="310"/>
      <c r="AX26" s="311">
        <v>0.75</v>
      </c>
      <c r="AY26" s="311">
        <v>0.43611111111111101</v>
      </c>
      <c r="AZ26" s="311">
        <v>0.88541666666666696</v>
      </c>
      <c r="BA26" s="311">
        <v>0.90347222222222201</v>
      </c>
      <c r="BB26" s="311">
        <v>0.59236111111111101</v>
      </c>
      <c r="BC26" s="311">
        <v>0.50277777777777799</v>
      </c>
      <c r="BD26" s="310"/>
      <c r="BE26" s="310"/>
      <c r="BF26" s="311">
        <v>0.73611111111111105</v>
      </c>
      <c r="BG26" s="311">
        <v>0.63958333333333295</v>
      </c>
      <c r="BH26" s="311">
        <v>0.41180555555555598</v>
      </c>
      <c r="BI26" s="311">
        <v>0.68958333333333299</v>
      </c>
      <c r="BJ26" s="310"/>
      <c r="BK26" s="311">
        <v>0.66180555555555598</v>
      </c>
      <c r="BL26" s="311">
        <v>0.81458333333333299</v>
      </c>
      <c r="BM26" s="310"/>
      <c r="BN26" s="310"/>
      <c r="BO26" s="311">
        <v>0.48680555555555599</v>
      </c>
      <c r="BP26" s="311">
        <v>0.96458333333333302</v>
      </c>
      <c r="BR26" s="69">
        <f>VLOOKUP(BS26,id!$A:$C,3,0)</f>
        <v>200</v>
      </c>
      <c r="BS26" s="69" t="str">
        <f t="shared" si="0"/>
        <v>BasterPrzemysław1978</v>
      </c>
      <c r="BT26" s="69" t="str">
        <f t="shared" si="11"/>
        <v>Baster</v>
      </c>
      <c r="BU26" s="69" t="str">
        <f t="shared" si="11"/>
        <v>Przemysław</v>
      </c>
      <c r="BV26" s="69"/>
      <c r="BW26" s="69">
        <f t="shared" si="3"/>
        <v>1978</v>
      </c>
      <c r="BX26" s="69">
        <f t="shared" si="7"/>
        <v>38.685666395224331</v>
      </c>
      <c r="BY26" s="69"/>
      <c r="BZ26" s="69">
        <f t="shared" si="8"/>
        <v>0.74333333333333329</v>
      </c>
      <c r="CA26" s="69">
        <f t="shared" si="9"/>
        <v>0.875</v>
      </c>
      <c r="CB26" s="69">
        <f t="shared" si="10"/>
        <v>1</v>
      </c>
      <c r="CC26" s="69">
        <v>1</v>
      </c>
    </row>
    <row r="27" spans="1:81" ht="15">
      <c r="A27" s="316">
        <v>29</v>
      </c>
      <c r="B27" s="313" t="s">
        <v>5446</v>
      </c>
      <c r="C27" s="313" t="s">
        <v>799</v>
      </c>
      <c r="D27" s="313" t="s">
        <v>26</v>
      </c>
      <c r="E27" s="315" t="s">
        <v>32</v>
      </c>
      <c r="F27" s="313">
        <v>1986</v>
      </c>
      <c r="G27" s="314">
        <v>44492.340277777803</v>
      </c>
      <c r="H27" s="313">
        <v>765</v>
      </c>
      <c r="I27" s="313">
        <v>0</v>
      </c>
      <c r="J27" s="313">
        <f t="shared" si="1"/>
        <v>31</v>
      </c>
      <c r="K27" s="312">
        <v>1500</v>
      </c>
      <c r="L27" s="310"/>
      <c r="M27" s="310"/>
      <c r="N27" s="311">
        <v>0.34930555555555598</v>
      </c>
      <c r="O27" s="310"/>
      <c r="P27" s="311">
        <v>0.4375</v>
      </c>
      <c r="Q27" s="310"/>
      <c r="R27" s="310"/>
      <c r="S27" s="310"/>
      <c r="T27" s="311">
        <v>0.52361111111111103</v>
      </c>
      <c r="U27" s="311">
        <v>0.63541666666666696</v>
      </c>
      <c r="V27" s="311">
        <v>0.35763888888888901</v>
      </c>
      <c r="W27" s="311">
        <v>0.66874999999999996</v>
      </c>
      <c r="X27" s="311">
        <v>0.45694444444444399</v>
      </c>
      <c r="Y27" s="311">
        <v>0.688194444444444</v>
      </c>
      <c r="Z27" s="311">
        <v>0.64583333333333304</v>
      </c>
      <c r="AA27" s="311">
        <v>0.38263888888888897</v>
      </c>
      <c r="AB27" s="311">
        <v>0.405555555555556</v>
      </c>
      <c r="AC27" s="311">
        <v>0.86180555555555605</v>
      </c>
      <c r="AD27" s="310"/>
      <c r="AE27" s="310"/>
      <c r="AF27" s="311">
        <v>0.44791666666666702</v>
      </c>
      <c r="AG27" s="311">
        <v>0.47847222222222202</v>
      </c>
      <c r="AH27" s="311">
        <v>0.81527777777777799</v>
      </c>
      <c r="AI27" s="310"/>
      <c r="AJ27" s="310"/>
      <c r="AK27" s="311">
        <v>0.82916666666666705</v>
      </c>
      <c r="AL27" s="311">
        <v>0.70208333333333295</v>
      </c>
      <c r="AM27" s="311">
        <v>0.42916666666666697</v>
      </c>
      <c r="AN27" s="310"/>
      <c r="AO27" s="310"/>
      <c r="AP27" s="311">
        <v>0.59513888888888899</v>
      </c>
      <c r="AQ27" s="311">
        <v>0.49375000000000002</v>
      </c>
      <c r="AR27" s="311">
        <v>0.36944444444444402</v>
      </c>
      <c r="AS27" s="311">
        <v>0.61250000000000004</v>
      </c>
      <c r="AT27" s="311">
        <v>0.46666666666666701</v>
      </c>
      <c r="AU27" s="311">
        <v>0.56874999999999998</v>
      </c>
      <c r="AV27" s="310"/>
      <c r="AW27" s="310"/>
      <c r="AX27" s="310"/>
      <c r="AY27" s="311">
        <v>0.50763888888888897</v>
      </c>
      <c r="AZ27" s="310"/>
      <c r="BA27" s="310"/>
      <c r="BB27" s="311">
        <v>0.72222222222222199</v>
      </c>
      <c r="BC27" s="311">
        <v>0.55486111111111103</v>
      </c>
      <c r="BD27" s="311">
        <v>0.39444444444444399</v>
      </c>
      <c r="BE27" s="310"/>
      <c r="BF27" s="310"/>
      <c r="BG27" s="310"/>
      <c r="BH27" s="311">
        <v>0.656944444444444</v>
      </c>
      <c r="BI27" s="310"/>
      <c r="BJ27" s="311">
        <v>0.41666666666666702</v>
      </c>
      <c r="BK27" s="310"/>
      <c r="BL27" s="310"/>
      <c r="BM27" s="310"/>
      <c r="BN27" s="310"/>
      <c r="BO27" s="311">
        <v>0.53958333333333297</v>
      </c>
      <c r="BP27" s="311">
        <v>0.87083333333333302</v>
      </c>
      <c r="BR27" s="69">
        <f>VLOOKUP(BS27,id!$A:$C,3,0)</f>
        <v>30</v>
      </c>
      <c r="BS27" s="69" t="str">
        <f t="shared" si="0"/>
        <v>JacakAndrzej1986</v>
      </c>
      <c r="BT27" s="69" t="str">
        <f t="shared" si="11"/>
        <v>Jacak</v>
      </c>
      <c r="BU27" s="69" t="str">
        <f t="shared" si="11"/>
        <v>Andrzej</v>
      </c>
      <c r="BV27" s="69"/>
      <c r="BW27" s="69">
        <f t="shared" si="3"/>
        <v>1986</v>
      </c>
      <c r="BX27" s="69">
        <f t="shared" si="7"/>
        <v>37.68084389145227</v>
      </c>
      <c r="BY27" s="69"/>
      <c r="BZ27" s="69">
        <f t="shared" si="8"/>
        <v>1.1764705882352942</v>
      </c>
      <c r="CA27" s="69">
        <f t="shared" si="9"/>
        <v>1.1071428571428572</v>
      </c>
      <c r="CB27" s="69">
        <f t="shared" si="10"/>
        <v>0.97402597402597402</v>
      </c>
      <c r="CC27" s="69">
        <v>1</v>
      </c>
    </row>
    <row r="28" spans="1:81" ht="15">
      <c r="A28" s="316">
        <v>30</v>
      </c>
      <c r="B28" s="313" t="s">
        <v>4610</v>
      </c>
      <c r="C28" s="313" t="s">
        <v>368</v>
      </c>
      <c r="D28" s="313" t="s">
        <v>19</v>
      </c>
      <c r="E28" s="315" t="s">
        <v>32</v>
      </c>
      <c r="F28" s="313">
        <v>1971</v>
      </c>
      <c r="G28" s="314">
        <v>44492.340277777803</v>
      </c>
      <c r="H28" s="313">
        <v>766</v>
      </c>
      <c r="I28" s="313">
        <v>0</v>
      </c>
      <c r="J28" s="313">
        <f t="shared" si="1"/>
        <v>31</v>
      </c>
      <c r="K28" s="312">
        <v>1500</v>
      </c>
      <c r="L28" s="310"/>
      <c r="M28" s="310"/>
      <c r="N28" s="311">
        <v>0.34930555555555598</v>
      </c>
      <c r="O28" s="310"/>
      <c r="P28" s="311">
        <v>0.436805555555556</v>
      </c>
      <c r="Q28" s="310"/>
      <c r="R28" s="310"/>
      <c r="S28" s="310"/>
      <c r="T28" s="311">
        <v>0.52361111111111103</v>
      </c>
      <c r="U28" s="311">
        <v>0.63541666666666696</v>
      </c>
      <c r="V28" s="311">
        <v>0.35763888888888901</v>
      </c>
      <c r="W28" s="311">
        <v>0.66805555555555496</v>
      </c>
      <c r="X28" s="311">
        <v>0.45694444444444399</v>
      </c>
      <c r="Y28" s="311">
        <v>0.688194444444444</v>
      </c>
      <c r="Z28" s="311">
        <v>0.64583333333333304</v>
      </c>
      <c r="AA28" s="311">
        <v>0.38194444444444398</v>
      </c>
      <c r="AB28" s="311">
        <v>0.40625</v>
      </c>
      <c r="AC28" s="311">
        <v>0.86180555555555605</v>
      </c>
      <c r="AD28" s="310"/>
      <c r="AE28" s="310"/>
      <c r="AF28" s="311">
        <v>0.44861111111111102</v>
      </c>
      <c r="AG28" s="311">
        <v>0.47916666666666702</v>
      </c>
      <c r="AH28" s="311">
        <v>0.81597222222222199</v>
      </c>
      <c r="AI28" s="310"/>
      <c r="AJ28" s="310"/>
      <c r="AK28" s="311">
        <v>0.82986111111111105</v>
      </c>
      <c r="AL28" s="311">
        <v>0.70208333333333295</v>
      </c>
      <c r="AM28" s="311">
        <v>0.42986111111111103</v>
      </c>
      <c r="AN28" s="310"/>
      <c r="AO28" s="310"/>
      <c r="AP28" s="311">
        <v>0.59513888888888899</v>
      </c>
      <c r="AQ28" s="311">
        <v>0.49375000000000002</v>
      </c>
      <c r="AR28" s="311">
        <v>0.36944444444444402</v>
      </c>
      <c r="AS28" s="311">
        <v>0.61180555555555605</v>
      </c>
      <c r="AT28" s="311">
        <v>0.469444444444444</v>
      </c>
      <c r="AU28" s="311">
        <v>0.56944444444444398</v>
      </c>
      <c r="AV28" s="310"/>
      <c r="AW28" s="310"/>
      <c r="AX28" s="310"/>
      <c r="AY28" s="311">
        <v>0.50763888888888897</v>
      </c>
      <c r="AZ28" s="310"/>
      <c r="BA28" s="310"/>
      <c r="BB28" s="311">
        <v>0.72291666666666698</v>
      </c>
      <c r="BC28" s="311">
        <v>0.55486111111111103</v>
      </c>
      <c r="BD28" s="311">
        <v>0.39444444444444399</v>
      </c>
      <c r="BE28" s="310"/>
      <c r="BF28" s="310"/>
      <c r="BG28" s="310"/>
      <c r="BH28" s="311">
        <v>0.65486111111111101</v>
      </c>
      <c r="BI28" s="310"/>
      <c r="BJ28" s="311">
        <v>0.41736111111111102</v>
      </c>
      <c r="BK28" s="310"/>
      <c r="BL28" s="310"/>
      <c r="BM28" s="310"/>
      <c r="BN28" s="310"/>
      <c r="BO28" s="311">
        <v>0.53958333333333297</v>
      </c>
      <c r="BP28" s="311">
        <v>0.87152777777777801</v>
      </c>
      <c r="BR28" s="69">
        <f>VLOOKUP(BS28,id!$A:$C,3,0)</f>
        <v>521</v>
      </c>
      <c r="BS28" s="69" t="str">
        <f t="shared" si="0"/>
        <v>DominikGrzegorz1971</v>
      </c>
      <c r="BT28" s="69" t="str">
        <f t="shared" si="11"/>
        <v>Dominik</v>
      </c>
      <c r="BU28" s="69" t="str">
        <f t="shared" si="11"/>
        <v>Grzegorz</v>
      </c>
      <c r="BV28" s="69"/>
      <c r="BW28" s="69">
        <f t="shared" si="3"/>
        <v>1971</v>
      </c>
      <c r="BX28" s="69">
        <f t="shared" si="7"/>
        <v>37.631652189244107</v>
      </c>
      <c r="BY28" s="69"/>
      <c r="BZ28" s="69">
        <f t="shared" si="8"/>
        <v>0.99869451697127942</v>
      </c>
      <c r="CA28" s="69">
        <f t="shared" si="9"/>
        <v>1</v>
      </c>
      <c r="CB28" s="69">
        <f t="shared" si="10"/>
        <v>1</v>
      </c>
      <c r="CC28" s="69">
        <v>1</v>
      </c>
    </row>
    <row r="29" spans="1:81" ht="15">
      <c r="A29" s="316">
        <v>31</v>
      </c>
      <c r="B29" s="313" t="s">
        <v>5447</v>
      </c>
      <c r="C29" s="313" t="s">
        <v>293</v>
      </c>
      <c r="D29" s="313" t="s">
        <v>267</v>
      </c>
      <c r="E29" s="315" t="s">
        <v>32</v>
      </c>
      <c r="F29" s="313">
        <v>1972</v>
      </c>
      <c r="G29" s="314">
        <v>44492.340277777803</v>
      </c>
      <c r="H29" s="313">
        <v>584</v>
      </c>
      <c r="I29" s="313">
        <v>0</v>
      </c>
      <c r="J29" s="313">
        <f t="shared" si="1"/>
        <v>26</v>
      </c>
      <c r="K29" s="312">
        <v>1460</v>
      </c>
      <c r="L29" s="310"/>
      <c r="M29" s="311">
        <v>0.35694444444444401</v>
      </c>
      <c r="N29" s="310"/>
      <c r="O29" s="310"/>
      <c r="P29" s="310"/>
      <c r="Q29" s="310"/>
      <c r="R29" s="311">
        <v>0.41388888888888897</v>
      </c>
      <c r="S29" s="311">
        <v>0.469444444444444</v>
      </c>
      <c r="T29" s="310"/>
      <c r="U29" s="310"/>
      <c r="V29" s="310"/>
      <c r="W29" s="310"/>
      <c r="X29" s="310"/>
      <c r="Y29" s="310"/>
      <c r="Z29" s="310"/>
      <c r="AA29" s="310"/>
      <c r="AB29" s="310"/>
      <c r="AC29" s="311">
        <v>0.36666666666666697</v>
      </c>
      <c r="AD29" s="311">
        <v>0.49305555555555602</v>
      </c>
      <c r="AE29" s="311">
        <v>0.69722222222222197</v>
      </c>
      <c r="AF29" s="310"/>
      <c r="AG29" s="310"/>
      <c r="AH29" s="311">
        <v>0.38263888888888897</v>
      </c>
      <c r="AI29" s="310"/>
      <c r="AJ29" s="311">
        <v>0.452083333333333</v>
      </c>
      <c r="AK29" s="311">
        <v>0.37777777777777799</v>
      </c>
      <c r="AL29" s="311">
        <v>0.71736111111111101</v>
      </c>
      <c r="AM29" s="310"/>
      <c r="AN29" s="311">
        <v>0.55555555555555602</v>
      </c>
      <c r="AO29" s="311">
        <v>0.67361111111111105</v>
      </c>
      <c r="AP29" s="310"/>
      <c r="AQ29" s="310"/>
      <c r="AR29" s="310"/>
      <c r="AS29" s="310"/>
      <c r="AT29" s="310"/>
      <c r="AU29" s="310"/>
      <c r="AV29" s="311">
        <v>0.44097222222222199</v>
      </c>
      <c r="AW29" s="311">
        <v>0.62291666666666701</v>
      </c>
      <c r="AX29" s="311">
        <v>0.530555555555556</v>
      </c>
      <c r="AY29" s="310"/>
      <c r="AZ29" s="311">
        <v>0.39305555555555599</v>
      </c>
      <c r="BA29" s="311">
        <v>0.40486111111111101</v>
      </c>
      <c r="BB29" s="311">
        <v>0.686805555555556</v>
      </c>
      <c r="BC29" s="310"/>
      <c r="BD29" s="310"/>
      <c r="BE29" s="311">
        <v>0.64375000000000004</v>
      </c>
      <c r="BF29" s="311">
        <v>0.54305555555555496</v>
      </c>
      <c r="BG29" s="311">
        <v>0.60972222222222205</v>
      </c>
      <c r="BH29" s="310"/>
      <c r="BI29" s="311">
        <v>0.56458333333333299</v>
      </c>
      <c r="BJ29" s="310"/>
      <c r="BK29" s="311">
        <v>0.59236111111111101</v>
      </c>
      <c r="BL29" s="311">
        <v>0.420833333333333</v>
      </c>
      <c r="BM29" s="311">
        <v>0.483333333333333</v>
      </c>
      <c r="BN29" s="311">
        <v>0.51111111111111096</v>
      </c>
      <c r="BO29" s="310"/>
      <c r="BP29" s="311">
        <v>0.74513888888888902</v>
      </c>
      <c r="BR29" s="69">
        <f>VLOOKUP(BS29,id!$A:$C,3,0)</f>
        <v>6</v>
      </c>
      <c r="BS29" s="69" t="str">
        <f t="shared" si="0"/>
        <v>BoberBartłomiej1972</v>
      </c>
      <c r="BT29" s="69" t="str">
        <f t="shared" si="11"/>
        <v>Bober</v>
      </c>
      <c r="BU29" s="69" t="str">
        <f t="shared" si="11"/>
        <v>Bartłomiej</v>
      </c>
      <c r="BV29" s="69"/>
      <c r="BW29" s="69">
        <f t="shared" si="3"/>
        <v>1972</v>
      </c>
      <c r="BX29" s="69">
        <f t="shared" si="7"/>
        <v>36.628141464197597</v>
      </c>
      <c r="BY29" s="69"/>
      <c r="BZ29" s="69">
        <f t="shared" si="8"/>
        <v>1.3116438356164384</v>
      </c>
      <c r="CA29" s="69">
        <f t="shared" si="9"/>
        <v>0.83870967741935487</v>
      </c>
      <c r="CB29" s="69">
        <f t="shared" si="10"/>
        <v>0.97333333333333338</v>
      </c>
      <c r="CC29" s="69">
        <v>1</v>
      </c>
    </row>
    <row r="30" spans="1:81" ht="15">
      <c r="A30" s="316">
        <v>32</v>
      </c>
      <c r="B30" s="313" t="s">
        <v>5448</v>
      </c>
      <c r="C30" s="313" t="s">
        <v>51</v>
      </c>
      <c r="D30" s="313" t="s">
        <v>22</v>
      </c>
      <c r="E30" s="315" t="s">
        <v>32</v>
      </c>
      <c r="F30" s="313">
        <v>1969</v>
      </c>
      <c r="G30" s="314">
        <v>44492.340277777803</v>
      </c>
      <c r="H30" s="313">
        <v>573</v>
      </c>
      <c r="I30" s="313">
        <v>0</v>
      </c>
      <c r="J30" s="313">
        <f t="shared" si="1"/>
        <v>28</v>
      </c>
      <c r="K30" s="312">
        <v>1420</v>
      </c>
      <c r="L30" s="311">
        <v>0.37152777777777801</v>
      </c>
      <c r="M30" s="311">
        <v>0.38402777777777802</v>
      </c>
      <c r="N30" s="310"/>
      <c r="O30" s="311">
        <v>0.4</v>
      </c>
      <c r="P30" s="310"/>
      <c r="Q30" s="311">
        <v>0.40833333333333299</v>
      </c>
      <c r="R30" s="311">
        <v>0.47430555555555598</v>
      </c>
      <c r="S30" s="311">
        <v>0.53263888888888899</v>
      </c>
      <c r="T30" s="310"/>
      <c r="U30" s="311">
        <v>0.72291666666666698</v>
      </c>
      <c r="V30" s="310"/>
      <c r="W30" s="310"/>
      <c r="X30" s="310"/>
      <c r="Y30" s="310"/>
      <c r="Z30" s="310"/>
      <c r="AA30" s="310"/>
      <c r="AB30" s="310"/>
      <c r="AC30" s="311">
        <v>0.390972222222222</v>
      </c>
      <c r="AD30" s="311">
        <v>0.56805555555555598</v>
      </c>
      <c r="AE30" s="311">
        <v>0.69722222222222197</v>
      </c>
      <c r="AF30" s="310"/>
      <c r="AG30" s="310"/>
      <c r="AH30" s="311">
        <v>0.453472222222222</v>
      </c>
      <c r="AI30" s="311">
        <v>0.37847222222222199</v>
      </c>
      <c r="AJ30" s="311">
        <v>0.51527777777777795</v>
      </c>
      <c r="AK30" s="311">
        <v>0.43333333333333302</v>
      </c>
      <c r="AL30" s="311">
        <v>0.70972222222222203</v>
      </c>
      <c r="AM30" s="310"/>
      <c r="AN30" s="311">
        <v>0.63194444444444398</v>
      </c>
      <c r="AO30" s="311">
        <v>0.68472222222222201</v>
      </c>
      <c r="AP30" s="310"/>
      <c r="AQ30" s="310"/>
      <c r="AR30" s="310"/>
      <c r="AS30" s="310"/>
      <c r="AT30" s="310"/>
      <c r="AU30" s="310"/>
      <c r="AV30" s="311">
        <v>0.50208333333333299</v>
      </c>
      <c r="AW30" s="310"/>
      <c r="AX30" s="311">
        <v>0.60694444444444395</v>
      </c>
      <c r="AY30" s="310"/>
      <c r="AZ30" s="311">
        <v>0.46388888888888902</v>
      </c>
      <c r="BA30" s="311">
        <v>0.41944444444444401</v>
      </c>
      <c r="BB30" s="310"/>
      <c r="BC30" s="310"/>
      <c r="BD30" s="310"/>
      <c r="BE30" s="310"/>
      <c r="BF30" s="311">
        <v>0.62013888888888902</v>
      </c>
      <c r="BG30" s="311">
        <v>0.67013888888888895</v>
      </c>
      <c r="BH30" s="310"/>
      <c r="BI30" s="311">
        <v>0.64444444444444404</v>
      </c>
      <c r="BJ30" s="310"/>
      <c r="BK30" s="311">
        <v>0.65972222222222199</v>
      </c>
      <c r="BL30" s="311">
        <v>0.48263888888888901</v>
      </c>
      <c r="BM30" s="311">
        <v>0.55763888888888902</v>
      </c>
      <c r="BN30" s="311">
        <v>0.58055555555555605</v>
      </c>
      <c r="BO30" s="310"/>
      <c r="BP30" s="311">
        <v>0.73750000000000004</v>
      </c>
      <c r="BR30" s="69">
        <f>VLOOKUP(BS30,id!$A:$C,3,0)</f>
        <v>242</v>
      </c>
      <c r="BS30" s="69" t="str">
        <f t="shared" si="0"/>
        <v>SzawdzinKrzysztof1969</v>
      </c>
      <c r="BT30" s="69" t="str">
        <f t="shared" si="11"/>
        <v>Szawdzin</v>
      </c>
      <c r="BU30" s="69" t="str">
        <f t="shared" si="11"/>
        <v>Krzysztof</v>
      </c>
      <c r="BV30" s="69"/>
      <c r="BW30" s="69">
        <f t="shared" si="3"/>
        <v>1969</v>
      </c>
      <c r="BX30" s="69">
        <f t="shared" si="7"/>
        <v>35.624630739151087</v>
      </c>
      <c r="BY30" s="69"/>
      <c r="BZ30" s="69">
        <f t="shared" si="8"/>
        <v>1.0191972076788831</v>
      </c>
      <c r="CA30" s="69">
        <f t="shared" si="9"/>
        <v>1.0769230769230769</v>
      </c>
      <c r="CB30" s="69">
        <f t="shared" si="10"/>
        <v>0.9726027397260274</v>
      </c>
      <c r="CC30" s="69">
        <v>1</v>
      </c>
    </row>
    <row r="31" spans="1:81" ht="15">
      <c r="A31" s="316">
        <v>33</v>
      </c>
      <c r="B31" s="313" t="s">
        <v>5449</v>
      </c>
      <c r="C31" s="313" t="s">
        <v>5450</v>
      </c>
      <c r="D31" s="313" t="s">
        <v>358</v>
      </c>
      <c r="E31" s="315" t="s">
        <v>32</v>
      </c>
      <c r="F31" s="313">
        <v>1974</v>
      </c>
      <c r="G31" s="314">
        <v>44492.340277777803</v>
      </c>
      <c r="H31" s="313">
        <v>688</v>
      </c>
      <c r="I31" s="313">
        <v>0</v>
      </c>
      <c r="J31" s="313">
        <f t="shared" si="1"/>
        <v>26</v>
      </c>
      <c r="K31" s="312">
        <v>1310</v>
      </c>
      <c r="L31" s="310"/>
      <c r="M31" s="310"/>
      <c r="N31" s="311">
        <v>0.34861111111111098</v>
      </c>
      <c r="O31" s="310"/>
      <c r="P31" s="311">
        <v>0.44722222222222202</v>
      </c>
      <c r="Q31" s="310"/>
      <c r="R31" s="310"/>
      <c r="S31" s="310"/>
      <c r="T31" s="311">
        <v>0.53541666666666698</v>
      </c>
      <c r="U31" s="311">
        <v>0.33680555555555602</v>
      </c>
      <c r="V31" s="310"/>
      <c r="W31" s="310"/>
      <c r="X31" s="311">
        <v>0.47152777777777799</v>
      </c>
      <c r="Y31" s="311">
        <v>0.69166666666666698</v>
      </c>
      <c r="Z31" s="311">
        <v>0.64097222222222205</v>
      </c>
      <c r="AA31" s="311">
        <v>0.375</v>
      </c>
      <c r="AB31" s="311">
        <v>0.41041666666666698</v>
      </c>
      <c r="AC31" s="310"/>
      <c r="AD31" s="310"/>
      <c r="AE31" s="311">
        <v>0.71875</v>
      </c>
      <c r="AF31" s="311">
        <v>0.45833333333333298</v>
      </c>
      <c r="AG31" s="311">
        <v>0</v>
      </c>
      <c r="AH31" s="310"/>
      <c r="AI31" s="310"/>
      <c r="AJ31" s="310"/>
      <c r="AK31" s="310"/>
      <c r="AL31" s="310"/>
      <c r="AM31" s="311">
        <v>0.43541666666666701</v>
      </c>
      <c r="AN31" s="310"/>
      <c r="AO31" s="310"/>
      <c r="AP31" s="311">
        <v>0</v>
      </c>
      <c r="AQ31" s="311">
        <v>0.51111111111111096</v>
      </c>
      <c r="AR31" s="311">
        <v>0.38402777777777802</v>
      </c>
      <c r="AS31" s="311">
        <v>0.81736111111111098</v>
      </c>
      <c r="AT31" s="311">
        <v>0.48611111111111099</v>
      </c>
      <c r="AU31" s="311">
        <v>0</v>
      </c>
      <c r="AV31" s="310"/>
      <c r="AW31" s="310"/>
      <c r="AX31" s="310"/>
      <c r="AY31" s="311">
        <v>0.52083333333333304</v>
      </c>
      <c r="AZ31" s="310"/>
      <c r="BA31" s="310"/>
      <c r="BB31" s="310"/>
      <c r="BC31" s="311">
        <v>0.56944444444444398</v>
      </c>
      <c r="BD31" s="311">
        <v>0.39444444444444399</v>
      </c>
      <c r="BE31" s="311">
        <v>0.73263888888888895</v>
      </c>
      <c r="BF31" s="310"/>
      <c r="BG31" s="310"/>
      <c r="BH31" s="311">
        <v>0</v>
      </c>
      <c r="BI31" s="310"/>
      <c r="BJ31" s="311">
        <v>0</v>
      </c>
      <c r="BK31" s="310"/>
      <c r="BL31" s="310"/>
      <c r="BM31" s="310"/>
      <c r="BN31" s="310"/>
      <c r="BO31" s="311">
        <v>0.55347222222222203</v>
      </c>
      <c r="BP31" s="311">
        <v>0.80555555555555602</v>
      </c>
      <c r="BR31" s="69">
        <f>VLOOKUP(BS31,id!$A:$C,3,0)</f>
        <v>522</v>
      </c>
      <c r="BS31" s="69" t="str">
        <f t="shared" si="0"/>
        <v>MiklerArkadiusz1974</v>
      </c>
      <c r="BT31" s="69" t="str">
        <f t="shared" si="11"/>
        <v>Mikler</v>
      </c>
      <c r="BU31" s="69" t="str">
        <f t="shared" si="11"/>
        <v>Arkadiusz</v>
      </c>
      <c r="BV31" s="69"/>
      <c r="BW31" s="69">
        <f t="shared" si="3"/>
        <v>1974</v>
      </c>
      <c r="BX31" s="69">
        <f t="shared" si="7"/>
        <v>32.864976245273184</v>
      </c>
      <c r="BY31" s="69"/>
      <c r="BZ31" s="69">
        <f t="shared" si="8"/>
        <v>0.83284883720930236</v>
      </c>
      <c r="CA31" s="69">
        <f t="shared" si="9"/>
        <v>0.9285714285714286</v>
      </c>
      <c r="CB31" s="69">
        <f t="shared" si="10"/>
        <v>0.92253521126760563</v>
      </c>
      <c r="CC31" s="69">
        <v>1</v>
      </c>
    </row>
    <row r="32" spans="1:81" ht="15">
      <c r="A32" s="316">
        <v>34</v>
      </c>
      <c r="B32" s="313" t="s">
        <v>5451</v>
      </c>
      <c r="C32" s="313" t="s">
        <v>914</v>
      </c>
      <c r="D32" s="313" t="s">
        <v>147</v>
      </c>
      <c r="E32" s="315" t="s">
        <v>32</v>
      </c>
      <c r="F32" s="313">
        <v>1959</v>
      </c>
      <c r="G32" s="314">
        <v>44492.340277777803</v>
      </c>
      <c r="H32" s="313">
        <v>461</v>
      </c>
      <c r="I32" s="313">
        <v>0</v>
      </c>
      <c r="J32" s="313">
        <f t="shared" si="1"/>
        <v>16</v>
      </c>
      <c r="K32" s="312">
        <v>990</v>
      </c>
      <c r="L32" s="310"/>
      <c r="M32" s="310"/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/>
      <c r="AA32" s="310"/>
      <c r="AB32" s="310"/>
      <c r="AC32" s="311">
        <v>0.35486111111111102</v>
      </c>
      <c r="AD32" s="311">
        <v>0.48055555555555601</v>
      </c>
      <c r="AE32" s="310"/>
      <c r="AF32" s="310"/>
      <c r="AG32" s="310"/>
      <c r="AH32" s="311">
        <v>0.38055555555555598</v>
      </c>
      <c r="AI32" s="310"/>
      <c r="AJ32" s="311">
        <v>0.45555555555555599</v>
      </c>
      <c r="AK32" s="311">
        <v>0.36944444444444402</v>
      </c>
      <c r="AL32" s="310"/>
      <c r="AM32" s="310"/>
      <c r="AN32" s="311">
        <v>0.57430555555555496</v>
      </c>
      <c r="AO32" s="310"/>
      <c r="AP32" s="310"/>
      <c r="AQ32" s="310"/>
      <c r="AR32" s="310"/>
      <c r="AS32" s="310"/>
      <c r="AT32" s="310"/>
      <c r="AU32" s="310"/>
      <c r="AV32" s="311">
        <v>0.44374999999999998</v>
      </c>
      <c r="AW32" s="310"/>
      <c r="AX32" s="311">
        <v>0.530555555555556</v>
      </c>
      <c r="AY32" s="310"/>
      <c r="AZ32" s="310"/>
      <c r="BA32" s="311">
        <v>0.4</v>
      </c>
      <c r="BB32" s="310"/>
      <c r="BC32" s="310"/>
      <c r="BD32" s="310"/>
      <c r="BE32" s="310"/>
      <c r="BF32" s="311">
        <v>0.55833333333333302</v>
      </c>
      <c r="BG32" s="311">
        <v>0.65972222222222199</v>
      </c>
      <c r="BH32" s="310"/>
      <c r="BI32" s="311">
        <v>0.59513888888888899</v>
      </c>
      <c r="BJ32" s="310"/>
      <c r="BK32" s="311">
        <v>0.63680555555555496</v>
      </c>
      <c r="BL32" s="311">
        <v>0.42638888888888898</v>
      </c>
      <c r="BM32" s="311">
        <v>0.46875</v>
      </c>
      <c r="BN32" s="311">
        <v>0.49722222222222201</v>
      </c>
      <c r="BO32" s="310"/>
      <c r="BP32" s="310"/>
      <c r="BR32" s="69">
        <f>VLOOKUP(BS32,id!$A:$C,3,0)</f>
        <v>170</v>
      </c>
      <c r="BS32" s="69" t="str">
        <f t="shared" si="0"/>
        <v>MałodobryWojciech1959</v>
      </c>
      <c r="BT32" s="69" t="str">
        <f t="shared" si="11"/>
        <v>Małodobry</v>
      </c>
      <c r="BU32" s="69" t="str">
        <f t="shared" si="11"/>
        <v>Wojciech</v>
      </c>
      <c r="BV32" s="69"/>
      <c r="BW32" s="69">
        <f t="shared" si="3"/>
        <v>1959</v>
      </c>
      <c r="BX32" s="69">
        <f t="shared" si="7"/>
        <v>24.836890444901108</v>
      </c>
      <c r="BY32" s="69"/>
      <c r="BZ32" s="69">
        <f t="shared" si="8"/>
        <v>1.492407809110629</v>
      </c>
      <c r="CA32" s="69">
        <f t="shared" si="9"/>
        <v>0.61538461538461542</v>
      </c>
      <c r="CB32" s="69">
        <f t="shared" si="10"/>
        <v>0.75572519083969469</v>
      </c>
      <c r="CC32" s="69">
        <v>1</v>
      </c>
    </row>
    <row r="33" spans="1:81" ht="15">
      <c r="A33" s="316">
        <v>35</v>
      </c>
      <c r="B33" s="313" t="s">
        <v>5452</v>
      </c>
      <c r="C33" s="313" t="s">
        <v>199</v>
      </c>
      <c r="D33" s="313" t="s">
        <v>66</v>
      </c>
      <c r="E33" s="315" t="s">
        <v>32</v>
      </c>
      <c r="F33" s="313">
        <v>1973</v>
      </c>
      <c r="G33" s="314">
        <v>44492.340277777803</v>
      </c>
      <c r="H33" s="313">
        <v>606</v>
      </c>
      <c r="I33" s="313">
        <v>0</v>
      </c>
      <c r="J33" s="313">
        <f t="shared" si="1"/>
        <v>15</v>
      </c>
      <c r="K33" s="312">
        <v>780</v>
      </c>
      <c r="L33" s="310"/>
      <c r="M33" s="310"/>
      <c r="N33" s="311">
        <v>0.41597222222222202</v>
      </c>
      <c r="O33" s="310"/>
      <c r="P33" s="310"/>
      <c r="Q33" s="310"/>
      <c r="R33" s="310"/>
      <c r="S33" s="310"/>
      <c r="T33" s="310"/>
      <c r="U33" s="311">
        <v>0.74027777777777803</v>
      </c>
      <c r="V33" s="310"/>
      <c r="W33" s="310"/>
      <c r="X33" s="311">
        <v>0.59097222222222201</v>
      </c>
      <c r="Y33" s="310"/>
      <c r="Z33" s="311">
        <v>0.72847222222222197</v>
      </c>
      <c r="AA33" s="310"/>
      <c r="AB33" s="311">
        <v>0.46319444444444402</v>
      </c>
      <c r="AC33" s="310"/>
      <c r="AD33" s="310"/>
      <c r="AE33" s="310"/>
      <c r="AF33" s="311">
        <v>0.53402777777777799</v>
      </c>
      <c r="AG33" s="310"/>
      <c r="AH33" s="310"/>
      <c r="AI33" s="310"/>
      <c r="AJ33" s="310"/>
      <c r="AK33" s="310"/>
      <c r="AL33" s="310"/>
      <c r="AM33" s="311">
        <v>0.50694444444444398</v>
      </c>
      <c r="AN33" s="310"/>
      <c r="AO33" s="310"/>
      <c r="AP33" s="310"/>
      <c r="AQ33" s="311">
        <v>0.60763888888888895</v>
      </c>
      <c r="AR33" s="311">
        <v>0.42916666666666697</v>
      </c>
      <c r="AS33" s="310"/>
      <c r="AT33" s="310"/>
      <c r="AU33" s="311">
        <v>0.688194444444444</v>
      </c>
      <c r="AV33" s="310"/>
      <c r="AW33" s="310"/>
      <c r="AX33" s="310"/>
      <c r="AY33" s="311">
        <v>0.63263888888888897</v>
      </c>
      <c r="AZ33" s="310"/>
      <c r="BA33" s="310"/>
      <c r="BB33" s="310"/>
      <c r="BC33" s="310"/>
      <c r="BD33" s="311">
        <v>0.44861111111111102</v>
      </c>
      <c r="BE33" s="310"/>
      <c r="BF33" s="310"/>
      <c r="BG33" s="310"/>
      <c r="BH33" s="311">
        <v>0.72152777777777799</v>
      </c>
      <c r="BI33" s="310"/>
      <c r="BJ33" s="311">
        <v>0.49166666666666697</v>
      </c>
      <c r="BK33" s="310"/>
      <c r="BL33" s="310"/>
      <c r="BM33" s="310"/>
      <c r="BN33" s="310"/>
      <c r="BO33" s="311">
        <v>0.67013888888888895</v>
      </c>
      <c r="BP33" s="311">
        <v>0.76041666666666696</v>
      </c>
      <c r="BR33" s="69">
        <f>VLOOKUP(BS33,id!$A:$C,3,0)</f>
        <v>523</v>
      </c>
      <c r="BS33" s="69" t="str">
        <f t="shared" si="0"/>
        <v>KonopińskiMaciej1973</v>
      </c>
      <c r="BT33" s="69" t="str">
        <f t="shared" si="11"/>
        <v>Konopiński</v>
      </c>
      <c r="BU33" s="69" t="str">
        <f t="shared" si="11"/>
        <v>Maciej</v>
      </c>
      <c r="BV33" s="69"/>
      <c r="BW33" s="69">
        <f t="shared" si="3"/>
        <v>1973</v>
      </c>
      <c r="BX33" s="69">
        <f t="shared" si="7"/>
        <v>19.568459138406933</v>
      </c>
      <c r="BY33" s="69"/>
      <c r="BZ33" s="69">
        <f t="shared" si="8"/>
        <v>0.76072607260726077</v>
      </c>
      <c r="CA33" s="69">
        <f t="shared" si="9"/>
        <v>0.9375</v>
      </c>
      <c r="CB33" s="69">
        <f t="shared" si="10"/>
        <v>0.78787878787878785</v>
      </c>
      <c r="CC33" s="69">
        <v>1</v>
      </c>
    </row>
    <row r="34" spans="1:81" ht="15">
      <c r="A34" s="316">
        <v>37</v>
      </c>
      <c r="B34" s="313" t="s">
        <v>5454</v>
      </c>
      <c r="C34" s="313" t="s">
        <v>3729</v>
      </c>
      <c r="D34" s="313" t="s">
        <v>374</v>
      </c>
      <c r="E34" s="315" t="s">
        <v>32</v>
      </c>
      <c r="F34" s="313">
        <v>1990</v>
      </c>
      <c r="G34" s="314">
        <v>44492.340277777803</v>
      </c>
      <c r="H34" s="313">
        <v>542</v>
      </c>
      <c r="I34" s="313">
        <v>0</v>
      </c>
      <c r="J34" s="313">
        <f t="shared" si="1"/>
        <v>14</v>
      </c>
      <c r="K34" s="312">
        <v>530</v>
      </c>
      <c r="L34" s="310"/>
      <c r="M34" s="311">
        <v>0.70277777777777795</v>
      </c>
      <c r="N34" s="311">
        <v>0.60694444444444395</v>
      </c>
      <c r="O34" s="311">
        <v>0.62638888888888899</v>
      </c>
      <c r="P34" s="310"/>
      <c r="Q34" s="311">
        <v>0.61736111111111103</v>
      </c>
      <c r="R34" s="310"/>
      <c r="S34" s="310"/>
      <c r="T34" s="310"/>
      <c r="U34" s="311">
        <v>0.65833333333333299</v>
      </c>
      <c r="V34" s="311">
        <v>0.35347222222222202</v>
      </c>
      <c r="W34" s="310"/>
      <c r="X34" s="310"/>
      <c r="Y34" s="310"/>
      <c r="Z34" s="311">
        <v>0.67083333333333295</v>
      </c>
      <c r="AA34" s="311">
        <v>0.37222222222222201</v>
      </c>
      <c r="AB34" s="310"/>
      <c r="AC34" s="311">
        <v>0.63472222222222197</v>
      </c>
      <c r="AD34" s="310"/>
      <c r="AE34" s="310"/>
      <c r="AF34" s="310"/>
      <c r="AG34" s="310"/>
      <c r="AH34" s="311">
        <v>0.65</v>
      </c>
      <c r="AI34" s="311">
        <v>0.69513888888888897</v>
      </c>
      <c r="AJ34" s="310"/>
      <c r="AK34" s="311">
        <v>0.64305555555555605</v>
      </c>
      <c r="AL34" s="310"/>
      <c r="AM34" s="310"/>
      <c r="AN34" s="310"/>
      <c r="AO34" s="310"/>
      <c r="AP34" s="310"/>
      <c r="AQ34" s="310"/>
      <c r="AR34" s="311">
        <v>0.389583333333333</v>
      </c>
      <c r="AS34" s="310"/>
      <c r="AT34" s="310"/>
      <c r="AU34" s="310"/>
      <c r="AV34" s="310"/>
      <c r="AW34" s="310"/>
      <c r="AX34" s="310"/>
      <c r="AY34" s="310"/>
      <c r="AZ34" s="310"/>
      <c r="BA34" s="310"/>
      <c r="BB34" s="310"/>
      <c r="BC34" s="310"/>
      <c r="BD34" s="310"/>
      <c r="BE34" s="310"/>
      <c r="BF34" s="310"/>
      <c r="BG34" s="310"/>
      <c r="BH34" s="311">
        <v>0.68125000000000002</v>
      </c>
      <c r="BI34" s="310"/>
      <c r="BJ34" s="310"/>
      <c r="BK34" s="310"/>
      <c r="BL34" s="310"/>
      <c r="BM34" s="310"/>
      <c r="BN34" s="310"/>
      <c r="BO34" s="310"/>
      <c r="BP34" s="311">
        <v>0.71597222222222201</v>
      </c>
      <c r="BR34" s="69">
        <f>VLOOKUP(BS34,id!$A:$C,3,0)</f>
        <v>131</v>
      </c>
      <c r="BS34" s="69" t="str">
        <f t="shared" si="0"/>
        <v>DoboszPatryk1990</v>
      </c>
      <c r="BT34" s="69" t="str">
        <f t="shared" si="11"/>
        <v>Dobosz</v>
      </c>
      <c r="BU34" s="69" t="str">
        <f t="shared" si="11"/>
        <v>Patryk</v>
      </c>
      <c r="BV34" s="69"/>
      <c r="BW34" s="69">
        <f t="shared" si="3"/>
        <v>1990</v>
      </c>
      <c r="BX34" s="69">
        <f t="shared" si="7"/>
        <v>13.296517106866251</v>
      </c>
      <c r="BY34" s="69"/>
      <c r="BZ34" s="69">
        <f t="shared" si="8"/>
        <v>1.1180811808118081</v>
      </c>
      <c r="CA34" s="69">
        <f t="shared" si="9"/>
        <v>0.93333333333333335</v>
      </c>
      <c r="CB34" s="69">
        <f t="shared" si="10"/>
        <v>0.67948717948717952</v>
      </c>
      <c r="CC34" s="69">
        <v>1</v>
      </c>
    </row>
    <row r="35" spans="1:81" ht="15">
      <c r="A35" s="316">
        <v>38</v>
      </c>
      <c r="B35" s="313" t="s">
        <v>5455</v>
      </c>
      <c r="C35" s="313" t="s">
        <v>76</v>
      </c>
      <c r="D35" s="313" t="s">
        <v>59</v>
      </c>
      <c r="E35" s="315" t="s">
        <v>32</v>
      </c>
      <c r="F35" s="313">
        <v>1986</v>
      </c>
      <c r="G35" s="314">
        <v>44492.340277777803</v>
      </c>
      <c r="H35" s="313">
        <v>542</v>
      </c>
      <c r="I35" s="313">
        <v>0</v>
      </c>
      <c r="J35" s="313">
        <f t="shared" si="1"/>
        <v>11</v>
      </c>
      <c r="K35" s="312">
        <v>410</v>
      </c>
      <c r="L35" s="310"/>
      <c r="M35" s="311">
        <v>0.70277777777777795</v>
      </c>
      <c r="N35" s="311">
        <v>0.60624999999999996</v>
      </c>
      <c r="O35" s="311">
        <v>0.62638888888888899</v>
      </c>
      <c r="P35" s="310"/>
      <c r="Q35" s="311">
        <v>0.61666666666666703</v>
      </c>
      <c r="R35" s="310"/>
      <c r="S35" s="310"/>
      <c r="T35" s="310"/>
      <c r="U35" s="311">
        <v>0.65833333333333299</v>
      </c>
      <c r="V35" s="310"/>
      <c r="W35" s="310"/>
      <c r="X35" s="310"/>
      <c r="Y35" s="310"/>
      <c r="Z35" s="311">
        <v>0.67083333333333295</v>
      </c>
      <c r="AA35" s="310"/>
      <c r="AB35" s="310"/>
      <c r="AC35" s="311">
        <v>0.63472222222222197</v>
      </c>
      <c r="AD35" s="310"/>
      <c r="AE35" s="310"/>
      <c r="AF35" s="310"/>
      <c r="AG35" s="310"/>
      <c r="AH35" s="311">
        <v>0.65069444444444402</v>
      </c>
      <c r="AI35" s="311">
        <v>0.69513888888888897</v>
      </c>
      <c r="AJ35" s="310"/>
      <c r="AK35" s="311">
        <v>0.64375000000000004</v>
      </c>
      <c r="AL35" s="310"/>
      <c r="AM35" s="310"/>
      <c r="AN35" s="310"/>
      <c r="AO35" s="310"/>
      <c r="AP35" s="310"/>
      <c r="AQ35" s="310"/>
      <c r="AR35" s="310"/>
      <c r="AS35" s="310"/>
      <c r="AT35" s="310"/>
      <c r="AU35" s="310"/>
      <c r="AV35" s="310"/>
      <c r="AW35" s="310"/>
      <c r="AX35" s="310"/>
      <c r="AY35" s="310"/>
      <c r="AZ35" s="310"/>
      <c r="BA35" s="310"/>
      <c r="BB35" s="310"/>
      <c r="BC35" s="310"/>
      <c r="BD35" s="310"/>
      <c r="BE35" s="310"/>
      <c r="BF35" s="310"/>
      <c r="BG35" s="310"/>
      <c r="BH35" s="311">
        <v>0.68125000000000002</v>
      </c>
      <c r="BI35" s="310"/>
      <c r="BJ35" s="310"/>
      <c r="BK35" s="310"/>
      <c r="BL35" s="310"/>
      <c r="BM35" s="310"/>
      <c r="BN35" s="310"/>
      <c r="BO35" s="310"/>
      <c r="BP35" s="311">
        <v>0.71597222222222201</v>
      </c>
      <c r="BR35" s="69">
        <f>VLOOKUP(BS35,id!$A:$C,3,0)</f>
        <v>128</v>
      </c>
      <c r="BS35" s="69" t="str">
        <f t="shared" si="0"/>
        <v>MirowskiŁukasz1986</v>
      </c>
      <c r="BT35" s="69" t="str">
        <f t="shared" si="11"/>
        <v>Mirowski</v>
      </c>
      <c r="BU35" s="69" t="str">
        <f t="shared" si="11"/>
        <v>Łukasz</v>
      </c>
      <c r="BV35" s="69"/>
      <c r="BW35" s="69">
        <f t="shared" si="3"/>
        <v>1986</v>
      </c>
      <c r="BX35" s="69">
        <f t="shared" si="7"/>
        <v>10.285984931726723</v>
      </c>
      <c r="BY35" s="69"/>
      <c r="BZ35" s="69">
        <f t="shared" si="8"/>
        <v>1</v>
      </c>
      <c r="CA35" s="69">
        <f t="shared" si="9"/>
        <v>0.7857142857142857</v>
      </c>
      <c r="CB35" s="69">
        <f t="shared" si="10"/>
        <v>0.77358490566037741</v>
      </c>
      <c r="CC35" s="69">
        <v>1</v>
      </c>
    </row>
    <row r="36" spans="1:81" ht="15">
      <c r="A36" s="316">
        <v>40</v>
      </c>
      <c r="B36" s="313" t="s">
        <v>5456</v>
      </c>
      <c r="C36" s="313" t="s">
        <v>75</v>
      </c>
      <c r="D36" s="313" t="s">
        <v>86</v>
      </c>
      <c r="E36" s="315" t="s">
        <v>32</v>
      </c>
      <c r="F36" s="313">
        <v>1984</v>
      </c>
      <c r="G36" s="314">
        <v>44492.340277777803</v>
      </c>
      <c r="H36" s="313">
        <v>521</v>
      </c>
      <c r="I36" s="313">
        <v>0</v>
      </c>
      <c r="J36" s="313">
        <f t="shared" si="1"/>
        <v>6</v>
      </c>
      <c r="K36" s="312">
        <v>180</v>
      </c>
      <c r="L36" s="310"/>
      <c r="M36" s="311">
        <v>0.69097222222222199</v>
      </c>
      <c r="N36" s="311">
        <v>0.61875000000000002</v>
      </c>
      <c r="O36" s="311">
        <v>0.64236111111111105</v>
      </c>
      <c r="P36" s="310"/>
      <c r="Q36" s="311">
        <v>0.63124999999999998</v>
      </c>
      <c r="R36" s="310"/>
      <c r="S36" s="310"/>
      <c r="T36" s="310"/>
      <c r="U36" s="310"/>
      <c r="V36" s="310"/>
      <c r="W36" s="310"/>
      <c r="X36" s="310"/>
      <c r="Y36" s="310"/>
      <c r="Z36" s="310"/>
      <c r="AA36" s="310"/>
      <c r="AB36" s="310"/>
      <c r="AC36" s="311">
        <v>0.66388888888888897</v>
      </c>
      <c r="AD36" s="310"/>
      <c r="AE36" s="310"/>
      <c r="AF36" s="310"/>
      <c r="AG36" s="310"/>
      <c r="AH36" s="310"/>
      <c r="AI36" s="310"/>
      <c r="AJ36" s="310"/>
      <c r="AK36" s="311">
        <v>0.67847222222222203</v>
      </c>
      <c r="AL36" s="310"/>
      <c r="AM36" s="310"/>
      <c r="AN36" s="310"/>
      <c r="AO36" s="310"/>
      <c r="AP36" s="310"/>
      <c r="AQ36" s="310"/>
      <c r="AR36" s="310"/>
      <c r="AS36" s="310"/>
      <c r="AT36" s="310"/>
      <c r="AU36" s="310"/>
      <c r="AV36" s="310"/>
      <c r="AW36" s="310"/>
      <c r="AX36" s="310"/>
      <c r="AY36" s="310"/>
      <c r="AZ36" s="310"/>
      <c r="BA36" s="310"/>
      <c r="BB36" s="310"/>
      <c r="BC36" s="310"/>
      <c r="BD36" s="310"/>
      <c r="BE36" s="310"/>
      <c r="BF36" s="310"/>
      <c r="BG36" s="310"/>
      <c r="BH36" s="310"/>
      <c r="BI36" s="310"/>
      <c r="BJ36" s="310"/>
      <c r="BK36" s="310"/>
      <c r="BL36" s="310"/>
      <c r="BM36" s="310"/>
      <c r="BN36" s="310"/>
      <c r="BO36" s="310"/>
      <c r="BP36" s="311">
        <v>0.70138888888888895</v>
      </c>
      <c r="BR36" s="69">
        <f>VLOOKUP(BS36,id!$A:$C,3,0)</f>
        <v>130</v>
      </c>
      <c r="BS36" s="69" t="str">
        <f t="shared" si="0"/>
        <v>WieczorekJarosław1984</v>
      </c>
      <c r="BT36" s="69" t="str">
        <f t="shared" si="11"/>
        <v>Wieczorek</v>
      </c>
      <c r="BU36" s="69" t="str">
        <f t="shared" si="11"/>
        <v>Jarosław</v>
      </c>
      <c r="BV36" s="69"/>
      <c r="BW36" s="69">
        <f t="shared" si="3"/>
        <v>1984</v>
      </c>
      <c r="BX36" s="69">
        <f t="shared" si="7"/>
        <v>4.5157982627092936</v>
      </c>
      <c r="BY36" s="69"/>
      <c r="BZ36" s="69">
        <f t="shared" si="8"/>
        <v>1.0403071017274472</v>
      </c>
      <c r="CA36" s="69">
        <f t="shared" si="9"/>
        <v>0.54545454545454541</v>
      </c>
      <c r="CB36" s="69">
        <f t="shared" si="10"/>
        <v>0.43902439024390244</v>
      </c>
      <c r="CC36" s="69">
        <v>1</v>
      </c>
    </row>
    <row r="37" spans="1:81" ht="15">
      <c r="A37" s="316">
        <v>41</v>
      </c>
      <c r="B37" s="313" t="s">
        <v>5457</v>
      </c>
      <c r="C37" s="313" t="s">
        <v>262</v>
      </c>
      <c r="D37" s="313" t="s">
        <v>16</v>
      </c>
      <c r="E37" s="315" t="s">
        <v>32</v>
      </c>
      <c r="F37" s="313">
        <v>1979</v>
      </c>
      <c r="G37" s="314">
        <v>44492.340277777803</v>
      </c>
      <c r="H37" s="313">
        <v>522</v>
      </c>
      <c r="I37" s="313">
        <v>0</v>
      </c>
      <c r="J37" s="313">
        <f t="shared" si="1"/>
        <v>6</v>
      </c>
      <c r="K37" s="312">
        <v>180</v>
      </c>
      <c r="L37" s="310"/>
      <c r="M37" s="311">
        <v>0.69097222222222199</v>
      </c>
      <c r="N37" s="311">
        <v>0.61875000000000002</v>
      </c>
      <c r="O37" s="311">
        <v>0.64236111111111105</v>
      </c>
      <c r="P37" s="310"/>
      <c r="Q37" s="311">
        <v>0.63124999999999998</v>
      </c>
      <c r="R37" s="310"/>
      <c r="S37" s="310"/>
      <c r="T37" s="310"/>
      <c r="U37" s="310"/>
      <c r="V37" s="310"/>
      <c r="W37" s="310"/>
      <c r="X37" s="310"/>
      <c r="Y37" s="310"/>
      <c r="Z37" s="310"/>
      <c r="AA37" s="310"/>
      <c r="AB37" s="310"/>
      <c r="AC37" s="311">
        <v>0.66527777777777797</v>
      </c>
      <c r="AD37" s="310"/>
      <c r="AE37" s="310"/>
      <c r="AF37" s="310"/>
      <c r="AG37" s="310"/>
      <c r="AH37" s="310"/>
      <c r="AI37" s="310"/>
      <c r="AJ37" s="310"/>
      <c r="AK37" s="311">
        <v>0.67847222222222203</v>
      </c>
      <c r="AL37" s="310"/>
      <c r="AM37" s="310"/>
      <c r="AN37" s="310"/>
      <c r="AO37" s="310"/>
      <c r="AP37" s="310"/>
      <c r="AQ37" s="310"/>
      <c r="AR37" s="310"/>
      <c r="AS37" s="310"/>
      <c r="AT37" s="310"/>
      <c r="AU37" s="310"/>
      <c r="AV37" s="310"/>
      <c r="AW37" s="310"/>
      <c r="AX37" s="310"/>
      <c r="AY37" s="310"/>
      <c r="AZ37" s="310"/>
      <c r="BA37" s="310"/>
      <c r="BB37" s="310"/>
      <c r="BC37" s="310"/>
      <c r="BD37" s="310"/>
      <c r="BE37" s="310"/>
      <c r="BF37" s="310"/>
      <c r="BG37" s="310"/>
      <c r="BH37" s="310"/>
      <c r="BI37" s="310"/>
      <c r="BJ37" s="310"/>
      <c r="BK37" s="310"/>
      <c r="BL37" s="310"/>
      <c r="BM37" s="310"/>
      <c r="BN37" s="310"/>
      <c r="BO37" s="310"/>
      <c r="BP37" s="311">
        <v>0.70208333333333295</v>
      </c>
      <c r="BR37" s="69">
        <f>VLOOKUP(BS37,id!$A:$C,3,0)</f>
        <v>58</v>
      </c>
      <c r="BS37" s="69" t="str">
        <f t="shared" si="0"/>
        <v>BrudłoPaweł1979</v>
      </c>
      <c r="BT37" s="69" t="str">
        <f t="shared" si="11"/>
        <v>Brudło</v>
      </c>
      <c r="BU37" s="69" t="str">
        <f t="shared" si="11"/>
        <v>Paweł</v>
      </c>
      <c r="BV37" s="69"/>
      <c r="BW37" s="69">
        <f t="shared" si="3"/>
        <v>1979</v>
      </c>
      <c r="BX37" s="69">
        <f t="shared" si="7"/>
        <v>4.5071473081830309</v>
      </c>
      <c r="BY37" s="69"/>
      <c r="BZ37" s="69">
        <f t="shared" si="8"/>
        <v>0.99808429118773945</v>
      </c>
      <c r="CA37" s="69">
        <f t="shared" si="9"/>
        <v>1</v>
      </c>
      <c r="CB37" s="69">
        <f t="shared" si="10"/>
        <v>1</v>
      </c>
      <c r="CC37" s="69">
        <v>1</v>
      </c>
    </row>
    <row r="38" spans="1:81" ht="15">
      <c r="A38" s="316">
        <v>42</v>
      </c>
      <c r="B38" s="313" t="s">
        <v>5458</v>
      </c>
      <c r="C38" s="313" t="s">
        <v>923</v>
      </c>
      <c r="D38" s="313" t="s">
        <v>539</v>
      </c>
      <c r="E38" s="315" t="s">
        <v>32</v>
      </c>
      <c r="F38" s="313">
        <v>1986</v>
      </c>
      <c r="G38" s="314">
        <v>44492.340277777803</v>
      </c>
      <c r="H38" s="313">
        <v>127</v>
      </c>
      <c r="I38" s="313">
        <v>0</v>
      </c>
      <c r="J38" s="313">
        <f t="shared" si="1"/>
        <v>3</v>
      </c>
      <c r="K38" s="312">
        <v>90</v>
      </c>
      <c r="L38" s="310"/>
      <c r="M38" s="310"/>
      <c r="N38" s="311">
        <v>0.35069444444444398</v>
      </c>
      <c r="O38" s="310"/>
      <c r="P38" s="310"/>
      <c r="Q38" s="310"/>
      <c r="R38" s="310"/>
      <c r="S38" s="310"/>
      <c r="T38" s="310"/>
      <c r="U38" s="310"/>
      <c r="V38" s="311">
        <v>0.359722222222222</v>
      </c>
      <c r="W38" s="310"/>
      <c r="X38" s="310"/>
      <c r="Y38" s="310"/>
      <c r="Z38" s="310"/>
      <c r="AA38" s="311">
        <v>0.42777777777777798</v>
      </c>
      <c r="AB38" s="310"/>
      <c r="AC38" s="310"/>
      <c r="AD38" s="310"/>
      <c r="AE38" s="310"/>
      <c r="AF38" s="310"/>
      <c r="AG38" s="310"/>
      <c r="AH38" s="310"/>
      <c r="AI38" s="310"/>
      <c r="AJ38" s="310"/>
      <c r="AK38" s="310"/>
      <c r="AL38" s="310"/>
      <c r="AM38" s="310"/>
      <c r="AN38" s="310"/>
      <c r="AO38" s="310"/>
      <c r="AP38" s="310"/>
      <c r="AQ38" s="310"/>
      <c r="AR38" s="310"/>
      <c r="AS38" s="310"/>
      <c r="AT38" s="310"/>
      <c r="AU38" s="310"/>
      <c r="AV38" s="310"/>
      <c r="AW38" s="310"/>
      <c r="AX38" s="310"/>
      <c r="AY38" s="310"/>
      <c r="AZ38" s="310"/>
      <c r="BA38" s="310"/>
      <c r="BB38" s="310"/>
      <c r="BC38" s="310"/>
      <c r="BD38" s="310"/>
      <c r="BE38" s="310"/>
      <c r="BF38" s="310"/>
      <c r="BG38" s="310"/>
      <c r="BH38" s="310"/>
      <c r="BI38" s="310"/>
      <c r="BJ38" s="310"/>
      <c r="BK38" s="310"/>
      <c r="BL38" s="310"/>
      <c r="BM38" s="310"/>
      <c r="BN38" s="310"/>
      <c r="BO38" s="310"/>
      <c r="BP38" s="310"/>
      <c r="BR38" s="69">
        <f>VLOOKUP(BS38,id!$A:$C,3,0)</f>
        <v>524</v>
      </c>
      <c r="BS38" s="69" t="str">
        <f t="shared" si="0"/>
        <v>MalawskiFilip1986</v>
      </c>
      <c r="BT38" s="69" t="str">
        <f t="shared" si="11"/>
        <v>Malawski</v>
      </c>
      <c r="BU38" s="69" t="str">
        <f t="shared" si="11"/>
        <v>Filip</v>
      </c>
      <c r="BV38" s="69"/>
      <c r="BW38" s="69">
        <f t="shared" si="3"/>
        <v>1986</v>
      </c>
      <c r="BX38" s="69">
        <f t="shared" si="7"/>
        <v>2.2535736540915154</v>
      </c>
      <c r="BY38" s="69"/>
      <c r="BZ38" s="69">
        <f t="shared" si="8"/>
        <v>4.1102362204724407</v>
      </c>
      <c r="CA38" s="69">
        <f t="shared" si="9"/>
        <v>0.5</v>
      </c>
      <c r="CB38" s="69">
        <f t="shared" si="10"/>
        <v>0.5</v>
      </c>
      <c r="CC38" s="69">
        <v>1</v>
      </c>
    </row>
  </sheetData>
  <hyperlinks>
    <hyperlink ref="B3" r:id="rId1" display="#83 Jakubek Krystian "/>
    <hyperlink ref="B4" r:id="rId2" display="#208 Łosiewicz Mariusz "/>
    <hyperlink ref="B5" r:id="rId3" display="#36 Rudnicki Mariusz "/>
    <hyperlink ref="B6" r:id="rId4" display="#43 Kowalski Krzysztof "/>
    <hyperlink ref="B7" r:id="rId5" display="#50 Banaszkiewicz Piotr "/>
    <hyperlink ref="B8" r:id="rId6" display="#29 Hołdakowski Wojciech "/>
    <hyperlink ref="B9" r:id="rId7" display="#32 Staszewski Daniel "/>
    <hyperlink ref="B10" r:id="rId8" display="#54 Adamczyk Jarek "/>
    <hyperlink ref="B11" r:id="rId9" display="#37 Pakuła Krzysztof "/>
    <hyperlink ref="B12" r:id="rId10" display="#76 Pakuła Bogusław "/>
    <hyperlink ref="B13" r:id="rId11" display="#52 Szołtysik Marek "/>
    <hyperlink ref="B14" r:id="rId12" display="#204 Walentowski Radosław "/>
    <hyperlink ref="B15" r:id="rId13" display="#44 Rychlik Michał "/>
    <hyperlink ref="B16" r:id="rId14" display="#203 Samborowski Adam "/>
    <hyperlink ref="B17" r:id="rId15" display="#140 Zadworny Tomasz "/>
    <hyperlink ref="B18" r:id="rId16" display="#137 Świderski Bartosz "/>
    <hyperlink ref="B19" r:id="rId17" display="#56 Kapustka Wojciech "/>
    <hyperlink ref="B20" r:id="rId18" display="#63 Cichoń Paweł "/>
    <hyperlink ref="B21" r:id="rId19" display="#105 Kucza Jarosław "/>
    <hyperlink ref="B22" r:id="rId20" display="#39 Skrudlik Leszek "/>
    <hyperlink ref="B23" r:id="rId21" display="#49 Pieczara Krzysztof "/>
    <hyperlink ref="B24" r:id="rId22" display="#104 Lekki Jerzy "/>
    <hyperlink ref="B25" r:id="rId23" display="#207 Melon-Mika Krzysztof "/>
    <hyperlink ref="B26" r:id="rId24" display="#4 Baster Przemysław "/>
    <hyperlink ref="B27" r:id="rId25" display="#110 Jacak Andrzej "/>
    <hyperlink ref="B28" r:id="rId26" display="#107 Dominik Grzegorz "/>
    <hyperlink ref="B29" r:id="rId27" display="#210 Bober Bartłomiej "/>
    <hyperlink ref="B30" r:id="rId28" display="#85 Szawdzin Krzysztof "/>
    <hyperlink ref="B31" r:id="rId29" display="#38 Mikler Arkadiusz "/>
    <hyperlink ref="B32" r:id="rId30" display="#130 Małodobry Wojciech "/>
    <hyperlink ref="B33" r:id="rId31" display="#46 Konopiński Maciej "/>
    <hyperlink ref="B34" r:id="rId32" display="#153 Dobosz Patryk "/>
    <hyperlink ref="B35" r:id="rId33" display="#138 Mirowski Łukasz "/>
    <hyperlink ref="B36" r:id="rId34" display="#42 Wieczorek Jarosław "/>
    <hyperlink ref="B37" r:id="rId35" display="#23 Brudło Paweł "/>
    <hyperlink ref="B38" r:id="rId36" display="#109 Malawski Filip 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Roman,Normalny"&amp;12&amp;A</oddHeader>
    <oddFooter>&amp;C&amp;"Times New Roman,Normalny"&amp;12Strona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"/>
  <sheetViews>
    <sheetView workbookViewId="0">
      <selection activeCell="K2" sqref="K2"/>
    </sheetView>
  </sheetViews>
  <sheetFormatPr defaultRowHeight="12.75"/>
  <cols>
    <col min="1" max="1" width="3" style="318" customWidth="1"/>
    <col min="2" max="2" width="2.42578125" style="318" customWidth="1"/>
    <col min="3" max="3" width="9.140625" style="318" customWidth="1"/>
    <col min="4" max="4" width="6.140625" style="318" customWidth="1"/>
    <col min="5" max="5" width="9.28515625" style="318" customWidth="1"/>
    <col min="6" max="6" width="5.7109375" style="318" customWidth="1"/>
    <col min="7" max="7" width="6.140625" style="318" customWidth="1"/>
    <col min="8" max="8" width="14.85546875" style="318" customWidth="1"/>
    <col min="9" max="11" width="5.7109375" style="318" customWidth="1"/>
    <col min="12" max="12" width="5.85546875" style="318" customWidth="1"/>
    <col min="13" max="16" width="2.28515625" style="318" customWidth="1"/>
    <col min="17" max="17" width="2.42578125" style="318" customWidth="1"/>
    <col min="18" max="21" width="2.28515625" style="318" customWidth="1"/>
    <col min="22" max="22" width="2.42578125" style="318" customWidth="1"/>
    <col min="23" max="26" width="2.28515625" style="318" customWidth="1"/>
    <col min="27" max="27" width="2.42578125" style="318" customWidth="1"/>
    <col min="28" max="31" width="2.28515625" style="318" customWidth="1"/>
    <col min="32" max="32" width="2.42578125" style="318" customWidth="1"/>
    <col min="33" max="36" width="2.28515625" style="318" customWidth="1"/>
    <col min="37" max="37" width="2.42578125" style="318" customWidth="1"/>
    <col min="38" max="41" width="2.28515625" style="318" customWidth="1"/>
    <col min="42" max="42" width="2.42578125" style="318" customWidth="1"/>
    <col min="43" max="46" width="2.28515625" style="318" customWidth="1"/>
    <col min="47" max="47" width="2.42578125" style="318" customWidth="1"/>
    <col min="48" max="51" width="2.28515625" style="318" customWidth="1"/>
    <col min="52" max="52" width="2.42578125" style="318" customWidth="1"/>
    <col min="53" max="56" width="2.28515625" style="318" customWidth="1"/>
    <col min="57" max="57" width="2.42578125" style="318" customWidth="1"/>
    <col min="58" max="61" width="2.28515625" style="318" customWidth="1"/>
    <col min="62" max="62" width="2.42578125" style="318" customWidth="1"/>
    <col min="63" max="66" width="2.28515625" style="318" customWidth="1"/>
    <col min="67" max="67" width="2.42578125" style="318" customWidth="1"/>
    <col min="68" max="16384" width="9.140625" style="318"/>
  </cols>
  <sheetData>
    <row r="1" spans="1:80" ht="18">
      <c r="A1" s="337" t="s">
        <v>5571</v>
      </c>
      <c r="B1" s="336" t="s">
        <v>5570</v>
      </c>
      <c r="C1" s="336" t="s">
        <v>5569</v>
      </c>
      <c r="D1" s="336" t="s">
        <v>5568</v>
      </c>
      <c r="E1" s="336" t="s">
        <v>5567</v>
      </c>
      <c r="F1" s="336" t="s">
        <v>5566</v>
      </c>
      <c r="G1" s="336" t="s">
        <v>5565</v>
      </c>
      <c r="H1" s="336" t="s">
        <v>5564</v>
      </c>
      <c r="I1" s="335" t="s">
        <v>5563</v>
      </c>
      <c r="J1" s="334" t="s">
        <v>5562</v>
      </c>
      <c r="K1" s="334" t="s">
        <v>5561</v>
      </c>
      <c r="L1" s="330" t="s">
        <v>5560</v>
      </c>
      <c r="M1" s="328" t="s">
        <v>5559</v>
      </c>
      <c r="N1" s="328" t="s">
        <v>5558</v>
      </c>
      <c r="O1" s="328" t="s">
        <v>5557</v>
      </c>
      <c r="P1" s="328" t="s">
        <v>5556</v>
      </c>
      <c r="Q1" s="328" t="s">
        <v>5555</v>
      </c>
      <c r="R1" s="328" t="s">
        <v>5554</v>
      </c>
      <c r="S1" s="328" t="s">
        <v>5553</v>
      </c>
      <c r="T1" s="328" t="s">
        <v>5552</v>
      </c>
      <c r="U1" s="328" t="s">
        <v>5551</v>
      </c>
      <c r="V1" s="328" t="s">
        <v>5550</v>
      </c>
      <c r="W1" s="328" t="s">
        <v>5549</v>
      </c>
      <c r="X1" s="328" t="s">
        <v>5548</v>
      </c>
      <c r="Y1" s="328" t="s">
        <v>5547</v>
      </c>
      <c r="Z1" s="328" t="s">
        <v>5546</v>
      </c>
      <c r="AA1" s="328" t="s">
        <v>5545</v>
      </c>
      <c r="AB1" s="328" t="s">
        <v>5544</v>
      </c>
      <c r="AC1" s="328" t="s">
        <v>5543</v>
      </c>
      <c r="AD1" s="328" t="s">
        <v>5542</v>
      </c>
      <c r="AE1" s="328" t="s">
        <v>5541</v>
      </c>
      <c r="AF1" s="328" t="s">
        <v>5540</v>
      </c>
      <c r="AG1" s="328" t="s">
        <v>5539</v>
      </c>
      <c r="AH1" s="333" t="s">
        <v>5538</v>
      </c>
      <c r="AI1" s="330" t="s">
        <v>5537</v>
      </c>
      <c r="AJ1" s="330" t="s">
        <v>5536</v>
      </c>
      <c r="AK1" s="330" t="s">
        <v>5535</v>
      </c>
      <c r="AL1" s="330" t="s">
        <v>5534</v>
      </c>
      <c r="AM1" s="330" t="s">
        <v>5533</v>
      </c>
      <c r="AN1" s="330" t="s">
        <v>5532</v>
      </c>
      <c r="AO1" s="330" t="s">
        <v>5531</v>
      </c>
      <c r="AP1" s="330" t="s">
        <v>5530</v>
      </c>
      <c r="AQ1" s="330" t="s">
        <v>5529</v>
      </c>
      <c r="AR1" s="330" t="s">
        <v>5528</v>
      </c>
      <c r="AS1" s="330" t="s">
        <v>5527</v>
      </c>
      <c r="AT1" s="330" t="s">
        <v>5526</v>
      </c>
      <c r="AU1" s="330" t="s">
        <v>5525</v>
      </c>
      <c r="AV1" s="330" t="s">
        <v>5524</v>
      </c>
      <c r="AW1" s="330" t="s">
        <v>5523</v>
      </c>
      <c r="AX1" s="330" t="s">
        <v>5522</v>
      </c>
      <c r="AY1" s="330" t="s">
        <v>5521</v>
      </c>
      <c r="AZ1" s="330" t="s">
        <v>5520</v>
      </c>
      <c r="BA1" s="330" t="s">
        <v>5519</v>
      </c>
      <c r="BB1" s="330" t="s">
        <v>5518</v>
      </c>
      <c r="BC1" s="330" t="s">
        <v>5517</v>
      </c>
      <c r="BD1" s="332" t="s">
        <v>5516</v>
      </c>
      <c r="BE1" s="328" t="s">
        <v>5515</v>
      </c>
      <c r="BF1" s="328" t="s">
        <v>5514</v>
      </c>
      <c r="BG1" s="328" t="s">
        <v>5513</v>
      </c>
      <c r="BH1" s="328" t="s">
        <v>5512</v>
      </c>
      <c r="BI1" s="328" t="s">
        <v>5511</v>
      </c>
      <c r="BJ1" s="328" t="s">
        <v>5510</v>
      </c>
      <c r="BK1" s="328" t="s">
        <v>5509</v>
      </c>
      <c r="BL1" s="328" t="s">
        <v>5508</v>
      </c>
      <c r="BM1" s="328" t="s">
        <v>5507</v>
      </c>
      <c r="BN1" s="328" t="s">
        <v>5506</v>
      </c>
      <c r="BO1" s="331" t="s">
        <v>5505</v>
      </c>
      <c r="BQ1" s="69" t="s">
        <v>67</v>
      </c>
      <c r="BR1" s="69" t="s">
        <v>68</v>
      </c>
      <c r="BS1" s="69" t="s">
        <v>95</v>
      </c>
      <c r="BT1" s="69" t="s">
        <v>96</v>
      </c>
      <c r="BU1" s="69" t="s">
        <v>71</v>
      </c>
      <c r="BV1" s="69" t="s">
        <v>69</v>
      </c>
      <c r="BW1" s="69" t="s">
        <v>40</v>
      </c>
      <c r="BX1" s="69"/>
      <c r="BY1" s="69" t="s">
        <v>37</v>
      </c>
      <c r="BZ1" s="69" t="s">
        <v>38</v>
      </c>
      <c r="CA1" s="69" t="s">
        <v>31</v>
      </c>
      <c r="CB1" s="69" t="s">
        <v>39</v>
      </c>
    </row>
    <row r="2" spans="1:80" ht="18">
      <c r="A2" s="319">
        <v>9</v>
      </c>
      <c r="B2" s="325">
        <v>202</v>
      </c>
      <c r="C2" s="324" t="s">
        <v>5472</v>
      </c>
      <c r="D2" s="338" t="s">
        <v>404</v>
      </c>
      <c r="E2" s="324" t="s">
        <v>5470</v>
      </c>
      <c r="F2" s="324" t="s">
        <v>5462</v>
      </c>
      <c r="G2" s="328" t="s">
        <v>5473</v>
      </c>
      <c r="H2" s="324" t="s">
        <v>5469</v>
      </c>
      <c r="I2" s="323" t="s">
        <v>5460</v>
      </c>
      <c r="J2" s="327" t="s">
        <v>5468</v>
      </c>
      <c r="K2" s="326">
        <v>0.73750000000000004</v>
      </c>
      <c r="L2" s="319">
        <v>25</v>
      </c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1">
        <v>0</v>
      </c>
      <c r="AI2" s="320"/>
      <c r="AJ2" s="324" t="s">
        <v>5467</v>
      </c>
      <c r="AK2" s="324" t="s">
        <v>5467</v>
      </c>
      <c r="AL2" s="324" t="s">
        <v>5467</v>
      </c>
      <c r="AM2" s="324" t="s">
        <v>5467</v>
      </c>
      <c r="AN2" s="324" t="s">
        <v>5467</v>
      </c>
      <c r="AO2" s="324" t="s">
        <v>5467</v>
      </c>
      <c r="AP2" s="324" t="s">
        <v>5467</v>
      </c>
      <c r="AQ2" s="320"/>
      <c r="AR2" s="324" t="s">
        <v>5467</v>
      </c>
      <c r="AS2" s="324" t="s">
        <v>5467</v>
      </c>
      <c r="AT2" s="324" t="s">
        <v>5467</v>
      </c>
      <c r="AU2" s="320"/>
      <c r="AV2" s="320"/>
      <c r="AW2" s="324" t="s">
        <v>5467</v>
      </c>
      <c r="AX2" s="324" t="s">
        <v>5467</v>
      </c>
      <c r="AY2" s="324" t="s">
        <v>5467</v>
      </c>
      <c r="AZ2" s="324" t="s">
        <v>5467</v>
      </c>
      <c r="BA2" s="324" t="s">
        <v>5467</v>
      </c>
      <c r="BB2" s="324" t="s">
        <v>5467</v>
      </c>
      <c r="BC2" s="324" t="s">
        <v>5467</v>
      </c>
      <c r="BD2" s="319">
        <v>17</v>
      </c>
      <c r="BE2" s="324" t="s">
        <v>5467</v>
      </c>
      <c r="BF2" s="324" t="s">
        <v>5467</v>
      </c>
      <c r="BG2" s="324" t="s">
        <v>5467</v>
      </c>
      <c r="BH2" s="324" t="s">
        <v>5467</v>
      </c>
      <c r="BI2" s="324" t="s">
        <v>5467</v>
      </c>
      <c r="BJ2" s="324" t="s">
        <v>5467</v>
      </c>
      <c r="BK2" s="320"/>
      <c r="BL2" s="324" t="s">
        <v>5467</v>
      </c>
      <c r="BM2" s="320"/>
      <c r="BN2" s="324" t="s">
        <v>5467</v>
      </c>
      <c r="BO2" s="319">
        <v>8</v>
      </c>
      <c r="BQ2" s="69">
        <f>VLOOKUP(BR2,id!$A:$C,3,0)</f>
        <v>139</v>
      </c>
      <c r="BR2" s="69" t="str">
        <f t="shared" ref="BR2" si="0">BS2&amp;BT2&amp;BV2</f>
        <v>CzarnyBarbara1982</v>
      </c>
      <c r="BS2" s="69" t="str">
        <f t="shared" ref="BS2:BT2" si="1">C2</f>
        <v>Czarny</v>
      </c>
      <c r="BT2" s="69" t="str">
        <f t="shared" si="1"/>
        <v>Barbara</v>
      </c>
      <c r="BU2" s="69" t="str">
        <f t="shared" ref="BU2" si="2">H2</f>
        <v>Szkoła Fechtunku ARAMIS</v>
      </c>
      <c r="BV2" s="69">
        <v>1982</v>
      </c>
      <c r="BW2" s="69">
        <v>100</v>
      </c>
      <c r="BX2" s="69"/>
      <c r="BY2" s="69"/>
      <c r="BZ2" s="69"/>
      <c r="CA2" s="69"/>
      <c r="CB2" s="69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1"/>
  <sheetViews>
    <sheetView topLeftCell="I1" workbookViewId="0">
      <selection activeCell="K4" sqref="K4"/>
    </sheetView>
  </sheetViews>
  <sheetFormatPr defaultRowHeight="12.75"/>
  <cols>
    <col min="1" max="1" width="3" style="318" customWidth="1"/>
    <col min="2" max="2" width="2.42578125" style="318" customWidth="1"/>
    <col min="3" max="3" width="9.140625" style="318" customWidth="1"/>
    <col min="4" max="4" width="6.140625" style="318" customWidth="1"/>
    <col min="5" max="5" width="9.28515625" style="318" customWidth="1"/>
    <col min="6" max="6" width="5.7109375" style="318" customWidth="1"/>
    <col min="7" max="7" width="6.140625" style="318" customWidth="1"/>
    <col min="8" max="8" width="14.85546875" style="318" customWidth="1"/>
    <col min="9" max="11" width="5.7109375" style="318" customWidth="1"/>
    <col min="12" max="12" width="5.85546875" style="318" customWidth="1"/>
    <col min="13" max="16" width="2.28515625" style="318" customWidth="1"/>
    <col min="17" max="17" width="2.42578125" style="318" customWidth="1"/>
    <col min="18" max="21" width="2.28515625" style="318" customWidth="1"/>
    <col min="22" max="22" width="2.42578125" style="318" customWidth="1"/>
    <col min="23" max="26" width="2.28515625" style="318" customWidth="1"/>
    <col min="27" max="27" width="2.42578125" style="318" customWidth="1"/>
    <col min="28" max="31" width="2.28515625" style="318" customWidth="1"/>
    <col min="32" max="32" width="2.42578125" style="318" customWidth="1"/>
    <col min="33" max="36" width="2.28515625" style="318" customWidth="1"/>
    <col min="37" max="37" width="2.42578125" style="318" customWidth="1"/>
    <col min="38" max="41" width="2.28515625" style="318" customWidth="1"/>
    <col min="42" max="42" width="2.42578125" style="318" customWidth="1"/>
    <col min="43" max="46" width="2.28515625" style="318" customWidth="1"/>
    <col min="47" max="47" width="2.42578125" style="318" customWidth="1"/>
    <col min="48" max="51" width="2.28515625" style="318" customWidth="1"/>
    <col min="52" max="52" width="2.42578125" style="318" customWidth="1"/>
    <col min="53" max="56" width="2.28515625" style="318" customWidth="1"/>
    <col min="57" max="57" width="2.42578125" style="318" customWidth="1"/>
    <col min="58" max="61" width="2.28515625" style="318" customWidth="1"/>
    <col min="62" max="62" width="2.42578125" style="318" customWidth="1"/>
    <col min="63" max="66" width="2.28515625" style="318" customWidth="1"/>
    <col min="67" max="67" width="2.42578125" style="318" customWidth="1"/>
    <col min="68" max="16384" width="9.140625" style="318"/>
  </cols>
  <sheetData>
    <row r="1" spans="1:80" ht="18">
      <c r="A1" s="337" t="s">
        <v>5571</v>
      </c>
      <c r="B1" s="336" t="s">
        <v>5570</v>
      </c>
      <c r="C1" s="336" t="s">
        <v>5569</v>
      </c>
      <c r="D1" s="336" t="s">
        <v>5568</v>
      </c>
      <c r="E1" s="336" t="s">
        <v>5567</v>
      </c>
      <c r="F1" s="336" t="s">
        <v>5566</v>
      </c>
      <c r="G1" s="336" t="s">
        <v>5565</v>
      </c>
      <c r="H1" s="336" t="s">
        <v>5564</v>
      </c>
      <c r="I1" s="335" t="s">
        <v>5563</v>
      </c>
      <c r="J1" s="334" t="s">
        <v>5562</v>
      </c>
      <c r="K1" s="334" t="s">
        <v>5561</v>
      </c>
      <c r="L1" s="330" t="s">
        <v>5560</v>
      </c>
      <c r="M1" s="328" t="s">
        <v>5559</v>
      </c>
      <c r="N1" s="328" t="s">
        <v>5558</v>
      </c>
      <c r="O1" s="328" t="s">
        <v>5557</v>
      </c>
      <c r="P1" s="328" t="s">
        <v>5556</v>
      </c>
      <c r="Q1" s="328" t="s">
        <v>5555</v>
      </c>
      <c r="R1" s="328" t="s">
        <v>5554</v>
      </c>
      <c r="S1" s="328" t="s">
        <v>5553</v>
      </c>
      <c r="T1" s="328" t="s">
        <v>5552</v>
      </c>
      <c r="U1" s="328" t="s">
        <v>5551</v>
      </c>
      <c r="V1" s="328" t="s">
        <v>5550</v>
      </c>
      <c r="W1" s="328" t="s">
        <v>5549</v>
      </c>
      <c r="X1" s="328" t="s">
        <v>5548</v>
      </c>
      <c r="Y1" s="328" t="s">
        <v>5547</v>
      </c>
      <c r="Z1" s="328" t="s">
        <v>5546</v>
      </c>
      <c r="AA1" s="328" t="s">
        <v>5545</v>
      </c>
      <c r="AB1" s="328" t="s">
        <v>5544</v>
      </c>
      <c r="AC1" s="328" t="s">
        <v>5543</v>
      </c>
      <c r="AD1" s="328" t="s">
        <v>5542</v>
      </c>
      <c r="AE1" s="328" t="s">
        <v>5541</v>
      </c>
      <c r="AF1" s="328" t="s">
        <v>5540</v>
      </c>
      <c r="AG1" s="328" t="s">
        <v>5539</v>
      </c>
      <c r="AH1" s="333" t="s">
        <v>5538</v>
      </c>
      <c r="AI1" s="330" t="s">
        <v>5537</v>
      </c>
      <c r="AJ1" s="330" t="s">
        <v>5536</v>
      </c>
      <c r="AK1" s="330" t="s">
        <v>5535</v>
      </c>
      <c r="AL1" s="330" t="s">
        <v>5534</v>
      </c>
      <c r="AM1" s="330" t="s">
        <v>5533</v>
      </c>
      <c r="AN1" s="330" t="s">
        <v>5532</v>
      </c>
      <c r="AO1" s="330" t="s">
        <v>5531</v>
      </c>
      <c r="AP1" s="330" t="s">
        <v>5530</v>
      </c>
      <c r="AQ1" s="330" t="s">
        <v>5529</v>
      </c>
      <c r="AR1" s="330" t="s">
        <v>5528</v>
      </c>
      <c r="AS1" s="330" t="s">
        <v>5527</v>
      </c>
      <c r="AT1" s="330" t="s">
        <v>5526</v>
      </c>
      <c r="AU1" s="330" t="s">
        <v>5525</v>
      </c>
      <c r="AV1" s="330" t="s">
        <v>5524</v>
      </c>
      <c r="AW1" s="330" t="s">
        <v>5523</v>
      </c>
      <c r="AX1" s="330" t="s">
        <v>5522</v>
      </c>
      <c r="AY1" s="330" t="s">
        <v>5521</v>
      </c>
      <c r="AZ1" s="330" t="s">
        <v>5520</v>
      </c>
      <c r="BA1" s="330" t="s">
        <v>5519</v>
      </c>
      <c r="BB1" s="330" t="s">
        <v>5518</v>
      </c>
      <c r="BC1" s="330" t="s">
        <v>5517</v>
      </c>
      <c r="BD1" s="332" t="s">
        <v>5516</v>
      </c>
      <c r="BE1" s="328" t="s">
        <v>5515</v>
      </c>
      <c r="BF1" s="328" t="s">
        <v>5514</v>
      </c>
      <c r="BG1" s="328" t="s">
        <v>5513</v>
      </c>
      <c r="BH1" s="328" t="s">
        <v>5512</v>
      </c>
      <c r="BI1" s="328" t="s">
        <v>5511</v>
      </c>
      <c r="BJ1" s="328" t="s">
        <v>5510</v>
      </c>
      <c r="BK1" s="328" t="s">
        <v>5509</v>
      </c>
      <c r="BL1" s="328" t="s">
        <v>5508</v>
      </c>
      <c r="BM1" s="328" t="s">
        <v>5507</v>
      </c>
      <c r="BN1" s="328" t="s">
        <v>5506</v>
      </c>
      <c r="BO1" s="331" t="s">
        <v>5505</v>
      </c>
      <c r="BQ1" s="69" t="s">
        <v>67</v>
      </c>
      <c r="BR1" s="69" t="s">
        <v>68</v>
      </c>
      <c r="BS1" s="69" t="s">
        <v>95</v>
      </c>
      <c r="BT1" s="69" t="s">
        <v>96</v>
      </c>
      <c r="BU1" s="69" t="s">
        <v>71</v>
      </c>
      <c r="BV1" s="69" t="s">
        <v>69</v>
      </c>
      <c r="BW1" s="69" t="s">
        <v>40</v>
      </c>
      <c r="BX1" s="69"/>
      <c r="BY1" s="69" t="s">
        <v>37</v>
      </c>
      <c r="BZ1" s="69" t="s">
        <v>38</v>
      </c>
      <c r="CA1" s="69" t="s">
        <v>31</v>
      </c>
      <c r="CB1" s="69" t="s">
        <v>39</v>
      </c>
    </row>
    <row r="2" spans="1:80" ht="18">
      <c r="A2" s="319">
        <v>1</v>
      </c>
      <c r="B2" s="325">
        <v>210</v>
      </c>
      <c r="C2" s="324" t="s">
        <v>5504</v>
      </c>
      <c r="D2" s="324" t="s">
        <v>5503</v>
      </c>
      <c r="E2" s="324" t="s">
        <v>5502</v>
      </c>
      <c r="F2" s="324" t="s">
        <v>5462</v>
      </c>
      <c r="G2" s="330" t="s">
        <v>5461</v>
      </c>
      <c r="H2" s="324" t="s">
        <v>5501</v>
      </c>
      <c r="I2" s="323" t="s">
        <v>5460</v>
      </c>
      <c r="J2" s="327" t="s">
        <v>5498</v>
      </c>
      <c r="K2" s="326">
        <v>0.745139</v>
      </c>
      <c r="L2" s="319">
        <v>41</v>
      </c>
      <c r="M2" s="320"/>
      <c r="N2" s="320"/>
      <c r="O2" s="320"/>
      <c r="P2" s="324" t="s">
        <v>5467</v>
      </c>
      <c r="Q2" s="324" t="s">
        <v>5467</v>
      </c>
      <c r="R2" s="324" t="s">
        <v>5467</v>
      </c>
      <c r="S2" s="320"/>
      <c r="T2" s="320"/>
      <c r="U2" s="320"/>
      <c r="V2" s="320"/>
      <c r="W2" s="324" t="s">
        <v>5467</v>
      </c>
      <c r="X2" s="324" t="s">
        <v>5467</v>
      </c>
      <c r="Y2" s="320"/>
      <c r="Z2" s="320"/>
      <c r="AA2" s="324" t="s">
        <v>5467</v>
      </c>
      <c r="AB2" s="324" t="s">
        <v>5467</v>
      </c>
      <c r="AC2" s="324" t="s">
        <v>5467</v>
      </c>
      <c r="AD2" s="324" t="s">
        <v>5467</v>
      </c>
      <c r="AE2" s="320"/>
      <c r="AF2" s="324" t="s">
        <v>5467</v>
      </c>
      <c r="AG2" s="324" t="s">
        <v>5467</v>
      </c>
      <c r="AH2" s="329">
        <v>11</v>
      </c>
      <c r="AI2" s="324" t="s">
        <v>5467</v>
      </c>
      <c r="AJ2" s="324" t="s">
        <v>5467</v>
      </c>
      <c r="AK2" s="324" t="s">
        <v>5467</v>
      </c>
      <c r="AL2" s="324" t="s">
        <v>5467</v>
      </c>
      <c r="AM2" s="324" t="s">
        <v>5467</v>
      </c>
      <c r="AN2" s="324" t="s">
        <v>5467</v>
      </c>
      <c r="AO2" s="324" t="s">
        <v>5467</v>
      </c>
      <c r="AP2" s="324" t="s">
        <v>5467</v>
      </c>
      <c r="AQ2" s="324" t="s">
        <v>5467</v>
      </c>
      <c r="AR2" s="324" t="s">
        <v>5467</v>
      </c>
      <c r="AS2" s="324" t="s">
        <v>5467</v>
      </c>
      <c r="AT2" s="324" t="s">
        <v>5467</v>
      </c>
      <c r="AU2" s="320"/>
      <c r="AV2" s="324" t="s">
        <v>5467</v>
      </c>
      <c r="AW2" s="324" t="s">
        <v>5467</v>
      </c>
      <c r="AX2" s="324" t="s">
        <v>5467</v>
      </c>
      <c r="AY2" s="324" t="s">
        <v>5467</v>
      </c>
      <c r="AZ2" s="324" t="s">
        <v>5467</v>
      </c>
      <c r="BA2" s="324" t="s">
        <v>5467</v>
      </c>
      <c r="BB2" s="324" t="s">
        <v>5467</v>
      </c>
      <c r="BC2" s="324" t="s">
        <v>5467</v>
      </c>
      <c r="BD2" s="319">
        <v>20</v>
      </c>
      <c r="BE2" s="324" t="s">
        <v>5467</v>
      </c>
      <c r="BF2" s="324" t="s">
        <v>5467</v>
      </c>
      <c r="BG2" s="324" t="s">
        <v>5467</v>
      </c>
      <c r="BH2" s="324" t="s">
        <v>5467</v>
      </c>
      <c r="BI2" s="324" t="s">
        <v>5467</v>
      </c>
      <c r="BJ2" s="324" t="s">
        <v>5467</v>
      </c>
      <c r="BK2" s="324" t="s">
        <v>5467</v>
      </c>
      <c r="BL2" s="324" t="s">
        <v>5467</v>
      </c>
      <c r="BM2" s="324" t="s">
        <v>5467</v>
      </c>
      <c r="BN2" s="324" t="s">
        <v>5467</v>
      </c>
      <c r="BO2" s="319">
        <v>10</v>
      </c>
      <c r="BQ2" s="69">
        <f>VLOOKUP(BR2,id!$A:$C,3,0)</f>
        <v>1</v>
      </c>
      <c r="BR2" s="69" t="str">
        <f t="shared" ref="BR2:BR5" si="0">BS2&amp;BT2&amp;BV2</f>
        <v>WesołowskiStefan1989</v>
      </c>
      <c r="BS2" s="69" t="str">
        <f>C2</f>
        <v>Wesołowski</v>
      </c>
      <c r="BT2" s="69" t="str">
        <f>D2</f>
        <v>Stefan</v>
      </c>
      <c r="BU2" s="69" t="str">
        <f>H2</f>
        <v>Cobra Rajd Team</v>
      </c>
      <c r="BV2" s="69">
        <v>1989</v>
      </c>
      <c r="BW2" s="69">
        <v>100</v>
      </c>
      <c r="BX2" s="69"/>
      <c r="BY2" s="69"/>
      <c r="BZ2" s="69"/>
      <c r="CA2" s="69"/>
      <c r="CB2" s="69"/>
    </row>
    <row r="3" spans="1:80" ht="18">
      <c r="A3" s="319">
        <v>1</v>
      </c>
      <c r="B3" s="325">
        <v>205</v>
      </c>
      <c r="C3" s="324" t="s">
        <v>5500</v>
      </c>
      <c r="D3" s="324" t="s">
        <v>5499</v>
      </c>
      <c r="E3" s="324" t="s">
        <v>5495</v>
      </c>
      <c r="F3" s="324" t="s">
        <v>5462</v>
      </c>
      <c r="G3" s="330" t="s">
        <v>5461</v>
      </c>
      <c r="H3" s="320"/>
      <c r="I3" s="323" t="s">
        <v>5460</v>
      </c>
      <c r="J3" s="327" t="s">
        <v>5498</v>
      </c>
      <c r="K3" s="326">
        <v>0.745139</v>
      </c>
      <c r="L3" s="319">
        <v>41</v>
      </c>
      <c r="M3" s="320"/>
      <c r="N3" s="320"/>
      <c r="O3" s="320"/>
      <c r="P3" s="324" t="s">
        <v>5467</v>
      </c>
      <c r="Q3" s="324" t="s">
        <v>5467</v>
      </c>
      <c r="R3" s="324" t="s">
        <v>5467</v>
      </c>
      <c r="S3" s="320"/>
      <c r="T3" s="320"/>
      <c r="U3" s="320"/>
      <c r="V3" s="320"/>
      <c r="W3" s="324" t="s">
        <v>5467</v>
      </c>
      <c r="X3" s="324" t="s">
        <v>5467</v>
      </c>
      <c r="Y3" s="320"/>
      <c r="Z3" s="320"/>
      <c r="AA3" s="324" t="s">
        <v>5467</v>
      </c>
      <c r="AB3" s="324" t="s">
        <v>5467</v>
      </c>
      <c r="AC3" s="324" t="s">
        <v>5467</v>
      </c>
      <c r="AD3" s="324" t="s">
        <v>5467</v>
      </c>
      <c r="AE3" s="320"/>
      <c r="AF3" s="324" t="s">
        <v>5467</v>
      </c>
      <c r="AG3" s="324" t="s">
        <v>5467</v>
      </c>
      <c r="AH3" s="329">
        <v>11</v>
      </c>
      <c r="AI3" s="324" t="s">
        <v>5467</v>
      </c>
      <c r="AJ3" s="324" t="s">
        <v>5467</v>
      </c>
      <c r="AK3" s="324" t="s">
        <v>5467</v>
      </c>
      <c r="AL3" s="324" t="s">
        <v>5467</v>
      </c>
      <c r="AM3" s="324" t="s">
        <v>5467</v>
      </c>
      <c r="AN3" s="324" t="s">
        <v>5467</v>
      </c>
      <c r="AO3" s="324" t="s">
        <v>5467</v>
      </c>
      <c r="AP3" s="324" t="s">
        <v>5467</v>
      </c>
      <c r="AQ3" s="324" t="s">
        <v>5467</v>
      </c>
      <c r="AR3" s="324" t="s">
        <v>5467</v>
      </c>
      <c r="AS3" s="324" t="s">
        <v>5467</v>
      </c>
      <c r="AT3" s="324" t="s">
        <v>5467</v>
      </c>
      <c r="AU3" s="320"/>
      <c r="AV3" s="324" t="s">
        <v>5467</v>
      </c>
      <c r="AW3" s="324" t="s">
        <v>5467</v>
      </c>
      <c r="AX3" s="324" t="s">
        <v>5467</v>
      </c>
      <c r="AY3" s="324" t="s">
        <v>5467</v>
      </c>
      <c r="AZ3" s="324" t="s">
        <v>5467</v>
      </c>
      <c r="BA3" s="324" t="s">
        <v>5467</v>
      </c>
      <c r="BB3" s="324" t="s">
        <v>5467</v>
      </c>
      <c r="BC3" s="324" t="s">
        <v>5467</v>
      </c>
      <c r="BD3" s="319">
        <v>20</v>
      </c>
      <c r="BE3" s="324" t="s">
        <v>5467</v>
      </c>
      <c r="BF3" s="324" t="s">
        <v>5467</v>
      </c>
      <c r="BG3" s="324" t="s">
        <v>5467</v>
      </c>
      <c r="BH3" s="324" t="s">
        <v>5467</v>
      </c>
      <c r="BI3" s="324" t="s">
        <v>5467</v>
      </c>
      <c r="BJ3" s="324" t="s">
        <v>5467</v>
      </c>
      <c r="BK3" s="324" t="s">
        <v>5467</v>
      </c>
      <c r="BL3" s="324" t="s">
        <v>5467</v>
      </c>
      <c r="BM3" s="324" t="s">
        <v>5467</v>
      </c>
      <c r="BN3" s="324" t="s">
        <v>5467</v>
      </c>
      <c r="BO3" s="319">
        <v>10</v>
      </c>
      <c r="BQ3" s="69">
        <f>VLOOKUP(BR3,id!$A:$C,3,0)</f>
        <v>7</v>
      </c>
      <c r="BR3" s="69" t="str">
        <f t="shared" si="0"/>
        <v>HołdakowskiWojciech1970</v>
      </c>
      <c r="BS3" s="69" t="str">
        <f t="shared" ref="BS3:BS5" si="1">C3</f>
        <v>Hołdakowski</v>
      </c>
      <c r="BT3" s="69" t="str">
        <f t="shared" ref="BT3:BT5" si="2">D3</f>
        <v>Wojciech</v>
      </c>
      <c r="BU3" s="69">
        <f t="shared" ref="BU3:BU5" si="3">H3</f>
        <v>0</v>
      </c>
      <c r="BV3" s="69">
        <v>1970</v>
      </c>
      <c r="BW3" s="69">
        <f t="shared" ref="BW3:BW5" si="4">BW2*IF(CA3&lt;1,CA3,IF(CB3&lt;1,CB3,IF(BZ3&lt;1,BZ3,IF(BY3&lt;1,BY3,1))))</f>
        <v>100</v>
      </c>
      <c r="BX3" s="69"/>
      <c r="BY3" s="69">
        <f>K2/K3</f>
        <v>1</v>
      </c>
      <c r="BZ3" s="69">
        <f>L3/L2</f>
        <v>1</v>
      </c>
      <c r="CA3" s="69">
        <v>1</v>
      </c>
      <c r="CB3" s="69">
        <v>1</v>
      </c>
    </row>
    <row r="4" spans="1:80" ht="18">
      <c r="A4" s="319">
        <v>3</v>
      </c>
      <c r="B4" s="325">
        <v>201</v>
      </c>
      <c r="C4" s="324" t="s">
        <v>5497</v>
      </c>
      <c r="D4" s="324" t="s">
        <v>5496</v>
      </c>
      <c r="E4" s="324" t="s">
        <v>5495</v>
      </c>
      <c r="F4" s="324" t="s">
        <v>5462</v>
      </c>
      <c r="G4" s="330" t="s">
        <v>5461</v>
      </c>
      <c r="H4" s="324" t="s">
        <v>5494</v>
      </c>
      <c r="I4" s="323" t="s">
        <v>5460</v>
      </c>
      <c r="J4" s="327" t="s">
        <v>5487</v>
      </c>
      <c r="K4" s="326">
        <v>0.74583299999999997</v>
      </c>
      <c r="L4" s="319">
        <v>41</v>
      </c>
      <c r="M4" s="324" t="s">
        <v>5467</v>
      </c>
      <c r="N4" s="324" t="s">
        <v>5467</v>
      </c>
      <c r="O4" s="320"/>
      <c r="P4" s="324" t="s">
        <v>5467</v>
      </c>
      <c r="Q4" s="320"/>
      <c r="R4" s="320"/>
      <c r="S4" s="324" t="s">
        <v>5467</v>
      </c>
      <c r="T4" s="324" t="s">
        <v>5467</v>
      </c>
      <c r="U4" s="320"/>
      <c r="V4" s="324" t="s">
        <v>5467</v>
      </c>
      <c r="W4" s="324" t="s">
        <v>5467</v>
      </c>
      <c r="X4" s="320"/>
      <c r="Y4" s="320"/>
      <c r="Z4" s="320"/>
      <c r="AA4" s="324" t="s">
        <v>5467</v>
      </c>
      <c r="AB4" s="324" t="s">
        <v>5467</v>
      </c>
      <c r="AC4" s="320"/>
      <c r="AD4" s="320"/>
      <c r="AE4" s="320"/>
      <c r="AF4" s="324" t="s">
        <v>5467</v>
      </c>
      <c r="AG4" s="324" t="s">
        <v>5467</v>
      </c>
      <c r="AH4" s="329">
        <v>11</v>
      </c>
      <c r="AI4" s="324" t="s">
        <v>5467</v>
      </c>
      <c r="AJ4" s="324" t="s">
        <v>5467</v>
      </c>
      <c r="AK4" s="324" t="s">
        <v>5467</v>
      </c>
      <c r="AL4" s="324" t="s">
        <v>5467</v>
      </c>
      <c r="AM4" s="324" t="s">
        <v>5467</v>
      </c>
      <c r="AN4" s="324" t="s">
        <v>5467</v>
      </c>
      <c r="AO4" s="324" t="s">
        <v>5467</v>
      </c>
      <c r="AP4" s="324" t="s">
        <v>5467</v>
      </c>
      <c r="AQ4" s="324" t="s">
        <v>5467</v>
      </c>
      <c r="AR4" s="324" t="s">
        <v>5467</v>
      </c>
      <c r="AS4" s="324" t="s">
        <v>5467</v>
      </c>
      <c r="AT4" s="324" t="s">
        <v>5467</v>
      </c>
      <c r="AU4" s="320"/>
      <c r="AV4" s="324" t="s">
        <v>5467</v>
      </c>
      <c r="AW4" s="324" t="s">
        <v>5467</v>
      </c>
      <c r="AX4" s="324" t="s">
        <v>5467</v>
      </c>
      <c r="AY4" s="324" t="s">
        <v>5467</v>
      </c>
      <c r="AZ4" s="324" t="s">
        <v>5467</v>
      </c>
      <c r="BA4" s="324" t="s">
        <v>5467</v>
      </c>
      <c r="BB4" s="324" t="s">
        <v>5467</v>
      </c>
      <c r="BC4" s="324" t="s">
        <v>5467</v>
      </c>
      <c r="BD4" s="319">
        <v>20</v>
      </c>
      <c r="BE4" s="324" t="s">
        <v>5467</v>
      </c>
      <c r="BF4" s="324" t="s">
        <v>5467</v>
      </c>
      <c r="BG4" s="324" t="s">
        <v>5467</v>
      </c>
      <c r="BH4" s="324" t="s">
        <v>5467</v>
      </c>
      <c r="BI4" s="324" t="s">
        <v>5467</v>
      </c>
      <c r="BJ4" s="324" t="s">
        <v>5467</v>
      </c>
      <c r="BK4" s="324" t="s">
        <v>5467</v>
      </c>
      <c r="BL4" s="324" t="s">
        <v>5467</v>
      </c>
      <c r="BM4" s="324" t="s">
        <v>5467</v>
      </c>
      <c r="BN4" s="324" t="s">
        <v>5467</v>
      </c>
      <c r="BO4" s="319">
        <v>10</v>
      </c>
      <c r="BQ4" s="69">
        <f>VLOOKUP(BR4,id!$A:$C,3,0)</f>
        <v>58</v>
      </c>
      <c r="BR4" s="69" t="str">
        <f t="shared" si="0"/>
        <v>BrudłoPaweł1979</v>
      </c>
      <c r="BS4" s="69" t="str">
        <f t="shared" si="1"/>
        <v>Brudło</v>
      </c>
      <c r="BT4" s="69" t="str">
        <f t="shared" si="2"/>
        <v>Paweł</v>
      </c>
      <c r="BU4" s="69" t="str">
        <f t="shared" si="3"/>
        <v>BaBiKi</v>
      </c>
      <c r="BV4" s="69">
        <v>1979</v>
      </c>
      <c r="BW4" s="69">
        <f t="shared" si="4"/>
        <v>99.906949679083652</v>
      </c>
      <c r="BX4" s="69"/>
      <c r="BY4" s="69">
        <f t="shared" ref="BY4:BY5" si="5">K3/K4</f>
        <v>0.99906949679083656</v>
      </c>
      <c r="BZ4" s="69">
        <f t="shared" ref="BZ4:BZ5" si="6">L4/L3</f>
        <v>1</v>
      </c>
      <c r="CA4" s="69">
        <v>1</v>
      </c>
      <c r="CB4" s="69">
        <v>1</v>
      </c>
    </row>
    <row r="5" spans="1:80" ht="18">
      <c r="A5" s="319">
        <v>3</v>
      </c>
      <c r="B5" s="325">
        <v>204</v>
      </c>
      <c r="C5" s="324" t="s">
        <v>5493</v>
      </c>
      <c r="D5" s="324" t="s">
        <v>5492</v>
      </c>
      <c r="E5" s="324" t="s">
        <v>5491</v>
      </c>
      <c r="F5" s="324" t="s">
        <v>5462</v>
      </c>
      <c r="G5" s="330" t="s">
        <v>5461</v>
      </c>
      <c r="H5" s="320"/>
      <c r="I5" s="323" t="s">
        <v>5460</v>
      </c>
      <c r="J5" s="327" t="s">
        <v>5487</v>
      </c>
      <c r="K5" s="326">
        <v>0.74583299999999997</v>
      </c>
      <c r="L5" s="319">
        <v>41</v>
      </c>
      <c r="M5" s="324" t="s">
        <v>5467</v>
      </c>
      <c r="N5" s="324" t="s">
        <v>5467</v>
      </c>
      <c r="O5" s="320"/>
      <c r="P5" s="324" t="s">
        <v>5467</v>
      </c>
      <c r="Q5" s="320"/>
      <c r="R5" s="320"/>
      <c r="S5" s="324" t="s">
        <v>5467</v>
      </c>
      <c r="T5" s="324" t="s">
        <v>5467</v>
      </c>
      <c r="U5" s="320"/>
      <c r="V5" s="324" t="s">
        <v>5467</v>
      </c>
      <c r="W5" s="324" t="s">
        <v>5467</v>
      </c>
      <c r="X5" s="320"/>
      <c r="Y5" s="320"/>
      <c r="Z5" s="320"/>
      <c r="AA5" s="324" t="s">
        <v>5467</v>
      </c>
      <c r="AB5" s="324" t="s">
        <v>5467</v>
      </c>
      <c r="AC5" s="320"/>
      <c r="AD5" s="320"/>
      <c r="AE5" s="320"/>
      <c r="AF5" s="324" t="s">
        <v>5467</v>
      </c>
      <c r="AG5" s="324" t="s">
        <v>5467</v>
      </c>
      <c r="AH5" s="329">
        <v>11</v>
      </c>
      <c r="AI5" s="324" t="s">
        <v>5467</v>
      </c>
      <c r="AJ5" s="324" t="s">
        <v>5467</v>
      </c>
      <c r="AK5" s="324" t="s">
        <v>5467</v>
      </c>
      <c r="AL5" s="324" t="s">
        <v>5467</v>
      </c>
      <c r="AM5" s="324" t="s">
        <v>5467</v>
      </c>
      <c r="AN5" s="324" t="s">
        <v>5467</v>
      </c>
      <c r="AO5" s="324" t="s">
        <v>5467</v>
      </c>
      <c r="AP5" s="324" t="s">
        <v>5467</v>
      </c>
      <c r="AQ5" s="324" t="s">
        <v>5467</v>
      </c>
      <c r="AR5" s="324" t="s">
        <v>5467</v>
      </c>
      <c r="AS5" s="324" t="s">
        <v>5467</v>
      </c>
      <c r="AT5" s="324" t="s">
        <v>5467</v>
      </c>
      <c r="AU5" s="320"/>
      <c r="AV5" s="324" t="s">
        <v>5467</v>
      </c>
      <c r="AW5" s="324" t="s">
        <v>5467</v>
      </c>
      <c r="AX5" s="324" t="s">
        <v>5467</v>
      </c>
      <c r="AY5" s="324" t="s">
        <v>5467</v>
      </c>
      <c r="AZ5" s="324" t="s">
        <v>5467</v>
      </c>
      <c r="BA5" s="324" t="s">
        <v>5467</v>
      </c>
      <c r="BB5" s="324" t="s">
        <v>5467</v>
      </c>
      <c r="BC5" s="324" t="s">
        <v>5467</v>
      </c>
      <c r="BD5" s="319">
        <v>20</v>
      </c>
      <c r="BE5" s="324" t="s">
        <v>5467</v>
      </c>
      <c r="BF5" s="324" t="s">
        <v>5467</v>
      </c>
      <c r="BG5" s="324" t="s">
        <v>5467</v>
      </c>
      <c r="BH5" s="324" t="s">
        <v>5467</v>
      </c>
      <c r="BI5" s="324" t="s">
        <v>5467</v>
      </c>
      <c r="BJ5" s="324" t="s">
        <v>5467</v>
      </c>
      <c r="BK5" s="324" t="s">
        <v>5467</v>
      </c>
      <c r="BL5" s="324" t="s">
        <v>5467</v>
      </c>
      <c r="BM5" s="324" t="s">
        <v>5467</v>
      </c>
      <c r="BN5" s="324" t="s">
        <v>5467</v>
      </c>
      <c r="BO5" s="319">
        <v>10</v>
      </c>
      <c r="BQ5" s="69">
        <f>VLOOKUP(BR5,id!$A:$C,3,0)</f>
        <v>131</v>
      </c>
      <c r="BR5" s="69" t="str">
        <f t="shared" si="0"/>
        <v>DoboszPatryk1990</v>
      </c>
      <c r="BS5" s="69" t="str">
        <f t="shared" si="1"/>
        <v>Dobosz</v>
      </c>
      <c r="BT5" s="69" t="str">
        <f t="shared" si="2"/>
        <v>Patryk</v>
      </c>
      <c r="BU5" s="69">
        <f t="shared" si="3"/>
        <v>0</v>
      </c>
      <c r="BV5" s="69">
        <v>1990</v>
      </c>
      <c r="BW5" s="69">
        <f t="shared" si="4"/>
        <v>99.906949679083652</v>
      </c>
      <c r="BX5" s="69"/>
      <c r="BY5" s="69">
        <f t="shared" si="5"/>
        <v>1</v>
      </c>
      <c r="BZ5" s="69">
        <f t="shared" si="6"/>
        <v>1</v>
      </c>
      <c r="CA5" s="69">
        <v>1</v>
      </c>
      <c r="CB5" s="69">
        <v>1</v>
      </c>
    </row>
    <row r="6" spans="1:80" ht="18">
      <c r="A6" s="319">
        <v>3</v>
      </c>
      <c r="B6" s="325">
        <v>208</v>
      </c>
      <c r="C6" s="324" t="s">
        <v>5490</v>
      </c>
      <c r="D6" s="324" t="s">
        <v>5489</v>
      </c>
      <c r="E6" s="324" t="s">
        <v>5484</v>
      </c>
      <c r="F6" s="324" t="s">
        <v>5462</v>
      </c>
      <c r="G6" s="330" t="s">
        <v>5461</v>
      </c>
      <c r="H6" s="324" t="s">
        <v>5488</v>
      </c>
      <c r="I6" s="323" t="s">
        <v>5460</v>
      </c>
      <c r="J6" s="327" t="s">
        <v>5487</v>
      </c>
      <c r="K6" s="326">
        <v>0.74583299999999997</v>
      </c>
      <c r="L6" s="319">
        <v>41</v>
      </c>
      <c r="M6" s="324" t="s">
        <v>5467</v>
      </c>
      <c r="N6" s="324" t="s">
        <v>5467</v>
      </c>
      <c r="O6" s="320"/>
      <c r="P6" s="324" t="s">
        <v>5467</v>
      </c>
      <c r="Q6" s="320"/>
      <c r="R6" s="320"/>
      <c r="S6" s="324" t="s">
        <v>5467</v>
      </c>
      <c r="T6" s="324" t="s">
        <v>5467</v>
      </c>
      <c r="U6" s="320"/>
      <c r="V6" s="324" t="s">
        <v>5467</v>
      </c>
      <c r="W6" s="324" t="s">
        <v>5467</v>
      </c>
      <c r="X6" s="320"/>
      <c r="Y6" s="320"/>
      <c r="Z6" s="320"/>
      <c r="AA6" s="324" t="s">
        <v>5467</v>
      </c>
      <c r="AB6" s="324" t="s">
        <v>5467</v>
      </c>
      <c r="AC6" s="320"/>
      <c r="AD6" s="320"/>
      <c r="AE6" s="320"/>
      <c r="AF6" s="324" t="s">
        <v>5467</v>
      </c>
      <c r="AG6" s="324" t="s">
        <v>5467</v>
      </c>
      <c r="AH6" s="329">
        <v>11</v>
      </c>
      <c r="AI6" s="324" t="s">
        <v>5467</v>
      </c>
      <c r="AJ6" s="324" t="s">
        <v>5467</v>
      </c>
      <c r="AK6" s="324" t="s">
        <v>5467</v>
      </c>
      <c r="AL6" s="324" t="s">
        <v>5467</v>
      </c>
      <c r="AM6" s="324" t="s">
        <v>5467</v>
      </c>
      <c r="AN6" s="324" t="s">
        <v>5467</v>
      </c>
      <c r="AO6" s="324" t="s">
        <v>5467</v>
      </c>
      <c r="AP6" s="324" t="s">
        <v>5467</v>
      </c>
      <c r="AQ6" s="324" t="s">
        <v>5467</v>
      </c>
      <c r="AR6" s="324" t="s">
        <v>5467</v>
      </c>
      <c r="AS6" s="324" t="s">
        <v>5467</v>
      </c>
      <c r="AT6" s="324" t="s">
        <v>5467</v>
      </c>
      <c r="AU6" s="320"/>
      <c r="AV6" s="324" t="s">
        <v>5467</v>
      </c>
      <c r="AW6" s="324" t="s">
        <v>5467</v>
      </c>
      <c r="AX6" s="324" t="s">
        <v>5467</v>
      </c>
      <c r="AY6" s="324" t="s">
        <v>5467</v>
      </c>
      <c r="AZ6" s="324" t="s">
        <v>5467</v>
      </c>
      <c r="BA6" s="324" t="s">
        <v>5467</v>
      </c>
      <c r="BB6" s="324" t="s">
        <v>5467</v>
      </c>
      <c r="BC6" s="324" t="s">
        <v>5467</v>
      </c>
      <c r="BD6" s="319">
        <v>20</v>
      </c>
      <c r="BE6" s="324" t="s">
        <v>5467</v>
      </c>
      <c r="BF6" s="324" t="s">
        <v>5467</v>
      </c>
      <c r="BG6" s="324" t="s">
        <v>5467</v>
      </c>
      <c r="BH6" s="324" t="s">
        <v>5467</v>
      </c>
      <c r="BI6" s="324" t="s">
        <v>5467</v>
      </c>
      <c r="BJ6" s="324" t="s">
        <v>5467</v>
      </c>
      <c r="BK6" s="324" t="s">
        <v>5467</v>
      </c>
      <c r="BL6" s="324" t="s">
        <v>5467</v>
      </c>
      <c r="BM6" s="324" t="s">
        <v>5467</v>
      </c>
      <c r="BN6" s="324" t="s">
        <v>5467</v>
      </c>
      <c r="BO6" s="319">
        <v>10</v>
      </c>
      <c r="BQ6" s="69">
        <f>VLOOKUP(BR6,id!$A:$C,3,0)</f>
        <v>138</v>
      </c>
      <c r="BR6" s="69" t="str">
        <f t="shared" ref="BR6:BR10" si="7">BS6&amp;BT6&amp;BV6</f>
        <v>RudnickiMariusz1966</v>
      </c>
      <c r="BS6" s="69" t="str">
        <f t="shared" ref="BS6:BS10" si="8">C6</f>
        <v>Rudnicki</v>
      </c>
      <c r="BT6" s="69" t="str">
        <f t="shared" ref="BT6:BT10" si="9">D6</f>
        <v>Mariusz</v>
      </c>
      <c r="BU6" s="69" t="str">
        <f t="shared" ref="BU6:BU10" si="10">H6</f>
        <v>ASSECO ACTIVE TEAM</v>
      </c>
      <c r="BV6" s="69">
        <v>1966</v>
      </c>
      <c r="BW6" s="69">
        <f t="shared" ref="BW6:BW9" si="11">BW5*IF(CA6&lt;1,CA6,IF(CB6&lt;1,CB6,IF(BZ6&lt;1,BZ6,IF(BY6&lt;1,BY6,1))))</f>
        <v>99.906949679083652</v>
      </c>
      <c r="BX6" s="69"/>
      <c r="BY6" s="69">
        <f t="shared" ref="BY6:BY9" si="12">K5/K6</f>
        <v>1</v>
      </c>
      <c r="BZ6" s="69">
        <f t="shared" ref="BZ6:BZ9" si="13">L6/L5</f>
        <v>1</v>
      </c>
      <c r="CA6" s="69">
        <v>1</v>
      </c>
      <c r="CB6" s="69">
        <v>1</v>
      </c>
    </row>
    <row r="7" spans="1:80" ht="15">
      <c r="A7" s="319">
        <v>6</v>
      </c>
      <c r="B7" s="325">
        <v>206</v>
      </c>
      <c r="C7" s="324" t="s">
        <v>5486</v>
      </c>
      <c r="D7" s="324" t="s">
        <v>5485</v>
      </c>
      <c r="E7" s="324" t="s">
        <v>5484</v>
      </c>
      <c r="F7" s="324" t="s">
        <v>5462</v>
      </c>
      <c r="G7" s="324" t="s">
        <v>5461</v>
      </c>
      <c r="H7" s="320"/>
      <c r="I7" s="323" t="s">
        <v>5460</v>
      </c>
      <c r="J7" s="326">
        <v>0.83402799999999999</v>
      </c>
      <c r="K7" s="326">
        <v>0.50069399999999997</v>
      </c>
      <c r="L7" s="319">
        <v>27</v>
      </c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1">
        <v>0</v>
      </c>
      <c r="AI7" s="324" t="s">
        <v>5467</v>
      </c>
      <c r="AJ7" s="324" t="s">
        <v>5467</v>
      </c>
      <c r="AK7" s="324" t="s">
        <v>5467</v>
      </c>
      <c r="AL7" s="320"/>
      <c r="AM7" s="324" t="s">
        <v>5467</v>
      </c>
      <c r="AN7" s="324" t="s">
        <v>5467</v>
      </c>
      <c r="AO7" s="324" t="s">
        <v>5467</v>
      </c>
      <c r="AP7" s="324" t="s">
        <v>5467</v>
      </c>
      <c r="AQ7" s="324" t="s">
        <v>5467</v>
      </c>
      <c r="AR7" s="324" t="s">
        <v>5467</v>
      </c>
      <c r="AS7" s="324" t="s">
        <v>5467</v>
      </c>
      <c r="AT7" s="324" t="s">
        <v>5467</v>
      </c>
      <c r="AU7" s="320"/>
      <c r="AV7" s="324" t="s">
        <v>5467</v>
      </c>
      <c r="AW7" s="324" t="s">
        <v>5467</v>
      </c>
      <c r="AX7" s="320"/>
      <c r="AY7" s="324" t="s">
        <v>5467</v>
      </c>
      <c r="AZ7" s="320"/>
      <c r="BA7" s="324" t="s">
        <v>5467</v>
      </c>
      <c r="BB7" s="324" t="s">
        <v>5467</v>
      </c>
      <c r="BC7" s="324" t="s">
        <v>5467</v>
      </c>
      <c r="BD7" s="319">
        <v>17</v>
      </c>
      <c r="BE7" s="324" t="s">
        <v>5467</v>
      </c>
      <c r="BF7" s="324" t="s">
        <v>5467</v>
      </c>
      <c r="BG7" s="324" t="s">
        <v>5467</v>
      </c>
      <c r="BH7" s="324" t="s">
        <v>5467</v>
      </c>
      <c r="BI7" s="324" t="s">
        <v>5467</v>
      </c>
      <c r="BJ7" s="324" t="s">
        <v>5467</v>
      </c>
      <c r="BK7" s="324" t="s">
        <v>5467</v>
      </c>
      <c r="BL7" s="324" t="s">
        <v>5467</v>
      </c>
      <c r="BM7" s="324" t="s">
        <v>5467</v>
      </c>
      <c r="BN7" s="324" t="s">
        <v>5467</v>
      </c>
      <c r="BO7" s="319">
        <v>10</v>
      </c>
      <c r="BQ7" s="69">
        <f>VLOOKUP(BR7,id!$A:$C,3,0)</f>
        <v>137</v>
      </c>
      <c r="BR7" s="69" t="str">
        <f t="shared" si="7"/>
        <v>KowalskiKrzysztof1963</v>
      </c>
      <c r="BS7" s="69" t="str">
        <f t="shared" si="8"/>
        <v>Kowalski</v>
      </c>
      <c r="BT7" s="69" t="str">
        <f t="shared" si="9"/>
        <v>Krzysztof</v>
      </c>
      <c r="BU7" s="69">
        <f t="shared" si="10"/>
        <v>0</v>
      </c>
      <c r="BV7" s="69">
        <v>1963</v>
      </c>
      <c r="BW7" s="69">
        <f t="shared" si="11"/>
        <v>65.792381495981914</v>
      </c>
      <c r="BX7" s="69"/>
      <c r="BY7" s="69">
        <f t="shared" si="12"/>
        <v>1.4895984373689319</v>
      </c>
      <c r="BZ7" s="69">
        <f t="shared" si="13"/>
        <v>0.65853658536585369</v>
      </c>
      <c r="CA7" s="69">
        <v>1</v>
      </c>
      <c r="CB7" s="69">
        <v>1</v>
      </c>
    </row>
    <row r="8" spans="1:80" ht="18">
      <c r="A8" s="319">
        <v>7</v>
      </c>
      <c r="B8" s="325">
        <v>211</v>
      </c>
      <c r="C8" s="324" t="s">
        <v>5483</v>
      </c>
      <c r="D8" s="324" t="s">
        <v>5482</v>
      </c>
      <c r="E8" s="324" t="s">
        <v>5481</v>
      </c>
      <c r="F8" s="324" t="s">
        <v>5462</v>
      </c>
      <c r="G8" s="324" t="s">
        <v>5461</v>
      </c>
      <c r="H8" s="324" t="s">
        <v>5480</v>
      </c>
      <c r="I8" s="323" t="s">
        <v>5460</v>
      </c>
      <c r="J8" s="327" t="s">
        <v>5479</v>
      </c>
      <c r="K8" s="326">
        <v>0.69791700000000001</v>
      </c>
      <c r="L8" s="319">
        <v>27</v>
      </c>
      <c r="M8" s="320"/>
      <c r="N8" s="320"/>
      <c r="O8" s="324" t="s">
        <v>5467</v>
      </c>
      <c r="P8" s="324" t="s">
        <v>5467</v>
      </c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4" t="s">
        <v>5467</v>
      </c>
      <c r="AH8" s="321">
        <v>3</v>
      </c>
      <c r="AI8" s="324" t="s">
        <v>5467</v>
      </c>
      <c r="AJ8" s="324" t="s">
        <v>5467</v>
      </c>
      <c r="AK8" s="324" t="s">
        <v>5467</v>
      </c>
      <c r="AL8" s="324" t="s">
        <v>5467</v>
      </c>
      <c r="AM8" s="324" t="s">
        <v>5467</v>
      </c>
      <c r="AN8" s="324" t="s">
        <v>5467</v>
      </c>
      <c r="AO8" s="324" t="s">
        <v>5467</v>
      </c>
      <c r="AP8" s="324" t="s">
        <v>5467</v>
      </c>
      <c r="AQ8" s="324" t="s">
        <v>5467</v>
      </c>
      <c r="AR8" s="324" t="s">
        <v>5467</v>
      </c>
      <c r="AS8" s="324" t="s">
        <v>5467</v>
      </c>
      <c r="AT8" s="324" t="s">
        <v>5467</v>
      </c>
      <c r="AU8" s="320"/>
      <c r="AV8" s="324" t="s">
        <v>5467</v>
      </c>
      <c r="AW8" s="324" t="s">
        <v>5467</v>
      </c>
      <c r="AX8" s="324" t="s">
        <v>5467</v>
      </c>
      <c r="AY8" s="324" t="s">
        <v>5467</v>
      </c>
      <c r="AZ8" s="324" t="s">
        <v>5467</v>
      </c>
      <c r="BA8" s="324" t="s">
        <v>5467</v>
      </c>
      <c r="BB8" s="324" t="s">
        <v>5467</v>
      </c>
      <c r="BC8" s="324" t="s">
        <v>5467</v>
      </c>
      <c r="BD8" s="319">
        <v>20</v>
      </c>
      <c r="BE8" s="324" t="s">
        <v>5467</v>
      </c>
      <c r="BF8" s="324" t="s">
        <v>5467</v>
      </c>
      <c r="BG8" s="324" t="s">
        <v>5467</v>
      </c>
      <c r="BH8" s="320"/>
      <c r="BI8" s="320"/>
      <c r="BJ8" s="320"/>
      <c r="BK8" s="324" t="s">
        <v>5467</v>
      </c>
      <c r="BL8" s="320"/>
      <c r="BM8" s="320"/>
      <c r="BN8" s="320"/>
      <c r="BO8" s="319">
        <v>4</v>
      </c>
      <c r="BQ8" s="69">
        <f>VLOOKUP(BR8,id!$A:$C,3,0)</f>
        <v>519</v>
      </c>
      <c r="BR8" s="69" t="str">
        <f t="shared" si="7"/>
        <v>ŚwiderskiBartosz1976</v>
      </c>
      <c r="BS8" s="69" t="str">
        <f t="shared" si="8"/>
        <v>Świderski</v>
      </c>
      <c r="BT8" s="69" t="str">
        <f t="shared" si="9"/>
        <v>Bartosz</v>
      </c>
      <c r="BU8" s="69" t="str">
        <f t="shared" si="10"/>
        <v>bss wrocław</v>
      </c>
      <c r="BV8" s="69">
        <v>1976</v>
      </c>
      <c r="BW8" s="69">
        <f t="shared" si="11"/>
        <v>47.200241089913504</v>
      </c>
      <c r="BX8" s="69"/>
      <c r="BY8" s="69">
        <f t="shared" si="12"/>
        <v>0.71741195586294637</v>
      </c>
      <c r="BZ8" s="69">
        <f t="shared" si="13"/>
        <v>1</v>
      </c>
      <c r="CA8" s="69">
        <v>1</v>
      </c>
      <c r="CB8" s="69">
        <v>1</v>
      </c>
    </row>
    <row r="9" spans="1:80" ht="18">
      <c r="A9" s="319">
        <v>8</v>
      </c>
      <c r="B9" s="325">
        <v>209</v>
      </c>
      <c r="C9" s="324" t="s">
        <v>5478</v>
      </c>
      <c r="D9" s="324" t="s">
        <v>5477</v>
      </c>
      <c r="E9" s="324" t="s">
        <v>5476</v>
      </c>
      <c r="F9" s="324" t="s">
        <v>5462</v>
      </c>
      <c r="G9" s="324" t="s">
        <v>5461</v>
      </c>
      <c r="H9" s="324" t="s">
        <v>5475</v>
      </c>
      <c r="I9" s="323" t="s">
        <v>5460</v>
      </c>
      <c r="J9" s="327" t="s">
        <v>5474</v>
      </c>
      <c r="K9" s="326">
        <v>0.74375000000000002</v>
      </c>
      <c r="L9" s="319">
        <v>26</v>
      </c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4" t="s">
        <v>5467</v>
      </c>
      <c r="X9" s="324" t="s">
        <v>5467</v>
      </c>
      <c r="Y9" s="320"/>
      <c r="Z9" s="320"/>
      <c r="AA9" s="320"/>
      <c r="AB9" s="320"/>
      <c r="AC9" s="320"/>
      <c r="AD9" s="320"/>
      <c r="AE9" s="320"/>
      <c r="AF9" s="320"/>
      <c r="AG9" s="320"/>
      <c r="AH9" s="321">
        <v>2</v>
      </c>
      <c r="AI9" s="324" t="s">
        <v>5467</v>
      </c>
      <c r="AJ9" s="324" t="s">
        <v>5467</v>
      </c>
      <c r="AK9" s="324" t="s">
        <v>5467</v>
      </c>
      <c r="AL9" s="324" t="s">
        <v>5467</v>
      </c>
      <c r="AM9" s="324" t="s">
        <v>5467</v>
      </c>
      <c r="AN9" s="324" t="s">
        <v>5467</v>
      </c>
      <c r="AO9" s="324" t="s">
        <v>5467</v>
      </c>
      <c r="AP9" s="324" t="s">
        <v>5467</v>
      </c>
      <c r="AQ9" s="320"/>
      <c r="AR9" s="324" t="s">
        <v>5467</v>
      </c>
      <c r="AS9" s="324" t="s">
        <v>5467</v>
      </c>
      <c r="AT9" s="324" t="s">
        <v>5467</v>
      </c>
      <c r="AU9" s="320"/>
      <c r="AV9" s="324" t="s">
        <v>5467</v>
      </c>
      <c r="AW9" s="324" t="s">
        <v>5467</v>
      </c>
      <c r="AX9" s="324" t="s">
        <v>5467</v>
      </c>
      <c r="AY9" s="320"/>
      <c r="AZ9" s="324" t="s">
        <v>5467</v>
      </c>
      <c r="BA9" s="324" t="s">
        <v>5467</v>
      </c>
      <c r="BB9" s="320"/>
      <c r="BC9" s="324" t="s">
        <v>5467</v>
      </c>
      <c r="BD9" s="319">
        <v>17</v>
      </c>
      <c r="BE9" s="324" t="s">
        <v>5467</v>
      </c>
      <c r="BF9" s="324" t="s">
        <v>5467</v>
      </c>
      <c r="BG9" s="324" t="s">
        <v>5467</v>
      </c>
      <c r="BH9" s="320"/>
      <c r="BI9" s="320"/>
      <c r="BJ9" s="320"/>
      <c r="BK9" s="324" t="s">
        <v>5467</v>
      </c>
      <c r="BL9" s="324" t="s">
        <v>5467</v>
      </c>
      <c r="BM9" s="324" t="s">
        <v>5467</v>
      </c>
      <c r="BN9" s="324" t="s">
        <v>5467</v>
      </c>
      <c r="BO9" s="319">
        <v>7</v>
      </c>
      <c r="BQ9" s="69">
        <f>VLOOKUP(BR9,id!$A:$C,3,0)</f>
        <v>133</v>
      </c>
      <c r="BR9" s="69" t="str">
        <f t="shared" si="7"/>
        <v>SójkaTomasz1963</v>
      </c>
      <c r="BS9" s="69" t="str">
        <f t="shared" si="8"/>
        <v>Sójka</v>
      </c>
      <c r="BT9" s="69" t="str">
        <f t="shared" si="9"/>
        <v>Tomasz</v>
      </c>
      <c r="BU9" s="69" t="str">
        <f t="shared" si="10"/>
        <v>RKS Fiedorek</v>
      </c>
      <c r="BV9" s="69">
        <v>1963</v>
      </c>
      <c r="BW9" s="69">
        <f t="shared" si="11"/>
        <v>45.452084012509296</v>
      </c>
      <c r="BX9" s="69"/>
      <c r="BY9" s="69">
        <f t="shared" si="12"/>
        <v>0.93837579831932771</v>
      </c>
      <c r="BZ9" s="69">
        <f t="shared" si="13"/>
        <v>0.96296296296296291</v>
      </c>
      <c r="CA9" s="69">
        <v>1</v>
      </c>
      <c r="CB9" s="69">
        <v>1</v>
      </c>
    </row>
    <row r="10" spans="1:80" ht="18">
      <c r="A10" s="319">
        <v>9</v>
      </c>
      <c r="B10" s="325">
        <v>203</v>
      </c>
      <c r="C10" s="324" t="s">
        <v>5472</v>
      </c>
      <c r="D10" s="324" t="s">
        <v>5471</v>
      </c>
      <c r="E10" s="324" t="s">
        <v>5470</v>
      </c>
      <c r="F10" s="324" t="s">
        <v>5462</v>
      </c>
      <c r="G10" s="324" t="s">
        <v>5461</v>
      </c>
      <c r="H10" s="324" t="s">
        <v>5469</v>
      </c>
      <c r="I10" s="323" t="s">
        <v>5460</v>
      </c>
      <c r="J10" s="327" t="s">
        <v>5468</v>
      </c>
      <c r="K10" s="326">
        <v>0.73750000000000004</v>
      </c>
      <c r="L10" s="319">
        <v>25</v>
      </c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320"/>
      <c r="AG10" s="320"/>
      <c r="AH10" s="321">
        <v>0</v>
      </c>
      <c r="AI10" s="320"/>
      <c r="AJ10" s="324" t="s">
        <v>5467</v>
      </c>
      <c r="AK10" s="324" t="s">
        <v>5467</v>
      </c>
      <c r="AL10" s="324" t="s">
        <v>5467</v>
      </c>
      <c r="AM10" s="324" t="s">
        <v>5467</v>
      </c>
      <c r="AN10" s="324" t="s">
        <v>5467</v>
      </c>
      <c r="AO10" s="324" t="s">
        <v>5467</v>
      </c>
      <c r="AP10" s="324" t="s">
        <v>5467</v>
      </c>
      <c r="AQ10" s="320"/>
      <c r="AR10" s="324" t="s">
        <v>5467</v>
      </c>
      <c r="AS10" s="324" t="s">
        <v>5467</v>
      </c>
      <c r="AT10" s="324" t="s">
        <v>5467</v>
      </c>
      <c r="AU10" s="320"/>
      <c r="AV10" s="320"/>
      <c r="AW10" s="324" t="s">
        <v>5467</v>
      </c>
      <c r="AX10" s="324" t="s">
        <v>5467</v>
      </c>
      <c r="AY10" s="324" t="s">
        <v>5467</v>
      </c>
      <c r="AZ10" s="324" t="s">
        <v>5467</v>
      </c>
      <c r="BA10" s="324" t="s">
        <v>5467</v>
      </c>
      <c r="BB10" s="324" t="s">
        <v>5467</v>
      </c>
      <c r="BC10" s="324" t="s">
        <v>5467</v>
      </c>
      <c r="BD10" s="319">
        <v>17</v>
      </c>
      <c r="BE10" s="324" t="s">
        <v>5467</v>
      </c>
      <c r="BF10" s="324" t="s">
        <v>5467</v>
      </c>
      <c r="BG10" s="324" t="s">
        <v>5467</v>
      </c>
      <c r="BH10" s="324" t="s">
        <v>5467</v>
      </c>
      <c r="BI10" s="324" t="s">
        <v>5467</v>
      </c>
      <c r="BJ10" s="324" t="s">
        <v>5467</v>
      </c>
      <c r="BK10" s="320"/>
      <c r="BL10" s="324" t="s">
        <v>5467</v>
      </c>
      <c r="BM10" s="320"/>
      <c r="BN10" s="324" t="s">
        <v>5467</v>
      </c>
      <c r="BO10" s="319">
        <v>8</v>
      </c>
      <c r="BQ10" s="69">
        <f>VLOOKUP(BR10,id!$A:$C,3,0)</f>
        <v>134</v>
      </c>
      <c r="BR10" s="69" t="str">
        <f t="shared" si="7"/>
        <v>CzarnyGrzegorz1984</v>
      </c>
      <c r="BS10" s="69" t="str">
        <f t="shared" si="8"/>
        <v>Czarny</v>
      </c>
      <c r="BT10" s="69" t="str">
        <f t="shared" si="9"/>
        <v>Grzegorz</v>
      </c>
      <c r="BU10" s="69" t="str">
        <f t="shared" si="10"/>
        <v>Szkoła Fechtunku ARAMIS</v>
      </c>
      <c r="BV10" s="69">
        <v>1984</v>
      </c>
      <c r="BW10" s="69">
        <f t="shared" ref="BW10" si="14">BW9*IF(CA10&lt;1,CA10,IF(CB10&lt;1,CB10,IF(BZ10&lt;1,BZ10,IF(BY10&lt;1,BY10,1))))</f>
        <v>43.703926935105095</v>
      </c>
      <c r="BX10" s="69"/>
      <c r="BY10" s="69">
        <f t="shared" ref="BY10" si="15">K9/K10</f>
        <v>1.0084745762711864</v>
      </c>
      <c r="BZ10" s="69">
        <f t="shared" ref="BZ10" si="16">L10/L9</f>
        <v>0.96153846153846156</v>
      </c>
      <c r="CA10" s="69">
        <v>1</v>
      </c>
      <c r="CB10" s="69">
        <v>1</v>
      </c>
    </row>
    <row r="11" spans="1:80" ht="15">
      <c r="A11" s="323" t="s">
        <v>5466</v>
      </c>
      <c r="B11" s="325">
        <v>207</v>
      </c>
      <c r="C11" s="324" t="s">
        <v>5465</v>
      </c>
      <c r="D11" s="324" t="s">
        <v>5464</v>
      </c>
      <c r="E11" s="324" t="s">
        <v>5463</v>
      </c>
      <c r="F11" s="324" t="s">
        <v>5462</v>
      </c>
      <c r="G11" s="324" t="s">
        <v>5461</v>
      </c>
      <c r="H11" s="320"/>
      <c r="I11" s="323" t="s">
        <v>5460</v>
      </c>
      <c r="J11" s="322" t="s">
        <v>5459</v>
      </c>
      <c r="K11" s="320"/>
      <c r="L11" s="319">
        <v>0</v>
      </c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  <c r="Y11" s="320"/>
      <c r="Z11" s="320"/>
      <c r="AA11" s="320"/>
      <c r="AB11" s="320"/>
      <c r="AC11" s="320"/>
      <c r="AD11" s="320"/>
      <c r="AE11" s="320"/>
      <c r="AF11" s="320"/>
      <c r="AG11" s="320"/>
      <c r="AH11" s="321">
        <v>0</v>
      </c>
      <c r="AI11" s="320"/>
      <c r="AJ11" s="320"/>
      <c r="AK11" s="320"/>
      <c r="AL11" s="320"/>
      <c r="AM11" s="320"/>
      <c r="AN11" s="320"/>
      <c r="AO11" s="320"/>
      <c r="AP11" s="320"/>
      <c r="AQ11" s="320"/>
      <c r="AR11" s="320"/>
      <c r="AS11" s="320"/>
      <c r="AT11" s="320"/>
      <c r="AU11" s="320"/>
      <c r="AV11" s="320"/>
      <c r="AW11" s="320"/>
      <c r="AX11" s="320"/>
      <c r="AY11" s="320"/>
      <c r="AZ11" s="320"/>
      <c r="BA11" s="320"/>
      <c r="BB11" s="320"/>
      <c r="BC11" s="320"/>
      <c r="BD11" s="319">
        <v>0</v>
      </c>
      <c r="BE11" s="320"/>
      <c r="BF11" s="320"/>
      <c r="BG11" s="320"/>
      <c r="BH11" s="320"/>
      <c r="BI11" s="320"/>
      <c r="BJ11" s="320"/>
      <c r="BK11" s="320"/>
      <c r="BL11" s="320"/>
      <c r="BM11" s="320"/>
      <c r="BN11" s="320"/>
      <c r="BO11" s="319">
        <v>0</v>
      </c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"/>
  <sheetViews>
    <sheetView workbookViewId="0">
      <selection activeCell="E3" sqref="E3:E4"/>
    </sheetView>
  </sheetViews>
  <sheetFormatPr defaultRowHeight="12.75"/>
  <cols>
    <col min="1" max="1" width="7.140625" bestFit="1" customWidth="1"/>
    <col min="2" max="2" width="11.85546875" bestFit="1" customWidth="1"/>
    <col min="3" max="3" width="10.28515625" bestFit="1" customWidth="1"/>
    <col min="6" max="6" width="7.5703125" bestFit="1" customWidth="1"/>
    <col min="7" max="7" width="5.5703125" bestFit="1" customWidth="1"/>
    <col min="8" max="8" width="8.140625" bestFit="1" customWidth="1"/>
    <col min="9" max="9" width="4.7109375" bestFit="1" customWidth="1"/>
    <col min="10" max="10" width="8.140625" bestFit="1" customWidth="1"/>
  </cols>
  <sheetData>
    <row r="1" spans="1:23">
      <c r="A1" t="s">
        <v>3526</v>
      </c>
    </row>
    <row r="2" spans="1:23">
      <c r="A2" t="s">
        <v>3386</v>
      </c>
      <c r="B2" t="s">
        <v>156</v>
      </c>
      <c r="C2" t="s">
        <v>157</v>
      </c>
      <c r="D2" t="s">
        <v>3488</v>
      </c>
      <c r="E2" t="s">
        <v>5583</v>
      </c>
      <c r="F2" t="s">
        <v>4836</v>
      </c>
      <c r="G2" s="147" t="s">
        <v>4712</v>
      </c>
      <c r="H2" s="147" t="s">
        <v>3709</v>
      </c>
      <c r="I2" s="147" t="s">
        <v>4831</v>
      </c>
      <c r="J2" s="147" t="s">
        <v>3452</v>
      </c>
      <c r="L2" s="92" t="s">
        <v>67</v>
      </c>
      <c r="M2" s="92" t="s">
        <v>68</v>
      </c>
      <c r="N2" s="93" t="s">
        <v>95</v>
      </c>
      <c r="O2" s="93" t="s">
        <v>96</v>
      </c>
      <c r="P2" s="93" t="s">
        <v>71</v>
      </c>
      <c r="Q2" s="93" t="s">
        <v>69</v>
      </c>
      <c r="R2" s="93" t="s">
        <v>40</v>
      </c>
      <c r="S2" s="93"/>
      <c r="T2" s="93" t="s">
        <v>37</v>
      </c>
      <c r="U2" s="93" t="s">
        <v>38</v>
      </c>
      <c r="V2" s="93" t="s">
        <v>31</v>
      </c>
      <c r="W2" s="93" t="s">
        <v>39</v>
      </c>
    </row>
    <row r="3" spans="1:23">
      <c r="A3">
        <v>26</v>
      </c>
      <c r="B3" t="s">
        <v>1212</v>
      </c>
      <c r="C3" t="s">
        <v>1211</v>
      </c>
      <c r="D3">
        <v>1976</v>
      </c>
      <c r="E3" t="s">
        <v>5584</v>
      </c>
      <c r="F3">
        <v>43</v>
      </c>
      <c r="G3" s="148">
        <v>0.33333333333333331</v>
      </c>
      <c r="H3" s="149">
        <v>0.72916666666666663</v>
      </c>
      <c r="I3" s="150">
        <v>29</v>
      </c>
      <c r="J3" s="151">
        <v>0.39583333333333331</v>
      </c>
      <c r="L3" s="92">
        <f>VLOOKUP(M3,id!$A:$C,3,0)</f>
        <v>47</v>
      </c>
      <c r="M3" s="92" t="str">
        <f t="shared" ref="M3:M4" si="0">N3&amp;O3&amp;Q3</f>
        <v>NowackaElżbieta1976</v>
      </c>
      <c r="N3" s="93" t="str">
        <f>B3</f>
        <v>Nowacka</v>
      </c>
      <c r="O3" s="93" t="str">
        <f>C3</f>
        <v>Elżbieta</v>
      </c>
      <c r="P3" s="93" t="str">
        <f>E3</f>
        <v>Roweria</v>
      </c>
      <c r="Q3" s="93">
        <f>D3</f>
        <v>1976</v>
      </c>
      <c r="R3" s="93">
        <v>100</v>
      </c>
      <c r="S3" s="94"/>
      <c r="T3" s="93"/>
      <c r="U3" s="93"/>
      <c r="V3" s="93"/>
      <c r="W3" s="93"/>
    </row>
    <row r="4" spans="1:23">
      <c r="A4">
        <v>32</v>
      </c>
      <c r="B4" t="s">
        <v>4167</v>
      </c>
      <c r="C4" t="s">
        <v>129</v>
      </c>
      <c r="D4">
        <v>1978</v>
      </c>
      <c r="E4" t="s">
        <v>4164</v>
      </c>
      <c r="F4">
        <v>17</v>
      </c>
      <c r="G4" s="148">
        <v>0.33333333333333331</v>
      </c>
      <c r="H4" s="149">
        <v>0.79999999999999993</v>
      </c>
      <c r="I4" s="150">
        <v>29</v>
      </c>
      <c r="J4" s="151">
        <v>0.46666666666666662</v>
      </c>
      <c r="L4" s="92">
        <f>VLOOKUP(M4,id!$A:$C,3,0)</f>
        <v>221</v>
      </c>
      <c r="M4" s="92" t="str">
        <f t="shared" si="0"/>
        <v>KuczaAgnieszka1978</v>
      </c>
      <c r="N4" s="93" t="str">
        <f>B4</f>
        <v>Kucza</v>
      </c>
      <c r="O4" s="93" t="str">
        <f t="shared" ref="O4" si="1">C4</f>
        <v>Agnieszka</v>
      </c>
      <c r="P4" s="93" t="str">
        <f>E4</f>
        <v>Pędzące Ślimaki</v>
      </c>
      <c r="Q4" s="93">
        <f>D4</f>
        <v>1978</v>
      </c>
      <c r="R4" s="93">
        <f t="shared" ref="R4" si="2">R3*IF(V4&lt;1,V4,IF(W4&lt;1,W4,IF(U4&lt;1,U4,IF(T4&lt;1,T4,1))))</f>
        <v>84.821428571428584</v>
      </c>
      <c r="S4" s="94"/>
      <c r="T4" s="93">
        <f>J3/J4</f>
        <v>0.84821428571428581</v>
      </c>
      <c r="U4" s="93">
        <v>1</v>
      </c>
      <c r="V4" s="93">
        <f>I4/I3</f>
        <v>1</v>
      </c>
      <c r="W4" s="93">
        <v>1</v>
      </c>
    </row>
    <row r="5" spans="1:23">
      <c r="G5" s="148"/>
      <c r="H5" s="149"/>
      <c r="I5" s="150"/>
      <c r="J5" s="151"/>
      <c r="L5" s="92"/>
      <c r="M5" s="92"/>
      <c r="N5" s="93"/>
      <c r="O5" s="93"/>
      <c r="P5" s="93"/>
      <c r="Q5" s="93"/>
      <c r="R5" s="93"/>
      <c r="S5" s="94"/>
      <c r="T5" s="93"/>
      <c r="U5" s="93"/>
      <c r="V5" s="93"/>
      <c r="W5" s="93"/>
    </row>
    <row r="6" spans="1:23">
      <c r="G6" s="71"/>
      <c r="H6" s="71"/>
      <c r="J6" s="71"/>
      <c r="L6" s="92"/>
      <c r="M6" s="92"/>
      <c r="N6" s="93"/>
      <c r="O6" s="93"/>
      <c r="P6" s="93"/>
      <c r="Q6" s="93"/>
      <c r="R6" s="93"/>
      <c r="S6" s="94"/>
      <c r="T6" s="93"/>
      <c r="U6" s="93"/>
      <c r="V6" s="93"/>
      <c r="W6" s="93"/>
    </row>
    <row r="7" spans="1:23">
      <c r="G7" s="71"/>
      <c r="H7" s="71"/>
      <c r="L7" s="92"/>
      <c r="M7" s="92"/>
      <c r="N7" s="93"/>
      <c r="O7" s="93"/>
      <c r="P7" s="93"/>
      <c r="Q7" s="93"/>
      <c r="R7" s="93"/>
      <c r="S7" s="94"/>
      <c r="T7" s="93"/>
      <c r="U7" s="93"/>
      <c r="V7" s="93"/>
      <c r="W7" s="93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"/>
  <sheetViews>
    <sheetView workbookViewId="0">
      <selection activeCell="F48" sqref="F48"/>
    </sheetView>
  </sheetViews>
  <sheetFormatPr defaultRowHeight="12.75"/>
  <cols>
    <col min="1" max="1" width="7.140625" bestFit="1" customWidth="1"/>
    <col min="3" max="3" width="10.140625" bestFit="1" customWidth="1"/>
    <col min="6" max="6" width="7.140625" customWidth="1"/>
    <col min="8" max="8" width="5.5703125" bestFit="1" customWidth="1"/>
    <col min="9" max="9" width="4.7109375" bestFit="1" customWidth="1"/>
    <col min="10" max="10" width="5.5703125" bestFit="1" customWidth="1"/>
  </cols>
  <sheetData>
    <row r="1" spans="1:23">
      <c r="A1" t="s">
        <v>3526</v>
      </c>
      <c r="B1" s="71"/>
    </row>
    <row r="2" spans="1:23">
      <c r="A2" t="s">
        <v>133</v>
      </c>
      <c r="B2" t="s">
        <v>156</v>
      </c>
      <c r="C2" t="s">
        <v>157</v>
      </c>
      <c r="D2" t="s">
        <v>889</v>
      </c>
      <c r="F2" t="s">
        <v>4836</v>
      </c>
      <c r="G2" t="s">
        <v>4712</v>
      </c>
      <c r="H2" t="s">
        <v>3709</v>
      </c>
      <c r="I2" t="s">
        <v>4831</v>
      </c>
      <c r="J2" t="s">
        <v>3452</v>
      </c>
      <c r="L2" s="92" t="s">
        <v>67</v>
      </c>
      <c r="M2" s="92" t="s">
        <v>68</v>
      </c>
      <c r="N2" s="93" t="s">
        <v>95</v>
      </c>
      <c r="O2" s="93" t="s">
        <v>96</v>
      </c>
      <c r="P2" s="93" t="s">
        <v>71</v>
      </c>
      <c r="Q2" s="93" t="s">
        <v>69</v>
      </c>
      <c r="R2" s="93" t="s">
        <v>40</v>
      </c>
      <c r="S2" s="93"/>
      <c r="T2" s="93" t="s">
        <v>37</v>
      </c>
      <c r="U2" s="93" t="s">
        <v>38</v>
      </c>
      <c r="V2" s="93" t="s">
        <v>31</v>
      </c>
      <c r="W2" s="93" t="s">
        <v>39</v>
      </c>
    </row>
    <row r="3" spans="1:23">
      <c r="A3">
        <v>1</v>
      </c>
      <c r="B3" t="s">
        <v>297</v>
      </c>
      <c r="C3" t="s">
        <v>15</v>
      </c>
      <c r="D3">
        <v>1979</v>
      </c>
      <c r="E3" t="s">
        <v>289</v>
      </c>
      <c r="F3">
        <v>38</v>
      </c>
      <c r="G3" s="71">
        <v>0.40069444444444446</v>
      </c>
      <c r="H3" s="71">
        <v>0.65208333333333335</v>
      </c>
      <c r="I3">
        <v>29</v>
      </c>
      <c r="J3" s="71">
        <v>0.25138888888888888</v>
      </c>
      <c r="L3" s="92">
        <f>VLOOKUP(M3,id!$A:$C,3,0)</f>
        <v>55</v>
      </c>
      <c r="M3" s="92" t="str">
        <f t="shared" ref="M3:M23" si="0">N3&amp;O3&amp;Q3</f>
        <v>BuciakPiotr1979</v>
      </c>
      <c r="N3" s="93" t="str">
        <f t="shared" ref="N3:N33" si="1">B3</f>
        <v>Buciak</v>
      </c>
      <c r="O3" s="93" t="str">
        <f t="shared" ref="O3:O27" si="2">C3</f>
        <v>Piotr</v>
      </c>
      <c r="P3" s="93" t="str">
        <f>E3</f>
        <v>Team 360°</v>
      </c>
      <c r="Q3" s="93">
        <f t="shared" ref="Q3:Q33" si="3">D3</f>
        <v>1979</v>
      </c>
      <c r="R3" s="93">
        <v>100</v>
      </c>
      <c r="S3" s="94"/>
      <c r="T3" s="93"/>
      <c r="U3" s="93"/>
      <c r="V3" s="93"/>
      <c r="W3" s="93"/>
    </row>
    <row r="4" spans="1:23">
      <c r="A4">
        <v>2</v>
      </c>
      <c r="B4" t="s">
        <v>262</v>
      </c>
      <c r="C4" t="s">
        <v>16</v>
      </c>
      <c r="D4">
        <v>1979</v>
      </c>
      <c r="E4" t="s">
        <v>261</v>
      </c>
      <c r="F4">
        <v>24</v>
      </c>
      <c r="G4" s="71">
        <v>0.39374999999999999</v>
      </c>
      <c r="H4" s="71">
        <v>0.65</v>
      </c>
      <c r="I4">
        <v>29</v>
      </c>
      <c r="J4" s="71">
        <v>0.25625000000000003</v>
      </c>
      <c r="L4" s="92">
        <f>VLOOKUP(M4,id!$A:$C,3,0)</f>
        <v>58</v>
      </c>
      <c r="M4" s="92" t="str">
        <f t="shared" si="0"/>
        <v>BrudłoPaweł1979</v>
      </c>
      <c r="N4" s="93" t="str">
        <f t="shared" si="1"/>
        <v>Brudło</v>
      </c>
      <c r="O4" s="93" t="str">
        <f t="shared" si="2"/>
        <v>Paweł</v>
      </c>
      <c r="P4" s="93" t="str">
        <f t="shared" ref="P4:P41" si="4">E4</f>
        <v>KTE Tramp</v>
      </c>
      <c r="Q4" s="93">
        <f t="shared" si="3"/>
        <v>1979</v>
      </c>
      <c r="R4" s="93">
        <f t="shared" ref="R4:R23" si="5">R3*IF(V4&lt;1,V4,IF(W4&lt;1,W4,IF(U4&lt;1,U4,IF(T4&lt;1,T4,1))))</f>
        <v>98.102981029810294</v>
      </c>
      <c r="S4" s="94"/>
      <c r="T4" s="93">
        <f t="shared" ref="T4:T23" si="6">J3/J4</f>
        <v>0.98102981029810288</v>
      </c>
      <c r="U4" s="93">
        <v>1</v>
      </c>
      <c r="V4" s="93">
        <f t="shared" ref="V4:V23" si="7">I4/I3</f>
        <v>1</v>
      </c>
      <c r="W4" s="93">
        <v>1</v>
      </c>
    </row>
    <row r="5" spans="1:23">
      <c r="A5">
        <v>3</v>
      </c>
      <c r="B5" t="s">
        <v>241</v>
      </c>
      <c r="C5" t="s">
        <v>237</v>
      </c>
      <c r="D5">
        <v>1979</v>
      </c>
      <c r="E5" t="s">
        <v>232</v>
      </c>
      <c r="F5">
        <v>13</v>
      </c>
      <c r="G5" s="71">
        <v>0.35902777777777778</v>
      </c>
      <c r="H5" s="71">
        <v>0.64097222222222217</v>
      </c>
      <c r="I5">
        <v>29</v>
      </c>
      <c r="J5" s="71">
        <v>0.28194444444444444</v>
      </c>
      <c r="L5" s="92">
        <f>VLOOKUP(M5,id!$A:$C,3,0)</f>
        <v>5</v>
      </c>
      <c r="M5" s="92" t="str">
        <f t="shared" si="0"/>
        <v>WalentowskiRadosław1979</v>
      </c>
      <c r="N5" s="93" t="str">
        <f t="shared" si="1"/>
        <v>Walentowski</v>
      </c>
      <c r="O5" s="93" t="str">
        <f t="shared" si="2"/>
        <v>Radosław</v>
      </c>
      <c r="P5" s="93" t="str">
        <f t="shared" si="4"/>
        <v>LosMaruderos</v>
      </c>
      <c r="Q5" s="93">
        <f t="shared" si="3"/>
        <v>1979</v>
      </c>
      <c r="R5" s="93">
        <f t="shared" si="5"/>
        <v>89.16256157635469</v>
      </c>
      <c r="S5" s="94"/>
      <c r="T5" s="93">
        <f t="shared" si="6"/>
        <v>0.90886699507389179</v>
      </c>
      <c r="U5" s="93">
        <v>1</v>
      </c>
      <c r="V5" s="93">
        <f t="shared" si="7"/>
        <v>1</v>
      </c>
      <c r="W5" s="93">
        <v>1</v>
      </c>
    </row>
    <row r="6" spans="1:23">
      <c r="A6">
        <v>4</v>
      </c>
      <c r="B6" t="s">
        <v>3729</v>
      </c>
      <c r="C6" t="s">
        <v>374</v>
      </c>
      <c r="D6">
        <v>1990</v>
      </c>
      <c r="F6">
        <v>25</v>
      </c>
      <c r="G6" s="71">
        <v>0.33333333333333331</v>
      </c>
      <c r="H6" s="71">
        <v>0.6166666666666667</v>
      </c>
      <c r="I6">
        <v>29</v>
      </c>
      <c r="J6" s="71">
        <v>0.28333333333333333</v>
      </c>
      <c r="L6" s="92">
        <f>VLOOKUP(M6,id!$A:$C,3,0)</f>
        <v>131</v>
      </c>
      <c r="M6" s="92" t="str">
        <f t="shared" si="0"/>
        <v>DoboszPatryk1990</v>
      </c>
      <c r="N6" s="93" t="str">
        <f t="shared" si="1"/>
        <v>Dobosz</v>
      </c>
      <c r="O6" s="93" t="str">
        <f t="shared" si="2"/>
        <v>Patryk</v>
      </c>
      <c r="P6" s="93"/>
      <c r="Q6" s="93">
        <f t="shared" si="3"/>
        <v>1990</v>
      </c>
      <c r="R6" s="93">
        <f t="shared" si="5"/>
        <v>88.725490196078439</v>
      </c>
      <c r="S6" s="94"/>
      <c r="T6" s="93">
        <f t="shared" si="6"/>
        <v>0.99509803921568629</v>
      </c>
      <c r="U6" s="93">
        <v>1</v>
      </c>
      <c r="V6" s="93">
        <f t="shared" si="7"/>
        <v>1</v>
      </c>
      <c r="W6" s="93">
        <v>1</v>
      </c>
    </row>
    <row r="7" spans="1:23">
      <c r="A7">
        <v>4</v>
      </c>
      <c r="B7" t="s">
        <v>832</v>
      </c>
      <c r="C7" t="s">
        <v>22</v>
      </c>
      <c r="D7">
        <v>1963</v>
      </c>
      <c r="F7">
        <v>15</v>
      </c>
      <c r="G7" s="71">
        <v>0.33333333333333331</v>
      </c>
      <c r="H7" s="71">
        <v>0.6166666666666667</v>
      </c>
      <c r="I7">
        <v>29</v>
      </c>
      <c r="J7" s="71">
        <v>0.28333333333333333</v>
      </c>
      <c r="L7" s="92">
        <f>VLOOKUP(M7,id!$A:$C,3,0)</f>
        <v>137</v>
      </c>
      <c r="M7" s="92" t="str">
        <f t="shared" si="0"/>
        <v>KowalskiKrzysztof1963</v>
      </c>
      <c r="N7" s="93" t="str">
        <f t="shared" si="1"/>
        <v>Kowalski</v>
      </c>
      <c r="O7" s="93" t="str">
        <f t="shared" si="2"/>
        <v>Krzysztof</v>
      </c>
      <c r="P7" s="93"/>
      <c r="Q7" s="93">
        <f t="shared" si="3"/>
        <v>1963</v>
      </c>
      <c r="R7" s="93">
        <f t="shared" si="5"/>
        <v>88.725490196078439</v>
      </c>
      <c r="S7" s="94"/>
      <c r="T7" s="93">
        <f t="shared" si="6"/>
        <v>1</v>
      </c>
      <c r="U7" s="93">
        <v>1</v>
      </c>
      <c r="V7" s="93">
        <f t="shared" si="7"/>
        <v>1</v>
      </c>
      <c r="W7" s="93">
        <v>1</v>
      </c>
    </row>
    <row r="8" spans="1:23">
      <c r="A8">
        <v>6</v>
      </c>
      <c r="B8" t="s">
        <v>148</v>
      </c>
      <c r="C8" t="s">
        <v>147</v>
      </c>
      <c r="D8">
        <v>1970</v>
      </c>
      <c r="F8">
        <v>10</v>
      </c>
      <c r="G8" s="71">
        <v>0.33333333333333331</v>
      </c>
      <c r="H8" s="71">
        <v>0.61875000000000002</v>
      </c>
      <c r="I8">
        <v>29</v>
      </c>
      <c r="J8" s="71">
        <v>0.28541666666666665</v>
      </c>
      <c r="L8" s="92">
        <f>VLOOKUP(M8,id!$A:$C,3,0)</f>
        <v>7</v>
      </c>
      <c r="M8" s="92" t="str">
        <f t="shared" si="0"/>
        <v>HołdakowskiWojciech1970</v>
      </c>
      <c r="N8" s="93" t="str">
        <f t="shared" si="1"/>
        <v>Hołdakowski</v>
      </c>
      <c r="O8" s="93" t="str">
        <f t="shared" si="2"/>
        <v>Wojciech</v>
      </c>
      <c r="P8" s="93"/>
      <c r="Q8" s="93">
        <f t="shared" si="3"/>
        <v>1970</v>
      </c>
      <c r="R8" s="93">
        <f t="shared" si="5"/>
        <v>88.077858880778592</v>
      </c>
      <c r="S8" s="94"/>
      <c r="T8" s="93">
        <f t="shared" si="6"/>
        <v>0.99270072992700731</v>
      </c>
      <c r="U8" s="93">
        <v>1</v>
      </c>
      <c r="V8" s="93">
        <f t="shared" si="7"/>
        <v>1</v>
      </c>
      <c r="W8" s="93">
        <v>1</v>
      </c>
    </row>
    <row r="9" spans="1:23">
      <c r="A9">
        <v>6</v>
      </c>
      <c r="B9" t="s">
        <v>8</v>
      </c>
      <c r="C9" t="s">
        <v>17</v>
      </c>
      <c r="D9">
        <v>1978</v>
      </c>
      <c r="E9" t="s">
        <v>4105</v>
      </c>
      <c r="F9">
        <v>23</v>
      </c>
      <c r="G9" s="71">
        <v>0.33333333333333331</v>
      </c>
      <c r="H9" s="71">
        <v>0.61875000000000002</v>
      </c>
      <c r="I9">
        <v>29</v>
      </c>
      <c r="J9" s="71">
        <v>0.28541666666666665</v>
      </c>
      <c r="L9" s="92">
        <f>VLOOKUP(M9,id!$A:$C,3,0)</f>
        <v>8</v>
      </c>
      <c r="M9" s="92" t="str">
        <f t="shared" si="0"/>
        <v>OwczarskiMarcin1978</v>
      </c>
      <c r="N9" s="93" t="str">
        <f t="shared" si="1"/>
        <v>Owczarski</v>
      </c>
      <c r="O9" s="93" t="str">
        <f t="shared" si="2"/>
        <v>Marcin</v>
      </c>
      <c r="P9" s="93" t="str">
        <f t="shared" si="4"/>
        <v>Bory team</v>
      </c>
      <c r="Q9" s="93">
        <f t="shared" si="3"/>
        <v>1978</v>
      </c>
      <c r="R9" s="93">
        <f t="shared" si="5"/>
        <v>88.077858880778592</v>
      </c>
      <c r="S9" s="94"/>
      <c r="T9" s="93">
        <f t="shared" si="6"/>
        <v>1</v>
      </c>
      <c r="U9" s="93">
        <v>1</v>
      </c>
      <c r="V9" s="93">
        <f t="shared" si="7"/>
        <v>1</v>
      </c>
      <c r="W9" s="93">
        <v>1</v>
      </c>
    </row>
    <row r="10" spans="1:23">
      <c r="A10">
        <v>8</v>
      </c>
      <c r="B10" t="s">
        <v>1803</v>
      </c>
      <c r="C10" t="s">
        <v>15</v>
      </c>
      <c r="D10">
        <v>1978</v>
      </c>
      <c r="E10" t="s">
        <v>5572</v>
      </c>
      <c r="F10">
        <v>21</v>
      </c>
      <c r="G10" s="71">
        <v>0.33333333333333331</v>
      </c>
      <c r="H10" s="71">
        <v>0.61944444444444446</v>
      </c>
      <c r="I10">
        <v>29</v>
      </c>
      <c r="J10" s="71">
        <v>0.28611111111111115</v>
      </c>
      <c r="L10" s="92">
        <f>VLOOKUP(M10,id!$A:$C,3,0)</f>
        <v>525</v>
      </c>
      <c r="M10" s="92" t="str">
        <f t="shared" si="0"/>
        <v>DopierałaPiotr1978</v>
      </c>
      <c r="N10" s="93" t="str">
        <f t="shared" si="1"/>
        <v>Dopierała</v>
      </c>
      <c r="O10" s="93" t="str">
        <f t="shared" si="2"/>
        <v>Piotr</v>
      </c>
      <c r="P10" s="93" t="str">
        <f t="shared" si="4"/>
        <v>martombike.pl AR Team</v>
      </c>
      <c r="Q10" s="93">
        <f t="shared" si="3"/>
        <v>1978</v>
      </c>
      <c r="R10" s="93">
        <f t="shared" si="5"/>
        <v>87.864077669902898</v>
      </c>
      <c r="S10" s="94"/>
      <c r="T10" s="93">
        <f t="shared" si="6"/>
        <v>0.99757281553398036</v>
      </c>
      <c r="U10" s="93">
        <v>1</v>
      </c>
      <c r="V10" s="93">
        <f t="shared" si="7"/>
        <v>1</v>
      </c>
      <c r="W10" s="93">
        <v>1</v>
      </c>
    </row>
    <row r="11" spans="1:23">
      <c r="A11">
        <v>9</v>
      </c>
      <c r="B11" t="s">
        <v>597</v>
      </c>
      <c r="C11" t="s">
        <v>652</v>
      </c>
      <c r="D11">
        <v>1972</v>
      </c>
      <c r="E11" t="s">
        <v>3527</v>
      </c>
      <c r="F11">
        <v>22</v>
      </c>
      <c r="G11" s="71">
        <v>0.33333333333333331</v>
      </c>
      <c r="H11" s="71">
        <v>0.63194444444444442</v>
      </c>
      <c r="I11">
        <v>29</v>
      </c>
      <c r="J11" s="71">
        <v>0.2986111111111111</v>
      </c>
      <c r="L11" s="92">
        <f>VLOOKUP(M11,id!$A:$C,3,0)</f>
        <v>353</v>
      </c>
      <c r="M11" s="92" t="str">
        <f t="shared" si="0"/>
        <v>NowakRemik1972</v>
      </c>
      <c r="N11" s="93" t="str">
        <f t="shared" si="1"/>
        <v>Nowak</v>
      </c>
      <c r="O11" s="93" t="str">
        <f t="shared" si="2"/>
        <v>Remik</v>
      </c>
      <c r="P11" s="93" t="str">
        <f t="shared" si="4"/>
        <v>KS Hades Poznań</v>
      </c>
      <c r="Q11" s="93">
        <f t="shared" si="3"/>
        <v>1972</v>
      </c>
      <c r="R11" s="93">
        <f t="shared" si="5"/>
        <v>84.186046511627907</v>
      </c>
      <c r="S11" s="94"/>
      <c r="T11" s="93">
        <f t="shared" si="6"/>
        <v>0.95813953488372106</v>
      </c>
      <c r="U11" s="93">
        <v>1</v>
      </c>
      <c r="V11" s="93">
        <f t="shared" si="7"/>
        <v>1</v>
      </c>
      <c r="W11" s="93">
        <v>1</v>
      </c>
    </row>
    <row r="12" spans="1:23">
      <c r="A12">
        <v>9</v>
      </c>
      <c r="B12" t="s">
        <v>4730</v>
      </c>
      <c r="C12" t="s">
        <v>486</v>
      </c>
      <c r="D12">
        <v>1979</v>
      </c>
      <c r="E12" t="s">
        <v>5573</v>
      </c>
      <c r="F12">
        <v>33</v>
      </c>
      <c r="G12" s="71">
        <v>0.33333333333333331</v>
      </c>
      <c r="H12" s="71">
        <v>0.63194444444444442</v>
      </c>
      <c r="I12">
        <v>29</v>
      </c>
      <c r="J12" s="71">
        <v>0.2986111111111111</v>
      </c>
      <c r="L12" s="92">
        <f>VLOOKUP(M12,id!$A:$C,3,0)</f>
        <v>526</v>
      </c>
      <c r="M12" s="92" t="str">
        <f t="shared" si="0"/>
        <v>ZwolinskiKuba1979</v>
      </c>
      <c r="N12" s="93" t="str">
        <f t="shared" si="1"/>
        <v>Zwolinski</v>
      </c>
      <c r="O12" s="93" t="str">
        <f t="shared" si="2"/>
        <v>Kuba</v>
      </c>
      <c r="P12" s="93" t="str">
        <f t="shared" si="4"/>
        <v>Snowdog TrailTeam.pl</v>
      </c>
      <c r="Q12" s="93">
        <f t="shared" si="3"/>
        <v>1979</v>
      </c>
      <c r="R12" s="93">
        <f t="shared" si="5"/>
        <v>84.186046511627907</v>
      </c>
      <c r="S12" s="94"/>
      <c r="T12" s="93">
        <f t="shared" si="6"/>
        <v>1</v>
      </c>
      <c r="U12" s="93">
        <v>1</v>
      </c>
      <c r="V12" s="93">
        <f t="shared" si="7"/>
        <v>1</v>
      </c>
      <c r="W12" s="93">
        <v>1</v>
      </c>
    </row>
    <row r="13" spans="1:23">
      <c r="A13">
        <v>11</v>
      </c>
      <c r="B13" t="s">
        <v>1801</v>
      </c>
      <c r="C13" t="s">
        <v>64</v>
      </c>
      <c r="D13">
        <v>1984</v>
      </c>
      <c r="E13" t="s">
        <v>1802</v>
      </c>
      <c r="F13">
        <v>31</v>
      </c>
      <c r="G13" s="71">
        <v>0.33333333333333331</v>
      </c>
      <c r="H13" s="71">
        <v>0.63472222222222219</v>
      </c>
      <c r="I13">
        <v>29</v>
      </c>
      <c r="J13" s="71">
        <v>0.30138888888888887</v>
      </c>
      <c r="L13" s="92">
        <f>VLOOKUP(M13,id!$A:$C,3,0)</f>
        <v>527</v>
      </c>
      <c r="M13" s="92" t="str">
        <f t="shared" si="0"/>
        <v>RochowskiKonrad1984</v>
      </c>
      <c r="N13" s="93" t="str">
        <f t="shared" si="1"/>
        <v>Rochowski</v>
      </c>
      <c r="O13" s="93" t="str">
        <f t="shared" si="2"/>
        <v>Konrad</v>
      </c>
      <c r="P13" s="93" t="str">
        <f t="shared" si="4"/>
        <v>KS Hades/AR Poznań</v>
      </c>
      <c r="Q13" s="93">
        <f t="shared" si="3"/>
        <v>1984</v>
      </c>
      <c r="R13" s="93">
        <f t="shared" si="5"/>
        <v>83.410138248847929</v>
      </c>
      <c r="S13" s="94"/>
      <c r="T13" s="93">
        <f t="shared" si="6"/>
        <v>0.99078341013824889</v>
      </c>
      <c r="U13" s="93">
        <v>1</v>
      </c>
      <c r="V13" s="93">
        <f t="shared" si="7"/>
        <v>1</v>
      </c>
      <c r="W13" s="93">
        <v>1</v>
      </c>
    </row>
    <row r="14" spans="1:23">
      <c r="A14">
        <v>11</v>
      </c>
      <c r="B14" t="s">
        <v>51</v>
      </c>
      <c r="C14" t="s">
        <v>22</v>
      </c>
      <c r="D14">
        <v>1969</v>
      </c>
      <c r="F14">
        <v>36</v>
      </c>
      <c r="G14" s="71">
        <v>0.33333333333333331</v>
      </c>
      <c r="H14" s="71">
        <v>0.63472222222222219</v>
      </c>
      <c r="I14">
        <v>29</v>
      </c>
      <c r="J14" s="71">
        <v>0.30138888888888887</v>
      </c>
      <c r="L14" s="92">
        <f>VLOOKUP(M14,id!$A:$C,3,0)</f>
        <v>242</v>
      </c>
      <c r="M14" s="92" t="str">
        <f t="shared" si="0"/>
        <v>SzawdzinKrzysztof1969</v>
      </c>
      <c r="N14" s="93" t="str">
        <f t="shared" si="1"/>
        <v>Szawdzin</v>
      </c>
      <c r="O14" s="93" t="str">
        <f t="shared" si="2"/>
        <v>Krzysztof</v>
      </c>
      <c r="P14" s="93"/>
      <c r="Q14" s="93">
        <f t="shared" si="3"/>
        <v>1969</v>
      </c>
      <c r="R14" s="93">
        <f t="shared" si="5"/>
        <v>83.410138248847929</v>
      </c>
      <c r="S14" s="94"/>
      <c r="T14" s="93">
        <f t="shared" si="6"/>
        <v>1</v>
      </c>
      <c r="U14" s="93">
        <v>1</v>
      </c>
      <c r="V14" s="93">
        <f t="shared" si="7"/>
        <v>1</v>
      </c>
      <c r="W14" s="93">
        <v>1</v>
      </c>
    </row>
    <row r="15" spans="1:23">
      <c r="A15">
        <v>11</v>
      </c>
      <c r="B15" t="s">
        <v>75</v>
      </c>
      <c r="C15" t="s">
        <v>86</v>
      </c>
      <c r="D15">
        <v>1984</v>
      </c>
      <c r="E15" t="s">
        <v>1523</v>
      </c>
      <c r="F15">
        <v>34</v>
      </c>
      <c r="G15" s="71">
        <v>0.33333333333333331</v>
      </c>
      <c r="H15" s="71">
        <v>0.63472222222222219</v>
      </c>
      <c r="I15">
        <v>29</v>
      </c>
      <c r="J15" s="71">
        <v>0.30138888888888887</v>
      </c>
      <c r="L15" s="92">
        <f>VLOOKUP(M15,id!$A:$C,3,0)</f>
        <v>130</v>
      </c>
      <c r="M15" s="92" t="str">
        <f t="shared" si="0"/>
        <v>WieczorekJarosław1984</v>
      </c>
      <c r="N15" s="93" t="str">
        <f t="shared" si="1"/>
        <v>Wieczorek</v>
      </c>
      <c r="O15" s="93" t="str">
        <f t="shared" si="2"/>
        <v>Jarosław</v>
      </c>
      <c r="P15" s="93" t="str">
        <f t="shared" si="4"/>
        <v>Rajd Liczyrzepy / Europa Ubezpieczenia</v>
      </c>
      <c r="Q15" s="93">
        <f t="shared" si="3"/>
        <v>1984</v>
      </c>
      <c r="R15" s="93">
        <f t="shared" si="5"/>
        <v>83.410138248847929</v>
      </c>
      <c r="S15" s="94"/>
      <c r="T15" s="93">
        <f t="shared" si="6"/>
        <v>1</v>
      </c>
      <c r="U15" s="93">
        <v>1</v>
      </c>
      <c r="V15" s="93">
        <f t="shared" si="7"/>
        <v>1</v>
      </c>
      <c r="W15" s="93">
        <v>1</v>
      </c>
    </row>
    <row r="16" spans="1:23">
      <c r="A16">
        <v>14</v>
      </c>
      <c r="B16" t="s">
        <v>4835</v>
      </c>
      <c r="C16" t="s">
        <v>22</v>
      </c>
      <c r="D16">
        <v>1992</v>
      </c>
      <c r="E16" t="s">
        <v>5572</v>
      </c>
      <c r="F16">
        <v>44</v>
      </c>
      <c r="G16" s="71">
        <v>0.34930555555555554</v>
      </c>
      <c r="H16" s="71">
        <v>0.65347222222222223</v>
      </c>
      <c r="I16">
        <v>29</v>
      </c>
      <c r="J16" s="71">
        <v>0.30416666666666664</v>
      </c>
      <c r="L16" s="92">
        <f>VLOOKUP(M16,id!$A:$C,3,0)</f>
        <v>528</v>
      </c>
      <c r="M16" s="92" t="str">
        <f t="shared" si="0"/>
        <v>MuszyńskiKrzysztof1992</v>
      </c>
      <c r="N16" s="93" t="str">
        <f t="shared" si="1"/>
        <v>Muszyński</v>
      </c>
      <c r="O16" s="93" t="str">
        <f t="shared" si="2"/>
        <v>Krzysztof</v>
      </c>
      <c r="P16" s="93" t="str">
        <f t="shared" si="4"/>
        <v>martombike.pl AR Team</v>
      </c>
      <c r="Q16" s="93">
        <f t="shared" si="3"/>
        <v>1992</v>
      </c>
      <c r="R16" s="93">
        <f t="shared" si="5"/>
        <v>82.648401826484019</v>
      </c>
      <c r="S16" s="94"/>
      <c r="T16" s="93">
        <f t="shared" si="6"/>
        <v>0.9908675799086758</v>
      </c>
      <c r="U16" s="93">
        <v>1</v>
      </c>
      <c r="V16" s="93">
        <f t="shared" si="7"/>
        <v>1</v>
      </c>
      <c r="W16" s="93">
        <v>1</v>
      </c>
    </row>
    <row r="17" spans="1:23">
      <c r="A17">
        <v>15</v>
      </c>
      <c r="B17" t="s">
        <v>74</v>
      </c>
      <c r="C17" t="s">
        <v>73</v>
      </c>
      <c r="D17">
        <v>1992</v>
      </c>
      <c r="E17" t="s">
        <v>4843</v>
      </c>
      <c r="F17">
        <v>42</v>
      </c>
      <c r="G17" s="71">
        <v>0.37291666666666662</v>
      </c>
      <c r="H17" s="71">
        <v>0.6777777777777777</v>
      </c>
      <c r="I17">
        <v>29</v>
      </c>
      <c r="J17" s="71">
        <v>0.30486111111111108</v>
      </c>
      <c r="L17" s="92">
        <f>VLOOKUP(M17,id!$A:$C,3,0)</f>
        <v>4</v>
      </c>
      <c r="M17" s="92" t="str">
        <f t="shared" si="0"/>
        <v>JakubekKrystian1992</v>
      </c>
      <c r="N17" s="93" t="str">
        <f t="shared" si="1"/>
        <v>Jakubek</v>
      </c>
      <c r="O17" s="93" t="str">
        <f t="shared" si="2"/>
        <v>Krystian</v>
      </c>
      <c r="P17" s="93" t="str">
        <f t="shared" si="4"/>
        <v>ULTRAdventure</v>
      </c>
      <c r="Q17" s="93">
        <f t="shared" si="3"/>
        <v>1992</v>
      </c>
      <c r="R17" s="93">
        <f t="shared" si="5"/>
        <v>82.460136674259687</v>
      </c>
      <c r="S17" s="94"/>
      <c r="T17" s="93">
        <f t="shared" si="6"/>
        <v>0.99772209567198178</v>
      </c>
      <c r="U17" s="93">
        <v>1</v>
      </c>
      <c r="V17" s="93">
        <f t="shared" si="7"/>
        <v>1</v>
      </c>
      <c r="W17" s="93">
        <v>1</v>
      </c>
    </row>
    <row r="18" spans="1:23">
      <c r="A18">
        <v>16</v>
      </c>
      <c r="B18" t="s">
        <v>442</v>
      </c>
      <c r="C18" t="s">
        <v>416</v>
      </c>
      <c r="D18">
        <v>1980</v>
      </c>
      <c r="E18" t="s">
        <v>187</v>
      </c>
      <c r="F18">
        <v>28</v>
      </c>
      <c r="G18" s="71">
        <v>0.33333333333333331</v>
      </c>
      <c r="H18" s="71">
        <v>0.64652777777777781</v>
      </c>
      <c r="I18">
        <v>29</v>
      </c>
      <c r="J18" s="71">
        <v>0.31319444444444444</v>
      </c>
      <c r="L18" s="92">
        <f>VLOOKUP(M18,id!$A:$C,3,0)</f>
        <v>70</v>
      </c>
      <c r="M18" s="92" t="str">
        <f t="shared" si="0"/>
        <v>MeggerSławek1980</v>
      </c>
      <c r="N18" s="93" t="str">
        <f t="shared" si="1"/>
        <v>Megger</v>
      </c>
      <c r="O18" s="93" t="str">
        <f t="shared" si="2"/>
        <v>Sławek</v>
      </c>
      <c r="P18" s="93" t="str">
        <f t="shared" si="4"/>
        <v>Królowie Lasu</v>
      </c>
      <c r="Q18" s="93">
        <f t="shared" si="3"/>
        <v>1980</v>
      </c>
      <c r="R18" s="93">
        <f t="shared" si="5"/>
        <v>80.266075388026607</v>
      </c>
      <c r="S18" s="94"/>
      <c r="T18" s="93">
        <f t="shared" si="6"/>
        <v>0.97339246119733913</v>
      </c>
      <c r="U18" s="93">
        <v>1</v>
      </c>
      <c r="V18" s="93">
        <f t="shared" si="7"/>
        <v>1</v>
      </c>
      <c r="W18" s="93">
        <v>1</v>
      </c>
    </row>
    <row r="19" spans="1:23">
      <c r="A19">
        <v>17</v>
      </c>
      <c r="B19" t="s">
        <v>1517</v>
      </c>
      <c r="C19" t="s">
        <v>1362</v>
      </c>
      <c r="D19">
        <v>1989</v>
      </c>
      <c r="E19" t="s">
        <v>4570</v>
      </c>
      <c r="F19">
        <v>39</v>
      </c>
      <c r="G19" s="71">
        <v>0.33333333333333331</v>
      </c>
      <c r="H19" s="71">
        <v>0.67499999999999993</v>
      </c>
      <c r="I19">
        <v>29</v>
      </c>
      <c r="J19" s="71">
        <v>0.34166666666666662</v>
      </c>
      <c r="L19" s="92">
        <f>VLOOKUP(M19,id!$A:$C,3,0)</f>
        <v>1</v>
      </c>
      <c r="M19" s="92" t="str">
        <f t="shared" si="0"/>
        <v>WesołowskiStefan1989</v>
      </c>
      <c r="N19" s="93" t="str">
        <f t="shared" si="1"/>
        <v>Wesołowski</v>
      </c>
      <c r="O19" s="93" t="str">
        <f t="shared" si="2"/>
        <v>Stefan</v>
      </c>
      <c r="P19" s="93" t="str">
        <f t="shared" si="4"/>
        <v>Cobra Rajd Team</v>
      </c>
      <c r="Q19" s="93">
        <f t="shared" si="3"/>
        <v>1989</v>
      </c>
      <c r="R19" s="93">
        <f t="shared" si="5"/>
        <v>73.577235772357724</v>
      </c>
      <c r="S19" s="94"/>
      <c r="T19" s="93">
        <f t="shared" si="6"/>
        <v>0.91666666666666674</v>
      </c>
      <c r="U19" s="93">
        <v>1</v>
      </c>
      <c r="V19" s="93">
        <f t="shared" si="7"/>
        <v>1</v>
      </c>
      <c r="W19" s="93">
        <v>1</v>
      </c>
    </row>
    <row r="20" spans="1:23">
      <c r="A20">
        <v>18</v>
      </c>
      <c r="B20" t="s">
        <v>18</v>
      </c>
      <c r="C20" t="s">
        <v>19</v>
      </c>
      <c r="D20">
        <v>1964</v>
      </c>
      <c r="F20">
        <v>26</v>
      </c>
      <c r="G20" s="71">
        <v>0.40416666666666662</v>
      </c>
      <c r="H20" s="71">
        <v>0.75208333333333333</v>
      </c>
      <c r="I20">
        <v>29</v>
      </c>
      <c r="J20" s="71">
        <v>0.34791666666666665</v>
      </c>
      <c r="L20" s="92">
        <f>VLOOKUP(M20,id!$A:$C,3,0)</f>
        <v>24</v>
      </c>
      <c r="M20" s="92" t="str">
        <f t="shared" si="0"/>
        <v>LiszkaGrzegorz1964</v>
      </c>
      <c r="N20" s="93" t="str">
        <f t="shared" si="1"/>
        <v>Liszka</v>
      </c>
      <c r="O20" s="93" t="str">
        <f t="shared" si="2"/>
        <v>Grzegorz</v>
      </c>
      <c r="P20" s="93"/>
      <c r="Q20" s="93">
        <f t="shared" si="3"/>
        <v>1964</v>
      </c>
      <c r="R20" s="93">
        <f t="shared" si="5"/>
        <v>72.25548902195608</v>
      </c>
      <c r="S20" s="94"/>
      <c r="T20" s="93">
        <f t="shared" si="6"/>
        <v>0.98203592814371243</v>
      </c>
      <c r="U20" s="93">
        <v>1</v>
      </c>
      <c r="V20" s="93">
        <f t="shared" si="7"/>
        <v>1</v>
      </c>
      <c r="W20" s="93">
        <v>1</v>
      </c>
    </row>
    <row r="21" spans="1:23">
      <c r="A21">
        <v>19</v>
      </c>
      <c r="B21" t="s">
        <v>1237</v>
      </c>
      <c r="C21" t="s">
        <v>15</v>
      </c>
      <c r="D21">
        <v>1976</v>
      </c>
      <c r="F21">
        <v>1</v>
      </c>
      <c r="G21" s="71">
        <v>0.33333333333333331</v>
      </c>
      <c r="H21" s="71">
        <v>0.68472222222222223</v>
      </c>
      <c r="I21">
        <v>29</v>
      </c>
      <c r="J21" s="71">
        <v>0.35138888888888892</v>
      </c>
      <c r="L21" s="92">
        <f>VLOOKUP(M21,id!$A:$C,3,0)</f>
        <v>111</v>
      </c>
      <c r="M21" s="92" t="str">
        <f t="shared" si="0"/>
        <v>NiewęgłowskiPiotr1976</v>
      </c>
      <c r="N21" s="93" t="str">
        <f t="shared" si="1"/>
        <v>Niewęgłowski</v>
      </c>
      <c r="O21" s="93" t="str">
        <f t="shared" si="2"/>
        <v>Piotr</v>
      </c>
      <c r="P21" s="93"/>
      <c r="Q21" s="93">
        <f t="shared" si="3"/>
        <v>1976</v>
      </c>
      <c r="R21" s="93">
        <f t="shared" si="5"/>
        <v>71.541501976284565</v>
      </c>
      <c r="S21" s="94"/>
      <c r="T21" s="93">
        <f t="shared" si="6"/>
        <v>0.99011857707509865</v>
      </c>
      <c r="U21" s="93">
        <v>1</v>
      </c>
      <c r="V21" s="93">
        <f t="shared" si="7"/>
        <v>1</v>
      </c>
      <c r="W21" s="93">
        <v>1</v>
      </c>
    </row>
    <row r="22" spans="1:23">
      <c r="A22">
        <v>20</v>
      </c>
      <c r="B22" t="s">
        <v>90</v>
      </c>
      <c r="C22" t="s">
        <v>33</v>
      </c>
      <c r="D22">
        <v>1978</v>
      </c>
      <c r="E22" t="s">
        <v>4853</v>
      </c>
      <c r="F22">
        <v>5</v>
      </c>
      <c r="G22" s="71">
        <v>0.41666666666666669</v>
      </c>
      <c r="H22" s="71">
        <v>0.76944444444444438</v>
      </c>
      <c r="I22">
        <v>29</v>
      </c>
      <c r="J22" s="71">
        <v>0.3527777777777778</v>
      </c>
      <c r="L22" s="92">
        <f>VLOOKUP(M22,id!$A:$C,3,0)</f>
        <v>15</v>
      </c>
      <c r="M22" s="92" t="str">
        <f t="shared" si="0"/>
        <v>SadowskiMarek1978</v>
      </c>
      <c r="N22" s="93" t="str">
        <f t="shared" si="1"/>
        <v>Sadowski</v>
      </c>
      <c r="O22" s="93" t="str">
        <f t="shared" si="2"/>
        <v>Marek</v>
      </c>
      <c r="P22" s="93" t="str">
        <f t="shared" si="4"/>
        <v>Uczeń Kaszubskiego Szamana</v>
      </c>
      <c r="Q22" s="93">
        <f t="shared" si="3"/>
        <v>1978</v>
      </c>
      <c r="R22" s="93">
        <f t="shared" si="5"/>
        <v>71.259842519685023</v>
      </c>
      <c r="S22" s="94"/>
      <c r="T22" s="93">
        <f t="shared" si="6"/>
        <v>0.99606299212598426</v>
      </c>
      <c r="U22" s="93">
        <v>1</v>
      </c>
      <c r="V22" s="93">
        <f t="shared" si="7"/>
        <v>1</v>
      </c>
      <c r="W22" s="93">
        <v>1</v>
      </c>
    </row>
    <row r="23" spans="1:23">
      <c r="A23">
        <v>20</v>
      </c>
      <c r="B23" t="s">
        <v>155</v>
      </c>
      <c r="C23" t="s">
        <v>44</v>
      </c>
      <c r="D23">
        <v>1977</v>
      </c>
      <c r="E23" t="s">
        <v>4881</v>
      </c>
      <c r="F23">
        <v>14</v>
      </c>
      <c r="G23" s="71">
        <v>0.41666666666666669</v>
      </c>
      <c r="H23" s="71">
        <v>0.76944444444444438</v>
      </c>
      <c r="I23">
        <v>29</v>
      </c>
      <c r="J23" s="71">
        <v>0.3527777777777778</v>
      </c>
      <c r="L23" s="92">
        <f>VLOOKUP(M23,id!$A:$C,3,0)</f>
        <v>45</v>
      </c>
      <c r="M23" s="92" t="str">
        <f t="shared" si="0"/>
        <v>SzotTomasz1977</v>
      </c>
      <c r="N23" s="93" t="str">
        <f t="shared" si="1"/>
        <v>Szot</v>
      </c>
      <c r="O23" s="93" t="str">
        <f t="shared" si="2"/>
        <v>Tomasz</v>
      </c>
      <c r="P23" s="93" t="str">
        <f t="shared" si="4"/>
        <v>Harpagan/GR3miasto</v>
      </c>
      <c r="Q23" s="93">
        <f t="shared" si="3"/>
        <v>1977</v>
      </c>
      <c r="R23" s="93">
        <f t="shared" si="5"/>
        <v>71.259842519685023</v>
      </c>
      <c r="S23" s="94"/>
      <c r="T23" s="93">
        <f t="shared" si="6"/>
        <v>1</v>
      </c>
      <c r="U23" s="93">
        <v>1</v>
      </c>
      <c r="V23" s="93">
        <f t="shared" si="7"/>
        <v>1</v>
      </c>
      <c r="W23" s="93">
        <v>1</v>
      </c>
    </row>
    <row r="24" spans="1:23">
      <c r="A24">
        <v>22</v>
      </c>
      <c r="B24" t="s">
        <v>5450</v>
      </c>
      <c r="C24" t="s">
        <v>358</v>
      </c>
      <c r="D24">
        <v>1974</v>
      </c>
      <c r="E24" t="s">
        <v>5574</v>
      </c>
      <c r="F24">
        <v>3</v>
      </c>
      <c r="G24" s="71">
        <v>0.33333333333333331</v>
      </c>
      <c r="H24" s="71">
        <v>0.70347222222222217</v>
      </c>
      <c r="I24">
        <v>29</v>
      </c>
      <c r="J24" s="71">
        <v>0.37013888888888885</v>
      </c>
      <c r="L24" s="92">
        <f>VLOOKUP(M24,id!$A:$C,3,0)</f>
        <v>522</v>
      </c>
      <c r="M24" s="92" t="str">
        <f t="shared" ref="M24:M27" si="8">N24&amp;O24&amp;Q24</f>
        <v>MiklerArkadiusz1974</v>
      </c>
      <c r="N24" s="93" t="str">
        <f t="shared" si="1"/>
        <v>Mikler</v>
      </c>
      <c r="O24" s="93" t="str">
        <f t="shared" si="2"/>
        <v>Arkadiusz</v>
      </c>
      <c r="P24" s="93" t="str">
        <f t="shared" si="4"/>
        <v>GUTO Adventure Team</v>
      </c>
      <c r="Q24" s="93">
        <f t="shared" si="3"/>
        <v>1974</v>
      </c>
      <c r="R24" s="93">
        <f t="shared" ref="R24:R33" si="9">R23*IF(V24&lt;1,V24,IF(W24&lt;1,W24,IF(U24&lt;1,U24,IF(T24&lt;1,T24,1))))</f>
        <v>67.917448405253282</v>
      </c>
      <c r="S24" s="94"/>
      <c r="T24" s="93">
        <f t="shared" ref="T24" si="10">J23/J24</f>
        <v>0.953095684803002</v>
      </c>
      <c r="U24" s="93">
        <v>1</v>
      </c>
      <c r="V24" s="93">
        <f t="shared" ref="V24" si="11">I24/I23</f>
        <v>1</v>
      </c>
      <c r="W24" s="93">
        <v>1</v>
      </c>
    </row>
    <row r="25" spans="1:23">
      <c r="A25">
        <v>22</v>
      </c>
      <c r="B25" t="s">
        <v>852</v>
      </c>
      <c r="C25" t="s">
        <v>66</v>
      </c>
      <c r="D25">
        <v>1980</v>
      </c>
      <c r="E25" t="s">
        <v>5575</v>
      </c>
      <c r="F25">
        <v>2</v>
      </c>
      <c r="G25" s="71">
        <v>0.33333333333333331</v>
      </c>
      <c r="H25" s="71">
        <v>0.70347222222222217</v>
      </c>
      <c r="I25">
        <v>29</v>
      </c>
      <c r="J25" s="71">
        <v>0.37013888888888885</v>
      </c>
      <c r="L25" s="92">
        <f>VLOOKUP(M25,id!$A:$C,3,0)</f>
        <v>529</v>
      </c>
      <c r="M25" s="92" t="str">
        <f t="shared" si="8"/>
        <v>SzmytMaciej1980</v>
      </c>
      <c r="N25" s="93" t="str">
        <f t="shared" si="1"/>
        <v>Szmyt</v>
      </c>
      <c r="O25" s="93" t="str">
        <f t="shared" si="2"/>
        <v>Maciej</v>
      </c>
      <c r="P25" s="93" t="str">
        <f t="shared" si="4"/>
        <v>Guto Adventure Team</v>
      </c>
      <c r="Q25" s="93">
        <f t="shared" si="3"/>
        <v>1980</v>
      </c>
      <c r="R25" s="93">
        <f t="shared" si="9"/>
        <v>67.917448405253282</v>
      </c>
      <c r="S25" s="94"/>
      <c r="T25" s="93">
        <f t="shared" ref="T25:T29" si="12">J24/J25</f>
        <v>1</v>
      </c>
      <c r="U25" s="93">
        <v>1</v>
      </c>
      <c r="V25" s="93">
        <f t="shared" ref="V25:V29" si="13">I25/I24</f>
        <v>1</v>
      </c>
      <c r="W25" s="93">
        <v>1</v>
      </c>
    </row>
    <row r="26" spans="1:23">
      <c r="A26">
        <v>24</v>
      </c>
      <c r="B26" t="s">
        <v>63</v>
      </c>
      <c r="C26" t="s">
        <v>15</v>
      </c>
      <c r="D26">
        <v>1963</v>
      </c>
      <c r="E26" t="s">
        <v>1231</v>
      </c>
      <c r="F26">
        <v>9</v>
      </c>
      <c r="G26" s="71">
        <v>0.39583333333333331</v>
      </c>
      <c r="H26" s="71">
        <v>0.76944444444444438</v>
      </c>
      <c r="I26">
        <v>29</v>
      </c>
      <c r="J26" s="71">
        <v>0.37361111111111112</v>
      </c>
      <c r="L26" s="92">
        <f>VLOOKUP(M26,id!$A:$C,3,0)</f>
        <v>317</v>
      </c>
      <c r="M26" s="92" t="str">
        <f t="shared" si="8"/>
        <v>SzajdukPiotr1963</v>
      </c>
      <c r="N26" s="93" t="str">
        <f t="shared" si="1"/>
        <v>Szajduk</v>
      </c>
      <c r="O26" s="93" t="str">
        <f t="shared" si="2"/>
        <v>Piotr</v>
      </c>
      <c r="P26" s="93" t="str">
        <f t="shared" si="4"/>
        <v>Wrzaskun</v>
      </c>
      <c r="Q26" s="93">
        <f t="shared" si="3"/>
        <v>1963</v>
      </c>
      <c r="R26" s="93">
        <f t="shared" si="9"/>
        <v>67.286245353159842</v>
      </c>
      <c r="S26" s="94"/>
      <c r="T26" s="93">
        <f t="shared" si="12"/>
        <v>0.99070631970260215</v>
      </c>
      <c r="U26" s="93">
        <v>1</v>
      </c>
      <c r="V26" s="93">
        <f t="shared" si="13"/>
        <v>1</v>
      </c>
      <c r="W26" s="93">
        <v>1</v>
      </c>
    </row>
    <row r="27" spans="1:23">
      <c r="A27">
        <v>25</v>
      </c>
      <c r="B27" t="s">
        <v>4031</v>
      </c>
      <c r="C27" t="s">
        <v>393</v>
      </c>
      <c r="D27">
        <v>1983</v>
      </c>
      <c r="E27" t="s">
        <v>302</v>
      </c>
      <c r="F27">
        <v>30</v>
      </c>
      <c r="G27" s="71">
        <v>0.3888888888888889</v>
      </c>
      <c r="H27" s="71">
        <v>0.76944444444444438</v>
      </c>
      <c r="I27">
        <v>29</v>
      </c>
      <c r="J27" s="71">
        <v>0.38055555555555554</v>
      </c>
      <c r="L27" s="92">
        <f>VLOOKUP(M27,id!$A:$C,3,0)</f>
        <v>325</v>
      </c>
      <c r="M27" s="92" t="str">
        <f t="shared" si="8"/>
        <v>WojtczakSzymon1983</v>
      </c>
      <c r="N27" s="93" t="str">
        <f t="shared" si="1"/>
        <v>Wojtczak</v>
      </c>
      <c r="O27" s="93" t="str">
        <f t="shared" si="2"/>
        <v>Szymon</v>
      </c>
      <c r="P27" s="93" t="str">
        <f t="shared" si="4"/>
        <v>Szczecin</v>
      </c>
      <c r="Q27" s="93">
        <f t="shared" si="3"/>
        <v>1983</v>
      </c>
      <c r="R27" s="93">
        <f t="shared" si="9"/>
        <v>66.058394160583944</v>
      </c>
      <c r="S27" s="94"/>
      <c r="T27" s="93">
        <f t="shared" si="12"/>
        <v>0.98175182481751833</v>
      </c>
      <c r="U27" s="93">
        <v>1</v>
      </c>
      <c r="V27" s="93">
        <f t="shared" si="13"/>
        <v>1</v>
      </c>
      <c r="W27" s="93">
        <v>1</v>
      </c>
    </row>
    <row r="28" spans="1:23">
      <c r="A28">
        <v>26</v>
      </c>
      <c r="B28" t="s">
        <v>1267</v>
      </c>
      <c r="C28" t="s">
        <v>783</v>
      </c>
      <c r="D28">
        <v>1975</v>
      </c>
      <c r="E28" t="s">
        <v>819</v>
      </c>
      <c r="F28">
        <v>41</v>
      </c>
      <c r="G28" s="71">
        <v>0.33333333333333331</v>
      </c>
      <c r="H28" s="71">
        <v>0.72916666666666663</v>
      </c>
      <c r="I28">
        <v>29</v>
      </c>
      <c r="J28" s="71">
        <v>0.39583333333333331</v>
      </c>
      <c r="L28" s="92">
        <f>VLOOKUP(M28,id!$A:$C,3,0)</f>
        <v>28</v>
      </c>
      <c r="M28" s="92" t="str">
        <f t="shared" ref="M28:M33" si="14">N28&amp;O28&amp;Q28</f>
        <v>BeszterdaSebastian1975</v>
      </c>
      <c r="N28" s="93" t="str">
        <f t="shared" si="1"/>
        <v>Beszterda</v>
      </c>
      <c r="O28" s="93" t="str">
        <f t="shared" ref="O28:O33" si="15">C28</f>
        <v>Sebastian</v>
      </c>
      <c r="P28" s="93" t="str">
        <f t="shared" si="4"/>
        <v>Nietoperze Koszalin</v>
      </c>
      <c r="Q28" s="93">
        <f t="shared" si="3"/>
        <v>1975</v>
      </c>
      <c r="R28" s="93">
        <f t="shared" si="9"/>
        <v>63.508771929824562</v>
      </c>
      <c r="S28" s="94"/>
      <c r="T28" s="93">
        <f t="shared" si="12"/>
        <v>0.96140350877192982</v>
      </c>
      <c r="U28" s="93">
        <v>1</v>
      </c>
      <c r="V28" s="93">
        <f t="shared" si="13"/>
        <v>1</v>
      </c>
      <c r="W28" s="93">
        <v>1</v>
      </c>
    </row>
    <row r="29" spans="1:23">
      <c r="A29">
        <v>28</v>
      </c>
      <c r="B29" t="s">
        <v>4829</v>
      </c>
      <c r="C29" t="s">
        <v>4825</v>
      </c>
      <c r="D29">
        <v>1977</v>
      </c>
      <c r="E29" t="s">
        <v>5576</v>
      </c>
      <c r="F29">
        <v>8</v>
      </c>
      <c r="G29" s="71">
        <v>0.33333333333333331</v>
      </c>
      <c r="H29" s="71">
        <v>0.75486111111111109</v>
      </c>
      <c r="I29">
        <v>29</v>
      </c>
      <c r="J29" s="71">
        <v>0.42152777777777778</v>
      </c>
      <c r="L29" s="92">
        <f>VLOOKUP(M29,id!$A:$C,3,0)</f>
        <v>530</v>
      </c>
      <c r="M29" s="92" t="str">
        <f t="shared" si="14"/>
        <v>CzaickiSeba1977</v>
      </c>
      <c r="N29" s="93" t="str">
        <f t="shared" si="1"/>
        <v>Czaicki</v>
      </c>
      <c r="O29" s="93" t="str">
        <f t="shared" si="15"/>
        <v>Seba</v>
      </c>
      <c r="P29" s="93" t="str">
        <f t="shared" si="4"/>
        <v>SNOB / BRUBECK Team</v>
      </c>
      <c r="Q29" s="93">
        <f t="shared" si="3"/>
        <v>1977</v>
      </c>
      <c r="R29" s="93">
        <f t="shared" si="9"/>
        <v>59.637561779242169</v>
      </c>
      <c r="S29" s="94"/>
      <c r="T29" s="93">
        <f t="shared" si="12"/>
        <v>0.93904448105436567</v>
      </c>
      <c r="U29" s="93">
        <v>1</v>
      </c>
      <c r="V29" s="93">
        <f t="shared" si="13"/>
        <v>1</v>
      </c>
      <c r="W29" s="93">
        <v>1</v>
      </c>
    </row>
    <row r="30" spans="1:23">
      <c r="A30">
        <v>28</v>
      </c>
      <c r="B30" t="s">
        <v>173</v>
      </c>
      <c r="C30" t="s">
        <v>21</v>
      </c>
      <c r="D30">
        <v>1975</v>
      </c>
      <c r="E30" t="s">
        <v>5577</v>
      </c>
      <c r="F30">
        <v>37</v>
      </c>
      <c r="G30" s="71">
        <v>0.33333333333333331</v>
      </c>
      <c r="H30" s="71">
        <v>0.75486111111111109</v>
      </c>
      <c r="I30">
        <v>29</v>
      </c>
      <c r="J30" s="71">
        <v>0.42152777777777778</v>
      </c>
      <c r="L30" s="92">
        <f>VLOOKUP(M30,id!$A:$C,3,0)</f>
        <v>531</v>
      </c>
      <c r="M30" s="92" t="str">
        <f t="shared" si="14"/>
        <v>HajdukJacek1975</v>
      </c>
      <c r="N30" s="93" t="str">
        <f t="shared" si="1"/>
        <v>Hajduk</v>
      </c>
      <c r="O30" s="93" t="str">
        <f t="shared" si="15"/>
        <v>Jacek</v>
      </c>
      <c r="P30" s="93" t="str">
        <f t="shared" si="4"/>
        <v>SNOB / Brubeck Team</v>
      </c>
      <c r="Q30" s="93">
        <f t="shared" si="3"/>
        <v>1975</v>
      </c>
      <c r="R30" s="93">
        <f t="shared" si="9"/>
        <v>59.637561779242169</v>
      </c>
      <c r="S30" s="94"/>
      <c r="T30" s="93">
        <f t="shared" ref="T30:T33" si="16">J29/J30</f>
        <v>1</v>
      </c>
      <c r="U30" s="93">
        <v>1</v>
      </c>
      <c r="V30" s="93">
        <f t="shared" ref="V30:V33" si="17">I30/I29</f>
        <v>1</v>
      </c>
      <c r="W30" s="93">
        <v>1</v>
      </c>
    </row>
    <row r="31" spans="1:23">
      <c r="A31">
        <v>30</v>
      </c>
      <c r="B31" t="s">
        <v>4639</v>
      </c>
      <c r="C31" t="s">
        <v>574</v>
      </c>
      <c r="D31">
        <v>1966</v>
      </c>
      <c r="F31">
        <v>32</v>
      </c>
      <c r="G31" s="71">
        <v>0.33333333333333331</v>
      </c>
      <c r="H31" s="71">
        <v>0.76944444444444438</v>
      </c>
      <c r="I31">
        <v>29</v>
      </c>
      <c r="J31" s="71">
        <v>0.43611111111111112</v>
      </c>
      <c r="L31" s="92">
        <f>VLOOKUP(M31,id!$A:$C,3,0)</f>
        <v>532</v>
      </c>
      <c r="M31" s="92" t="str">
        <f t="shared" si="14"/>
        <v>BielewiczRadek1966</v>
      </c>
      <c r="N31" s="93" t="str">
        <f t="shared" si="1"/>
        <v>Bielewicz</v>
      </c>
      <c r="O31" s="93" t="str">
        <f t="shared" si="15"/>
        <v>Radek</v>
      </c>
      <c r="P31" s="93"/>
      <c r="Q31" s="93">
        <f t="shared" si="3"/>
        <v>1966</v>
      </c>
      <c r="R31" s="93">
        <f t="shared" si="9"/>
        <v>57.643312101910823</v>
      </c>
      <c r="S31" s="94"/>
      <c r="T31" s="93">
        <f t="shared" si="16"/>
        <v>0.96656050955414008</v>
      </c>
      <c r="U31" s="93">
        <v>1</v>
      </c>
      <c r="V31" s="93">
        <f t="shared" si="17"/>
        <v>1</v>
      </c>
      <c r="W31" s="93">
        <v>1</v>
      </c>
    </row>
    <row r="32" spans="1:23">
      <c r="A32">
        <v>30</v>
      </c>
      <c r="B32" t="s">
        <v>4639</v>
      </c>
      <c r="C32" t="s">
        <v>137</v>
      </c>
      <c r="D32">
        <v>1995</v>
      </c>
      <c r="E32" t="s">
        <v>5260</v>
      </c>
      <c r="F32">
        <v>35</v>
      </c>
      <c r="G32" s="71">
        <v>0.33333333333333331</v>
      </c>
      <c r="H32" s="71">
        <v>0.76944444444444438</v>
      </c>
      <c r="I32">
        <v>29</v>
      </c>
      <c r="J32" s="71">
        <v>0.43611111111111112</v>
      </c>
      <c r="L32" s="92">
        <f>VLOOKUP(M32,id!$A:$C,3,0)</f>
        <v>334</v>
      </c>
      <c r="M32" s="92" t="str">
        <f t="shared" si="14"/>
        <v>BielewiczJakub1995</v>
      </c>
      <c r="N32" s="93" t="str">
        <f t="shared" si="1"/>
        <v>Bielewicz</v>
      </c>
      <c r="O32" s="93" t="str">
        <f t="shared" si="15"/>
        <v>Jakub</v>
      </c>
      <c r="P32" s="93" t="str">
        <f t="shared" si="4"/>
        <v>Szczep Harcerski Nomada</v>
      </c>
      <c r="Q32" s="93">
        <f t="shared" si="3"/>
        <v>1995</v>
      </c>
      <c r="R32" s="93">
        <f t="shared" si="9"/>
        <v>57.643312101910823</v>
      </c>
      <c r="S32" s="94"/>
      <c r="T32" s="93">
        <f t="shared" si="16"/>
        <v>1</v>
      </c>
      <c r="U32" s="93">
        <v>1</v>
      </c>
      <c r="V32" s="93">
        <f t="shared" si="17"/>
        <v>1</v>
      </c>
      <c r="W32" s="93">
        <v>1</v>
      </c>
    </row>
    <row r="33" spans="1:23">
      <c r="A33">
        <v>32</v>
      </c>
      <c r="B33" t="s">
        <v>4167</v>
      </c>
      <c r="C33" t="s">
        <v>86</v>
      </c>
      <c r="D33">
        <v>1977</v>
      </c>
      <c r="E33" t="s">
        <v>4164</v>
      </c>
      <c r="F33">
        <v>16</v>
      </c>
      <c r="G33" s="71">
        <v>0.33333333333333331</v>
      </c>
      <c r="H33" s="71">
        <v>0.79999999999999993</v>
      </c>
      <c r="I33">
        <v>29</v>
      </c>
      <c r="J33" s="71">
        <v>0.46666666666666662</v>
      </c>
      <c r="L33" s="92">
        <f>VLOOKUP(M33,id!$A:$C,3,0)</f>
        <v>136</v>
      </c>
      <c r="M33" s="92" t="str">
        <f t="shared" si="14"/>
        <v>KuczaJarosław1977</v>
      </c>
      <c r="N33" s="93" t="str">
        <f t="shared" si="1"/>
        <v>Kucza</v>
      </c>
      <c r="O33" s="93" t="str">
        <f t="shared" si="15"/>
        <v>Jarosław</v>
      </c>
      <c r="P33" s="93" t="str">
        <f t="shared" si="4"/>
        <v>Pędzące Ślimaki</v>
      </c>
      <c r="Q33" s="93">
        <f t="shared" si="3"/>
        <v>1977</v>
      </c>
      <c r="R33" s="93">
        <f t="shared" si="9"/>
        <v>53.86904761904762</v>
      </c>
      <c r="S33" s="94"/>
      <c r="T33" s="93">
        <f t="shared" si="16"/>
        <v>0.93452380952380965</v>
      </c>
      <c r="U33" s="93">
        <v>1</v>
      </c>
      <c r="V33" s="93">
        <f t="shared" si="17"/>
        <v>1</v>
      </c>
      <c r="W33" s="93">
        <v>1</v>
      </c>
    </row>
    <row r="34" spans="1:23">
      <c r="A34">
        <v>34</v>
      </c>
      <c r="B34" t="s">
        <v>799</v>
      </c>
      <c r="C34" t="s">
        <v>26</v>
      </c>
      <c r="D34">
        <v>1986</v>
      </c>
      <c r="E34" t="s">
        <v>1311</v>
      </c>
      <c r="F34">
        <v>40</v>
      </c>
      <c r="G34" s="71">
        <v>0.35694444444444445</v>
      </c>
      <c r="H34" s="71">
        <v>0.82430555555555562</v>
      </c>
      <c r="I34">
        <v>29</v>
      </c>
      <c r="J34" s="71">
        <v>0.46736111111111112</v>
      </c>
      <c r="L34" s="92">
        <f>VLOOKUP(M34,id!$A:$C,3,0)</f>
        <v>30</v>
      </c>
      <c r="M34" s="92" t="str">
        <f t="shared" ref="M34:M41" si="18">N34&amp;O34&amp;Q34</f>
        <v>JacakAndrzej1986</v>
      </c>
      <c r="N34" s="93" t="str">
        <f t="shared" ref="N34:N41" si="19">B34</f>
        <v>Jacak</v>
      </c>
      <c r="O34" s="93" t="str">
        <f t="shared" ref="O34:O41" si="20">C34</f>
        <v>Andrzej</v>
      </c>
      <c r="P34" s="93" t="str">
        <f t="shared" si="4"/>
        <v>IT Orient</v>
      </c>
      <c r="Q34" s="93">
        <f t="shared" ref="Q34:Q41" si="21">D34</f>
        <v>1986</v>
      </c>
      <c r="R34" s="93">
        <f t="shared" ref="R34:R41" si="22">R33*IF(V34&lt;1,V34,IF(W34&lt;1,W34,IF(U34&lt;1,U34,IF(T34&lt;1,T34,1))))</f>
        <v>53.789004457652297</v>
      </c>
      <c r="S34" s="94"/>
      <c r="T34" s="93">
        <f t="shared" ref="T34:T41" si="23">J33/J34</f>
        <v>0.99851411589895978</v>
      </c>
      <c r="U34" s="93">
        <v>1</v>
      </c>
      <c r="V34" s="93">
        <f t="shared" ref="V34:V41" si="24">I34/I33</f>
        <v>1</v>
      </c>
      <c r="W34" s="93">
        <v>1</v>
      </c>
    </row>
    <row r="35" spans="1:23">
      <c r="A35">
        <v>35</v>
      </c>
      <c r="B35" t="s">
        <v>4090</v>
      </c>
      <c r="C35" t="s">
        <v>24</v>
      </c>
      <c r="D35">
        <v>1982</v>
      </c>
      <c r="F35">
        <v>18</v>
      </c>
      <c r="G35" s="71">
        <v>0.3611111111111111</v>
      </c>
      <c r="H35" s="71">
        <v>0.82986111111111116</v>
      </c>
      <c r="I35">
        <v>29</v>
      </c>
      <c r="J35" s="71">
        <v>0.46875</v>
      </c>
      <c r="L35" s="92">
        <f>VLOOKUP(M35,id!$A:$C,3,0)</f>
        <v>533</v>
      </c>
      <c r="M35" s="92" t="str">
        <f t="shared" si="18"/>
        <v>KijakPrzemysław1982</v>
      </c>
      <c r="N35" s="93" t="str">
        <f t="shared" si="19"/>
        <v>Kijak</v>
      </c>
      <c r="O35" s="93" t="str">
        <f t="shared" si="20"/>
        <v>Przemysław</v>
      </c>
      <c r="P35" s="93"/>
      <c r="Q35" s="93">
        <f t="shared" si="21"/>
        <v>1982</v>
      </c>
      <c r="R35" s="93">
        <f t="shared" si="22"/>
        <v>53.629629629629626</v>
      </c>
      <c r="S35" s="94"/>
      <c r="T35" s="93">
        <f t="shared" si="23"/>
        <v>0.99703703703703705</v>
      </c>
      <c r="U35" s="93">
        <v>1</v>
      </c>
      <c r="V35" s="93">
        <f t="shared" si="24"/>
        <v>1</v>
      </c>
      <c r="W35" s="93">
        <v>1</v>
      </c>
    </row>
    <row r="36" spans="1:23">
      <c r="A36">
        <v>35</v>
      </c>
      <c r="B36" t="s">
        <v>4089</v>
      </c>
      <c r="C36" t="s">
        <v>44</v>
      </c>
      <c r="D36">
        <v>1983</v>
      </c>
      <c r="F36">
        <v>19</v>
      </c>
      <c r="G36" s="71">
        <v>0.3611111111111111</v>
      </c>
      <c r="H36" s="71">
        <v>0.82986111111111116</v>
      </c>
      <c r="I36">
        <v>29</v>
      </c>
      <c r="J36" s="71">
        <v>0.46875</v>
      </c>
      <c r="L36" s="92">
        <f>VLOOKUP(M36,id!$A:$C,3,0)</f>
        <v>534</v>
      </c>
      <c r="M36" s="92" t="str">
        <f t="shared" si="18"/>
        <v>SkrzypińskiTomasz1983</v>
      </c>
      <c r="N36" s="93" t="str">
        <f t="shared" si="19"/>
        <v>Skrzypiński</v>
      </c>
      <c r="O36" s="93" t="str">
        <f t="shared" si="20"/>
        <v>Tomasz</v>
      </c>
      <c r="P36" s="93"/>
      <c r="Q36" s="93">
        <f t="shared" si="21"/>
        <v>1983</v>
      </c>
      <c r="R36" s="93">
        <f t="shared" si="22"/>
        <v>53.629629629629626</v>
      </c>
      <c r="S36" s="94"/>
      <c r="T36" s="93">
        <f t="shared" si="23"/>
        <v>1</v>
      </c>
      <c r="U36" s="93">
        <v>1</v>
      </c>
      <c r="V36" s="93">
        <f t="shared" si="24"/>
        <v>1</v>
      </c>
      <c r="W36" s="93">
        <v>1</v>
      </c>
    </row>
    <row r="37" spans="1:23">
      <c r="A37">
        <v>37</v>
      </c>
      <c r="B37" t="s">
        <v>4259</v>
      </c>
      <c r="C37" t="s">
        <v>22</v>
      </c>
      <c r="D37">
        <v>1978</v>
      </c>
      <c r="E37" t="s">
        <v>5578</v>
      </c>
      <c r="F37">
        <v>7</v>
      </c>
      <c r="G37" s="71">
        <v>0.33333333333333331</v>
      </c>
      <c r="H37" s="71">
        <v>0.76458333333333339</v>
      </c>
      <c r="I37">
        <v>25</v>
      </c>
      <c r="J37" s="71">
        <v>0.43124999999999997</v>
      </c>
      <c r="L37" s="92">
        <f>VLOOKUP(M37,id!$A:$C,3,0)</f>
        <v>230</v>
      </c>
      <c r="M37" s="92" t="str">
        <f t="shared" si="18"/>
        <v>KletkiewiczKrzysztof1978</v>
      </c>
      <c r="N37" s="93" t="str">
        <f t="shared" si="19"/>
        <v>Kletkiewicz</v>
      </c>
      <c r="O37" s="93" t="str">
        <f t="shared" si="20"/>
        <v>Krzysztof</v>
      </c>
      <c r="P37" s="93" t="str">
        <f t="shared" si="4"/>
        <v>Kletek</v>
      </c>
      <c r="Q37" s="93">
        <f t="shared" si="21"/>
        <v>1978</v>
      </c>
      <c r="R37" s="93">
        <f t="shared" si="22"/>
        <v>46.232439335887605</v>
      </c>
      <c r="S37" s="94"/>
      <c r="T37" s="93">
        <f t="shared" si="23"/>
        <v>1.0869565217391306</v>
      </c>
      <c r="U37" s="93">
        <v>1</v>
      </c>
      <c r="V37" s="93">
        <f t="shared" si="24"/>
        <v>0.86206896551724133</v>
      </c>
      <c r="W37" s="93">
        <v>1</v>
      </c>
    </row>
    <row r="38" spans="1:23">
      <c r="A38">
        <v>38</v>
      </c>
      <c r="B38" t="s">
        <v>5579</v>
      </c>
      <c r="C38" t="s">
        <v>45</v>
      </c>
      <c r="E38" t="s">
        <v>5580</v>
      </c>
      <c r="F38">
        <v>4</v>
      </c>
      <c r="G38" s="71">
        <v>0.33333333333333331</v>
      </c>
      <c r="H38" s="71">
        <v>0.54583333333333328</v>
      </c>
      <c r="I38">
        <v>17</v>
      </c>
      <c r="J38" s="71">
        <v>0.21249999999999999</v>
      </c>
      <c r="L38" s="92">
        <f>VLOOKUP(M38,id!$A:$C,3,0)</f>
        <v>535</v>
      </c>
      <c r="M38" s="92" t="str">
        <f t="shared" si="18"/>
        <v>NajderekRobert0</v>
      </c>
      <c r="N38" s="93" t="str">
        <f t="shared" si="19"/>
        <v>Najderek</v>
      </c>
      <c r="O38" s="93" t="str">
        <f t="shared" si="20"/>
        <v>Robert</v>
      </c>
      <c r="P38" s="93" t="str">
        <f t="shared" si="4"/>
        <v>Guto adventure team</v>
      </c>
      <c r="Q38" s="93">
        <f t="shared" si="21"/>
        <v>0</v>
      </c>
      <c r="R38" s="93">
        <f t="shared" si="22"/>
        <v>31.438058748403574</v>
      </c>
      <c r="S38" s="94"/>
      <c r="T38" s="93">
        <f t="shared" si="23"/>
        <v>2.0294117647058822</v>
      </c>
      <c r="U38" s="93">
        <v>1</v>
      </c>
      <c r="V38" s="93">
        <f t="shared" si="24"/>
        <v>0.68</v>
      </c>
      <c r="W38" s="93">
        <v>1</v>
      </c>
    </row>
    <row r="39" spans="1:23">
      <c r="A39">
        <v>39</v>
      </c>
      <c r="B39" t="s">
        <v>93</v>
      </c>
      <c r="C39" t="s">
        <v>59</v>
      </c>
      <c r="D39">
        <v>1986</v>
      </c>
      <c r="E39" t="s">
        <v>1564</v>
      </c>
      <c r="F39">
        <v>27</v>
      </c>
      <c r="G39" s="71">
        <v>0.33333333333333331</v>
      </c>
      <c r="H39" s="71">
        <v>0.51597222222222217</v>
      </c>
      <c r="I39">
        <v>16</v>
      </c>
      <c r="J39" s="71">
        <v>0.18263888888888891</v>
      </c>
      <c r="L39" s="92">
        <f>VLOOKUP(M39,id!$A:$C,3,0)</f>
        <v>388</v>
      </c>
      <c r="M39" s="92" t="str">
        <f t="shared" si="18"/>
        <v>GrabowskiŁukasz1986</v>
      </c>
      <c r="N39" s="93" t="str">
        <f t="shared" si="19"/>
        <v>Grabowski</v>
      </c>
      <c r="O39" s="93" t="str">
        <f t="shared" si="20"/>
        <v>Łukasz</v>
      </c>
      <c r="P39" s="93" t="str">
        <f t="shared" si="4"/>
        <v>AR Poznań</v>
      </c>
      <c r="Q39" s="93">
        <f t="shared" si="21"/>
        <v>1986</v>
      </c>
      <c r="R39" s="93">
        <f t="shared" si="22"/>
        <v>29.58876117496807</v>
      </c>
      <c r="S39" s="94"/>
      <c r="T39" s="93">
        <f t="shared" si="23"/>
        <v>1.1634980988593155</v>
      </c>
      <c r="U39" s="93">
        <v>1</v>
      </c>
      <c r="V39" s="93">
        <f t="shared" si="24"/>
        <v>0.94117647058823528</v>
      </c>
      <c r="W39" s="93">
        <v>1</v>
      </c>
    </row>
    <row r="40" spans="1:23">
      <c r="A40">
        <v>40</v>
      </c>
      <c r="B40" t="s">
        <v>1174</v>
      </c>
      <c r="C40" t="s">
        <v>15</v>
      </c>
      <c r="D40">
        <v>1971</v>
      </c>
      <c r="E40" t="s">
        <v>5581</v>
      </c>
      <c r="F40">
        <v>6</v>
      </c>
      <c r="G40" s="71">
        <v>0.33333333333333331</v>
      </c>
      <c r="H40" s="71">
        <v>0.53749999999999998</v>
      </c>
      <c r="I40">
        <v>16</v>
      </c>
      <c r="J40" s="71">
        <v>0.20416666666666669</v>
      </c>
      <c r="L40" s="92">
        <f>VLOOKUP(M40,id!$A:$C,3,0)</f>
        <v>502</v>
      </c>
      <c r="M40" s="92" t="str">
        <f t="shared" si="18"/>
        <v>JakubikPiotr1971</v>
      </c>
      <c r="N40" s="93" t="str">
        <f t="shared" si="19"/>
        <v>Jakubik</v>
      </c>
      <c r="O40" s="93" t="str">
        <f t="shared" si="20"/>
        <v>Piotr</v>
      </c>
      <c r="P40" s="93" t="str">
        <f t="shared" si="4"/>
        <v>JQ</v>
      </c>
      <c r="Q40" s="93">
        <f t="shared" si="21"/>
        <v>1971</v>
      </c>
      <c r="R40" s="93">
        <f t="shared" si="22"/>
        <v>26.468857785770755</v>
      </c>
      <c r="S40" s="94"/>
      <c r="T40" s="93">
        <f t="shared" si="23"/>
        <v>0.89455782312925169</v>
      </c>
      <c r="U40" s="93">
        <v>1</v>
      </c>
      <c r="V40" s="93">
        <f t="shared" si="24"/>
        <v>1</v>
      </c>
      <c r="W40" s="93">
        <v>1</v>
      </c>
    </row>
    <row r="41" spans="1:23">
      <c r="A41">
        <v>41</v>
      </c>
      <c r="B41" t="s">
        <v>830</v>
      </c>
      <c r="C41" t="s">
        <v>45</v>
      </c>
      <c r="D41">
        <v>1970</v>
      </c>
      <c r="E41" t="s">
        <v>5582</v>
      </c>
      <c r="F41">
        <v>20</v>
      </c>
      <c r="G41" s="71">
        <v>0.33333333333333331</v>
      </c>
      <c r="H41" s="71">
        <v>0.4458333333333333</v>
      </c>
      <c r="I41">
        <v>11</v>
      </c>
      <c r="J41" s="71">
        <v>0.1125</v>
      </c>
      <c r="L41" s="92">
        <f>VLOOKUP(M41,id!$A:$C,3,0)</f>
        <v>354</v>
      </c>
      <c r="M41" s="92" t="str">
        <f t="shared" si="18"/>
        <v>HalamusRobert1970</v>
      </c>
      <c r="N41" s="93" t="str">
        <f t="shared" si="19"/>
        <v>Halamus</v>
      </c>
      <c r="O41" s="93" t="str">
        <f t="shared" si="20"/>
        <v>Robert</v>
      </c>
      <c r="P41" s="93" t="str">
        <f t="shared" si="4"/>
        <v>Na skrzydłach</v>
      </c>
      <c r="Q41" s="93">
        <f t="shared" si="21"/>
        <v>1970</v>
      </c>
      <c r="R41" s="93">
        <f t="shared" si="22"/>
        <v>18.197339727717395</v>
      </c>
      <c r="S41" s="94"/>
      <c r="T41" s="93">
        <f t="shared" si="23"/>
        <v>1.8148148148148149</v>
      </c>
      <c r="U41" s="93">
        <v>1</v>
      </c>
      <c r="V41" s="93">
        <f t="shared" si="24"/>
        <v>0.6875</v>
      </c>
      <c r="W41" s="93">
        <v>1</v>
      </c>
    </row>
    <row r="42" spans="1:23">
      <c r="L42" s="92"/>
      <c r="M42" s="92"/>
      <c r="N42" s="93"/>
      <c r="O42" s="93"/>
      <c r="P42" s="93"/>
      <c r="Q42" s="93"/>
      <c r="R42" s="93"/>
      <c r="S42" s="94"/>
      <c r="T42" s="93"/>
      <c r="U42" s="93"/>
      <c r="V42" s="93"/>
      <c r="W42" s="93"/>
    </row>
    <row r="43" spans="1:23">
      <c r="L43" s="92"/>
      <c r="M43" s="92"/>
      <c r="N43" s="93"/>
      <c r="O43" s="93"/>
      <c r="P43" s="93"/>
      <c r="Q43" s="93"/>
      <c r="R43" s="93"/>
      <c r="S43" s="94"/>
      <c r="T43" s="93"/>
      <c r="U43" s="93"/>
      <c r="V43" s="93"/>
      <c r="W43" s="93"/>
    </row>
    <row r="44" spans="1:23">
      <c r="L44" s="92"/>
      <c r="M44" s="92"/>
      <c r="N44" s="93"/>
      <c r="O44" s="93"/>
      <c r="P44" s="93"/>
      <c r="Q44" s="93"/>
      <c r="R44" s="93"/>
      <c r="S44" s="94"/>
      <c r="T44" s="93"/>
      <c r="U44" s="93"/>
      <c r="V44" s="93"/>
      <c r="W44" s="93"/>
    </row>
    <row r="45" spans="1:23">
      <c r="L45" s="92"/>
      <c r="M45" s="92"/>
      <c r="N45" s="93"/>
      <c r="O45" s="93"/>
      <c r="P45" s="93"/>
      <c r="Q45" s="93"/>
      <c r="R45" s="93"/>
      <c r="S45" s="94"/>
      <c r="T45" s="93"/>
      <c r="U45" s="93"/>
      <c r="V45" s="93"/>
      <c r="W45" s="93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"/>
  <sheetViews>
    <sheetView tabSelected="1" workbookViewId="0">
      <selection activeCell="K30" sqref="K30"/>
    </sheetView>
  </sheetViews>
  <sheetFormatPr defaultColWidth="8.85546875" defaultRowHeight="15"/>
  <cols>
    <col min="1" max="1" width="4.7109375" style="95" customWidth="1"/>
    <col min="2" max="2" width="5" style="95" bestFit="1" customWidth="1"/>
    <col min="3" max="3" width="12.7109375" style="95" bestFit="1" customWidth="1"/>
    <col min="4" max="4" width="10.5703125" style="95" bestFit="1" customWidth="1"/>
    <col min="5" max="5" width="3.85546875" style="95" bestFit="1" customWidth="1"/>
    <col min="6" max="6" width="5" style="95" bestFit="1" customWidth="1"/>
    <col min="7" max="7" width="5.5703125" style="95" bestFit="1" customWidth="1"/>
    <col min="8" max="8" width="4.7109375" style="95" bestFit="1" customWidth="1"/>
    <col min="9" max="9" width="8.42578125" style="95" bestFit="1" customWidth="1"/>
    <col min="10" max="10" width="5.7109375" style="95" bestFit="1" customWidth="1"/>
    <col min="11" max="11" width="6.7109375" style="124" customWidth="1"/>
    <col min="12" max="14" width="8.85546875" style="95"/>
    <col min="15" max="15" width="12.7109375" style="95" bestFit="1" customWidth="1"/>
    <col min="16" max="16384" width="8.85546875" style="95"/>
  </cols>
  <sheetData>
    <row r="1" spans="1:24" ht="23.25">
      <c r="A1" s="127" t="s">
        <v>3387</v>
      </c>
      <c r="B1"/>
      <c r="C1"/>
      <c r="D1"/>
      <c r="E1"/>
      <c r="F1"/>
      <c r="G1"/>
      <c r="H1"/>
      <c r="I1"/>
      <c r="J1"/>
      <c r="K1"/>
    </row>
    <row r="2" spans="1:24">
      <c r="A2"/>
      <c r="B2"/>
      <c r="C2"/>
      <c r="D2"/>
      <c r="E2"/>
      <c r="F2"/>
      <c r="G2"/>
      <c r="H2"/>
      <c r="I2"/>
      <c r="J2"/>
      <c r="K2"/>
    </row>
    <row r="3" spans="1:24" ht="18">
      <c r="A3" s="128" t="s">
        <v>4043</v>
      </c>
      <c r="B3"/>
      <c r="C3"/>
      <c r="D3"/>
      <c r="E3"/>
      <c r="F3"/>
      <c r="G3"/>
      <c r="H3"/>
      <c r="I3"/>
      <c r="J3"/>
      <c r="K3"/>
    </row>
    <row r="4" spans="1:24">
      <c r="A4"/>
      <c r="B4"/>
      <c r="C4"/>
      <c r="D4"/>
      <c r="E4"/>
      <c r="F4"/>
      <c r="G4"/>
      <c r="H4"/>
      <c r="I4"/>
      <c r="J4"/>
      <c r="K4"/>
    </row>
    <row r="5" spans="1:24" ht="45">
      <c r="A5" s="152" t="s">
        <v>3386</v>
      </c>
      <c r="B5" s="153" t="s">
        <v>3487</v>
      </c>
      <c r="C5" s="129" t="s">
        <v>95</v>
      </c>
      <c r="D5" s="129" t="s">
        <v>96</v>
      </c>
      <c r="E5" s="129" t="s">
        <v>3384</v>
      </c>
      <c r="F5" s="129" t="s">
        <v>3383</v>
      </c>
      <c r="G5" s="129" t="s">
        <v>3381</v>
      </c>
      <c r="H5" s="129" t="s">
        <v>3380</v>
      </c>
      <c r="I5" s="129" t="s">
        <v>3379</v>
      </c>
      <c r="J5" s="129" t="s">
        <v>3378</v>
      </c>
      <c r="K5" s="129" t="s">
        <v>3353</v>
      </c>
      <c r="M5" s="69" t="s">
        <v>67</v>
      </c>
      <c r="N5" s="69" t="s">
        <v>68</v>
      </c>
      <c r="O5" s="69" t="s">
        <v>95</v>
      </c>
      <c r="P5" s="69" t="s">
        <v>96</v>
      </c>
      <c r="Q5" s="69" t="s">
        <v>71</v>
      </c>
      <c r="R5" s="69" t="s">
        <v>69</v>
      </c>
      <c r="S5" s="69" t="s">
        <v>40</v>
      </c>
      <c r="T5" s="69"/>
      <c r="U5" s="69" t="s">
        <v>37</v>
      </c>
      <c r="V5" s="69" t="s">
        <v>38</v>
      </c>
      <c r="W5" s="69" t="s">
        <v>31</v>
      </c>
      <c r="X5" s="69" t="s">
        <v>39</v>
      </c>
    </row>
    <row r="6" spans="1:24">
      <c r="A6" s="131">
        <v>15</v>
      </c>
      <c r="B6" t="s">
        <v>5585</v>
      </c>
      <c r="C6" t="s">
        <v>194</v>
      </c>
      <c r="D6" t="s">
        <v>195</v>
      </c>
      <c r="E6" s="132" t="s">
        <v>0</v>
      </c>
      <c r="F6" s="132">
        <v>1980</v>
      </c>
      <c r="G6" s="132">
        <v>914</v>
      </c>
      <c r="H6" s="132">
        <v>14</v>
      </c>
      <c r="I6" s="132">
        <v>14</v>
      </c>
      <c r="J6" s="133">
        <v>496</v>
      </c>
      <c r="K6" s="136">
        <v>0.34250000000000003</v>
      </c>
      <c r="M6" s="69">
        <f>VLOOKUP(N6,id!$A:$C,3,0)</f>
        <v>46</v>
      </c>
      <c r="N6" s="69" t="str">
        <f t="shared" ref="N6:N8" si="0">O6&amp;P6&amp;R6</f>
        <v>TruszkowskaKamila1980</v>
      </c>
      <c r="O6" s="69" t="str">
        <f>C6</f>
        <v>Truszkowska</v>
      </c>
      <c r="P6" s="69" t="str">
        <f>D6</f>
        <v>Kamila</v>
      </c>
      <c r="Q6" s="69"/>
      <c r="R6" s="69">
        <f>F6</f>
        <v>1980</v>
      </c>
      <c r="S6" s="69">
        <v>100</v>
      </c>
      <c r="T6" s="69"/>
      <c r="U6" s="69"/>
      <c r="V6" s="69"/>
      <c r="W6" s="69"/>
      <c r="X6" s="69"/>
    </row>
    <row r="7" spans="1:24">
      <c r="A7" s="131">
        <v>35</v>
      </c>
      <c r="B7" t="s">
        <v>5586</v>
      </c>
      <c r="C7" t="s">
        <v>1212</v>
      </c>
      <c r="D7" t="s">
        <v>1211</v>
      </c>
      <c r="E7" s="132" t="s">
        <v>0</v>
      </c>
      <c r="F7" s="132">
        <v>1976</v>
      </c>
      <c r="G7" s="132">
        <v>283</v>
      </c>
      <c r="H7" s="132">
        <v>0</v>
      </c>
      <c r="I7" s="132">
        <v>6</v>
      </c>
      <c r="J7" s="133">
        <v>210</v>
      </c>
      <c r="K7" s="136">
        <v>0.90427083333333336</v>
      </c>
      <c r="M7" s="69">
        <f>VLOOKUP(N7,id!$A:$C,3,0)</f>
        <v>47</v>
      </c>
      <c r="N7" s="69" t="str">
        <f t="shared" si="0"/>
        <v>NowackaElżbieta1976</v>
      </c>
      <c r="O7" s="69" t="str">
        <f>C7</f>
        <v>Nowacka</v>
      </c>
      <c r="P7" s="69" t="str">
        <f>D7</f>
        <v>Elżbieta</v>
      </c>
      <c r="Q7" s="69"/>
      <c r="R7" s="69">
        <f>F7</f>
        <v>1976</v>
      </c>
      <c r="S7" s="69">
        <f t="shared" ref="S7:S8" si="1">S6*IF(W7&lt;1,W7,IF(X7&lt;1,X7,IF(V7&lt;1,V7,IF(U7&lt;1,U7,1))))</f>
        <v>42.338709677419359</v>
      </c>
      <c r="T7" s="69"/>
      <c r="U7" s="69">
        <f>G6/G7</f>
        <v>3.2296819787985864</v>
      </c>
      <c r="V7" s="69">
        <f>I7/I6</f>
        <v>0.42857142857142855</v>
      </c>
      <c r="W7" s="69">
        <f>J7/J6</f>
        <v>0.42338709677419356</v>
      </c>
      <c r="X7" s="69">
        <f t="shared" ref="X7" si="2">V7^0.2</f>
        <v>0.84412087984410999</v>
      </c>
    </row>
    <row r="8" spans="1:24">
      <c r="A8" s="131">
        <v>37</v>
      </c>
      <c r="B8" t="s">
        <v>3388</v>
      </c>
      <c r="C8" t="s">
        <v>1198</v>
      </c>
      <c r="D8" t="s">
        <v>1197</v>
      </c>
      <c r="E8" s="132" t="s">
        <v>0</v>
      </c>
      <c r="F8" s="132">
        <v>1986</v>
      </c>
      <c r="G8" s="132">
        <v>691</v>
      </c>
      <c r="H8" s="132">
        <v>0</v>
      </c>
      <c r="I8" s="132">
        <v>5</v>
      </c>
      <c r="J8" s="133">
        <v>140</v>
      </c>
      <c r="K8" s="136">
        <v>0.13250000000000001</v>
      </c>
      <c r="M8" s="69">
        <f>VLOOKUP(N8,id!$A:$C,3,0)</f>
        <v>536</v>
      </c>
      <c r="N8" s="69" t="str">
        <f t="shared" si="0"/>
        <v>KusajdaPaulina1986</v>
      </c>
      <c r="O8" s="69" t="str">
        <f>C8</f>
        <v>Kusajda</v>
      </c>
      <c r="P8" s="69" t="str">
        <f>D8</f>
        <v>Paulina</v>
      </c>
      <c r="Q8" s="69"/>
      <c r="R8" s="69">
        <f>F8</f>
        <v>1986</v>
      </c>
      <c r="S8" s="69">
        <f t="shared" si="1"/>
        <v>28.225806451612904</v>
      </c>
      <c r="T8" s="69"/>
      <c r="U8" s="69">
        <f>G7/G8</f>
        <v>0.40955137481910275</v>
      </c>
      <c r="V8" s="69">
        <f>I8/I7</f>
        <v>0.83333333333333337</v>
      </c>
      <c r="W8" s="69">
        <f>J8/J7</f>
        <v>0.66666666666666663</v>
      </c>
      <c r="X8" s="69">
        <f t="shared" ref="X8" si="3">V8^0.2</f>
        <v>0.96419250400262724</v>
      </c>
    </row>
    <row r="9" spans="1:24">
      <c r="A9" s="131">
        <v>38</v>
      </c>
      <c r="B9" t="s">
        <v>4610</v>
      </c>
      <c r="C9" t="s">
        <v>5587</v>
      </c>
      <c r="D9" t="s">
        <v>203</v>
      </c>
      <c r="E9" s="132" t="s">
        <v>0</v>
      </c>
      <c r="F9" s="132">
        <v>1976</v>
      </c>
      <c r="G9" s="132">
        <v>695</v>
      </c>
      <c r="H9" s="132">
        <v>0</v>
      </c>
      <c r="I9" s="132">
        <v>5</v>
      </c>
      <c r="J9" s="133">
        <v>140</v>
      </c>
      <c r="K9" s="136">
        <v>0.13266203703703702</v>
      </c>
      <c r="M9" s="69">
        <f>VLOOKUP(N9,id!$A:$C,3,0)</f>
        <v>537</v>
      </c>
      <c r="N9" s="69" t="str">
        <f t="shared" ref="N9" si="4">O9&amp;P9&amp;R9</f>
        <v>LeszkoMonika1976</v>
      </c>
      <c r="O9" s="69" t="str">
        <f>C9</f>
        <v>Leszko</v>
      </c>
      <c r="P9" s="69" t="str">
        <f>D9</f>
        <v>Monika</v>
      </c>
      <c r="Q9" s="69"/>
      <c r="R9" s="69">
        <f>F9</f>
        <v>1976</v>
      </c>
      <c r="S9" s="69">
        <f t="shared" ref="S9" si="5">S8*IF(W9&lt;1,W9,IF(X9&lt;1,X9,IF(V9&lt;1,V9,IF(U9&lt;1,U9,1))))</f>
        <v>28.063355766999305</v>
      </c>
      <c r="T9" s="69"/>
      <c r="U9" s="69">
        <f>G8/G9</f>
        <v>0.99424460431654671</v>
      </c>
      <c r="V9" s="69">
        <f>I9/I8</f>
        <v>1</v>
      </c>
      <c r="W9" s="69">
        <f>J9/J8</f>
        <v>1</v>
      </c>
      <c r="X9" s="69">
        <f t="shared" ref="X9" si="6">V9^0.2</f>
        <v>1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1"/>
  <sheetViews>
    <sheetView workbookViewId="0">
      <selection activeCell="S1" sqref="S1:S1048576"/>
    </sheetView>
  </sheetViews>
  <sheetFormatPr defaultColWidth="8.85546875" defaultRowHeight="15"/>
  <cols>
    <col min="1" max="1" width="4.7109375" style="95" customWidth="1"/>
    <col min="2" max="2" width="5" style="95" bestFit="1" customWidth="1"/>
    <col min="3" max="3" width="12.7109375" style="95" bestFit="1" customWidth="1"/>
    <col min="4" max="4" width="10.5703125" style="95" bestFit="1" customWidth="1"/>
    <col min="5" max="5" width="3.85546875" style="95" bestFit="1" customWidth="1"/>
    <col min="6" max="6" width="5" style="95" bestFit="1" customWidth="1"/>
    <col min="7" max="7" width="5.5703125" style="95" bestFit="1" customWidth="1"/>
    <col min="8" max="8" width="4.7109375" style="95" bestFit="1" customWidth="1"/>
    <col min="9" max="9" width="8.42578125" style="95" bestFit="1" customWidth="1"/>
    <col min="10" max="10" width="5.7109375" style="95" bestFit="1" customWidth="1"/>
    <col min="11" max="11" width="6.7109375" style="124" customWidth="1"/>
    <col min="12" max="14" width="8.85546875" style="95"/>
    <col min="15" max="15" width="12.7109375" style="95" bestFit="1" customWidth="1"/>
    <col min="16" max="16384" width="8.85546875" style="95"/>
  </cols>
  <sheetData>
    <row r="1" spans="1:24" ht="23.25">
      <c r="A1" s="127" t="s">
        <v>3387</v>
      </c>
      <c r="B1"/>
      <c r="C1"/>
      <c r="D1"/>
      <c r="E1"/>
      <c r="F1"/>
      <c r="G1"/>
      <c r="H1"/>
      <c r="I1"/>
      <c r="J1"/>
      <c r="K1"/>
    </row>
    <row r="2" spans="1:24">
      <c r="A2"/>
      <c r="B2"/>
      <c r="C2"/>
      <c r="D2"/>
      <c r="E2"/>
      <c r="F2"/>
      <c r="G2"/>
      <c r="H2"/>
      <c r="I2"/>
      <c r="J2"/>
      <c r="K2"/>
    </row>
    <row r="3" spans="1:24" ht="18">
      <c r="A3" s="128" t="s">
        <v>4043</v>
      </c>
      <c r="B3"/>
      <c r="C3"/>
      <c r="D3"/>
      <c r="E3"/>
      <c r="F3"/>
      <c r="G3"/>
      <c r="H3"/>
      <c r="I3"/>
      <c r="J3"/>
      <c r="K3"/>
    </row>
    <row r="4" spans="1:24">
      <c r="A4"/>
      <c r="B4"/>
      <c r="C4"/>
      <c r="D4"/>
      <c r="E4"/>
      <c r="F4"/>
      <c r="G4"/>
      <c r="H4"/>
      <c r="I4"/>
      <c r="J4"/>
      <c r="K4"/>
    </row>
    <row r="5" spans="1:24" ht="45">
      <c r="A5" s="152" t="s">
        <v>3386</v>
      </c>
      <c r="B5" s="153" t="s">
        <v>3487</v>
      </c>
      <c r="C5" s="129" t="s">
        <v>95</v>
      </c>
      <c r="D5" s="129" t="s">
        <v>96</v>
      </c>
      <c r="E5" s="129" t="s">
        <v>3384</v>
      </c>
      <c r="F5" s="129" t="s">
        <v>3383</v>
      </c>
      <c r="G5" s="129" t="s">
        <v>3381</v>
      </c>
      <c r="H5" s="129" t="s">
        <v>3380</v>
      </c>
      <c r="I5" s="129" t="s">
        <v>3379</v>
      </c>
      <c r="J5" s="129" t="s">
        <v>3378</v>
      </c>
      <c r="K5" s="129" t="s">
        <v>3353</v>
      </c>
      <c r="M5" s="69" t="s">
        <v>67</v>
      </c>
      <c r="N5" s="69" t="s">
        <v>68</v>
      </c>
      <c r="O5" s="69" t="s">
        <v>95</v>
      </c>
      <c r="P5" s="69" t="s">
        <v>96</v>
      </c>
      <c r="Q5" s="69" t="s">
        <v>71</v>
      </c>
      <c r="R5" s="69" t="s">
        <v>69</v>
      </c>
      <c r="S5" s="69" t="s">
        <v>40</v>
      </c>
      <c r="T5" s="69"/>
      <c r="U5" s="69" t="s">
        <v>37</v>
      </c>
      <c r="V5" s="69" t="s">
        <v>38</v>
      </c>
      <c r="W5" s="69" t="s">
        <v>31</v>
      </c>
      <c r="X5" s="69" t="s">
        <v>39</v>
      </c>
    </row>
    <row r="6" spans="1:24">
      <c r="A6" s="131">
        <v>1</v>
      </c>
      <c r="B6" t="s">
        <v>5447</v>
      </c>
      <c r="C6" t="s">
        <v>74</v>
      </c>
      <c r="D6" t="s">
        <v>73</v>
      </c>
      <c r="E6" s="132" t="s">
        <v>32</v>
      </c>
      <c r="F6" s="132">
        <v>1992</v>
      </c>
      <c r="G6" s="132">
        <v>924</v>
      </c>
      <c r="H6" s="132">
        <v>24</v>
      </c>
      <c r="I6" s="132">
        <v>24</v>
      </c>
      <c r="J6" s="133">
        <v>856</v>
      </c>
      <c r="K6" s="136">
        <v>0.35000000000000003</v>
      </c>
      <c r="M6" s="69">
        <f>VLOOKUP(N6,id!$A:$C,3,0)</f>
        <v>4</v>
      </c>
      <c r="N6" s="69" t="str">
        <f t="shared" ref="N6:N38" si="0">O6&amp;P6&amp;R6</f>
        <v>JakubekKrystian1992</v>
      </c>
      <c r="O6" s="69" t="str">
        <f>C6</f>
        <v>Jakubek</v>
      </c>
      <c r="P6" s="69" t="str">
        <f>D6</f>
        <v>Krystian</v>
      </c>
      <c r="Q6" s="69"/>
      <c r="R6" s="69">
        <f>F6</f>
        <v>1992</v>
      </c>
      <c r="S6" s="69">
        <v>100</v>
      </c>
      <c r="T6" s="69"/>
      <c r="U6" s="69"/>
      <c r="V6" s="69"/>
      <c r="W6" s="69"/>
      <c r="X6" s="69"/>
    </row>
    <row r="7" spans="1:24">
      <c r="A7" s="131">
        <v>2</v>
      </c>
      <c r="B7" t="s">
        <v>5433</v>
      </c>
      <c r="C7" t="s">
        <v>262</v>
      </c>
      <c r="D7" t="s">
        <v>16</v>
      </c>
      <c r="E7" s="132" t="s">
        <v>32</v>
      </c>
      <c r="F7" s="132">
        <v>1979</v>
      </c>
      <c r="G7" s="132">
        <v>925</v>
      </c>
      <c r="H7" s="132">
        <v>25</v>
      </c>
      <c r="I7" s="132">
        <v>24</v>
      </c>
      <c r="J7" s="133">
        <v>855</v>
      </c>
      <c r="K7" s="136">
        <v>0.35053240740740743</v>
      </c>
      <c r="M7" s="69">
        <f>VLOOKUP(N7,id!$A:$C,3,0)</f>
        <v>58</v>
      </c>
      <c r="N7" s="69" t="str">
        <f t="shared" si="0"/>
        <v>BrudłoPaweł1979</v>
      </c>
      <c r="O7" s="69" t="str">
        <f>C7</f>
        <v>Brudło</v>
      </c>
      <c r="P7" s="69" t="str">
        <f>D7</f>
        <v>Paweł</v>
      </c>
      <c r="Q7" s="69"/>
      <c r="R7" s="69">
        <f>F7</f>
        <v>1979</v>
      </c>
      <c r="S7" s="69">
        <f t="shared" ref="S7:S11" si="1">S6*IF(W7&lt;1,W7,IF(X7&lt;1,X7,IF(V7&lt;1,V7,IF(U7&lt;1,U7,1))))</f>
        <v>99.883177570093466</v>
      </c>
      <c r="T7" s="69"/>
      <c r="U7" s="69">
        <f>G6/G7</f>
        <v>0.99891891891891893</v>
      </c>
      <c r="V7" s="69">
        <f>I7/I6</f>
        <v>1</v>
      </c>
      <c r="W7" s="69">
        <f>J7/J6</f>
        <v>0.99883177570093462</v>
      </c>
      <c r="X7" s="69">
        <f>V7^0.2</f>
        <v>1</v>
      </c>
    </row>
    <row r="8" spans="1:24">
      <c r="A8" s="131">
        <v>3</v>
      </c>
      <c r="B8" t="s">
        <v>5588</v>
      </c>
      <c r="C8" t="s">
        <v>51</v>
      </c>
      <c r="D8" t="s">
        <v>22</v>
      </c>
      <c r="E8" s="132" t="s">
        <v>32</v>
      </c>
      <c r="F8" s="132">
        <v>1969</v>
      </c>
      <c r="G8" s="132">
        <v>925</v>
      </c>
      <c r="H8" s="132">
        <v>25</v>
      </c>
      <c r="I8" s="132">
        <v>24</v>
      </c>
      <c r="J8" s="133">
        <v>855</v>
      </c>
      <c r="K8" s="136">
        <v>0.35054398148148147</v>
      </c>
      <c r="M8" s="69">
        <f>VLOOKUP(N8,id!$A:$C,3,0)</f>
        <v>242</v>
      </c>
      <c r="N8" s="69" t="str">
        <f t="shared" si="0"/>
        <v>SzawdzinKrzysztof1969</v>
      </c>
      <c r="O8" s="69" t="str">
        <f>C8</f>
        <v>Szawdzin</v>
      </c>
      <c r="P8" s="69" t="str">
        <f>D8</f>
        <v>Krzysztof</v>
      </c>
      <c r="Q8" s="69"/>
      <c r="R8" s="69">
        <f>F8</f>
        <v>1969</v>
      </c>
      <c r="S8" s="69">
        <f t="shared" si="1"/>
        <v>99.883177570093466</v>
      </c>
      <c r="T8" s="69"/>
      <c r="U8" s="69">
        <f>G7/G8</f>
        <v>1</v>
      </c>
      <c r="V8" s="69">
        <f>I8/I7</f>
        <v>1</v>
      </c>
      <c r="W8" s="69">
        <f>J8/J7</f>
        <v>1</v>
      </c>
      <c r="X8" s="69">
        <f t="shared" ref="X8:X11" si="2">V8^0.2</f>
        <v>1</v>
      </c>
    </row>
    <row r="9" spans="1:24">
      <c r="A9" s="131">
        <v>4</v>
      </c>
      <c r="B9" t="s">
        <v>5589</v>
      </c>
      <c r="C9" t="s">
        <v>76</v>
      </c>
      <c r="D9" t="s">
        <v>59</v>
      </c>
      <c r="E9" s="132" t="s">
        <v>32</v>
      </c>
      <c r="F9" s="132">
        <v>1986</v>
      </c>
      <c r="G9" s="132">
        <v>925</v>
      </c>
      <c r="H9" s="132">
        <v>25</v>
      </c>
      <c r="I9" s="132">
        <v>24</v>
      </c>
      <c r="J9" s="133">
        <v>855</v>
      </c>
      <c r="K9" s="136">
        <v>0.35057870370370375</v>
      </c>
      <c r="M9" s="69">
        <f>VLOOKUP(N9,id!$A:$C,3,0)</f>
        <v>128</v>
      </c>
      <c r="N9" s="69" t="str">
        <f t="shared" si="0"/>
        <v>MirowskiŁukasz1986</v>
      </c>
      <c r="O9" s="69" t="str">
        <f>C9</f>
        <v>Mirowski</v>
      </c>
      <c r="P9" s="69" t="str">
        <f>D9</f>
        <v>Łukasz</v>
      </c>
      <c r="Q9" s="69"/>
      <c r="R9" s="69">
        <f>F9</f>
        <v>1986</v>
      </c>
      <c r="S9" s="69">
        <f t="shared" si="1"/>
        <v>99.883177570093466</v>
      </c>
      <c r="T9" s="69"/>
      <c r="U9" s="69">
        <f>G8/G9</f>
        <v>1</v>
      </c>
      <c r="V9" s="69">
        <f>I9/I8</f>
        <v>1</v>
      </c>
      <c r="W9" s="69">
        <f>J9/J8</f>
        <v>1</v>
      </c>
      <c r="X9" s="69">
        <f t="shared" si="2"/>
        <v>1</v>
      </c>
    </row>
    <row r="10" spans="1:24">
      <c r="A10" s="131">
        <v>5</v>
      </c>
      <c r="B10" t="s">
        <v>5590</v>
      </c>
      <c r="C10" t="s">
        <v>241</v>
      </c>
      <c r="D10" t="s">
        <v>237</v>
      </c>
      <c r="E10" s="132" t="s">
        <v>32</v>
      </c>
      <c r="F10" s="132">
        <v>1979</v>
      </c>
      <c r="G10" s="132">
        <v>908</v>
      </c>
      <c r="H10" s="132">
        <v>8</v>
      </c>
      <c r="I10" s="132">
        <v>22</v>
      </c>
      <c r="J10" s="133">
        <v>792</v>
      </c>
      <c r="K10" s="136">
        <v>0.33877314814814818</v>
      </c>
      <c r="M10" s="69">
        <f>VLOOKUP(N10,id!$A:$C,3,0)</f>
        <v>5</v>
      </c>
      <c r="N10" s="69" t="str">
        <f t="shared" si="0"/>
        <v>WalentowskiRadosław1979</v>
      </c>
      <c r="O10" s="69" t="str">
        <f>C10</f>
        <v>Walentowski</v>
      </c>
      <c r="P10" s="69" t="str">
        <f>D10</f>
        <v>Radosław</v>
      </c>
      <c r="Q10" s="69"/>
      <c r="R10" s="69">
        <f>F10</f>
        <v>1979</v>
      </c>
      <c r="S10" s="69">
        <f t="shared" si="1"/>
        <v>92.523364485981318</v>
      </c>
      <c r="T10" s="69"/>
      <c r="U10" s="69">
        <f>G9/G10</f>
        <v>1.0187224669603525</v>
      </c>
      <c r="V10" s="69">
        <f>I10/I9</f>
        <v>0.91666666666666663</v>
      </c>
      <c r="W10" s="69">
        <f>J10/J9</f>
        <v>0.9263157894736842</v>
      </c>
      <c r="X10" s="69">
        <f t="shared" si="2"/>
        <v>0.98274826965614603</v>
      </c>
    </row>
    <row r="11" spans="1:24">
      <c r="A11" s="131">
        <v>6</v>
      </c>
      <c r="B11" t="s">
        <v>5421</v>
      </c>
      <c r="C11" t="s">
        <v>148</v>
      </c>
      <c r="D11" t="s">
        <v>147</v>
      </c>
      <c r="E11" s="132" t="s">
        <v>32</v>
      </c>
      <c r="F11" s="132">
        <v>1970</v>
      </c>
      <c r="G11" s="132">
        <v>934</v>
      </c>
      <c r="H11" s="132">
        <v>34</v>
      </c>
      <c r="I11" s="132">
        <v>22</v>
      </c>
      <c r="J11" s="133">
        <v>766</v>
      </c>
      <c r="K11" s="136">
        <v>0.35659722222222223</v>
      </c>
      <c r="M11" s="69">
        <f>VLOOKUP(N11,id!$A:$C,3,0)</f>
        <v>7</v>
      </c>
      <c r="N11" s="69" t="str">
        <f t="shared" si="0"/>
        <v>HołdakowskiWojciech1970</v>
      </c>
      <c r="O11" s="69" t="str">
        <f>C11</f>
        <v>Hołdakowski</v>
      </c>
      <c r="P11" s="69" t="str">
        <f>D11</f>
        <v>Wojciech</v>
      </c>
      <c r="Q11" s="69"/>
      <c r="R11" s="69">
        <f>F11</f>
        <v>1970</v>
      </c>
      <c r="S11" s="69">
        <f t="shared" si="1"/>
        <v>89.485981308411226</v>
      </c>
      <c r="T11" s="69"/>
      <c r="U11" s="69">
        <f>G10/G11</f>
        <v>0.97216274089935761</v>
      </c>
      <c r="V11" s="69">
        <f>I11/I10</f>
        <v>1</v>
      </c>
      <c r="W11" s="69">
        <f>J11/J10</f>
        <v>0.96717171717171713</v>
      </c>
      <c r="X11" s="69">
        <f t="shared" si="2"/>
        <v>1</v>
      </c>
    </row>
    <row r="12" spans="1:24">
      <c r="A12" s="131">
        <v>7</v>
      </c>
      <c r="B12" t="s">
        <v>5444</v>
      </c>
      <c r="C12" t="s">
        <v>3729</v>
      </c>
      <c r="D12" t="s">
        <v>374</v>
      </c>
      <c r="E12" s="132" t="s">
        <v>32</v>
      </c>
      <c r="F12" s="132">
        <v>1990</v>
      </c>
      <c r="G12" s="132">
        <v>934</v>
      </c>
      <c r="H12" s="132">
        <v>34</v>
      </c>
      <c r="I12" s="132">
        <v>22</v>
      </c>
      <c r="J12" s="133">
        <v>766</v>
      </c>
      <c r="K12" s="136">
        <v>0.35670138888888886</v>
      </c>
      <c r="M12" s="69">
        <f>VLOOKUP(N12,id!$A:$C,3,0)</f>
        <v>131</v>
      </c>
      <c r="N12" s="69" t="str">
        <f t="shared" si="0"/>
        <v>DoboszPatryk1990</v>
      </c>
      <c r="O12" s="69" t="str">
        <f>C12</f>
        <v>Dobosz</v>
      </c>
      <c r="P12" s="69" t="str">
        <f>D12</f>
        <v>Patryk</v>
      </c>
      <c r="Q12" s="69"/>
      <c r="R12" s="69">
        <f>F12</f>
        <v>1990</v>
      </c>
      <c r="S12" s="69">
        <f t="shared" ref="S12:S38" si="3">S11*IF(W12&lt;1,W12,IF(X12&lt;1,X12,IF(V12&lt;1,V12,IF(U12&lt;1,U12,1))))</f>
        <v>89.485981308411226</v>
      </c>
      <c r="T12" s="69"/>
      <c r="U12" s="69">
        <f>G11/G12</f>
        <v>1</v>
      </c>
      <c r="V12" s="69">
        <f>I12/I11</f>
        <v>1</v>
      </c>
      <c r="W12" s="69">
        <f>J12/J11</f>
        <v>1</v>
      </c>
      <c r="X12" s="69">
        <f t="shared" ref="X12:X38" si="4">V12^0.2</f>
        <v>1</v>
      </c>
    </row>
    <row r="13" spans="1:24">
      <c r="A13" s="131">
        <v>8</v>
      </c>
      <c r="B13" t="s">
        <v>5591</v>
      </c>
      <c r="C13" t="s">
        <v>1517</v>
      </c>
      <c r="D13" t="s">
        <v>1362</v>
      </c>
      <c r="E13" s="132" t="s">
        <v>32</v>
      </c>
      <c r="F13" s="132">
        <v>1989</v>
      </c>
      <c r="G13" s="132">
        <v>934</v>
      </c>
      <c r="H13" s="132">
        <v>34</v>
      </c>
      <c r="I13" s="132">
        <v>22</v>
      </c>
      <c r="J13" s="133">
        <v>766</v>
      </c>
      <c r="K13" s="136">
        <v>0.35681712962962964</v>
      </c>
      <c r="M13" s="69">
        <f>VLOOKUP(N13,id!$A:$C,3,0)</f>
        <v>1</v>
      </c>
      <c r="N13" s="69" t="str">
        <f t="shared" si="0"/>
        <v>WesołowskiStefan1989</v>
      </c>
      <c r="O13" s="69" t="str">
        <f>C13</f>
        <v>Wesołowski</v>
      </c>
      <c r="P13" s="69" t="str">
        <f>D13</f>
        <v>Stefan</v>
      </c>
      <c r="Q13" s="69"/>
      <c r="R13" s="69">
        <f>F13</f>
        <v>1989</v>
      </c>
      <c r="S13" s="69">
        <f t="shared" si="3"/>
        <v>89.485981308411226</v>
      </c>
      <c r="T13" s="69"/>
      <c r="U13" s="69">
        <f>G12/G13</f>
        <v>1</v>
      </c>
      <c r="V13" s="69">
        <f>I13/I12</f>
        <v>1</v>
      </c>
      <c r="W13" s="69">
        <f>J13/J12</f>
        <v>1</v>
      </c>
      <c r="X13" s="69">
        <f t="shared" si="4"/>
        <v>1</v>
      </c>
    </row>
    <row r="14" spans="1:24">
      <c r="A14" s="131">
        <v>9</v>
      </c>
      <c r="B14" t="s">
        <v>5592</v>
      </c>
      <c r="C14" t="s">
        <v>10</v>
      </c>
      <c r="D14" t="s">
        <v>22</v>
      </c>
      <c r="E14" s="132" t="s">
        <v>32</v>
      </c>
      <c r="F14" s="132">
        <v>1975</v>
      </c>
      <c r="G14" s="132">
        <v>934</v>
      </c>
      <c r="H14" s="132">
        <v>34</v>
      </c>
      <c r="I14" s="132">
        <v>22</v>
      </c>
      <c r="J14" s="133">
        <v>766</v>
      </c>
      <c r="K14" s="136">
        <v>0.35682870370370368</v>
      </c>
      <c r="M14" s="69">
        <f>VLOOKUP(N14,id!$A:$C,3,0)</f>
        <v>13</v>
      </c>
      <c r="N14" s="69" t="str">
        <f t="shared" si="0"/>
        <v>CecułaKrzysztof1975</v>
      </c>
      <c r="O14" s="69" t="str">
        <f>C14</f>
        <v>Cecuła</v>
      </c>
      <c r="P14" s="69" t="str">
        <f>D14</f>
        <v>Krzysztof</v>
      </c>
      <c r="Q14" s="69"/>
      <c r="R14" s="69">
        <f>F14</f>
        <v>1975</v>
      </c>
      <c r="S14" s="69">
        <f t="shared" si="3"/>
        <v>89.485981308411226</v>
      </c>
      <c r="T14" s="69"/>
      <c r="U14" s="69">
        <f>G13/G14</f>
        <v>1</v>
      </c>
      <c r="V14" s="69">
        <f>I14/I13</f>
        <v>1</v>
      </c>
      <c r="W14" s="69">
        <f>J14/J13</f>
        <v>1</v>
      </c>
      <c r="X14" s="69">
        <f t="shared" si="4"/>
        <v>1</v>
      </c>
    </row>
    <row r="15" spans="1:24">
      <c r="A15" s="131">
        <v>10</v>
      </c>
      <c r="B15" t="s">
        <v>5593</v>
      </c>
      <c r="C15" t="s">
        <v>831</v>
      </c>
      <c r="D15" t="s">
        <v>378</v>
      </c>
      <c r="E15" s="132" t="s">
        <v>32</v>
      </c>
      <c r="F15" s="132">
        <v>1966</v>
      </c>
      <c r="G15" s="132">
        <v>934</v>
      </c>
      <c r="H15" s="132">
        <v>34</v>
      </c>
      <c r="I15" s="132">
        <v>22</v>
      </c>
      <c r="J15" s="133">
        <v>766</v>
      </c>
      <c r="K15" s="136">
        <v>0.35694444444444445</v>
      </c>
      <c r="M15" s="69">
        <f>VLOOKUP(N15,id!$A:$C,3,0)</f>
        <v>138</v>
      </c>
      <c r="N15" s="69" t="str">
        <f t="shared" si="0"/>
        <v>RudnickiMariusz1966</v>
      </c>
      <c r="O15" s="69" t="str">
        <f>C15</f>
        <v>Rudnicki</v>
      </c>
      <c r="P15" s="69" t="str">
        <f>D15</f>
        <v>Mariusz</v>
      </c>
      <c r="Q15" s="69"/>
      <c r="R15" s="69">
        <f>F15</f>
        <v>1966</v>
      </c>
      <c r="S15" s="69">
        <f t="shared" si="3"/>
        <v>89.485981308411226</v>
      </c>
      <c r="T15" s="69"/>
      <c r="U15" s="69">
        <f>G14/G15</f>
        <v>1</v>
      </c>
      <c r="V15" s="69">
        <f>I15/I14</f>
        <v>1</v>
      </c>
      <c r="W15" s="69">
        <f>J15/J14</f>
        <v>1</v>
      </c>
      <c r="X15" s="69">
        <f t="shared" si="4"/>
        <v>1</v>
      </c>
    </row>
    <row r="16" spans="1:24">
      <c r="A16" s="131">
        <v>11</v>
      </c>
      <c r="B16" t="s">
        <v>5594</v>
      </c>
      <c r="C16" t="s">
        <v>75</v>
      </c>
      <c r="D16" t="s">
        <v>86</v>
      </c>
      <c r="E16" s="132" t="s">
        <v>32</v>
      </c>
      <c r="F16" s="132">
        <v>1984</v>
      </c>
      <c r="G16" s="132">
        <v>891</v>
      </c>
      <c r="H16" s="132">
        <v>0</v>
      </c>
      <c r="I16" s="132">
        <v>18</v>
      </c>
      <c r="J16" s="133">
        <v>650</v>
      </c>
      <c r="K16" s="136">
        <v>0.32702546296296298</v>
      </c>
      <c r="M16" s="69">
        <f>VLOOKUP(N16,id!$A:$C,3,0)</f>
        <v>130</v>
      </c>
      <c r="N16" s="69" t="str">
        <f t="shared" si="0"/>
        <v>WieczorekJarosław1984</v>
      </c>
      <c r="O16" s="69" t="str">
        <f>C16</f>
        <v>Wieczorek</v>
      </c>
      <c r="P16" s="69" t="str">
        <f>D16</f>
        <v>Jarosław</v>
      </c>
      <c r="Q16" s="69"/>
      <c r="R16" s="69">
        <f>F16</f>
        <v>1984</v>
      </c>
      <c r="S16" s="69">
        <f t="shared" si="3"/>
        <v>75.934579439252346</v>
      </c>
      <c r="T16" s="69"/>
      <c r="U16" s="69">
        <f>G15/G16</f>
        <v>1.0482603815937148</v>
      </c>
      <c r="V16" s="69">
        <f>I16/I15</f>
        <v>0.81818181818181823</v>
      </c>
      <c r="W16" s="69">
        <f>J16/J15</f>
        <v>0.84856396866840733</v>
      </c>
      <c r="X16" s="69">
        <f t="shared" si="4"/>
        <v>0.96066056837243674</v>
      </c>
    </row>
    <row r="17" spans="1:24">
      <c r="A17" s="131">
        <v>12</v>
      </c>
      <c r="B17" t="s">
        <v>5595</v>
      </c>
      <c r="C17" t="s">
        <v>255</v>
      </c>
      <c r="D17" t="s">
        <v>44</v>
      </c>
      <c r="E17" s="132" t="s">
        <v>32</v>
      </c>
      <c r="F17" s="132">
        <v>1982</v>
      </c>
      <c r="G17" s="132">
        <v>930</v>
      </c>
      <c r="H17" s="132">
        <v>30</v>
      </c>
      <c r="I17" s="132">
        <v>18</v>
      </c>
      <c r="J17" s="133">
        <v>620</v>
      </c>
      <c r="K17" s="136">
        <v>0.35400462962962959</v>
      </c>
      <c r="M17" s="69">
        <f>VLOOKUP(N17,id!$A:$C,3,0)</f>
        <v>518</v>
      </c>
      <c r="N17" s="69" t="str">
        <f t="shared" si="0"/>
        <v>ZadwornyTomasz1982</v>
      </c>
      <c r="O17" s="69" t="str">
        <f>C17</f>
        <v>Zadworny</v>
      </c>
      <c r="P17" s="69" t="str">
        <f>D17</f>
        <v>Tomasz</v>
      </c>
      <c r="Q17" s="69"/>
      <c r="R17" s="69">
        <f>F17</f>
        <v>1982</v>
      </c>
      <c r="S17" s="69">
        <f t="shared" si="3"/>
        <v>72.429906542056088</v>
      </c>
      <c r="T17" s="69"/>
      <c r="U17" s="69">
        <f>G16/G17</f>
        <v>0.95806451612903221</v>
      </c>
      <c r="V17" s="69">
        <f>I17/I16</f>
        <v>1</v>
      </c>
      <c r="W17" s="69">
        <f>J17/J16</f>
        <v>0.9538461538461539</v>
      </c>
      <c r="X17" s="69">
        <f t="shared" si="4"/>
        <v>1</v>
      </c>
    </row>
    <row r="18" spans="1:24">
      <c r="A18" s="131">
        <v>13</v>
      </c>
      <c r="B18" t="s">
        <v>5596</v>
      </c>
      <c r="C18" t="s">
        <v>150</v>
      </c>
      <c r="D18" t="s">
        <v>147</v>
      </c>
      <c r="E18" s="132" t="s">
        <v>32</v>
      </c>
      <c r="F18" s="132">
        <v>1978</v>
      </c>
      <c r="G18" s="132">
        <v>925</v>
      </c>
      <c r="H18" s="132">
        <v>25</v>
      </c>
      <c r="I18" s="132">
        <v>16</v>
      </c>
      <c r="J18" s="133">
        <v>555</v>
      </c>
      <c r="K18" s="136">
        <v>0.35027777777777774</v>
      </c>
      <c r="M18" s="69">
        <f>VLOOKUP(N18,id!$A:$C,3,0)</f>
        <v>26</v>
      </c>
      <c r="N18" s="69" t="str">
        <f t="shared" si="0"/>
        <v>PaszkowskiWojciech1978</v>
      </c>
      <c r="O18" s="69" t="str">
        <f>C18</f>
        <v>Paszkowski</v>
      </c>
      <c r="P18" s="69" t="str">
        <f>D18</f>
        <v>Wojciech</v>
      </c>
      <c r="Q18" s="69"/>
      <c r="R18" s="69">
        <f>F18</f>
        <v>1978</v>
      </c>
      <c r="S18" s="69">
        <f t="shared" si="3"/>
        <v>64.836448598130858</v>
      </c>
      <c r="T18" s="69"/>
      <c r="U18" s="69">
        <f>G17/G18</f>
        <v>1.0054054054054054</v>
      </c>
      <c r="V18" s="69">
        <f>I18/I17</f>
        <v>0.88888888888888884</v>
      </c>
      <c r="W18" s="69">
        <f>J18/J17</f>
        <v>0.89516129032258063</v>
      </c>
      <c r="X18" s="69">
        <f t="shared" si="4"/>
        <v>0.97671868386117389</v>
      </c>
    </row>
    <row r="19" spans="1:24">
      <c r="A19" s="131">
        <v>14</v>
      </c>
      <c r="B19" t="s">
        <v>5597</v>
      </c>
      <c r="C19" t="s">
        <v>63</v>
      </c>
      <c r="D19" t="s">
        <v>15</v>
      </c>
      <c r="E19" s="132" t="s">
        <v>32</v>
      </c>
      <c r="F19" s="132">
        <v>1963</v>
      </c>
      <c r="G19" s="132">
        <v>914</v>
      </c>
      <c r="H19" s="132">
        <v>14</v>
      </c>
      <c r="I19" s="132">
        <v>14</v>
      </c>
      <c r="J19" s="133">
        <v>496</v>
      </c>
      <c r="K19" s="136">
        <v>0.34246527777777774</v>
      </c>
      <c r="M19" s="69">
        <f>VLOOKUP(N19,id!$A:$C,3,0)</f>
        <v>317</v>
      </c>
      <c r="N19" s="69" t="str">
        <f t="shared" si="0"/>
        <v>SzajdukPiotr1963</v>
      </c>
      <c r="O19" s="69" t="str">
        <f>C19</f>
        <v>Szajduk</v>
      </c>
      <c r="P19" s="69" t="str">
        <f>D19</f>
        <v>Piotr</v>
      </c>
      <c r="Q19" s="69"/>
      <c r="R19" s="69">
        <f>F19</f>
        <v>1963</v>
      </c>
      <c r="S19" s="69">
        <f t="shared" si="3"/>
        <v>57.943925233644876</v>
      </c>
      <c r="T19" s="69"/>
      <c r="U19" s="69">
        <f>G18/G19</f>
        <v>1.0120350109409191</v>
      </c>
      <c r="V19" s="69">
        <f>I19/I18</f>
        <v>0.875</v>
      </c>
      <c r="W19" s="69">
        <f>J19/J18</f>
        <v>0.89369369369369367</v>
      </c>
      <c r="X19" s="69">
        <f t="shared" si="4"/>
        <v>0.97364718061516808</v>
      </c>
    </row>
    <row r="20" spans="1:24">
      <c r="A20" s="131">
        <v>16</v>
      </c>
      <c r="B20" t="s">
        <v>5598</v>
      </c>
      <c r="C20" t="s">
        <v>90</v>
      </c>
      <c r="D20" t="s">
        <v>33</v>
      </c>
      <c r="E20" s="132" t="s">
        <v>32</v>
      </c>
      <c r="F20" s="132">
        <v>1978</v>
      </c>
      <c r="G20" s="132">
        <v>914</v>
      </c>
      <c r="H20" s="132">
        <v>14</v>
      </c>
      <c r="I20" s="132">
        <v>14</v>
      </c>
      <c r="J20" s="133">
        <v>496</v>
      </c>
      <c r="K20" s="136">
        <v>0.34254629629629635</v>
      </c>
      <c r="M20" s="69">
        <f>VLOOKUP(N20,id!$A:$C,3,0)</f>
        <v>15</v>
      </c>
      <c r="N20" s="69" t="str">
        <f t="shared" si="0"/>
        <v>SadowskiMarek1978</v>
      </c>
      <c r="O20" s="69" t="str">
        <f>C20</f>
        <v>Sadowski</v>
      </c>
      <c r="P20" s="69" t="str">
        <f>D20</f>
        <v>Marek</v>
      </c>
      <c r="Q20" s="69"/>
      <c r="R20" s="69">
        <f>F20</f>
        <v>1978</v>
      </c>
      <c r="S20" s="69">
        <f t="shared" si="3"/>
        <v>57.943925233644876</v>
      </c>
      <c r="T20" s="69"/>
      <c r="U20" s="69">
        <f>G19/G20</f>
        <v>1</v>
      </c>
      <c r="V20" s="69">
        <f>I20/I19</f>
        <v>1</v>
      </c>
      <c r="W20" s="69">
        <f>J20/J19</f>
        <v>1</v>
      </c>
      <c r="X20" s="69">
        <f t="shared" si="4"/>
        <v>1</v>
      </c>
    </row>
    <row r="21" spans="1:24">
      <c r="A21" s="131">
        <v>17</v>
      </c>
      <c r="B21" t="s">
        <v>5599</v>
      </c>
      <c r="C21" t="s">
        <v>799</v>
      </c>
      <c r="D21" t="s">
        <v>26</v>
      </c>
      <c r="E21" s="132" t="s">
        <v>32</v>
      </c>
      <c r="F21" s="132">
        <v>1986</v>
      </c>
      <c r="G21" s="132">
        <v>935</v>
      </c>
      <c r="H21" s="132">
        <v>35</v>
      </c>
      <c r="I21" s="132">
        <v>14</v>
      </c>
      <c r="J21" s="133">
        <v>445</v>
      </c>
      <c r="K21" s="136">
        <v>0.35708333333333336</v>
      </c>
      <c r="M21" s="69">
        <f>VLOOKUP(N21,id!$A:$C,3,0)</f>
        <v>30</v>
      </c>
      <c r="N21" s="69" t="str">
        <f t="shared" si="0"/>
        <v>JacakAndrzej1986</v>
      </c>
      <c r="O21" s="69" t="str">
        <f>C21</f>
        <v>Jacak</v>
      </c>
      <c r="P21" s="69" t="str">
        <f>D21</f>
        <v>Andrzej</v>
      </c>
      <c r="Q21" s="69"/>
      <c r="R21" s="69">
        <f>F21</f>
        <v>1986</v>
      </c>
      <c r="S21" s="69">
        <f t="shared" si="3"/>
        <v>51.985981308411233</v>
      </c>
      <c r="T21" s="69"/>
      <c r="U21" s="69">
        <f>G20/G21</f>
        <v>0.97754010695187166</v>
      </c>
      <c r="V21" s="69">
        <f>I21/I20</f>
        <v>1</v>
      </c>
      <c r="W21" s="69">
        <f>J21/J20</f>
        <v>0.89717741935483875</v>
      </c>
      <c r="X21" s="69">
        <f t="shared" si="4"/>
        <v>1</v>
      </c>
    </row>
    <row r="22" spans="1:24">
      <c r="A22" s="131">
        <v>18</v>
      </c>
      <c r="B22" t="s">
        <v>5600</v>
      </c>
      <c r="C22" t="s">
        <v>89</v>
      </c>
      <c r="D22" t="s">
        <v>88</v>
      </c>
      <c r="E22" s="132" t="s">
        <v>32</v>
      </c>
      <c r="F22" s="132">
        <v>1974</v>
      </c>
      <c r="G22" s="132">
        <v>906</v>
      </c>
      <c r="H22" s="132">
        <v>6</v>
      </c>
      <c r="I22" s="132">
        <v>13</v>
      </c>
      <c r="J22" s="133">
        <v>434</v>
      </c>
      <c r="K22" s="136">
        <v>0.33740740740740738</v>
      </c>
      <c r="M22" s="69">
        <f>VLOOKUP(N22,id!$A:$C,3,0)</f>
        <v>31</v>
      </c>
      <c r="N22" s="69" t="str">
        <f t="shared" si="0"/>
        <v>MakowiecSławomir1974</v>
      </c>
      <c r="O22" s="69" t="str">
        <f>C22</f>
        <v>Makowiec</v>
      </c>
      <c r="P22" s="69" t="str">
        <f>D22</f>
        <v>Sławomir</v>
      </c>
      <c r="Q22" s="69"/>
      <c r="R22" s="69">
        <f>F22</f>
        <v>1974</v>
      </c>
      <c r="S22" s="69">
        <f t="shared" si="3"/>
        <v>50.70093457943927</v>
      </c>
      <c r="T22" s="69"/>
      <c r="U22" s="69">
        <f>G21/G22</f>
        <v>1.0320088300220751</v>
      </c>
      <c r="V22" s="69">
        <f>I22/I21</f>
        <v>0.9285714285714286</v>
      </c>
      <c r="W22" s="69">
        <f>J22/J21</f>
        <v>0.97528089887640446</v>
      </c>
      <c r="X22" s="69">
        <f t="shared" si="4"/>
        <v>0.98528770473770133</v>
      </c>
    </row>
    <row r="23" spans="1:24">
      <c r="A23" s="131">
        <v>19</v>
      </c>
      <c r="B23" t="s">
        <v>3392</v>
      </c>
      <c r="C23" t="s">
        <v>1209</v>
      </c>
      <c r="D23" t="s">
        <v>264</v>
      </c>
      <c r="E23" s="132" t="s">
        <v>32</v>
      </c>
      <c r="F23" s="132">
        <v>1977</v>
      </c>
      <c r="G23" s="132">
        <v>571</v>
      </c>
      <c r="H23" s="132">
        <v>0</v>
      </c>
      <c r="I23" s="132">
        <v>12</v>
      </c>
      <c r="J23" s="133">
        <v>390</v>
      </c>
      <c r="K23" s="136">
        <v>9.6504629629629635E-2</v>
      </c>
      <c r="M23" s="69">
        <f>VLOOKUP(N23,id!$A:$C,3,0)</f>
        <v>12</v>
      </c>
      <c r="N23" s="69" t="str">
        <f t="shared" si="0"/>
        <v>KowalZbigniew1977</v>
      </c>
      <c r="O23" s="69" t="str">
        <f>C23</f>
        <v>Kowal</v>
      </c>
      <c r="P23" s="69" t="str">
        <f>D23</f>
        <v>Zbigniew</v>
      </c>
      <c r="Q23" s="69"/>
      <c r="R23" s="69">
        <f>F23</f>
        <v>1977</v>
      </c>
      <c r="S23" s="69">
        <f t="shared" si="3"/>
        <v>45.560747663551417</v>
      </c>
      <c r="T23" s="69"/>
      <c r="U23" s="69">
        <f>G22/G23</f>
        <v>1.5866900175131349</v>
      </c>
      <c r="V23" s="69">
        <f>I23/I22</f>
        <v>0.92307692307692313</v>
      </c>
      <c r="W23" s="69">
        <f>J23/J22</f>
        <v>0.89861751152073732</v>
      </c>
      <c r="X23" s="69">
        <f t="shared" si="4"/>
        <v>0.98411891413352426</v>
      </c>
    </row>
    <row r="24" spans="1:24">
      <c r="A24" s="131">
        <v>20</v>
      </c>
      <c r="B24" t="s">
        <v>5601</v>
      </c>
      <c r="C24" t="s">
        <v>773</v>
      </c>
      <c r="D24" t="s">
        <v>15</v>
      </c>
      <c r="E24" s="132" t="s">
        <v>32</v>
      </c>
      <c r="F24" s="132">
        <v>1971</v>
      </c>
      <c r="G24" s="132">
        <v>812</v>
      </c>
      <c r="H24" s="132">
        <v>0</v>
      </c>
      <c r="I24" s="132">
        <v>12</v>
      </c>
      <c r="J24" s="133">
        <v>380</v>
      </c>
      <c r="K24" s="136">
        <v>0.27177083333333335</v>
      </c>
      <c r="M24" s="69">
        <f>VLOOKUP(N24,id!$A:$C,3,0)</f>
        <v>135</v>
      </c>
      <c r="N24" s="69" t="str">
        <f t="shared" si="0"/>
        <v>SzaciłowskiPiotr1971</v>
      </c>
      <c r="O24" s="69" t="str">
        <f>C24</f>
        <v>Szaciłowski</v>
      </c>
      <c r="P24" s="69" t="str">
        <f>D24</f>
        <v>Piotr</v>
      </c>
      <c r="Q24" s="69"/>
      <c r="R24" s="69">
        <f>F24</f>
        <v>1971</v>
      </c>
      <c r="S24" s="69">
        <f t="shared" si="3"/>
        <v>44.392523364485996</v>
      </c>
      <c r="T24" s="69"/>
      <c r="U24" s="69">
        <f>G23/G24</f>
        <v>0.70320197044334976</v>
      </c>
      <c r="V24" s="69">
        <f>I24/I23</f>
        <v>1</v>
      </c>
      <c r="W24" s="69">
        <f>J24/J23</f>
        <v>0.97435897435897434</v>
      </c>
      <c r="X24" s="69">
        <f t="shared" si="4"/>
        <v>1</v>
      </c>
    </row>
    <row r="25" spans="1:24">
      <c r="A25" s="131">
        <v>21</v>
      </c>
      <c r="B25" t="s">
        <v>3391</v>
      </c>
      <c r="C25" t="s">
        <v>93</v>
      </c>
      <c r="D25" t="s">
        <v>59</v>
      </c>
      <c r="E25" s="132" t="s">
        <v>32</v>
      </c>
      <c r="F25" s="132">
        <v>1986</v>
      </c>
      <c r="G25" s="132">
        <v>593</v>
      </c>
      <c r="H25" s="132">
        <v>0</v>
      </c>
      <c r="I25" s="132">
        <v>11</v>
      </c>
      <c r="J25" s="133">
        <v>380</v>
      </c>
      <c r="K25" s="136">
        <v>0.12002314814814814</v>
      </c>
      <c r="M25" s="69">
        <f>VLOOKUP(N25,id!$A:$C,3,0)</f>
        <v>388</v>
      </c>
      <c r="N25" s="69" t="str">
        <f t="shared" si="0"/>
        <v>GrabowskiŁukasz1986</v>
      </c>
      <c r="O25" s="69" t="str">
        <f>C25</f>
        <v>Grabowski</v>
      </c>
      <c r="P25" s="69" t="str">
        <f>D25</f>
        <v>Łukasz</v>
      </c>
      <c r="Q25" s="69"/>
      <c r="R25" s="69">
        <f>F25</f>
        <v>1986</v>
      </c>
      <c r="S25" s="69">
        <f t="shared" si="3"/>
        <v>43.626675522118646</v>
      </c>
      <c r="T25" s="69"/>
      <c r="U25" s="69">
        <f>G24/G25</f>
        <v>1.3693086003372681</v>
      </c>
      <c r="V25" s="69">
        <f>I25/I24</f>
        <v>0.91666666666666663</v>
      </c>
      <c r="W25" s="69">
        <f>J25/J24</f>
        <v>1</v>
      </c>
      <c r="X25" s="69">
        <f t="shared" si="4"/>
        <v>0.98274826965614603</v>
      </c>
    </row>
    <row r="26" spans="1:24">
      <c r="A26" s="131">
        <v>22</v>
      </c>
      <c r="B26" t="s">
        <v>5446</v>
      </c>
      <c r="C26" t="s">
        <v>4536</v>
      </c>
      <c r="D26" t="s">
        <v>59</v>
      </c>
      <c r="E26" s="132" t="s">
        <v>32</v>
      </c>
      <c r="F26" s="132">
        <v>1987</v>
      </c>
      <c r="G26" s="132">
        <v>593</v>
      </c>
      <c r="H26" s="132">
        <v>0</v>
      </c>
      <c r="I26" s="132">
        <v>11</v>
      </c>
      <c r="J26" s="133">
        <v>380</v>
      </c>
      <c r="K26" s="136">
        <v>0.12013888888888889</v>
      </c>
      <c r="M26" s="69">
        <f>VLOOKUP(N26,id!$A:$C,3,0)</f>
        <v>451</v>
      </c>
      <c r="N26" s="69" t="str">
        <f t="shared" si="0"/>
        <v>PochwałaŁukasz1987</v>
      </c>
      <c r="O26" s="69" t="str">
        <f>C26</f>
        <v>Pochwała</v>
      </c>
      <c r="P26" s="69" t="str">
        <f>D26</f>
        <v>Łukasz</v>
      </c>
      <c r="Q26" s="69"/>
      <c r="R26" s="69">
        <f>F26</f>
        <v>1987</v>
      </c>
      <c r="S26" s="69">
        <f t="shared" si="3"/>
        <v>43.626675522118646</v>
      </c>
      <c r="T26" s="69"/>
      <c r="U26" s="69">
        <f>G25/G26</f>
        <v>1</v>
      </c>
      <c r="V26" s="69">
        <f>I26/I25</f>
        <v>1</v>
      </c>
      <c r="W26" s="69">
        <f>J26/J25</f>
        <v>1</v>
      </c>
      <c r="X26" s="69">
        <f t="shared" si="4"/>
        <v>1</v>
      </c>
    </row>
    <row r="27" spans="1:24">
      <c r="A27" s="131">
        <v>23</v>
      </c>
      <c r="B27" t="s">
        <v>5602</v>
      </c>
      <c r="C27" t="s">
        <v>1520</v>
      </c>
      <c r="D27" t="s">
        <v>55</v>
      </c>
      <c r="E27" s="132" t="s">
        <v>32</v>
      </c>
      <c r="F27" s="132">
        <v>1980</v>
      </c>
      <c r="G27" s="132">
        <v>730</v>
      </c>
      <c r="H27" s="132">
        <v>0</v>
      </c>
      <c r="I27" s="132">
        <v>11</v>
      </c>
      <c r="J27" s="133">
        <v>380</v>
      </c>
      <c r="K27" s="136">
        <v>0.21479166666666669</v>
      </c>
      <c r="M27" s="69">
        <f>VLOOKUP(N27,id!$A:$C,3,0)</f>
        <v>538</v>
      </c>
      <c r="N27" s="69" t="str">
        <f t="shared" si="0"/>
        <v>MańczakMichał1980</v>
      </c>
      <c r="O27" s="69" t="str">
        <f>C27</f>
        <v>Mańczak</v>
      </c>
      <c r="P27" s="69" t="str">
        <f>D27</f>
        <v>Michał</v>
      </c>
      <c r="Q27" s="69"/>
      <c r="R27" s="69">
        <f>F27</f>
        <v>1980</v>
      </c>
      <c r="S27" s="69">
        <f t="shared" si="3"/>
        <v>35.439203540570354</v>
      </c>
      <c r="T27" s="69"/>
      <c r="U27" s="69">
        <f>G26/G27</f>
        <v>0.81232876712328772</v>
      </c>
      <c r="V27" s="69">
        <f>I27/I26</f>
        <v>1</v>
      </c>
      <c r="W27" s="69">
        <f>J27/J26</f>
        <v>1</v>
      </c>
      <c r="X27" s="69">
        <f t="shared" si="4"/>
        <v>1</v>
      </c>
    </row>
    <row r="28" spans="1:24">
      <c r="A28" s="131">
        <v>24</v>
      </c>
      <c r="B28" t="s">
        <v>5603</v>
      </c>
      <c r="C28" t="s">
        <v>4611</v>
      </c>
      <c r="D28" t="s">
        <v>44</v>
      </c>
      <c r="E28" s="132" t="s">
        <v>32</v>
      </c>
      <c r="F28" s="132">
        <v>1984</v>
      </c>
      <c r="G28" s="132">
        <v>730</v>
      </c>
      <c r="H28" s="132">
        <v>0</v>
      </c>
      <c r="I28" s="132">
        <v>10</v>
      </c>
      <c r="J28" s="133">
        <v>340</v>
      </c>
      <c r="K28" s="136">
        <v>0.21481481481481482</v>
      </c>
      <c r="M28" s="69">
        <f>VLOOKUP(N28,id!$A:$C,3,0)</f>
        <v>539</v>
      </c>
      <c r="N28" s="69" t="str">
        <f t="shared" si="0"/>
        <v>SokołowskiTomasz1984</v>
      </c>
      <c r="O28" s="69" t="str">
        <f>C28</f>
        <v>Sokołowski</v>
      </c>
      <c r="P28" s="69" t="str">
        <f>D28</f>
        <v>Tomasz</v>
      </c>
      <c r="Q28" s="69"/>
      <c r="R28" s="69">
        <f>F28</f>
        <v>1984</v>
      </c>
      <c r="S28" s="69">
        <f t="shared" si="3"/>
        <v>31.708761062615579</v>
      </c>
      <c r="T28" s="69"/>
      <c r="U28" s="69">
        <f>G27/G28</f>
        <v>1</v>
      </c>
      <c r="V28" s="69">
        <f>I28/I27</f>
        <v>0.90909090909090906</v>
      </c>
      <c r="W28" s="69">
        <f>J28/J27</f>
        <v>0.89473684210526316</v>
      </c>
      <c r="X28" s="69">
        <f t="shared" si="4"/>
        <v>0.98111849572626431</v>
      </c>
    </row>
    <row r="29" spans="1:24">
      <c r="A29" s="131">
        <v>25</v>
      </c>
      <c r="B29" t="s">
        <v>5604</v>
      </c>
      <c r="C29" t="s">
        <v>1800</v>
      </c>
      <c r="D29" t="s">
        <v>237</v>
      </c>
      <c r="E29" s="132" t="s">
        <v>32</v>
      </c>
      <c r="F29" s="132">
        <v>1987</v>
      </c>
      <c r="G29" s="132">
        <v>903</v>
      </c>
      <c r="H29" s="132">
        <v>3</v>
      </c>
      <c r="I29" s="132">
        <v>11</v>
      </c>
      <c r="J29" s="133">
        <v>337</v>
      </c>
      <c r="K29" s="136">
        <v>0.33532407407407411</v>
      </c>
      <c r="M29" s="69">
        <f>VLOOKUP(N29,id!$A:$C,3,0)</f>
        <v>540</v>
      </c>
      <c r="N29" s="69" t="str">
        <f t="shared" si="0"/>
        <v>JuszczykRadosław1987</v>
      </c>
      <c r="O29" s="69" t="str">
        <f>C29</f>
        <v>Juszczyk</v>
      </c>
      <c r="P29" s="69" t="str">
        <f>D29</f>
        <v>Radosław</v>
      </c>
      <c r="Q29" s="69"/>
      <c r="R29" s="69">
        <f>F29</f>
        <v>1987</v>
      </c>
      <c r="S29" s="69">
        <f t="shared" si="3"/>
        <v>31.428977876768972</v>
      </c>
      <c r="T29" s="69"/>
      <c r="U29" s="69">
        <f>G28/G29</f>
        <v>0.80841638981173869</v>
      </c>
      <c r="V29" s="69">
        <f>I29/I28</f>
        <v>1.1000000000000001</v>
      </c>
      <c r="W29" s="69">
        <f>J29/J28</f>
        <v>0.99117647058823533</v>
      </c>
      <c r="X29" s="69">
        <f t="shared" si="4"/>
        <v>1.0192448764914566</v>
      </c>
    </row>
    <row r="30" spans="1:24">
      <c r="A30" s="131">
        <v>26</v>
      </c>
      <c r="B30" t="s">
        <v>5605</v>
      </c>
      <c r="C30" t="s">
        <v>1800</v>
      </c>
      <c r="D30" t="s">
        <v>44</v>
      </c>
      <c r="E30" s="132" t="s">
        <v>32</v>
      </c>
      <c r="F30" s="132">
        <v>1974</v>
      </c>
      <c r="G30" s="132">
        <v>903</v>
      </c>
      <c r="H30" s="132">
        <v>3</v>
      </c>
      <c r="I30" s="132">
        <v>11</v>
      </c>
      <c r="J30" s="133">
        <v>337</v>
      </c>
      <c r="K30" s="136">
        <v>0.33535879629629628</v>
      </c>
      <c r="M30" s="69">
        <f>VLOOKUP(N30,id!$A:$C,3,0)</f>
        <v>541</v>
      </c>
      <c r="N30" s="69" t="str">
        <f t="shared" si="0"/>
        <v>JuszczykTomasz1974</v>
      </c>
      <c r="O30" s="69" t="str">
        <f>C30</f>
        <v>Juszczyk</v>
      </c>
      <c r="P30" s="69" t="str">
        <f>D30</f>
        <v>Tomasz</v>
      </c>
      <c r="Q30" s="69"/>
      <c r="R30" s="69">
        <f>F30</f>
        <v>1974</v>
      </c>
      <c r="S30" s="69">
        <f t="shared" si="3"/>
        <v>31.428977876768972</v>
      </c>
      <c r="T30" s="69"/>
      <c r="U30" s="69">
        <f>G29/G30</f>
        <v>1</v>
      </c>
      <c r="V30" s="69">
        <f>I30/I29</f>
        <v>1</v>
      </c>
      <c r="W30" s="69">
        <f>J30/J29</f>
        <v>1</v>
      </c>
      <c r="X30" s="69">
        <f t="shared" si="4"/>
        <v>1</v>
      </c>
    </row>
    <row r="31" spans="1:24">
      <c r="A31" s="131">
        <v>27</v>
      </c>
      <c r="B31" t="s">
        <v>5606</v>
      </c>
      <c r="C31" t="s">
        <v>4047</v>
      </c>
      <c r="D31" t="s">
        <v>1392</v>
      </c>
      <c r="E31" s="132" t="s">
        <v>32</v>
      </c>
      <c r="F31" s="132">
        <v>1970</v>
      </c>
      <c r="G31" s="132">
        <v>903</v>
      </c>
      <c r="H31" s="132">
        <v>3</v>
      </c>
      <c r="I31" s="132">
        <v>11</v>
      </c>
      <c r="J31" s="133">
        <v>337</v>
      </c>
      <c r="K31" s="136">
        <v>0.3354166666666667</v>
      </c>
      <c r="M31" s="69">
        <f>VLOOKUP(N31,id!$A:$C,3,0)</f>
        <v>542</v>
      </c>
      <c r="N31" s="69" t="str">
        <f t="shared" si="0"/>
        <v>BoczkowskiBorys1970</v>
      </c>
      <c r="O31" s="69" t="str">
        <f>C31</f>
        <v>Boczkowski</v>
      </c>
      <c r="P31" s="69" t="str">
        <f>D31</f>
        <v>Borys</v>
      </c>
      <c r="Q31" s="69"/>
      <c r="R31" s="69">
        <f>F31</f>
        <v>1970</v>
      </c>
      <c r="S31" s="69">
        <f t="shared" si="3"/>
        <v>31.428977876768972</v>
      </c>
      <c r="T31" s="69"/>
      <c r="U31" s="69">
        <f>G30/G31</f>
        <v>1</v>
      </c>
      <c r="V31" s="69">
        <f>I31/I30</f>
        <v>1</v>
      </c>
      <c r="W31" s="69">
        <f>J31/J30</f>
        <v>1</v>
      </c>
      <c r="X31" s="69">
        <f t="shared" si="4"/>
        <v>1</v>
      </c>
    </row>
    <row r="32" spans="1:24">
      <c r="A32" s="131">
        <v>28</v>
      </c>
      <c r="B32" t="s">
        <v>5437</v>
      </c>
      <c r="C32" t="s">
        <v>1798</v>
      </c>
      <c r="D32" t="s">
        <v>264</v>
      </c>
      <c r="E32" s="132" t="s">
        <v>32</v>
      </c>
      <c r="F32" s="132">
        <v>1961</v>
      </c>
      <c r="G32" s="132">
        <v>903</v>
      </c>
      <c r="H32" s="132">
        <v>3</v>
      </c>
      <c r="I32" s="132">
        <v>11</v>
      </c>
      <c r="J32" s="133">
        <v>337</v>
      </c>
      <c r="K32" s="136">
        <v>0.3354166666666667</v>
      </c>
      <c r="M32" s="69">
        <f>VLOOKUP(N32,id!$A:$C,3,0)</f>
        <v>543</v>
      </c>
      <c r="N32" s="69" t="str">
        <f t="shared" si="0"/>
        <v>BorciuchZbigniew1961</v>
      </c>
      <c r="O32" s="69" t="str">
        <f>C32</f>
        <v>Borciuch</v>
      </c>
      <c r="P32" s="69" t="str">
        <f>D32</f>
        <v>Zbigniew</v>
      </c>
      <c r="Q32" s="69"/>
      <c r="R32" s="69">
        <f>F32</f>
        <v>1961</v>
      </c>
      <c r="S32" s="69">
        <f t="shared" si="3"/>
        <v>31.428977876768972</v>
      </c>
      <c r="T32" s="69"/>
      <c r="U32" s="69">
        <f>G31/G32</f>
        <v>1</v>
      </c>
      <c r="V32" s="69">
        <f>I32/I31</f>
        <v>1</v>
      </c>
      <c r="W32" s="69">
        <f>J32/J31</f>
        <v>1</v>
      </c>
      <c r="X32" s="69">
        <f t="shared" si="4"/>
        <v>1</v>
      </c>
    </row>
    <row r="33" spans="1:24">
      <c r="A33" s="131">
        <v>29</v>
      </c>
      <c r="B33" t="s">
        <v>5436</v>
      </c>
      <c r="C33" t="s">
        <v>1800</v>
      </c>
      <c r="D33" t="s">
        <v>88</v>
      </c>
      <c r="E33" s="132" t="s">
        <v>32</v>
      </c>
      <c r="F33" s="132">
        <v>1963</v>
      </c>
      <c r="G33" s="132">
        <v>903</v>
      </c>
      <c r="H33" s="132">
        <v>3</v>
      </c>
      <c r="I33" s="132">
        <v>11</v>
      </c>
      <c r="J33" s="133">
        <v>337</v>
      </c>
      <c r="K33" s="136">
        <v>0.3354166666666667</v>
      </c>
      <c r="M33" s="69">
        <f>VLOOKUP(N33,id!$A:$C,3,0)</f>
        <v>544</v>
      </c>
      <c r="N33" s="69" t="str">
        <f t="shared" si="0"/>
        <v>JuszczykSławomir1963</v>
      </c>
      <c r="O33" s="69" t="str">
        <f>C33</f>
        <v>Juszczyk</v>
      </c>
      <c r="P33" s="69" t="str">
        <f>D33</f>
        <v>Sławomir</v>
      </c>
      <c r="Q33" s="69"/>
      <c r="R33" s="69">
        <f>F33</f>
        <v>1963</v>
      </c>
      <c r="S33" s="69">
        <f t="shared" si="3"/>
        <v>31.428977876768972</v>
      </c>
      <c r="T33" s="69"/>
      <c r="U33" s="69">
        <f>G32/G33</f>
        <v>1</v>
      </c>
      <c r="V33" s="69">
        <f>I33/I32</f>
        <v>1</v>
      </c>
      <c r="W33" s="69">
        <f>J33/J32</f>
        <v>1</v>
      </c>
      <c r="X33" s="69">
        <f t="shared" si="4"/>
        <v>1</v>
      </c>
    </row>
    <row r="34" spans="1:24">
      <c r="A34" s="131">
        <v>30</v>
      </c>
      <c r="B34" t="s">
        <v>5607</v>
      </c>
      <c r="C34" t="s">
        <v>1195</v>
      </c>
      <c r="D34" t="s">
        <v>24</v>
      </c>
      <c r="E34" s="132" t="s">
        <v>32</v>
      </c>
      <c r="F34" s="132">
        <v>1973</v>
      </c>
      <c r="G34" s="132">
        <v>903</v>
      </c>
      <c r="H34" s="132">
        <v>3</v>
      </c>
      <c r="I34" s="132">
        <v>11</v>
      </c>
      <c r="J34" s="133">
        <v>337</v>
      </c>
      <c r="K34" s="136">
        <v>0.3354166666666667</v>
      </c>
      <c r="M34" s="69">
        <f>VLOOKUP(N34,id!$A:$C,3,0)</f>
        <v>545</v>
      </c>
      <c r="N34" s="69" t="str">
        <f t="shared" si="0"/>
        <v>WielińskiPrzemysław1973</v>
      </c>
      <c r="O34" s="69" t="str">
        <f>C34</f>
        <v>Wieliński</v>
      </c>
      <c r="P34" s="69" t="str">
        <f>D34</f>
        <v>Przemysław</v>
      </c>
      <c r="Q34" s="69"/>
      <c r="R34" s="69">
        <f>F34</f>
        <v>1973</v>
      </c>
      <c r="S34" s="69">
        <f t="shared" si="3"/>
        <v>31.428977876768972</v>
      </c>
      <c r="T34" s="69"/>
      <c r="U34" s="69">
        <f>G33/G34</f>
        <v>1</v>
      </c>
      <c r="V34" s="69">
        <f>I34/I33</f>
        <v>1</v>
      </c>
      <c r="W34" s="69">
        <f>J34/J33</f>
        <v>1</v>
      </c>
      <c r="X34" s="69">
        <f t="shared" si="4"/>
        <v>1</v>
      </c>
    </row>
    <row r="35" spans="1:24">
      <c r="A35" s="131">
        <v>31</v>
      </c>
      <c r="B35" t="s">
        <v>5608</v>
      </c>
      <c r="C35" t="s">
        <v>65</v>
      </c>
      <c r="D35" t="s">
        <v>44</v>
      </c>
      <c r="E35" s="132" t="s">
        <v>32</v>
      </c>
      <c r="F35" s="132">
        <v>1963</v>
      </c>
      <c r="G35" s="132">
        <v>1000</v>
      </c>
      <c r="H35" s="132">
        <v>285</v>
      </c>
      <c r="I35" s="132">
        <v>16</v>
      </c>
      <c r="J35" s="133">
        <v>285</v>
      </c>
      <c r="K35" s="136">
        <v>0.40243055555555557</v>
      </c>
      <c r="M35" s="69">
        <f>VLOOKUP(N35,id!$A:$C,3,0)</f>
        <v>133</v>
      </c>
      <c r="N35" s="69" t="str">
        <f t="shared" si="0"/>
        <v>SójkaTomasz1963</v>
      </c>
      <c r="O35" s="69" t="str">
        <f>C35</f>
        <v>Sójka</v>
      </c>
      <c r="P35" s="69" t="str">
        <f>D35</f>
        <v>Tomasz</v>
      </c>
      <c r="Q35" s="69"/>
      <c r="R35" s="69">
        <f>F35</f>
        <v>1963</v>
      </c>
      <c r="S35" s="69">
        <f t="shared" si="3"/>
        <v>26.579402655427767</v>
      </c>
      <c r="T35" s="69"/>
      <c r="U35" s="69">
        <f>G34/G35</f>
        <v>0.90300000000000002</v>
      </c>
      <c r="V35" s="69">
        <f>I35/I34</f>
        <v>1.4545454545454546</v>
      </c>
      <c r="W35" s="69">
        <f>J35/J34</f>
        <v>0.8456973293768546</v>
      </c>
      <c r="X35" s="69">
        <f t="shared" si="4"/>
        <v>1.0778180677127258</v>
      </c>
    </row>
    <row r="36" spans="1:24">
      <c r="A36" s="131">
        <v>32</v>
      </c>
      <c r="B36" t="s">
        <v>5609</v>
      </c>
      <c r="C36" t="s">
        <v>103</v>
      </c>
      <c r="D36" t="s">
        <v>16</v>
      </c>
      <c r="E36" s="132" t="s">
        <v>32</v>
      </c>
      <c r="F36" s="132">
        <v>1984</v>
      </c>
      <c r="G36" s="132">
        <v>996</v>
      </c>
      <c r="H36" s="132">
        <v>220</v>
      </c>
      <c r="I36" s="132">
        <v>13</v>
      </c>
      <c r="J36" s="133">
        <v>220</v>
      </c>
      <c r="K36" s="136">
        <v>0.39990740740740738</v>
      </c>
      <c r="M36" s="69">
        <f>VLOOKUP(N36,id!$A:$C,3,0)</f>
        <v>520</v>
      </c>
      <c r="N36" s="69" t="str">
        <f t="shared" si="0"/>
        <v>CichońPaweł1984</v>
      </c>
      <c r="O36" s="69" t="str">
        <f>C36</f>
        <v>Cichoń</v>
      </c>
      <c r="P36" s="69" t="str">
        <f>D36</f>
        <v>Paweł</v>
      </c>
      <c r="Q36" s="69"/>
      <c r="R36" s="69">
        <f>F36</f>
        <v>1984</v>
      </c>
      <c r="S36" s="69">
        <f t="shared" si="3"/>
        <v>20.517433628751256</v>
      </c>
      <c r="T36" s="69"/>
      <c r="U36" s="69">
        <f>G35/G36</f>
        <v>1.0040160642570282</v>
      </c>
      <c r="V36" s="69">
        <f>I36/I35</f>
        <v>0.8125</v>
      </c>
      <c r="W36" s="69">
        <f>J36/J35</f>
        <v>0.77192982456140347</v>
      </c>
      <c r="X36" s="69">
        <f t="shared" si="4"/>
        <v>0.95932259581265311</v>
      </c>
    </row>
    <row r="37" spans="1:24">
      <c r="A37" s="131">
        <v>33</v>
      </c>
      <c r="B37" t="s">
        <v>5458</v>
      </c>
      <c r="C37" t="s">
        <v>5610</v>
      </c>
      <c r="D37" t="s">
        <v>22</v>
      </c>
      <c r="E37" s="132" t="s">
        <v>32</v>
      </c>
      <c r="F37" s="132">
        <v>1976</v>
      </c>
      <c r="G37" s="132">
        <v>590</v>
      </c>
      <c r="H37" s="132">
        <v>0</v>
      </c>
      <c r="I37" s="132">
        <v>7</v>
      </c>
      <c r="J37" s="133">
        <v>210</v>
      </c>
      <c r="K37" s="136">
        <v>0.11753472222222222</v>
      </c>
      <c r="M37" s="69">
        <f>VLOOKUP(N37,id!$A:$C,3,0)</f>
        <v>546</v>
      </c>
      <c r="N37" s="69" t="str">
        <f t="shared" si="0"/>
        <v>PaizertKrzysztof1976</v>
      </c>
      <c r="O37" s="69" t="str">
        <f>C37</f>
        <v>Paizert</v>
      </c>
      <c r="P37" s="69" t="str">
        <f>D37</f>
        <v>Krzysztof</v>
      </c>
      <c r="Q37" s="69"/>
      <c r="R37" s="69">
        <f>F37</f>
        <v>1976</v>
      </c>
      <c r="S37" s="69">
        <f t="shared" si="3"/>
        <v>19.584823009262564</v>
      </c>
      <c r="T37" s="69"/>
      <c r="U37" s="69">
        <f>G36/G37</f>
        <v>1.688135593220339</v>
      </c>
      <c r="V37" s="69">
        <f>I37/I36</f>
        <v>0.53846153846153844</v>
      </c>
      <c r="W37" s="69">
        <f>J37/J36</f>
        <v>0.95454545454545459</v>
      </c>
      <c r="X37" s="69">
        <f t="shared" si="4"/>
        <v>0.88354960597816257</v>
      </c>
    </row>
    <row r="38" spans="1:24">
      <c r="A38" s="131">
        <v>34</v>
      </c>
      <c r="B38" t="s">
        <v>5611</v>
      </c>
      <c r="C38" t="s">
        <v>1267</v>
      </c>
      <c r="D38" t="s">
        <v>783</v>
      </c>
      <c r="E38" s="132" t="s">
        <v>32</v>
      </c>
      <c r="F38" s="132">
        <v>1975</v>
      </c>
      <c r="G38" s="132">
        <v>282</v>
      </c>
      <c r="H38" s="132">
        <v>0</v>
      </c>
      <c r="I38" s="132">
        <v>6</v>
      </c>
      <c r="J38" s="133">
        <v>210</v>
      </c>
      <c r="K38" s="136">
        <v>0.90379629629629632</v>
      </c>
      <c r="M38" s="69">
        <f>VLOOKUP(N38,id!$A:$C,3,0)</f>
        <v>28</v>
      </c>
      <c r="N38" s="69" t="str">
        <f t="shared" si="0"/>
        <v>BeszterdaSebastian1975</v>
      </c>
      <c r="O38" s="69" t="str">
        <f>C38</f>
        <v>Beszterda</v>
      </c>
      <c r="P38" s="69" t="str">
        <f>D38</f>
        <v>Sebastian</v>
      </c>
      <c r="Q38" s="69"/>
      <c r="R38" s="69">
        <f>F38</f>
        <v>1975</v>
      </c>
      <c r="S38" s="69">
        <f t="shared" si="3"/>
        <v>18.990232994136171</v>
      </c>
      <c r="T38" s="69"/>
      <c r="U38" s="69">
        <f>G37/G38</f>
        <v>2.0921985815602837</v>
      </c>
      <c r="V38" s="69">
        <f>I38/I37</f>
        <v>0.8571428571428571</v>
      </c>
      <c r="W38" s="69">
        <f>J38/J37</f>
        <v>1</v>
      </c>
      <c r="X38" s="69">
        <f t="shared" si="4"/>
        <v>0.96964026609557907</v>
      </c>
    </row>
    <row r="39" spans="1:24">
      <c r="A39" s="131">
        <v>36</v>
      </c>
      <c r="B39" t="s">
        <v>5612</v>
      </c>
      <c r="C39" t="s">
        <v>134</v>
      </c>
      <c r="D39" t="s">
        <v>26</v>
      </c>
      <c r="E39" s="132" t="s">
        <v>32</v>
      </c>
      <c r="F39" s="132">
        <v>1951</v>
      </c>
      <c r="G39" s="132">
        <v>568</v>
      </c>
      <c r="H39" s="132">
        <v>0</v>
      </c>
      <c r="I39" s="132">
        <v>5</v>
      </c>
      <c r="J39" s="133">
        <v>170</v>
      </c>
      <c r="K39" s="136">
        <v>0.10255787037037038</v>
      </c>
      <c r="M39" s="69">
        <f>VLOOKUP(N39,id!$A:$C,3,0)</f>
        <v>34</v>
      </c>
      <c r="N39" s="69" t="str">
        <f t="shared" ref="N39:N41" si="5">O39&amp;P39&amp;R39</f>
        <v>PiwakowskiAndrzej1951</v>
      </c>
      <c r="O39" s="69" t="str">
        <f t="shared" ref="O39:O41" si="6">C39</f>
        <v>Piwakowski</v>
      </c>
      <c r="P39" s="69" t="str">
        <f t="shared" ref="P39:P41" si="7">D39</f>
        <v>Andrzej</v>
      </c>
      <c r="Q39" s="69"/>
      <c r="R39" s="69">
        <f t="shared" ref="R39:R41" si="8">F39</f>
        <v>1951</v>
      </c>
      <c r="S39" s="69">
        <f t="shared" ref="S39:S41" si="9">S38*IF(W39&lt;1,W39,IF(X39&lt;1,X39,IF(V39&lt;1,V39,IF(U39&lt;1,U39,1))))</f>
        <v>15.373045757157854</v>
      </c>
      <c r="T39" s="69"/>
      <c r="U39" s="69">
        <f t="shared" ref="U39:U41" si="10">G38/G39</f>
        <v>0.49647887323943662</v>
      </c>
      <c r="V39" s="69">
        <f t="shared" ref="V39:V41" si="11">I39/I38</f>
        <v>0.83333333333333337</v>
      </c>
      <c r="W39" s="69">
        <f t="shared" ref="W39:W41" si="12">J39/J38</f>
        <v>0.80952380952380953</v>
      </c>
      <c r="X39" s="69">
        <f t="shared" ref="X39:X41" si="13">V39^0.2</f>
        <v>0.96419250400262724</v>
      </c>
    </row>
    <row r="40" spans="1:24">
      <c r="A40" s="131">
        <v>39</v>
      </c>
      <c r="B40" t="s">
        <v>4551</v>
      </c>
      <c r="C40" t="s">
        <v>1207</v>
      </c>
      <c r="D40" t="s">
        <v>15</v>
      </c>
      <c r="E40" s="132" t="s">
        <v>32</v>
      </c>
      <c r="F40" s="132">
        <v>1977</v>
      </c>
      <c r="G40" s="132">
        <v>688</v>
      </c>
      <c r="H40" s="132">
        <v>0</v>
      </c>
      <c r="I40" s="132">
        <v>5</v>
      </c>
      <c r="J40" s="133">
        <v>140</v>
      </c>
      <c r="K40" s="136">
        <v>0.13333333333333333</v>
      </c>
      <c r="M40" s="69">
        <f>VLOOKUP(N40,id!$A:$C,3,0)</f>
        <v>547</v>
      </c>
      <c r="N40" s="69" t="str">
        <f t="shared" si="5"/>
        <v>KaczorPiotr1977</v>
      </c>
      <c r="O40" s="69" t="str">
        <f t="shared" si="6"/>
        <v>Kaczor</v>
      </c>
      <c r="P40" s="69" t="str">
        <f t="shared" si="7"/>
        <v>Piotr</v>
      </c>
      <c r="Q40" s="69"/>
      <c r="R40" s="69">
        <f t="shared" si="8"/>
        <v>1977</v>
      </c>
      <c r="S40" s="69">
        <f t="shared" si="9"/>
        <v>12.660155329424114</v>
      </c>
      <c r="T40" s="69"/>
      <c r="U40" s="69">
        <f t="shared" si="10"/>
        <v>0.82558139534883723</v>
      </c>
      <c r="V40" s="69">
        <f t="shared" si="11"/>
        <v>1</v>
      </c>
      <c r="W40" s="69">
        <f t="shared" si="12"/>
        <v>0.82352941176470584</v>
      </c>
      <c r="X40" s="69">
        <f t="shared" si="13"/>
        <v>1</v>
      </c>
    </row>
    <row r="41" spans="1:24">
      <c r="A41" s="131">
        <v>40</v>
      </c>
      <c r="B41" t="s">
        <v>4554</v>
      </c>
      <c r="C41" t="s">
        <v>1205</v>
      </c>
      <c r="D41" t="s">
        <v>79</v>
      </c>
      <c r="E41" s="132" t="s">
        <v>32</v>
      </c>
      <c r="F41" s="132">
        <v>1967</v>
      </c>
      <c r="G41" s="132">
        <v>688</v>
      </c>
      <c r="H41" s="132">
        <v>0</v>
      </c>
      <c r="I41" s="132">
        <v>5</v>
      </c>
      <c r="J41" s="133">
        <v>140</v>
      </c>
      <c r="K41" s="136">
        <v>0.16090277777777778</v>
      </c>
      <c r="M41" s="69">
        <f>VLOOKUP(N41,id!$A:$C,3,0)</f>
        <v>548</v>
      </c>
      <c r="N41" s="69" t="str">
        <f t="shared" si="5"/>
        <v>GulbinowiczAdam1967</v>
      </c>
      <c r="O41" s="69" t="str">
        <f t="shared" si="6"/>
        <v>Gulbinowicz</v>
      </c>
      <c r="P41" s="69" t="str">
        <f t="shared" si="7"/>
        <v>Adam</v>
      </c>
      <c r="Q41" s="69"/>
      <c r="R41" s="69">
        <f t="shared" si="8"/>
        <v>1967</v>
      </c>
      <c r="S41" s="69">
        <f t="shared" si="9"/>
        <v>12.660155329424114</v>
      </c>
      <c r="T41" s="69"/>
      <c r="U41" s="69">
        <f t="shared" si="10"/>
        <v>1</v>
      </c>
      <c r="V41" s="69">
        <f t="shared" si="11"/>
        <v>1</v>
      </c>
      <c r="W41" s="69">
        <f t="shared" si="12"/>
        <v>1</v>
      </c>
      <c r="X41" s="69">
        <f t="shared" si="13"/>
        <v>1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9"/>
  <sheetViews>
    <sheetView topLeftCell="A505" workbookViewId="0">
      <selection activeCell="C538" sqref="C538:C549"/>
    </sheetView>
  </sheetViews>
  <sheetFormatPr defaultRowHeight="12.75"/>
  <cols>
    <col min="1" max="1" width="25.5703125" bestFit="1" customWidth="1"/>
    <col min="2" max="2" width="8.140625" bestFit="1" customWidth="1"/>
    <col min="3" max="3" width="13.85546875" bestFit="1" customWidth="1"/>
    <col min="4" max="4" width="13.5703125" bestFit="1" customWidth="1"/>
    <col min="5" max="5" width="11.140625" bestFit="1" customWidth="1"/>
    <col min="6" max="6" width="27.28515625" bestFit="1" customWidth="1"/>
    <col min="7" max="7" width="9" bestFit="1" customWidth="1"/>
    <col min="8" max="8" width="23.5703125" bestFit="1" customWidth="1"/>
    <col min="9" max="9" width="6.85546875" bestFit="1" customWidth="1"/>
  </cols>
  <sheetData>
    <row r="1" spans="1:14">
      <c r="A1" t="s">
        <v>68</v>
      </c>
      <c r="B1" t="s">
        <v>70</v>
      </c>
      <c r="C1" t="s">
        <v>67</v>
      </c>
      <c r="D1" t="s">
        <v>9</v>
      </c>
      <c r="E1" t="s">
        <v>36</v>
      </c>
      <c r="G1" t="s">
        <v>54</v>
      </c>
      <c r="H1" t="s">
        <v>14</v>
      </c>
      <c r="I1" t="s">
        <v>69</v>
      </c>
      <c r="J1" t="s">
        <v>127</v>
      </c>
      <c r="K1" t="s">
        <v>125</v>
      </c>
    </row>
    <row r="2" spans="1:14">
      <c r="A2" t="str">
        <f t="shared" ref="A2:A33" si="0">D2&amp;E2&amp;G2</f>
        <v>WesołowskiStefan1989</v>
      </c>
      <c r="C2">
        <v>1</v>
      </c>
      <c r="D2" t="s">
        <v>1517</v>
      </c>
      <c r="E2" t="s">
        <v>1362</v>
      </c>
      <c r="F2" t="s">
        <v>4840</v>
      </c>
      <c r="G2">
        <v>1989</v>
      </c>
      <c r="H2" t="str">
        <f>D2&amp;" "&amp;E2</f>
        <v>Wesołowski Stefan</v>
      </c>
      <c r="I2">
        <f>G2</f>
        <v>1989</v>
      </c>
      <c r="J2" t="s">
        <v>32</v>
      </c>
      <c r="K2" t="s">
        <v>829</v>
      </c>
      <c r="L2">
        <f>VLOOKUP(H2,'id (2020)'!H:I,2,0)</f>
        <v>1989</v>
      </c>
      <c r="M2">
        <f>VLOOKUP(H2,'id (2019)'!H:I,2,0)</f>
        <v>1989</v>
      </c>
      <c r="N2">
        <f>VLOOKUP(H2,'id (2018)'!H:I,2,0)</f>
        <v>1989</v>
      </c>
    </row>
    <row r="3" spans="1:14">
      <c r="A3" t="str">
        <f t="shared" si="0"/>
        <v>ĆwidakPaweł1988</v>
      </c>
      <c r="C3">
        <f>C2+1</f>
        <v>2</v>
      </c>
      <c r="D3" t="s">
        <v>4425</v>
      </c>
      <c r="E3" t="s">
        <v>16</v>
      </c>
      <c r="F3" t="s">
        <v>4426</v>
      </c>
      <c r="G3">
        <v>1988</v>
      </c>
      <c r="H3" t="str">
        <f t="shared" ref="H3:H33" si="1">D3&amp;" "&amp;E3</f>
        <v>Ćwidak Paweł</v>
      </c>
      <c r="I3">
        <f t="shared" ref="I3:I33" si="2">G3</f>
        <v>1988</v>
      </c>
      <c r="J3" t="s">
        <v>32</v>
      </c>
      <c r="K3" t="s">
        <v>829</v>
      </c>
      <c r="L3">
        <f>VLOOKUP(H3,'id (2020)'!H:I,2,0)</f>
        <v>1988</v>
      </c>
      <c r="M3">
        <f>VLOOKUP(H3,'id (2019)'!H:I,2,0)</f>
        <v>1988</v>
      </c>
      <c r="N3" t="e">
        <f>VLOOKUP(H3,'id (2018)'!H:I,2,0)</f>
        <v>#N/A</v>
      </c>
    </row>
    <row r="4" spans="1:14">
      <c r="A4" t="str">
        <f t="shared" si="0"/>
        <v>ŁosiewiczMariusz1980</v>
      </c>
      <c r="C4">
        <f t="shared" ref="C4:C67" si="3">C3+1</f>
        <v>3</v>
      </c>
      <c r="D4" t="s">
        <v>1284</v>
      </c>
      <c r="E4" t="s">
        <v>378</v>
      </c>
      <c r="F4" t="s">
        <v>822</v>
      </c>
      <c r="G4">
        <v>1980</v>
      </c>
      <c r="H4" t="str">
        <f t="shared" si="1"/>
        <v>Łosiewicz Mariusz</v>
      </c>
      <c r="I4">
        <f t="shared" si="2"/>
        <v>1980</v>
      </c>
      <c r="J4" t="s">
        <v>32</v>
      </c>
      <c r="K4" t="s">
        <v>829</v>
      </c>
      <c r="L4">
        <f>VLOOKUP(H4,'id (2020)'!H:I,2,0)</f>
        <v>1980</v>
      </c>
      <c r="M4">
        <f>VLOOKUP(H4,'id (2019)'!H:I,2,0)</f>
        <v>1980</v>
      </c>
      <c r="N4">
        <f>VLOOKUP(H4,'id (2018)'!H:I,2,0)</f>
        <v>1980</v>
      </c>
    </row>
    <row r="5" spans="1:14">
      <c r="A5" t="str">
        <f t="shared" si="0"/>
        <v>JakubekKrystian1992</v>
      </c>
      <c r="C5">
        <f t="shared" si="3"/>
        <v>4</v>
      </c>
      <c r="D5" t="s">
        <v>74</v>
      </c>
      <c r="E5" t="s">
        <v>73</v>
      </c>
      <c r="F5" t="s">
        <v>4843</v>
      </c>
      <c r="G5">
        <v>1992</v>
      </c>
      <c r="H5" t="str">
        <f t="shared" si="1"/>
        <v>Jakubek Krystian</v>
      </c>
      <c r="I5">
        <f t="shared" si="2"/>
        <v>1992</v>
      </c>
      <c r="J5" t="s">
        <v>32</v>
      </c>
      <c r="K5" t="s">
        <v>829</v>
      </c>
      <c r="L5">
        <f>VLOOKUP(H5,'id (2020)'!H:I,2,0)</f>
        <v>1992</v>
      </c>
      <c r="M5">
        <f>VLOOKUP(H5,'id (2019)'!H:I,2,0)</f>
        <v>1992</v>
      </c>
      <c r="N5">
        <f>VLOOKUP(H5,'id (2018)'!H:I,2,0)</f>
        <v>1992</v>
      </c>
    </row>
    <row r="6" spans="1:14">
      <c r="A6" t="str">
        <f t="shared" si="0"/>
        <v>WalentowskiRadosław1979</v>
      </c>
      <c r="C6">
        <f t="shared" si="3"/>
        <v>5</v>
      </c>
      <c r="D6" t="s">
        <v>241</v>
      </c>
      <c r="E6" t="s">
        <v>237</v>
      </c>
      <c r="F6" t="s">
        <v>232</v>
      </c>
      <c r="G6">
        <v>1979</v>
      </c>
      <c r="H6" t="str">
        <f t="shared" si="1"/>
        <v>Walentowski Radosław</v>
      </c>
      <c r="I6">
        <f t="shared" si="2"/>
        <v>1979</v>
      </c>
      <c r="J6" t="s">
        <v>32</v>
      </c>
      <c r="K6" t="s">
        <v>829</v>
      </c>
      <c r="L6">
        <f>VLOOKUP(H6,'id (2020)'!H:I,2,0)</f>
        <v>1979</v>
      </c>
      <c r="M6">
        <f>VLOOKUP(H6,'id (2019)'!H:I,2,0)</f>
        <v>1979</v>
      </c>
      <c r="N6">
        <f>VLOOKUP(H6,'id (2018)'!H:I,2,0)</f>
        <v>1979</v>
      </c>
    </row>
    <row r="7" spans="1:14">
      <c r="A7" t="str">
        <f t="shared" si="0"/>
        <v>BoberBartłomiej1972</v>
      </c>
      <c r="C7">
        <f t="shared" si="3"/>
        <v>6</v>
      </c>
      <c r="D7" t="s">
        <v>293</v>
      </c>
      <c r="E7" t="s">
        <v>267</v>
      </c>
      <c r="F7" t="s">
        <v>139</v>
      </c>
      <c r="G7">
        <v>1972</v>
      </c>
      <c r="H7" t="str">
        <f t="shared" si="1"/>
        <v>Bober Bartłomiej</v>
      </c>
      <c r="I7">
        <f t="shared" si="2"/>
        <v>1972</v>
      </c>
      <c r="J7" t="s">
        <v>32</v>
      </c>
      <c r="K7" t="s">
        <v>829</v>
      </c>
      <c r="L7">
        <f>VLOOKUP(H7,'id (2020)'!H:I,2,0)</f>
        <v>1972</v>
      </c>
      <c r="M7">
        <f>VLOOKUP(H7,'id (2019)'!H:I,2,0)</f>
        <v>1972</v>
      </c>
      <c r="N7">
        <f>VLOOKUP(H7,'id (2018)'!H:I,2,0)</f>
        <v>1972</v>
      </c>
    </row>
    <row r="8" spans="1:14">
      <c r="A8" t="str">
        <f t="shared" si="0"/>
        <v>HołdakowskiWojciech1970</v>
      </c>
      <c r="C8">
        <f t="shared" si="3"/>
        <v>7</v>
      </c>
      <c r="D8" t="s">
        <v>148</v>
      </c>
      <c r="E8" t="s">
        <v>147</v>
      </c>
      <c r="G8">
        <v>1970</v>
      </c>
      <c r="H8" t="str">
        <f t="shared" si="1"/>
        <v>Hołdakowski Wojciech</v>
      </c>
      <c r="I8">
        <f t="shared" si="2"/>
        <v>1970</v>
      </c>
      <c r="J8" t="s">
        <v>32</v>
      </c>
      <c r="K8" t="s">
        <v>829</v>
      </c>
      <c r="L8">
        <f>VLOOKUP(H8,'id (2020)'!H:I,2,0)</f>
        <v>1970</v>
      </c>
      <c r="M8">
        <f>VLOOKUP(H8,'id (2019)'!H:I,2,0)</f>
        <v>1970</v>
      </c>
      <c r="N8">
        <f>VLOOKUP(H8,'id (2018)'!H:I,2,0)</f>
        <v>1970</v>
      </c>
    </row>
    <row r="9" spans="1:14">
      <c r="A9" t="str">
        <f t="shared" si="0"/>
        <v>OwczarskiMarcin1978</v>
      </c>
      <c r="C9">
        <f t="shared" si="3"/>
        <v>8</v>
      </c>
      <c r="D9" t="s">
        <v>8</v>
      </c>
      <c r="E9" t="s">
        <v>17</v>
      </c>
      <c r="F9" t="s">
        <v>4105</v>
      </c>
      <c r="G9">
        <v>1978</v>
      </c>
      <c r="H9" t="str">
        <f t="shared" si="1"/>
        <v>Owczarski Marcin</v>
      </c>
      <c r="I9">
        <f t="shared" si="2"/>
        <v>1978</v>
      </c>
      <c r="J9" t="s">
        <v>32</v>
      </c>
      <c r="K9" t="s">
        <v>829</v>
      </c>
      <c r="L9">
        <f>VLOOKUP(H9,'id (2020)'!H:I,2,0)</f>
        <v>1978</v>
      </c>
      <c r="M9">
        <f>VLOOKUP(H9,'id (2019)'!H:I,2,0)</f>
        <v>1978</v>
      </c>
      <c r="N9">
        <f>VLOOKUP(H9,'id (2018)'!H:I,2,0)</f>
        <v>1978</v>
      </c>
    </row>
    <row r="10" spans="1:14">
      <c r="A10" t="str">
        <f t="shared" si="0"/>
        <v>PiwakowskiWojciech1977</v>
      </c>
      <c r="C10">
        <f t="shared" si="3"/>
        <v>9</v>
      </c>
      <c r="D10" t="s">
        <v>134</v>
      </c>
      <c r="E10" t="s">
        <v>147</v>
      </c>
      <c r="F10" t="s">
        <v>139</v>
      </c>
      <c r="G10">
        <v>1977</v>
      </c>
      <c r="H10" t="str">
        <f t="shared" si="1"/>
        <v>Piwakowski Wojciech</v>
      </c>
      <c r="I10">
        <f t="shared" si="2"/>
        <v>1977</v>
      </c>
      <c r="J10" t="s">
        <v>32</v>
      </c>
      <c r="K10" t="s">
        <v>829</v>
      </c>
      <c r="L10">
        <f>VLOOKUP(H10,'id (2020)'!H:I,2,0)</f>
        <v>1977</v>
      </c>
      <c r="M10">
        <f>VLOOKUP(H10,'id (2019)'!H:I,2,0)</f>
        <v>1977</v>
      </c>
      <c r="N10">
        <f>VLOOKUP(H10,'id (2018)'!H:I,2,0)</f>
        <v>1977</v>
      </c>
    </row>
    <row r="11" spans="1:14">
      <c r="A11" t="str">
        <f t="shared" si="0"/>
        <v>OlbryśMarek1977</v>
      </c>
      <c r="C11">
        <f t="shared" si="3"/>
        <v>10</v>
      </c>
      <c r="D11" t="s">
        <v>4033</v>
      </c>
      <c r="E11" t="s">
        <v>33</v>
      </c>
      <c r="G11">
        <v>1977</v>
      </c>
      <c r="H11" t="str">
        <f t="shared" si="1"/>
        <v>Olbryś Marek</v>
      </c>
      <c r="I11">
        <f t="shared" si="2"/>
        <v>1977</v>
      </c>
      <c r="J11" t="s">
        <v>32</v>
      </c>
      <c r="K11" t="s">
        <v>829</v>
      </c>
      <c r="L11" t="e">
        <f>VLOOKUP(H11,'id (2020)'!H:I,2,0)</f>
        <v>#N/A</v>
      </c>
      <c r="M11">
        <f>VLOOKUP(H11,'id (2019)'!H:I,2,0)</f>
        <v>1977</v>
      </c>
      <c r="N11">
        <f>VLOOKUP(H11,'id (2018)'!H:I,2,0)</f>
        <v>1977</v>
      </c>
    </row>
    <row r="12" spans="1:14">
      <c r="A12" t="str">
        <f t="shared" si="0"/>
        <v>KosickiTomasz1979</v>
      </c>
      <c r="C12">
        <f t="shared" si="3"/>
        <v>11</v>
      </c>
      <c r="D12" t="s">
        <v>4906</v>
      </c>
      <c r="E12" t="s">
        <v>44</v>
      </c>
      <c r="F12" t="s">
        <v>4850</v>
      </c>
      <c r="G12">
        <v>1979</v>
      </c>
      <c r="H12" t="str">
        <f t="shared" si="1"/>
        <v>Kosicki Tomasz</v>
      </c>
      <c r="I12">
        <f t="shared" si="2"/>
        <v>1979</v>
      </c>
      <c r="J12" t="s">
        <v>32</v>
      </c>
      <c r="K12" t="s">
        <v>829</v>
      </c>
      <c r="L12" t="e">
        <f>VLOOKUP(H12,'id (2020)'!H:I,2,0)</f>
        <v>#N/A</v>
      </c>
      <c r="M12" t="e">
        <f>VLOOKUP(H12,'id (2019)'!H:I,2,0)</f>
        <v>#N/A</v>
      </c>
      <c r="N12" t="e">
        <f>VLOOKUP(H12,'id (2018)'!H:I,2,0)</f>
        <v>#N/A</v>
      </c>
    </row>
    <row r="13" spans="1:14">
      <c r="A13" t="str">
        <f t="shared" si="0"/>
        <v>KowalZbigniew1977</v>
      </c>
      <c r="C13">
        <f t="shared" si="3"/>
        <v>12</v>
      </c>
      <c r="D13" t="s">
        <v>1209</v>
      </c>
      <c r="E13" t="s">
        <v>264</v>
      </c>
      <c r="F13" t="s">
        <v>656</v>
      </c>
      <c r="G13">
        <v>1977</v>
      </c>
      <c r="H13" t="str">
        <f t="shared" si="1"/>
        <v>Kowal Zbigniew</v>
      </c>
      <c r="I13">
        <f t="shared" si="2"/>
        <v>1977</v>
      </c>
      <c r="J13" t="s">
        <v>32</v>
      </c>
      <c r="K13" t="s">
        <v>829</v>
      </c>
      <c r="L13">
        <f>VLOOKUP(H13,'id (2020)'!H:I,2,0)</f>
        <v>1977</v>
      </c>
      <c r="M13">
        <f>VLOOKUP(H13,'id (2019)'!H:I,2,0)</f>
        <v>1977</v>
      </c>
      <c r="N13">
        <f>VLOOKUP(H13,'id (2018)'!H:I,2,0)</f>
        <v>1977</v>
      </c>
    </row>
    <row r="14" spans="1:14">
      <c r="A14" t="str">
        <f t="shared" si="0"/>
        <v>CecułaKrzysztof1975</v>
      </c>
      <c r="C14">
        <f t="shared" si="3"/>
        <v>13</v>
      </c>
      <c r="D14" t="s">
        <v>10</v>
      </c>
      <c r="E14" t="s">
        <v>22</v>
      </c>
      <c r="G14">
        <v>1975</v>
      </c>
      <c r="H14" t="str">
        <f t="shared" si="1"/>
        <v>Cecuła Krzysztof</v>
      </c>
      <c r="I14">
        <f t="shared" si="2"/>
        <v>1975</v>
      </c>
      <c r="J14" t="s">
        <v>32</v>
      </c>
      <c r="K14" t="s">
        <v>829</v>
      </c>
      <c r="L14">
        <f>VLOOKUP(H14,'id (2020)'!H:I,2,0)</f>
        <v>1975</v>
      </c>
      <c r="M14">
        <f>VLOOKUP(H14,'id (2019)'!H:I,2,0)</f>
        <v>1975</v>
      </c>
      <c r="N14">
        <f>VLOOKUP(H14,'id (2018)'!H:I,2,0)</f>
        <v>1975</v>
      </c>
    </row>
    <row r="15" spans="1:14">
      <c r="A15" t="str">
        <f t="shared" si="0"/>
        <v>LipińskiTomasz1975</v>
      </c>
      <c r="C15">
        <f t="shared" si="3"/>
        <v>14</v>
      </c>
      <c r="D15" t="s">
        <v>471</v>
      </c>
      <c r="E15" t="s">
        <v>44</v>
      </c>
      <c r="G15">
        <v>1975</v>
      </c>
      <c r="H15" t="str">
        <f t="shared" si="1"/>
        <v>Lipiński Tomasz</v>
      </c>
      <c r="I15">
        <f t="shared" si="2"/>
        <v>1975</v>
      </c>
      <c r="J15" t="s">
        <v>32</v>
      </c>
      <c r="K15" t="s">
        <v>829</v>
      </c>
      <c r="L15">
        <f>VLOOKUP(H15,'id (2020)'!H:I,2,0)</f>
        <v>1975</v>
      </c>
      <c r="M15">
        <f>VLOOKUP(H15,'id (2019)'!H:I,2,0)</f>
        <v>1975</v>
      </c>
      <c r="N15">
        <f>VLOOKUP(H15,'id (2018)'!H:I,2,0)</f>
        <v>1975</v>
      </c>
    </row>
    <row r="16" spans="1:14">
      <c r="A16" t="str">
        <f t="shared" si="0"/>
        <v>SadowskiMarek1978</v>
      </c>
      <c r="C16">
        <f t="shared" si="3"/>
        <v>15</v>
      </c>
      <c r="D16" t="s">
        <v>90</v>
      </c>
      <c r="E16" t="s">
        <v>33</v>
      </c>
      <c r="F16" t="s">
        <v>4853</v>
      </c>
      <c r="G16">
        <v>1978</v>
      </c>
      <c r="H16" t="str">
        <f t="shared" si="1"/>
        <v>Sadowski Marek</v>
      </c>
      <c r="I16">
        <f t="shared" si="2"/>
        <v>1978</v>
      </c>
      <c r="J16" t="s">
        <v>32</v>
      </c>
      <c r="K16" t="s">
        <v>829</v>
      </c>
      <c r="L16">
        <f>VLOOKUP(H16,'id (2020)'!H:I,2,0)</f>
        <v>1978</v>
      </c>
      <c r="M16">
        <f>VLOOKUP(H16,'id (2019)'!H:I,2,0)</f>
        <v>1978</v>
      </c>
      <c r="N16">
        <f>VLOOKUP(H16,'id (2018)'!H:I,2,0)</f>
        <v>1978</v>
      </c>
    </row>
    <row r="17" spans="1:14">
      <c r="A17" t="str">
        <f t="shared" si="0"/>
        <v>LuksKrzysztof1978</v>
      </c>
      <c r="C17">
        <f t="shared" si="3"/>
        <v>16</v>
      </c>
      <c r="D17" t="s">
        <v>1108</v>
      </c>
      <c r="E17" t="s">
        <v>22</v>
      </c>
      <c r="G17">
        <v>1978</v>
      </c>
      <c r="H17" t="str">
        <f t="shared" si="1"/>
        <v>Luks Krzysztof</v>
      </c>
      <c r="I17">
        <f t="shared" si="2"/>
        <v>1978</v>
      </c>
      <c r="J17" t="s">
        <v>32</v>
      </c>
      <c r="K17" t="s">
        <v>829</v>
      </c>
      <c r="L17">
        <f>VLOOKUP(H17,'id (2020)'!H:I,2,0)</f>
        <v>1978</v>
      </c>
      <c r="M17">
        <f>VLOOKUP(H17,'id (2019)'!H:I,2,0)</f>
        <v>1978</v>
      </c>
      <c r="N17">
        <f>VLOOKUP(H17,'id (2018)'!H:I,2,0)</f>
        <v>1978</v>
      </c>
    </row>
    <row r="18" spans="1:14">
      <c r="A18" t="str">
        <f t="shared" si="0"/>
        <v>DargaczWaldemar1982</v>
      </c>
      <c r="C18">
        <v>17</v>
      </c>
      <c r="D18" t="s">
        <v>1725</v>
      </c>
      <c r="E18" t="s">
        <v>360</v>
      </c>
      <c r="G18">
        <v>1982</v>
      </c>
      <c r="H18" t="str">
        <f t="shared" ref="H18" si="4">D18&amp;" "&amp;E18</f>
        <v>Dargacz Waldemar</v>
      </c>
      <c r="I18">
        <f t="shared" ref="I18" si="5">G18</f>
        <v>1982</v>
      </c>
      <c r="J18" t="s">
        <v>32</v>
      </c>
      <c r="K18" t="s">
        <v>829</v>
      </c>
      <c r="L18">
        <f>VLOOKUP(H18,'id (2020)'!H:I,2,0)</f>
        <v>1982</v>
      </c>
      <c r="M18">
        <f>VLOOKUP(H18,'id (2019)'!H:I,2,0)</f>
        <v>1982</v>
      </c>
      <c r="N18">
        <f>VLOOKUP(H18,'id (2018)'!H:I,2,0)</f>
        <v>1982</v>
      </c>
    </row>
    <row r="19" spans="1:14">
      <c r="A19" t="str">
        <f t="shared" si="0"/>
        <v>WitkowskiMarcin1969</v>
      </c>
      <c r="C19">
        <v>18</v>
      </c>
      <c r="D19" t="s">
        <v>23</v>
      </c>
      <c r="E19" t="s">
        <v>17</v>
      </c>
      <c r="F19" t="s">
        <v>1366</v>
      </c>
      <c r="G19">
        <v>1969</v>
      </c>
      <c r="H19" t="str">
        <f t="shared" si="1"/>
        <v>Witkowski Marcin</v>
      </c>
      <c r="I19">
        <f t="shared" si="2"/>
        <v>1969</v>
      </c>
      <c r="J19" t="s">
        <v>32</v>
      </c>
      <c r="K19" t="s">
        <v>829</v>
      </c>
      <c r="L19">
        <f>VLOOKUP(H19,'id (2020)'!H:I,2,0)</f>
        <v>1969</v>
      </c>
      <c r="M19">
        <f>VLOOKUP(H19,'id (2019)'!H:I,2,0)</f>
        <v>1969</v>
      </c>
      <c r="N19">
        <f>VLOOKUP(H19,'id (2018)'!H:I,2,0)</f>
        <v>1969</v>
      </c>
    </row>
    <row r="20" spans="1:14">
      <c r="A20" t="str">
        <f t="shared" si="0"/>
        <v>ŚwietlikKrzysztof1964</v>
      </c>
      <c r="C20">
        <f t="shared" si="3"/>
        <v>19</v>
      </c>
      <c r="D20" t="s">
        <v>112</v>
      </c>
      <c r="E20" t="s">
        <v>22</v>
      </c>
      <c r="G20">
        <v>1964</v>
      </c>
      <c r="H20" t="str">
        <f t="shared" si="1"/>
        <v>Świetlik Krzysztof</v>
      </c>
      <c r="I20">
        <f t="shared" si="2"/>
        <v>1964</v>
      </c>
      <c r="J20" t="s">
        <v>32</v>
      </c>
      <c r="K20" t="s">
        <v>829</v>
      </c>
      <c r="L20" t="e">
        <f>VLOOKUP(H20,'id (2020)'!H:I,2,0)</f>
        <v>#N/A</v>
      </c>
      <c r="M20">
        <f>VLOOKUP(H20,'id (2019)'!H:I,2,0)</f>
        <v>1964</v>
      </c>
      <c r="N20">
        <f>VLOOKUP(H20,'id (2018)'!H:I,2,0)</f>
        <v>1964</v>
      </c>
    </row>
    <row r="21" spans="1:14">
      <c r="A21" t="str">
        <f t="shared" si="0"/>
        <v>PapisLeszek1958</v>
      </c>
      <c r="C21">
        <f t="shared" si="3"/>
        <v>20</v>
      </c>
      <c r="D21" t="s">
        <v>27</v>
      </c>
      <c r="E21" t="s">
        <v>25</v>
      </c>
      <c r="G21">
        <v>1958</v>
      </c>
      <c r="H21" t="str">
        <f t="shared" si="1"/>
        <v>Papis Leszek</v>
      </c>
      <c r="I21">
        <f t="shared" si="2"/>
        <v>1958</v>
      </c>
      <c r="J21" t="s">
        <v>32</v>
      </c>
      <c r="K21" t="s">
        <v>829</v>
      </c>
      <c r="L21" t="e">
        <f>VLOOKUP(H21,'id (2020)'!H:I,2,0)</f>
        <v>#N/A</v>
      </c>
      <c r="M21">
        <f>VLOOKUP(H21,'id (2019)'!H:I,2,0)</f>
        <v>1958</v>
      </c>
      <c r="N21">
        <f>VLOOKUP(H21,'id (2018)'!H:I,2,0)</f>
        <v>1958</v>
      </c>
    </row>
    <row r="22" spans="1:14">
      <c r="A22" t="str">
        <f t="shared" si="0"/>
        <v>PiątkowskiZbigniew1958</v>
      </c>
      <c r="C22">
        <f t="shared" si="3"/>
        <v>21</v>
      </c>
      <c r="D22" t="s">
        <v>355</v>
      </c>
      <c r="E22" t="s">
        <v>264</v>
      </c>
      <c r="G22">
        <v>1958</v>
      </c>
      <c r="H22" t="str">
        <f t="shared" si="1"/>
        <v>Piątkowski Zbigniew</v>
      </c>
      <c r="I22">
        <f t="shared" si="2"/>
        <v>1958</v>
      </c>
      <c r="J22" t="s">
        <v>32</v>
      </c>
      <c r="K22" t="s">
        <v>829</v>
      </c>
      <c r="L22">
        <f>VLOOKUP(H22,'id (2020)'!H:I,2,0)</f>
        <v>1958</v>
      </c>
      <c r="M22">
        <f>VLOOKUP(H22,'id (2019)'!H:I,2,0)</f>
        <v>1958</v>
      </c>
      <c r="N22">
        <f>VLOOKUP(H22,'id (2018)'!H:I,2,0)</f>
        <v>1958</v>
      </c>
    </row>
    <row r="23" spans="1:14">
      <c r="A23" t="str">
        <f t="shared" si="0"/>
        <v>PopczykTomasz1975</v>
      </c>
      <c r="C23">
        <f t="shared" si="3"/>
        <v>22</v>
      </c>
      <c r="D23" t="s">
        <v>635</v>
      </c>
      <c r="E23" t="s">
        <v>44</v>
      </c>
      <c r="G23">
        <v>1975</v>
      </c>
      <c r="H23" t="str">
        <f t="shared" si="1"/>
        <v>Popczyk Tomasz</v>
      </c>
      <c r="I23">
        <f t="shared" si="2"/>
        <v>1975</v>
      </c>
      <c r="J23" t="s">
        <v>32</v>
      </c>
      <c r="K23" t="s">
        <v>829</v>
      </c>
      <c r="L23">
        <f>VLOOKUP(H23,'id (2020)'!H:I,2,0)</f>
        <v>1975</v>
      </c>
      <c r="M23">
        <f>VLOOKUP(H23,'id (2019)'!H:I,2,0)</f>
        <v>1975</v>
      </c>
      <c r="N23">
        <f>VLOOKUP(H23,'id (2018)'!H:I,2,0)</f>
        <v>1975</v>
      </c>
    </row>
    <row r="24" spans="1:14">
      <c r="A24" t="str">
        <f t="shared" si="0"/>
        <v>GorzkowskiPaweł1984</v>
      </c>
      <c r="C24">
        <f t="shared" si="3"/>
        <v>23</v>
      </c>
      <c r="D24" t="s">
        <v>4907</v>
      </c>
      <c r="E24" t="s">
        <v>16</v>
      </c>
      <c r="G24">
        <v>1984</v>
      </c>
      <c r="H24" t="str">
        <f t="shared" si="1"/>
        <v>Gorzkowski Paweł</v>
      </c>
      <c r="I24">
        <f t="shared" si="2"/>
        <v>1984</v>
      </c>
      <c r="J24" t="s">
        <v>32</v>
      </c>
      <c r="K24" t="s">
        <v>829</v>
      </c>
      <c r="L24" t="e">
        <f>VLOOKUP(H24,'id (2020)'!H:I,2,0)</f>
        <v>#N/A</v>
      </c>
      <c r="M24" t="e">
        <f>VLOOKUP(H24,'id (2019)'!H:I,2,0)</f>
        <v>#N/A</v>
      </c>
      <c r="N24" t="e">
        <f>VLOOKUP(H24,'id (2018)'!H:I,2,0)</f>
        <v>#N/A</v>
      </c>
    </row>
    <row r="25" spans="1:14">
      <c r="A25" t="str">
        <f t="shared" si="0"/>
        <v>LiszkaGrzegorz1964</v>
      </c>
      <c r="C25">
        <f t="shared" si="3"/>
        <v>24</v>
      </c>
      <c r="D25" t="s">
        <v>18</v>
      </c>
      <c r="E25" t="s">
        <v>19</v>
      </c>
      <c r="G25">
        <v>1964</v>
      </c>
      <c r="H25" t="str">
        <f t="shared" si="1"/>
        <v>Liszka Grzegorz</v>
      </c>
      <c r="I25">
        <f t="shared" si="2"/>
        <v>1964</v>
      </c>
      <c r="J25" t="s">
        <v>32</v>
      </c>
      <c r="K25" t="s">
        <v>829</v>
      </c>
      <c r="L25">
        <f>VLOOKUP(H25,'id (2020)'!H:I,2,0)</f>
        <v>1964</v>
      </c>
      <c r="M25">
        <f>VLOOKUP(H25,'id (2019)'!H:I,2,0)</f>
        <v>1964</v>
      </c>
      <c r="N25">
        <f>VLOOKUP(H25,'id (2018)'!H:I,2,0)</f>
        <v>1964</v>
      </c>
    </row>
    <row r="26" spans="1:14">
      <c r="A26" t="str">
        <f t="shared" si="0"/>
        <v>LewoszKrzysztof1970</v>
      </c>
      <c r="C26">
        <f t="shared" si="3"/>
        <v>25</v>
      </c>
      <c r="D26" t="s">
        <v>4194</v>
      </c>
      <c r="E26" t="s">
        <v>22</v>
      </c>
      <c r="F26" t="s">
        <v>4704</v>
      </c>
      <c r="G26">
        <v>1970</v>
      </c>
      <c r="H26" t="str">
        <f t="shared" si="1"/>
        <v>Lewosz Krzysztof</v>
      </c>
      <c r="I26">
        <f t="shared" si="2"/>
        <v>1970</v>
      </c>
      <c r="J26" t="s">
        <v>32</v>
      </c>
      <c r="K26" t="s">
        <v>829</v>
      </c>
      <c r="L26">
        <f>VLOOKUP(H26,'id (2020)'!H:I,2,0)</f>
        <v>1970</v>
      </c>
      <c r="M26">
        <f>VLOOKUP(H26,'id (2019)'!H:I,2,0)</f>
        <v>1970</v>
      </c>
      <c r="N26" t="e">
        <f>VLOOKUP(H26,'id (2018)'!H:I,2,0)</f>
        <v>#N/A</v>
      </c>
    </row>
    <row r="27" spans="1:14">
      <c r="A27" t="str">
        <f t="shared" si="0"/>
        <v>PaszkowskiWojciech1978</v>
      </c>
      <c r="C27">
        <f t="shared" si="3"/>
        <v>26</v>
      </c>
      <c r="D27" t="s">
        <v>150</v>
      </c>
      <c r="E27" t="s">
        <v>147</v>
      </c>
      <c r="G27">
        <v>1978</v>
      </c>
      <c r="H27" t="str">
        <f t="shared" si="1"/>
        <v>Paszkowski Wojciech</v>
      </c>
      <c r="I27">
        <f t="shared" si="2"/>
        <v>1978</v>
      </c>
      <c r="J27" t="s">
        <v>32</v>
      </c>
      <c r="K27" t="s">
        <v>829</v>
      </c>
      <c r="L27">
        <f>VLOOKUP(H27,'id (2020)'!H:I,2,0)</f>
        <v>1978</v>
      </c>
      <c r="M27">
        <f>VLOOKUP(H27,'id (2019)'!H:I,2,0)</f>
        <v>1978</v>
      </c>
      <c r="N27">
        <f>VLOOKUP(H27,'id (2018)'!H:I,2,0)</f>
        <v>1978</v>
      </c>
    </row>
    <row r="28" spans="1:14">
      <c r="A28" t="str">
        <f t="shared" si="0"/>
        <v>KoniecznyTomasz1960</v>
      </c>
      <c r="C28">
        <f t="shared" si="3"/>
        <v>27</v>
      </c>
      <c r="D28" t="s">
        <v>43</v>
      </c>
      <c r="E28" t="s">
        <v>44</v>
      </c>
      <c r="G28">
        <v>1960</v>
      </c>
      <c r="H28" t="str">
        <f t="shared" si="1"/>
        <v>Konieczny Tomasz</v>
      </c>
      <c r="I28">
        <f t="shared" si="2"/>
        <v>1960</v>
      </c>
      <c r="J28" t="s">
        <v>32</v>
      </c>
      <c r="K28" t="s">
        <v>829</v>
      </c>
      <c r="L28">
        <f>VLOOKUP(H28,'id (2020)'!H:I,2,0)</f>
        <v>1960</v>
      </c>
      <c r="M28">
        <f>VLOOKUP(H28,'id (2019)'!H:I,2,0)</f>
        <v>1960</v>
      </c>
      <c r="N28">
        <f>VLOOKUP(H28,'id (2018)'!H:I,2,0)</f>
        <v>1960</v>
      </c>
    </row>
    <row r="29" spans="1:14">
      <c r="A29" t="str">
        <f t="shared" si="0"/>
        <v>BeszterdaSebastian1975</v>
      </c>
      <c r="C29">
        <f t="shared" si="3"/>
        <v>28</v>
      </c>
      <c r="D29" t="s">
        <v>1267</v>
      </c>
      <c r="E29" t="s">
        <v>783</v>
      </c>
      <c r="F29" t="s">
        <v>819</v>
      </c>
      <c r="G29">
        <v>1975</v>
      </c>
      <c r="H29" t="str">
        <f t="shared" si="1"/>
        <v>Beszterda Sebastian</v>
      </c>
      <c r="I29">
        <f t="shared" si="2"/>
        <v>1975</v>
      </c>
      <c r="J29" t="s">
        <v>32</v>
      </c>
      <c r="K29" t="s">
        <v>829</v>
      </c>
      <c r="L29">
        <f>VLOOKUP(H29,'id (2020)'!H:I,2,0)</f>
        <v>1975</v>
      </c>
      <c r="M29">
        <f>VLOOKUP(H29,'id (2019)'!H:I,2,0)</f>
        <v>1975</v>
      </c>
      <c r="N29">
        <f>VLOOKUP(H29,'id (2018)'!H:I,2,0)</f>
        <v>1975</v>
      </c>
    </row>
    <row r="30" spans="1:14">
      <c r="A30" t="str">
        <f t="shared" si="0"/>
        <v>WarzewskiGrzegorz1975</v>
      </c>
      <c r="C30">
        <f t="shared" si="3"/>
        <v>29</v>
      </c>
      <c r="D30" t="s">
        <v>4908</v>
      </c>
      <c r="E30" t="s">
        <v>19</v>
      </c>
      <c r="G30">
        <v>1975</v>
      </c>
      <c r="H30" t="str">
        <f t="shared" si="1"/>
        <v>Warzewski Grzegorz</v>
      </c>
      <c r="I30">
        <f t="shared" si="2"/>
        <v>1975</v>
      </c>
      <c r="J30" t="s">
        <v>32</v>
      </c>
      <c r="K30" t="s">
        <v>829</v>
      </c>
      <c r="L30" t="e">
        <f>VLOOKUP(H30,'id (2020)'!H:I,2,0)</f>
        <v>#N/A</v>
      </c>
      <c r="M30" t="e">
        <f>VLOOKUP(H30,'id (2019)'!H:I,2,0)</f>
        <v>#N/A</v>
      </c>
      <c r="N30" t="e">
        <f>VLOOKUP(H30,'id (2018)'!H:I,2,0)</f>
        <v>#N/A</v>
      </c>
    </row>
    <row r="31" spans="1:14">
      <c r="A31" t="str">
        <f t="shared" si="0"/>
        <v>JacakAndrzej1986</v>
      </c>
      <c r="C31">
        <f t="shared" si="3"/>
        <v>30</v>
      </c>
      <c r="D31" t="s">
        <v>799</v>
      </c>
      <c r="E31" t="s">
        <v>26</v>
      </c>
      <c r="G31">
        <v>1986</v>
      </c>
      <c r="H31" t="str">
        <f t="shared" si="1"/>
        <v>Jacak Andrzej</v>
      </c>
      <c r="I31">
        <f t="shared" si="2"/>
        <v>1986</v>
      </c>
      <c r="J31" t="s">
        <v>32</v>
      </c>
      <c r="K31" t="s">
        <v>829</v>
      </c>
      <c r="L31">
        <f>VLOOKUP(H31,'id (2020)'!H:I,2,0)</f>
        <v>1986</v>
      </c>
      <c r="M31">
        <f>VLOOKUP(H31,'id (2019)'!H:I,2,0)</f>
        <v>1986</v>
      </c>
      <c r="N31">
        <f>VLOOKUP(H31,'id (2018)'!H:I,2,0)</f>
        <v>1986</v>
      </c>
    </row>
    <row r="32" spans="1:14">
      <c r="A32" t="str">
        <f t="shared" si="0"/>
        <v>MakowiecSławomir1974</v>
      </c>
      <c r="C32">
        <f t="shared" si="3"/>
        <v>31</v>
      </c>
      <c r="D32" t="s">
        <v>89</v>
      </c>
      <c r="E32" t="s">
        <v>88</v>
      </c>
      <c r="G32">
        <v>1974</v>
      </c>
      <c r="H32" t="str">
        <f t="shared" si="1"/>
        <v>Makowiec Sławomir</v>
      </c>
      <c r="I32">
        <f t="shared" si="2"/>
        <v>1974</v>
      </c>
      <c r="J32" t="s">
        <v>32</v>
      </c>
      <c r="K32" t="s">
        <v>829</v>
      </c>
      <c r="L32">
        <f>VLOOKUP(H32,'id (2020)'!H:I,2,0)</f>
        <v>1974</v>
      </c>
      <c r="M32">
        <f>VLOOKUP(H32,'id (2019)'!H:I,2,0)</f>
        <v>1974</v>
      </c>
      <c r="N32">
        <f>VLOOKUP(H32,'id (2018)'!H:I,2,0)</f>
        <v>1974</v>
      </c>
    </row>
    <row r="33" spans="1:14">
      <c r="A33" t="str">
        <f t="shared" si="0"/>
        <v>TiszbeinPiotr1974</v>
      </c>
      <c r="C33">
        <f t="shared" si="3"/>
        <v>32</v>
      </c>
      <c r="D33" t="s">
        <v>4067</v>
      </c>
      <c r="E33" t="s">
        <v>15</v>
      </c>
      <c r="F33" t="s">
        <v>4384</v>
      </c>
      <c r="G33">
        <v>1974</v>
      </c>
      <c r="H33" t="str">
        <f t="shared" si="1"/>
        <v>Tiszbein Piotr</v>
      </c>
      <c r="I33">
        <f t="shared" si="2"/>
        <v>1974</v>
      </c>
      <c r="J33" t="s">
        <v>32</v>
      </c>
      <c r="K33" t="s">
        <v>829</v>
      </c>
      <c r="L33">
        <f>VLOOKUP(H33,'id (2020)'!H:I,2,0)</f>
        <v>1974</v>
      </c>
      <c r="M33">
        <f>VLOOKUP(H33,'id (2019)'!H:I,2,0)</f>
        <v>1974</v>
      </c>
      <c r="N33" t="e">
        <f>VLOOKUP(H33,'id (2018)'!H:I,2,0)</f>
        <v>#N/A</v>
      </c>
    </row>
    <row r="34" spans="1:14">
      <c r="A34" t="str">
        <f t="shared" ref="A34:A39" si="6">D34&amp;E34&amp;G34</f>
        <v>NikonowiczAdrian1973</v>
      </c>
      <c r="C34">
        <f t="shared" si="3"/>
        <v>33</v>
      </c>
      <c r="D34" t="s">
        <v>316</v>
      </c>
      <c r="E34" t="s">
        <v>317</v>
      </c>
      <c r="F34" t="s">
        <v>3654</v>
      </c>
      <c r="G34">
        <v>1973</v>
      </c>
      <c r="H34" t="str">
        <f t="shared" ref="H34:H39" si="7">D34&amp;" "&amp;E34</f>
        <v>Nikonowicz Adrian</v>
      </c>
      <c r="I34">
        <f t="shared" ref="I34:I39" si="8">G34</f>
        <v>1973</v>
      </c>
      <c r="J34" t="s">
        <v>32</v>
      </c>
      <c r="K34" t="s">
        <v>829</v>
      </c>
      <c r="L34">
        <f>VLOOKUP(H34,'id (2020)'!H:I,2,0)</f>
        <v>1973</v>
      </c>
      <c r="M34">
        <f>VLOOKUP(H34,'id (2019)'!H:I,2,0)</f>
        <v>1973</v>
      </c>
      <c r="N34">
        <f>VLOOKUP(H34,'id (2018)'!H:I,2,0)</f>
        <v>1973</v>
      </c>
    </row>
    <row r="35" spans="1:14">
      <c r="A35" t="str">
        <f t="shared" si="6"/>
        <v>PiwakowskiAndrzej1951</v>
      </c>
      <c r="C35">
        <f t="shared" si="3"/>
        <v>34</v>
      </c>
      <c r="D35" t="s">
        <v>134</v>
      </c>
      <c r="E35" t="s">
        <v>26</v>
      </c>
      <c r="F35" t="s">
        <v>139</v>
      </c>
      <c r="G35">
        <v>1951</v>
      </c>
      <c r="H35" t="str">
        <f t="shared" si="7"/>
        <v>Piwakowski Andrzej</v>
      </c>
      <c r="I35">
        <f t="shared" si="8"/>
        <v>1951</v>
      </c>
      <c r="J35" t="s">
        <v>32</v>
      </c>
      <c r="K35" t="s">
        <v>829</v>
      </c>
      <c r="L35">
        <f>VLOOKUP(H35,'id (2020)'!H:I,2,0)</f>
        <v>1951</v>
      </c>
      <c r="M35">
        <f>VLOOKUP(H35,'id (2019)'!H:I,2,0)</f>
        <v>1951</v>
      </c>
      <c r="N35">
        <f>VLOOKUP(H35,'id (2018)'!H:I,2,0)</f>
        <v>1951</v>
      </c>
    </row>
    <row r="36" spans="1:14">
      <c r="A36" t="str">
        <f t="shared" si="6"/>
        <v>SadowskiPaweł1979</v>
      </c>
      <c r="C36">
        <f t="shared" si="3"/>
        <v>35</v>
      </c>
      <c r="D36" t="s">
        <v>90</v>
      </c>
      <c r="E36" t="s">
        <v>16</v>
      </c>
      <c r="F36" t="s">
        <v>656</v>
      </c>
      <c r="G36">
        <v>1979</v>
      </c>
      <c r="H36" t="str">
        <f t="shared" si="7"/>
        <v>Sadowski Paweł</v>
      </c>
      <c r="I36">
        <f t="shared" si="8"/>
        <v>1979</v>
      </c>
      <c r="J36" t="s">
        <v>32</v>
      </c>
      <c r="K36" t="s">
        <v>829</v>
      </c>
      <c r="L36">
        <f>VLOOKUP(H36,'id (2020)'!H:I,2,0)</f>
        <v>1978</v>
      </c>
      <c r="M36">
        <f>VLOOKUP(H36,'id (2019)'!H:I,2,0)</f>
        <v>1978</v>
      </c>
      <c r="N36" t="e">
        <f>VLOOKUP(H36,'id (2018)'!H:I,2,0)</f>
        <v>#N/A</v>
      </c>
    </row>
    <row r="37" spans="1:14">
      <c r="A37" t="str">
        <f t="shared" si="6"/>
        <v>SzamrejWojciech1965</v>
      </c>
      <c r="C37">
        <f t="shared" si="3"/>
        <v>36</v>
      </c>
      <c r="D37" t="s">
        <v>1152</v>
      </c>
      <c r="E37" t="s">
        <v>147</v>
      </c>
      <c r="G37">
        <v>1965</v>
      </c>
      <c r="H37" t="str">
        <f t="shared" si="7"/>
        <v>Szamrej Wojciech</v>
      </c>
      <c r="I37">
        <f t="shared" si="8"/>
        <v>1965</v>
      </c>
      <c r="J37" t="s">
        <v>32</v>
      </c>
      <c r="K37" t="s">
        <v>829</v>
      </c>
      <c r="L37" t="e">
        <f>VLOOKUP(H37,'id (2020)'!H:I,2,0)</f>
        <v>#N/A</v>
      </c>
      <c r="M37" t="e">
        <f>VLOOKUP(H37,'id (2019)'!H:I,2,0)</f>
        <v>#N/A</v>
      </c>
      <c r="N37" t="e">
        <f>VLOOKUP(H37,'id (2018)'!H:I,2,0)</f>
        <v>#N/A</v>
      </c>
    </row>
    <row r="38" spans="1:14">
      <c r="A38" t="str">
        <f t="shared" si="6"/>
        <v>GałaguzJacek1963</v>
      </c>
      <c r="C38">
        <f t="shared" si="3"/>
        <v>37</v>
      </c>
      <c r="D38" t="s">
        <v>1151</v>
      </c>
      <c r="E38" t="s">
        <v>21</v>
      </c>
      <c r="F38" t="s">
        <v>4840</v>
      </c>
      <c r="G38">
        <v>1963</v>
      </c>
      <c r="H38" t="str">
        <f t="shared" si="7"/>
        <v>Gałaguz Jacek</v>
      </c>
      <c r="I38">
        <f t="shared" si="8"/>
        <v>1963</v>
      </c>
      <c r="J38" t="s">
        <v>32</v>
      </c>
      <c r="K38" t="s">
        <v>829</v>
      </c>
      <c r="L38">
        <f>VLOOKUP(H38,'id (2020)'!H:I,2,0)</f>
        <v>1963</v>
      </c>
      <c r="M38">
        <f>VLOOKUP(H38,'id (2019)'!H:I,2,0)</f>
        <v>1963</v>
      </c>
      <c r="N38">
        <f>VLOOKUP(H38,'id (2018)'!H:I,2,0)</f>
        <v>1963</v>
      </c>
    </row>
    <row r="39" spans="1:14">
      <c r="A39" t="str">
        <f t="shared" si="6"/>
        <v>GołembiewskiTadeusz1985</v>
      </c>
      <c r="C39">
        <f t="shared" si="3"/>
        <v>38</v>
      </c>
      <c r="D39" t="s">
        <v>4909</v>
      </c>
      <c r="E39" t="s">
        <v>85</v>
      </c>
      <c r="G39">
        <v>1985</v>
      </c>
      <c r="H39" t="str">
        <f t="shared" si="7"/>
        <v>Gołembiewski Tadeusz</v>
      </c>
      <c r="I39">
        <f t="shared" si="8"/>
        <v>1985</v>
      </c>
      <c r="J39" t="s">
        <v>32</v>
      </c>
      <c r="K39" t="s">
        <v>829</v>
      </c>
      <c r="L39" t="e">
        <f>VLOOKUP(H39,'id (2020)'!H:I,2,0)</f>
        <v>#N/A</v>
      </c>
      <c r="M39" t="e">
        <f>VLOOKUP(H39,'id (2019)'!H:I,2,0)</f>
        <v>#N/A</v>
      </c>
      <c r="N39" t="e">
        <f>VLOOKUP(H39,'id (2018)'!H:I,2,0)</f>
        <v>#N/A</v>
      </c>
    </row>
    <row r="40" spans="1:14">
      <c r="A40" t="str">
        <f t="shared" ref="A40:A45" si="9">D40&amp;E40&amp;G40</f>
        <v>DziamaraJarosław1977</v>
      </c>
      <c r="C40">
        <f t="shared" si="3"/>
        <v>39</v>
      </c>
      <c r="D40" t="s">
        <v>4191</v>
      </c>
      <c r="E40" t="s">
        <v>86</v>
      </c>
      <c r="G40">
        <v>1977</v>
      </c>
      <c r="H40" t="str">
        <f t="shared" ref="H40:H45" si="10">D40&amp;" "&amp;E40</f>
        <v>Dziamara Jarosław</v>
      </c>
      <c r="I40">
        <f t="shared" ref="I40:I45" si="11">G40</f>
        <v>1977</v>
      </c>
      <c r="J40" t="s">
        <v>32</v>
      </c>
      <c r="K40" t="s">
        <v>829</v>
      </c>
      <c r="L40">
        <f>VLOOKUP(H40,'id (2020)'!H:I,2,0)</f>
        <v>1977</v>
      </c>
      <c r="M40">
        <f>VLOOKUP(H40,'id (2019)'!H:I,2,0)</f>
        <v>1977</v>
      </c>
      <c r="N40" t="e">
        <f>VLOOKUP(H40,'id (2018)'!H:I,2,0)</f>
        <v>#N/A</v>
      </c>
    </row>
    <row r="41" spans="1:14">
      <c r="A41" t="str">
        <f t="shared" si="9"/>
        <v>FriedeDaniel1980</v>
      </c>
      <c r="C41">
        <f t="shared" si="3"/>
        <v>40</v>
      </c>
      <c r="D41" t="s">
        <v>4192</v>
      </c>
      <c r="E41" t="s">
        <v>135</v>
      </c>
      <c r="F41" t="s">
        <v>4706</v>
      </c>
      <c r="G41">
        <v>1980</v>
      </c>
      <c r="H41" t="str">
        <f t="shared" si="10"/>
        <v>Friede Daniel</v>
      </c>
      <c r="I41">
        <f t="shared" si="11"/>
        <v>1980</v>
      </c>
      <c r="J41" t="s">
        <v>32</v>
      </c>
      <c r="K41" t="s">
        <v>829</v>
      </c>
      <c r="L41">
        <f>VLOOKUP(H41,'id (2020)'!H:I,2,0)</f>
        <v>1980</v>
      </c>
      <c r="M41">
        <f>VLOOKUP(H41,'id (2019)'!H:I,2,0)</f>
        <v>1980</v>
      </c>
      <c r="N41" t="e">
        <f>VLOOKUP(H41,'id (2018)'!H:I,2,0)</f>
        <v>#N/A</v>
      </c>
    </row>
    <row r="42" spans="1:14">
      <c r="A42" t="str">
        <f t="shared" si="9"/>
        <v>KotAdam1968</v>
      </c>
      <c r="C42">
        <f t="shared" si="3"/>
        <v>41</v>
      </c>
      <c r="D42" t="s">
        <v>240</v>
      </c>
      <c r="E42" t="s">
        <v>79</v>
      </c>
      <c r="F42" t="s">
        <v>4702</v>
      </c>
      <c r="G42">
        <v>1968</v>
      </c>
      <c r="H42" t="str">
        <f t="shared" si="10"/>
        <v>Kot Adam</v>
      </c>
      <c r="I42">
        <f t="shared" si="11"/>
        <v>1968</v>
      </c>
      <c r="J42" t="s">
        <v>32</v>
      </c>
      <c r="K42" t="s">
        <v>829</v>
      </c>
      <c r="L42">
        <f>VLOOKUP(H42,'id (2020)'!H:I,2,0)</f>
        <v>1968</v>
      </c>
      <c r="M42">
        <f>VLOOKUP(H42,'id (2019)'!H:I,2,0)</f>
        <v>1968</v>
      </c>
      <c r="N42" t="e">
        <f>VLOOKUP(H42,'id (2018)'!H:I,2,0)</f>
        <v>#N/A</v>
      </c>
    </row>
    <row r="43" spans="1:14">
      <c r="A43" t="str">
        <f t="shared" si="9"/>
        <v>WaleńczakTomasz1972</v>
      </c>
      <c r="C43">
        <f t="shared" si="3"/>
        <v>42</v>
      </c>
      <c r="D43" t="s">
        <v>4068</v>
      </c>
      <c r="E43" t="s">
        <v>44</v>
      </c>
      <c r="F43" t="s">
        <v>4702</v>
      </c>
      <c r="G43">
        <v>1972</v>
      </c>
      <c r="H43" t="str">
        <f t="shared" si="10"/>
        <v>Waleńczak Tomasz</v>
      </c>
      <c r="I43">
        <f t="shared" si="11"/>
        <v>1972</v>
      </c>
      <c r="J43" t="s">
        <v>32</v>
      </c>
      <c r="K43" t="s">
        <v>829</v>
      </c>
      <c r="L43">
        <f>VLOOKUP(H43,'id (2020)'!H:I,2,0)</f>
        <v>1972</v>
      </c>
      <c r="M43">
        <f>VLOOKUP(H43,'id (2019)'!H:I,2,0)</f>
        <v>1972</v>
      </c>
      <c r="N43" t="e">
        <f>VLOOKUP(H43,'id (2018)'!H:I,2,0)</f>
        <v>#N/A</v>
      </c>
    </row>
    <row r="44" spans="1:14">
      <c r="A44" t="str">
        <f t="shared" si="9"/>
        <v>OlszańskiPaweł1984</v>
      </c>
      <c r="C44">
        <f t="shared" si="3"/>
        <v>43</v>
      </c>
      <c r="D44" t="s">
        <v>1272</v>
      </c>
      <c r="E44" t="s">
        <v>16</v>
      </c>
      <c r="G44">
        <v>1984</v>
      </c>
      <c r="H44" t="str">
        <f t="shared" si="10"/>
        <v>Olszański Paweł</v>
      </c>
      <c r="I44">
        <f t="shared" si="11"/>
        <v>1984</v>
      </c>
      <c r="J44" t="s">
        <v>32</v>
      </c>
      <c r="K44" t="s">
        <v>829</v>
      </c>
      <c r="L44">
        <f>VLOOKUP(H44,'id (2020)'!H:I,2,0)</f>
        <v>1984</v>
      </c>
      <c r="M44" t="e">
        <f>VLOOKUP(H44,'id (2019)'!H:I,2,0)</f>
        <v>#N/A</v>
      </c>
      <c r="N44" t="e">
        <f>VLOOKUP(H44,'id (2018)'!H:I,2,0)</f>
        <v>#N/A</v>
      </c>
    </row>
    <row r="45" spans="1:14">
      <c r="A45" t="str">
        <f t="shared" si="9"/>
        <v>Melon-MikaKrzysztof1975</v>
      </c>
      <c r="C45">
        <f t="shared" si="3"/>
        <v>44</v>
      </c>
      <c r="D45" t="s">
        <v>233</v>
      </c>
      <c r="E45" t="s">
        <v>22</v>
      </c>
      <c r="G45">
        <v>1975</v>
      </c>
      <c r="H45" t="str">
        <f t="shared" si="10"/>
        <v>Melon-Mika Krzysztof</v>
      </c>
      <c r="I45">
        <f t="shared" si="11"/>
        <v>1975</v>
      </c>
      <c r="J45" t="s">
        <v>32</v>
      </c>
      <c r="K45" t="s">
        <v>829</v>
      </c>
      <c r="L45">
        <f>VLOOKUP(H45,'id (2020)'!H:I,2,0)</f>
        <v>1975</v>
      </c>
      <c r="M45">
        <f>VLOOKUP(H45,'id (2019)'!H:I,2,0)</f>
        <v>1975</v>
      </c>
      <c r="N45">
        <f>VLOOKUP(H45,'id (2018)'!H:I,2,0)</f>
        <v>1975</v>
      </c>
    </row>
    <row r="46" spans="1:14">
      <c r="A46" t="str">
        <f t="shared" ref="A46:A53" si="12">D46&amp;E46&amp;G46</f>
        <v>SzotTomasz1977</v>
      </c>
      <c r="C46">
        <f t="shared" si="3"/>
        <v>45</v>
      </c>
      <c r="D46" t="s">
        <v>155</v>
      </c>
      <c r="E46" t="s">
        <v>44</v>
      </c>
      <c r="F46" t="s">
        <v>4881</v>
      </c>
      <c r="G46">
        <v>1977</v>
      </c>
      <c r="H46" t="str">
        <f t="shared" ref="H46" si="13">D46&amp;" "&amp;E46</f>
        <v>Szot Tomasz</v>
      </c>
      <c r="I46">
        <f t="shared" ref="I46" si="14">G46</f>
        <v>1977</v>
      </c>
      <c r="J46" t="s">
        <v>32</v>
      </c>
      <c r="K46" t="s">
        <v>829</v>
      </c>
      <c r="L46">
        <f>VLOOKUP(H46,'id (2020)'!H:I,2,0)</f>
        <v>1977</v>
      </c>
      <c r="M46" t="e">
        <f>VLOOKUP(H46,'id (2019)'!H:I,2,0)</f>
        <v>#N/A</v>
      </c>
      <c r="N46" t="e">
        <f>VLOOKUP(H46,'id (2018)'!H:I,2,0)</f>
        <v>#N/A</v>
      </c>
    </row>
    <row r="47" spans="1:14">
      <c r="A47" t="str">
        <f t="shared" si="12"/>
        <v>TruszkowskaKamila1980</v>
      </c>
      <c r="C47">
        <f t="shared" si="3"/>
        <v>46</v>
      </c>
      <c r="D47" t="s">
        <v>194</v>
      </c>
      <c r="E47" t="s">
        <v>195</v>
      </c>
      <c r="G47">
        <v>1980</v>
      </c>
      <c r="H47" t="str">
        <f t="shared" ref="H47:H53" si="15">D47&amp;" "&amp;E47</f>
        <v>Truszkowska Kamila</v>
      </c>
      <c r="I47">
        <f t="shared" ref="I47:I53" si="16">G47</f>
        <v>1980</v>
      </c>
      <c r="J47" t="s">
        <v>0</v>
      </c>
      <c r="K47" t="s">
        <v>829</v>
      </c>
      <c r="L47">
        <f>VLOOKUP(H47,'id (2020)'!H:I,2,0)</f>
        <v>1980</v>
      </c>
      <c r="M47">
        <f>VLOOKUP(H47,'id (2019)'!H:I,2,0)</f>
        <v>1980</v>
      </c>
      <c r="N47">
        <f>VLOOKUP(H47,'id (2018)'!H:I,2,0)</f>
        <v>1980</v>
      </c>
    </row>
    <row r="48" spans="1:14">
      <c r="A48" t="str">
        <f t="shared" si="12"/>
        <v>NowackaElżbieta1976</v>
      </c>
      <c r="C48">
        <f t="shared" si="3"/>
        <v>47</v>
      </c>
      <c r="D48" t="s">
        <v>1212</v>
      </c>
      <c r="E48" t="s">
        <v>1211</v>
      </c>
      <c r="F48" t="s">
        <v>4891</v>
      </c>
      <c r="G48">
        <v>1976</v>
      </c>
      <c r="H48" t="str">
        <f t="shared" si="15"/>
        <v>Nowacka Elżbieta</v>
      </c>
      <c r="I48">
        <f t="shared" si="16"/>
        <v>1976</v>
      </c>
      <c r="J48" t="s">
        <v>0</v>
      </c>
      <c r="K48" t="s">
        <v>829</v>
      </c>
      <c r="L48">
        <f>VLOOKUP(H48,'id (2020)'!H:I,2,0)</f>
        <v>1976</v>
      </c>
      <c r="M48">
        <f>VLOOKUP(H48,'id (2019)'!H:I,2,0)</f>
        <v>1976</v>
      </c>
      <c r="N48">
        <f>VLOOKUP(H48,'id (2018)'!H:I,2,0)</f>
        <v>1976</v>
      </c>
    </row>
    <row r="49" spans="1:14">
      <c r="A49" t="str">
        <f t="shared" si="12"/>
        <v>JakusiewiczPaulina1986</v>
      </c>
      <c r="C49">
        <f t="shared" si="3"/>
        <v>48</v>
      </c>
      <c r="D49" t="s">
        <v>4910</v>
      </c>
      <c r="E49" t="s">
        <v>1197</v>
      </c>
      <c r="F49" t="s">
        <v>4895</v>
      </c>
      <c r="G49">
        <v>1986</v>
      </c>
      <c r="H49" t="str">
        <f t="shared" si="15"/>
        <v>Jakusiewicz Paulina</v>
      </c>
      <c r="I49">
        <f t="shared" si="16"/>
        <v>1986</v>
      </c>
      <c r="J49" t="s">
        <v>0</v>
      </c>
      <c r="K49" t="s">
        <v>829</v>
      </c>
      <c r="L49" t="e">
        <f>VLOOKUP(H49,'id (2020)'!H:I,2,0)</f>
        <v>#N/A</v>
      </c>
      <c r="M49" t="e">
        <f>VLOOKUP(H49,'id (2019)'!H:I,2,0)</f>
        <v>#N/A</v>
      </c>
      <c r="N49" t="e">
        <f>VLOOKUP(H49,'id (2018)'!H:I,2,0)</f>
        <v>#N/A</v>
      </c>
    </row>
    <row r="50" spans="1:14">
      <c r="A50" t="str">
        <f t="shared" si="12"/>
        <v>Tomaszczyk-TiszbeinAlicja1975</v>
      </c>
      <c r="C50">
        <f t="shared" si="3"/>
        <v>49</v>
      </c>
      <c r="D50" t="s">
        <v>4370</v>
      </c>
      <c r="E50" t="s">
        <v>630</v>
      </c>
      <c r="F50" t="s">
        <v>4384</v>
      </c>
      <c r="G50">
        <v>1975</v>
      </c>
      <c r="H50" t="str">
        <f t="shared" si="15"/>
        <v>Tomaszczyk-Tiszbein Alicja</v>
      </c>
      <c r="I50">
        <f t="shared" si="16"/>
        <v>1975</v>
      </c>
      <c r="J50" t="s">
        <v>0</v>
      </c>
      <c r="K50" t="s">
        <v>829</v>
      </c>
      <c r="L50">
        <f>VLOOKUP(H50,'id (2020)'!H:I,2,0)</f>
        <v>1975</v>
      </c>
      <c r="M50">
        <f>VLOOKUP(H50,'id (2019)'!H:I,2,0)</f>
        <v>1975</v>
      </c>
      <c r="N50" t="e">
        <f>VLOOKUP(H50,'id (2018)'!H:I,2,0)</f>
        <v>#N/A</v>
      </c>
    </row>
    <row r="51" spans="1:14">
      <c r="A51" t="str">
        <f t="shared" si="12"/>
        <v>BarnikEdyta1985</v>
      </c>
      <c r="C51">
        <f t="shared" si="3"/>
        <v>50</v>
      </c>
      <c r="D51" t="s">
        <v>3851</v>
      </c>
      <c r="E51" t="s">
        <v>458</v>
      </c>
      <c r="F51" t="s">
        <v>4899</v>
      </c>
      <c r="G51">
        <v>1985</v>
      </c>
      <c r="H51" t="str">
        <f t="shared" si="15"/>
        <v>Barnik Edyta</v>
      </c>
      <c r="I51">
        <f t="shared" si="16"/>
        <v>1985</v>
      </c>
      <c r="J51" t="s">
        <v>0</v>
      </c>
      <c r="K51" t="s">
        <v>829</v>
      </c>
      <c r="L51">
        <f>VLOOKUP(H51,'id (2020)'!H:I,2,0)</f>
        <v>1985</v>
      </c>
      <c r="M51" t="e">
        <f>VLOOKUP(H51,'id (2019)'!H:I,2,0)</f>
        <v>#N/A</v>
      </c>
      <c r="N51">
        <f>VLOOKUP(H51,'id (2018)'!H:I,2,0)</f>
        <v>1985</v>
      </c>
    </row>
    <row r="52" spans="1:14">
      <c r="A52" t="str">
        <f t="shared" si="12"/>
        <v>FriedeAleksandra1985</v>
      </c>
      <c r="C52">
        <f t="shared" si="3"/>
        <v>51</v>
      </c>
      <c r="D52" t="s">
        <v>4192</v>
      </c>
      <c r="E52" t="s">
        <v>478</v>
      </c>
      <c r="F52" t="s">
        <v>4706</v>
      </c>
      <c r="G52">
        <v>1985</v>
      </c>
      <c r="H52" t="str">
        <f t="shared" si="15"/>
        <v>Friede Aleksandra</v>
      </c>
      <c r="I52">
        <f t="shared" si="16"/>
        <v>1985</v>
      </c>
      <c r="J52" t="s">
        <v>0</v>
      </c>
      <c r="K52" t="s">
        <v>829</v>
      </c>
      <c r="L52" t="e">
        <f>VLOOKUP(H52,'id (2020)'!H:I,2,0)</f>
        <v>#N/A</v>
      </c>
      <c r="M52" t="e">
        <f>VLOOKUP(H52,'id (2019)'!H:I,2,0)</f>
        <v>#N/A</v>
      </c>
      <c r="N52" t="e">
        <f>VLOOKUP(H52,'id (2018)'!H:I,2,0)</f>
        <v>#N/A</v>
      </c>
    </row>
    <row r="53" spans="1:14">
      <c r="A53" t="str">
        <f t="shared" si="12"/>
        <v>ChmaraMagdalena1989</v>
      </c>
      <c r="C53">
        <f t="shared" si="3"/>
        <v>52</v>
      </c>
      <c r="D53" t="s">
        <v>4911</v>
      </c>
      <c r="E53" t="s">
        <v>35</v>
      </c>
      <c r="G53">
        <v>1989</v>
      </c>
      <c r="H53" t="str">
        <f t="shared" si="15"/>
        <v>Chmara Magdalena</v>
      </c>
      <c r="I53">
        <f t="shared" si="16"/>
        <v>1989</v>
      </c>
      <c r="J53" t="s">
        <v>0</v>
      </c>
      <c r="K53" t="s">
        <v>829</v>
      </c>
      <c r="L53" t="e">
        <f>VLOOKUP(H53,'id (2020)'!H:I,2,0)</f>
        <v>#N/A</v>
      </c>
      <c r="M53" t="e">
        <f>VLOOKUP(H53,'id (2019)'!H:I,2,0)</f>
        <v>#N/A</v>
      </c>
      <c r="N53" t="e">
        <f>VLOOKUP(H53,'id (2018)'!H:I,2,0)</f>
        <v>#N/A</v>
      </c>
    </row>
    <row r="54" spans="1:14">
      <c r="A54" t="str">
        <f t="shared" ref="A54:A55" si="17">D54&amp;E54&amp;G54</f>
        <v>BrudłoBasia2007</v>
      </c>
      <c r="C54">
        <f t="shared" si="3"/>
        <v>53</v>
      </c>
      <c r="D54" t="s">
        <v>262</v>
      </c>
      <c r="E54" t="s">
        <v>801</v>
      </c>
      <c r="F54" t="s">
        <v>4912</v>
      </c>
      <c r="G54">
        <v>2007</v>
      </c>
      <c r="H54" t="str">
        <f t="shared" ref="H54:H55" si="18">D54&amp;" "&amp;E54</f>
        <v>Brudło Basia</v>
      </c>
      <c r="I54">
        <f t="shared" ref="I54:I55" si="19">G54</f>
        <v>2007</v>
      </c>
      <c r="J54" t="s">
        <v>0</v>
      </c>
      <c r="K54" t="s">
        <v>4934</v>
      </c>
      <c r="L54" t="e">
        <f>VLOOKUP(H54,'id (2020)'!H:I,2,0)</f>
        <v>#N/A</v>
      </c>
      <c r="M54">
        <f>VLOOKUP(H54,'id (2019)'!H:I,2,0)</f>
        <v>2007</v>
      </c>
      <c r="N54">
        <f>VLOOKUP(H54,'id (2018)'!H:I,2,0)</f>
        <v>2007</v>
      </c>
    </row>
    <row r="55" spans="1:14">
      <c r="A55" t="str">
        <f t="shared" si="17"/>
        <v>KoniecznaKrystyna1959</v>
      </c>
      <c r="C55">
        <f t="shared" si="3"/>
        <v>54</v>
      </c>
      <c r="D55" t="s">
        <v>326</v>
      </c>
      <c r="E55" t="s">
        <v>327</v>
      </c>
      <c r="F55" t="s">
        <v>4925</v>
      </c>
      <c r="G55">
        <v>1959</v>
      </c>
      <c r="H55" t="str">
        <f t="shared" si="18"/>
        <v>Konieczna Krystyna</v>
      </c>
      <c r="I55">
        <f t="shared" si="19"/>
        <v>1959</v>
      </c>
      <c r="J55" t="s">
        <v>0</v>
      </c>
      <c r="K55" t="s">
        <v>4934</v>
      </c>
      <c r="L55">
        <f>VLOOKUP(H55,'id (2020)'!H:I,2,0)</f>
        <v>1959</v>
      </c>
      <c r="M55">
        <f>VLOOKUP(H55,'id (2019)'!H:I,2,0)</f>
        <v>1959</v>
      </c>
      <c r="N55">
        <f>VLOOKUP(H55,'id (2018)'!H:I,2,0)</f>
        <v>1959</v>
      </c>
    </row>
    <row r="56" spans="1:14">
      <c r="A56" t="str">
        <f t="shared" ref="A56:A77" si="20">D56&amp;E56&amp;G56</f>
        <v>BuciakPiotr1979</v>
      </c>
      <c r="C56">
        <f t="shared" si="3"/>
        <v>55</v>
      </c>
      <c r="D56" t="s">
        <v>297</v>
      </c>
      <c r="E56" t="s">
        <v>15</v>
      </c>
      <c r="F56" t="s">
        <v>296</v>
      </c>
      <c r="G56">
        <v>1979</v>
      </c>
      <c r="H56" t="str">
        <f t="shared" ref="H56:H77" si="21">D56&amp;" "&amp;E56</f>
        <v>Buciak Piotr</v>
      </c>
      <c r="I56">
        <f t="shared" ref="I56:I77" si="22">G56</f>
        <v>1979</v>
      </c>
      <c r="J56" t="s">
        <v>32</v>
      </c>
      <c r="K56" t="s">
        <v>4934</v>
      </c>
      <c r="L56">
        <f>VLOOKUP(H56,'id (2020)'!H:I,2,0)</f>
        <v>1979</v>
      </c>
      <c r="M56">
        <f>VLOOKUP(H56,'id (2019)'!H:I,2,0)</f>
        <v>1979</v>
      </c>
      <c r="N56">
        <f>VLOOKUP(H56,'id (2018)'!H:I,2,0)</f>
        <v>1979</v>
      </c>
    </row>
    <row r="57" spans="1:14">
      <c r="A57" t="str">
        <f t="shared" si="20"/>
        <v>BlockDaniel1980</v>
      </c>
      <c r="C57">
        <f t="shared" si="3"/>
        <v>56</v>
      </c>
      <c r="D57" t="s">
        <v>455</v>
      </c>
      <c r="E57" t="s">
        <v>135</v>
      </c>
      <c r="F57" t="s">
        <v>1710</v>
      </c>
      <c r="G57">
        <v>1980</v>
      </c>
      <c r="H57" t="str">
        <f t="shared" si="21"/>
        <v>Block Daniel</v>
      </c>
      <c r="I57">
        <f t="shared" si="22"/>
        <v>1980</v>
      </c>
      <c r="J57" t="s">
        <v>32</v>
      </c>
      <c r="K57" t="s">
        <v>4934</v>
      </c>
      <c r="L57">
        <f>VLOOKUP(H57,'id (2020)'!H:I,2,0)</f>
        <v>1980</v>
      </c>
      <c r="M57">
        <f>VLOOKUP(H57,'id (2019)'!H:I,2,0)</f>
        <v>1980</v>
      </c>
      <c r="N57">
        <f>VLOOKUP(H57,'id (2018)'!H:I,2,0)</f>
        <v>1980</v>
      </c>
    </row>
    <row r="58" spans="1:14">
      <c r="A58" t="str">
        <f t="shared" si="20"/>
        <v>BagińskiOlgierd1971</v>
      </c>
      <c r="C58">
        <f t="shared" si="3"/>
        <v>57</v>
      </c>
      <c r="D58" t="s">
        <v>390</v>
      </c>
      <c r="E58" t="s">
        <v>389</v>
      </c>
      <c r="F58" t="s">
        <v>3499</v>
      </c>
      <c r="G58">
        <v>1971</v>
      </c>
      <c r="H58" t="str">
        <f t="shared" si="21"/>
        <v>Bagiński Olgierd</v>
      </c>
      <c r="I58">
        <f t="shared" si="22"/>
        <v>1971</v>
      </c>
      <c r="J58" t="s">
        <v>32</v>
      </c>
      <c r="K58" t="s">
        <v>4934</v>
      </c>
      <c r="L58">
        <f>VLOOKUP(H58,'id (2020)'!H:I,2,0)</f>
        <v>1971</v>
      </c>
      <c r="M58">
        <f>VLOOKUP(H58,'id (2019)'!H:I,2,0)</f>
        <v>1971</v>
      </c>
      <c r="N58">
        <f>VLOOKUP(H58,'id (2018)'!H:I,2,0)</f>
        <v>1971</v>
      </c>
    </row>
    <row r="59" spans="1:14">
      <c r="A59" t="str">
        <f t="shared" si="20"/>
        <v>BrudłoPaweł1979</v>
      </c>
      <c r="C59">
        <f t="shared" si="3"/>
        <v>58</v>
      </c>
      <c r="D59" t="s">
        <v>262</v>
      </c>
      <c r="E59" t="s">
        <v>16</v>
      </c>
      <c r="F59" t="s">
        <v>4912</v>
      </c>
      <c r="G59">
        <v>1979</v>
      </c>
      <c r="H59" t="str">
        <f t="shared" si="21"/>
        <v>Brudło Paweł</v>
      </c>
      <c r="I59">
        <f t="shared" si="22"/>
        <v>1979</v>
      </c>
      <c r="J59" t="s">
        <v>32</v>
      </c>
      <c r="K59" t="s">
        <v>4934</v>
      </c>
      <c r="L59">
        <f>VLOOKUP(H59,'id (2020)'!H:I,2,0)</f>
        <v>1979</v>
      </c>
      <c r="M59">
        <f>VLOOKUP(H59,'id (2019)'!H:I,2,0)</f>
        <v>1979</v>
      </c>
      <c r="N59">
        <f>VLOOKUP(H59,'id (2018)'!H:I,2,0)</f>
        <v>1979</v>
      </c>
    </row>
    <row r="60" spans="1:14">
      <c r="A60" t="str">
        <f t="shared" si="20"/>
        <v>BrudłoZbych2010</v>
      </c>
      <c r="C60">
        <f t="shared" si="3"/>
        <v>59</v>
      </c>
      <c r="D60" t="s">
        <v>262</v>
      </c>
      <c r="E60" t="s">
        <v>1676</v>
      </c>
      <c r="F60" t="s">
        <v>4912</v>
      </c>
      <c r="G60">
        <v>2010</v>
      </c>
      <c r="H60" t="str">
        <f t="shared" si="21"/>
        <v>Brudło Zbych</v>
      </c>
      <c r="I60">
        <f t="shared" si="22"/>
        <v>2010</v>
      </c>
      <c r="J60" t="s">
        <v>32</v>
      </c>
      <c r="K60" t="s">
        <v>4934</v>
      </c>
      <c r="L60" t="e">
        <f>VLOOKUP(H60,'id (2020)'!H:I,2,0)</f>
        <v>#N/A</v>
      </c>
      <c r="M60">
        <f>VLOOKUP(H60,'id (2019)'!H:I,2,0)</f>
        <v>2010</v>
      </c>
      <c r="N60">
        <f>VLOOKUP(H60,'id (2018)'!H:I,2,0)</f>
        <v>2010</v>
      </c>
    </row>
    <row r="61" spans="1:14">
      <c r="A61" t="str">
        <f t="shared" si="20"/>
        <v>StefańskiTomasz1982</v>
      </c>
      <c r="C61">
        <f t="shared" si="3"/>
        <v>60</v>
      </c>
      <c r="D61" t="s">
        <v>81</v>
      </c>
      <c r="E61" t="s">
        <v>44</v>
      </c>
      <c r="F61" t="s">
        <v>181</v>
      </c>
      <c r="G61">
        <v>1982</v>
      </c>
      <c r="H61" t="str">
        <f t="shared" si="21"/>
        <v>Stefański Tomasz</v>
      </c>
      <c r="I61">
        <f t="shared" si="22"/>
        <v>1982</v>
      </c>
      <c r="J61" t="s">
        <v>32</v>
      </c>
      <c r="K61" t="s">
        <v>4934</v>
      </c>
      <c r="L61">
        <f>VLOOKUP(H61,'id (2020)'!H:I,2,0)</f>
        <v>1982</v>
      </c>
      <c r="M61">
        <f>VLOOKUP(H61,'id (2019)'!H:I,2,0)</f>
        <v>1982</v>
      </c>
      <c r="N61">
        <f>VLOOKUP(H61,'id (2018)'!H:I,2,0)</f>
        <v>1982</v>
      </c>
    </row>
    <row r="62" spans="1:14">
      <c r="A62" t="str">
        <f t="shared" si="20"/>
        <v>PachulskiMarek1968</v>
      </c>
      <c r="C62">
        <f t="shared" si="3"/>
        <v>61</v>
      </c>
      <c r="D62" t="s">
        <v>161</v>
      </c>
      <c r="E62" t="s">
        <v>33</v>
      </c>
      <c r="F62" t="s">
        <v>386</v>
      </c>
      <c r="G62">
        <v>1968</v>
      </c>
      <c r="H62" t="str">
        <f t="shared" si="21"/>
        <v>Pachulski Marek</v>
      </c>
      <c r="I62">
        <f t="shared" si="22"/>
        <v>1968</v>
      </c>
      <c r="J62" t="s">
        <v>32</v>
      </c>
      <c r="K62" t="s">
        <v>4934</v>
      </c>
      <c r="L62">
        <f>VLOOKUP(H62,'id (2020)'!H:I,2,0)</f>
        <v>1968</v>
      </c>
      <c r="M62">
        <f>VLOOKUP(H62,'id (2019)'!H:I,2,0)</f>
        <v>1968</v>
      </c>
      <c r="N62">
        <f>VLOOKUP(H62,'id (2018)'!H:I,2,0)</f>
        <v>1968</v>
      </c>
    </row>
    <row r="63" spans="1:14">
      <c r="A63" t="str">
        <f t="shared" si="20"/>
        <v>SzumańskiJakub1983</v>
      </c>
      <c r="C63">
        <f t="shared" si="3"/>
        <v>62</v>
      </c>
      <c r="D63" t="s">
        <v>176</v>
      </c>
      <c r="E63" t="s">
        <v>137</v>
      </c>
      <c r="F63" t="s">
        <v>1177</v>
      </c>
      <c r="G63">
        <v>1983</v>
      </c>
      <c r="H63" t="str">
        <f t="shared" si="21"/>
        <v>Szumański Jakub</v>
      </c>
      <c r="I63">
        <f t="shared" si="22"/>
        <v>1983</v>
      </c>
      <c r="J63" t="s">
        <v>32</v>
      </c>
      <c r="K63" t="s">
        <v>4934</v>
      </c>
      <c r="L63">
        <f>VLOOKUP(H63,'id (2020)'!H:I,2,0)</f>
        <v>1983</v>
      </c>
      <c r="M63">
        <f>VLOOKUP(H63,'id (2019)'!H:I,2,0)</f>
        <v>1983</v>
      </c>
      <c r="N63">
        <f>VLOOKUP(H63,'id (2018)'!H:I,2,0)</f>
        <v>1983</v>
      </c>
    </row>
    <row r="64" spans="1:14">
      <c r="A64" t="str">
        <f t="shared" si="20"/>
        <v>FiedosiukMichał1979</v>
      </c>
      <c r="C64">
        <f t="shared" si="3"/>
        <v>63</v>
      </c>
      <c r="D64" t="s">
        <v>4590</v>
      </c>
      <c r="E64" t="s">
        <v>55</v>
      </c>
      <c r="F64" t="s">
        <v>4929</v>
      </c>
      <c r="G64">
        <v>1979</v>
      </c>
      <c r="H64" t="str">
        <f t="shared" si="21"/>
        <v>Fiedosiuk Michał</v>
      </c>
      <c r="I64">
        <f t="shared" si="22"/>
        <v>1979</v>
      </c>
      <c r="J64" t="s">
        <v>32</v>
      </c>
      <c r="K64" t="s">
        <v>4934</v>
      </c>
      <c r="L64">
        <f>VLOOKUP(H64,'id (2020)'!H:I,2,0)</f>
        <v>1979</v>
      </c>
      <c r="M64" t="e">
        <f>VLOOKUP(H64,'id (2019)'!H:I,2,0)</f>
        <v>#N/A</v>
      </c>
      <c r="N64" t="e">
        <f>VLOOKUP(H64,'id (2018)'!H:I,2,0)</f>
        <v>#N/A</v>
      </c>
    </row>
    <row r="65" spans="1:14">
      <c r="A65" t="str">
        <f t="shared" si="20"/>
        <v>BurchardMarcin1988</v>
      </c>
      <c r="C65">
        <f t="shared" si="3"/>
        <v>64</v>
      </c>
      <c r="D65" t="s">
        <v>3974</v>
      </c>
      <c r="E65" t="s">
        <v>17</v>
      </c>
      <c r="F65" t="s">
        <v>3973</v>
      </c>
      <c r="G65">
        <v>1988</v>
      </c>
      <c r="H65" t="str">
        <f t="shared" si="21"/>
        <v>Burchard Marcin</v>
      </c>
      <c r="I65">
        <f t="shared" si="22"/>
        <v>1988</v>
      </c>
      <c r="J65" t="s">
        <v>32</v>
      </c>
      <c r="K65" t="s">
        <v>4934</v>
      </c>
      <c r="L65">
        <f>VLOOKUP(H65,'id (2020)'!H:I,2,0)</f>
        <v>1988</v>
      </c>
      <c r="M65">
        <f>VLOOKUP(H65,'id (2019)'!H:I,2,0)</f>
        <v>1988</v>
      </c>
      <c r="N65">
        <f>VLOOKUP(H65,'id (2018)'!H:I,2,0)</f>
        <v>1988</v>
      </c>
    </row>
    <row r="66" spans="1:14">
      <c r="A66" t="str">
        <f t="shared" si="20"/>
        <v>BanachMarcin1985</v>
      </c>
      <c r="C66">
        <f t="shared" si="3"/>
        <v>65</v>
      </c>
      <c r="D66" t="s">
        <v>3686</v>
      </c>
      <c r="E66" t="s">
        <v>17</v>
      </c>
      <c r="F66" t="s">
        <v>4710</v>
      </c>
      <c r="G66">
        <v>1985</v>
      </c>
      <c r="H66" t="str">
        <f t="shared" si="21"/>
        <v>Banach Marcin</v>
      </c>
      <c r="I66">
        <f t="shared" si="22"/>
        <v>1985</v>
      </c>
      <c r="J66" t="s">
        <v>32</v>
      </c>
      <c r="K66" t="s">
        <v>4934</v>
      </c>
      <c r="L66">
        <f>VLOOKUP(H66,'id (2020)'!H:I,2,0)</f>
        <v>1985</v>
      </c>
      <c r="M66" t="e">
        <f>VLOOKUP(H66,'id (2019)'!H:I,2,0)</f>
        <v>#N/A</v>
      </c>
      <c r="N66" t="e">
        <f>VLOOKUP(H66,'id (2018)'!H:I,2,0)</f>
        <v>#N/A</v>
      </c>
    </row>
    <row r="67" spans="1:14">
      <c r="A67" t="str">
        <f t="shared" si="20"/>
        <v>PachulskiLeszek1967</v>
      </c>
      <c r="C67">
        <f t="shared" si="3"/>
        <v>66</v>
      </c>
      <c r="D67" t="s">
        <v>161</v>
      </c>
      <c r="E67" t="s">
        <v>25</v>
      </c>
      <c r="F67" t="s">
        <v>4930</v>
      </c>
      <c r="G67">
        <v>1967</v>
      </c>
      <c r="H67" t="str">
        <f t="shared" si="21"/>
        <v>Pachulski Leszek</v>
      </c>
      <c r="I67">
        <f t="shared" si="22"/>
        <v>1967</v>
      </c>
      <c r="J67" t="s">
        <v>32</v>
      </c>
      <c r="K67" t="s">
        <v>4934</v>
      </c>
      <c r="L67">
        <f>VLOOKUP(H67,'id (2020)'!H:I,2,0)</f>
        <v>1967</v>
      </c>
      <c r="M67">
        <f>VLOOKUP(H67,'id (2019)'!H:I,2,0)</f>
        <v>1967</v>
      </c>
      <c r="N67">
        <f>VLOOKUP(H67,'id (2018)'!H:I,2,0)</f>
        <v>1967</v>
      </c>
    </row>
    <row r="68" spans="1:14">
      <c r="A68" t="str">
        <f t="shared" si="20"/>
        <v>FlorekPrzemysław1978</v>
      </c>
      <c r="C68">
        <f t="shared" ref="C68:C131" si="23">C67+1</f>
        <v>67</v>
      </c>
      <c r="D68" t="s">
        <v>381</v>
      </c>
      <c r="E68" t="s">
        <v>24</v>
      </c>
      <c r="F68" t="s">
        <v>3998</v>
      </c>
      <c r="G68">
        <v>1978</v>
      </c>
      <c r="H68" t="str">
        <f t="shared" si="21"/>
        <v>Florek Przemysław</v>
      </c>
      <c r="I68">
        <f t="shared" si="22"/>
        <v>1978</v>
      </c>
      <c r="J68" t="s">
        <v>32</v>
      </c>
      <c r="K68" t="s">
        <v>4934</v>
      </c>
      <c r="L68">
        <f>VLOOKUP(H68,'id (2020)'!H:I,2,0)</f>
        <v>1978</v>
      </c>
      <c r="M68">
        <f>VLOOKUP(H68,'id (2019)'!H:I,2,0)</f>
        <v>1978</v>
      </c>
      <c r="N68">
        <f>VLOOKUP(H68,'id (2018)'!H:I,2,0)</f>
        <v>1978</v>
      </c>
    </row>
    <row r="69" spans="1:14">
      <c r="A69" t="str">
        <f t="shared" si="20"/>
        <v>JaśPiotr1979</v>
      </c>
      <c r="C69">
        <f t="shared" si="23"/>
        <v>68</v>
      </c>
      <c r="D69" t="s">
        <v>382</v>
      </c>
      <c r="E69" t="s">
        <v>15</v>
      </c>
      <c r="F69" t="s">
        <v>3998</v>
      </c>
      <c r="G69">
        <v>1979</v>
      </c>
      <c r="H69" t="str">
        <f t="shared" si="21"/>
        <v>Jaś Piotr</v>
      </c>
      <c r="I69">
        <f t="shared" si="22"/>
        <v>1979</v>
      </c>
      <c r="J69" t="s">
        <v>32</v>
      </c>
      <c r="K69" t="s">
        <v>4934</v>
      </c>
      <c r="L69">
        <f>VLOOKUP(H69,'id (2020)'!H:I,2,0)</f>
        <v>1979</v>
      </c>
      <c r="M69">
        <f>VLOOKUP(H69,'id (2019)'!H:I,2,0)</f>
        <v>1979</v>
      </c>
      <c r="N69">
        <f>VLOOKUP(H69,'id (2018)'!H:I,2,0)</f>
        <v>1979</v>
      </c>
    </row>
    <row r="70" spans="1:14">
      <c r="A70" t="str">
        <f t="shared" si="20"/>
        <v>SzawkałoGrzegorz1976</v>
      </c>
      <c r="C70">
        <f t="shared" si="23"/>
        <v>69</v>
      </c>
      <c r="D70" t="s">
        <v>1488</v>
      </c>
      <c r="E70" t="s">
        <v>19</v>
      </c>
      <c r="F70" t="s">
        <v>4356</v>
      </c>
      <c r="G70">
        <v>1976</v>
      </c>
      <c r="H70" t="str">
        <f t="shared" si="21"/>
        <v>Szawkało Grzegorz</v>
      </c>
      <c r="I70">
        <f t="shared" si="22"/>
        <v>1976</v>
      </c>
      <c r="J70" t="s">
        <v>32</v>
      </c>
      <c r="K70" t="s">
        <v>4934</v>
      </c>
      <c r="L70">
        <f>VLOOKUP(H70,'id (2020)'!H:I,2,0)</f>
        <v>1976</v>
      </c>
      <c r="M70" t="e">
        <f>VLOOKUP(H70,'id (2019)'!H:I,2,0)</f>
        <v>#N/A</v>
      </c>
      <c r="N70">
        <f>VLOOKUP(H70,'id (2018)'!H:I,2,0)</f>
        <v>1973</v>
      </c>
    </row>
    <row r="71" spans="1:14">
      <c r="A71" t="str">
        <f t="shared" si="20"/>
        <v>MeggerSławek1980</v>
      </c>
      <c r="C71">
        <f t="shared" si="23"/>
        <v>70</v>
      </c>
      <c r="D71" t="s">
        <v>442</v>
      </c>
      <c r="E71" t="s">
        <v>416</v>
      </c>
      <c r="G71">
        <v>1980</v>
      </c>
      <c r="H71" t="str">
        <f t="shared" si="21"/>
        <v>Megger Sławek</v>
      </c>
      <c r="I71">
        <f t="shared" si="22"/>
        <v>1980</v>
      </c>
      <c r="J71" t="s">
        <v>32</v>
      </c>
      <c r="K71" t="s">
        <v>4934</v>
      </c>
      <c r="L71">
        <f>VLOOKUP(H71,'id (2020)'!H:I,2,0)</f>
        <v>1980</v>
      </c>
      <c r="M71">
        <f>VLOOKUP(H71,'id (2019)'!H:I,2,0)</f>
        <v>1980</v>
      </c>
      <c r="N71">
        <f>VLOOKUP(H71,'id (2018)'!H:I,2,0)</f>
        <v>1980</v>
      </c>
    </row>
    <row r="72" spans="1:14">
      <c r="A72" t="str">
        <f t="shared" si="20"/>
        <v>FerdekPrzemek1974</v>
      </c>
      <c r="C72">
        <f t="shared" si="23"/>
        <v>71</v>
      </c>
      <c r="D72" t="s">
        <v>621</v>
      </c>
      <c r="E72" t="s">
        <v>1155</v>
      </c>
      <c r="F72" t="s">
        <v>4931</v>
      </c>
      <c r="G72">
        <v>1974</v>
      </c>
      <c r="H72" t="str">
        <f t="shared" si="21"/>
        <v>Ferdek Przemek</v>
      </c>
      <c r="I72">
        <f t="shared" si="22"/>
        <v>1974</v>
      </c>
      <c r="J72" t="s">
        <v>32</v>
      </c>
      <c r="K72" t="s">
        <v>4934</v>
      </c>
      <c r="L72">
        <f>VLOOKUP(H72,'id (2020)'!H:I,2,0)</f>
        <v>1974</v>
      </c>
      <c r="M72">
        <f>VLOOKUP(H72,'id (2019)'!H:I,2,0)</f>
        <v>1974</v>
      </c>
      <c r="N72">
        <f>VLOOKUP(H72,'id (2018)'!H:I,2,0)</f>
        <v>1974</v>
      </c>
    </row>
    <row r="73" spans="1:14">
      <c r="A73" t="str">
        <f t="shared" si="20"/>
        <v>PiechowskiSylwek1970</v>
      </c>
      <c r="C73">
        <f t="shared" si="23"/>
        <v>72</v>
      </c>
      <c r="D73" t="s">
        <v>3545</v>
      </c>
      <c r="E73" t="s">
        <v>4932</v>
      </c>
      <c r="F73" t="s">
        <v>4931</v>
      </c>
      <c r="G73">
        <v>1970</v>
      </c>
      <c r="H73" t="str">
        <f t="shared" si="21"/>
        <v>Piechowski Sylwek</v>
      </c>
      <c r="I73">
        <f t="shared" si="22"/>
        <v>1970</v>
      </c>
      <c r="J73" t="s">
        <v>32</v>
      </c>
      <c r="K73" t="s">
        <v>4934</v>
      </c>
      <c r="L73" t="e">
        <f>VLOOKUP(H73,'id (2020)'!H:I,2,0)</f>
        <v>#N/A</v>
      </c>
      <c r="M73" t="e">
        <f>VLOOKUP(H73,'id (2019)'!H:I,2,0)</f>
        <v>#N/A</v>
      </c>
      <c r="N73" t="e">
        <f>VLOOKUP(H73,'id (2018)'!H:I,2,0)</f>
        <v>#N/A</v>
      </c>
    </row>
    <row r="74" spans="1:14">
      <c r="A74" t="str">
        <f t="shared" si="20"/>
        <v>RoszkowskiMichał1976</v>
      </c>
      <c r="C74">
        <f t="shared" si="23"/>
        <v>73</v>
      </c>
      <c r="D74" t="s">
        <v>1156</v>
      </c>
      <c r="E74" t="s">
        <v>55</v>
      </c>
      <c r="F74" t="s">
        <v>4931</v>
      </c>
      <c r="G74">
        <v>1976</v>
      </c>
      <c r="H74" t="str">
        <f t="shared" si="21"/>
        <v>Roszkowski Michał</v>
      </c>
      <c r="I74">
        <f t="shared" si="22"/>
        <v>1976</v>
      </c>
      <c r="J74" t="s">
        <v>32</v>
      </c>
      <c r="K74" t="s">
        <v>4934</v>
      </c>
      <c r="L74">
        <f>VLOOKUP(H74,'id (2020)'!H:I,2,0)</f>
        <v>1976</v>
      </c>
      <c r="M74">
        <f>VLOOKUP(H74,'id (2019)'!H:I,2,0)</f>
        <v>1976</v>
      </c>
      <c r="N74">
        <f>VLOOKUP(H74,'id (2018)'!H:I,2,0)</f>
        <v>1976</v>
      </c>
    </row>
    <row r="75" spans="1:14">
      <c r="A75" t="str">
        <f t="shared" si="20"/>
        <v>FigielPiotr1981</v>
      </c>
      <c r="C75">
        <f t="shared" si="23"/>
        <v>74</v>
      </c>
      <c r="D75" t="s">
        <v>3832</v>
      </c>
      <c r="E75" t="s">
        <v>15</v>
      </c>
      <c r="F75" t="s">
        <v>4933</v>
      </c>
      <c r="G75">
        <v>1981</v>
      </c>
      <c r="H75" t="str">
        <f t="shared" si="21"/>
        <v>Figiel Piotr</v>
      </c>
      <c r="I75">
        <f t="shared" si="22"/>
        <v>1981</v>
      </c>
      <c r="J75" t="s">
        <v>32</v>
      </c>
      <c r="K75" t="s">
        <v>4934</v>
      </c>
      <c r="L75" t="e">
        <f>VLOOKUP(H75,'id (2020)'!H:I,2,0)</f>
        <v>#N/A</v>
      </c>
      <c r="M75" t="e">
        <f>VLOOKUP(H75,'id (2019)'!H:I,2,0)</f>
        <v>#N/A</v>
      </c>
      <c r="N75">
        <f>VLOOKUP(H75,'id (2018)'!H:I,2,0)</f>
        <v>1981</v>
      </c>
    </row>
    <row r="76" spans="1:14">
      <c r="A76" t="str">
        <f t="shared" si="20"/>
        <v>WejherSławomir1981</v>
      </c>
      <c r="C76">
        <f t="shared" si="23"/>
        <v>75</v>
      </c>
      <c r="D76" t="s">
        <v>1074</v>
      </c>
      <c r="E76" t="s">
        <v>88</v>
      </c>
      <c r="F76" t="s">
        <v>4356</v>
      </c>
      <c r="G76">
        <v>1981</v>
      </c>
      <c r="H76" t="str">
        <f t="shared" si="21"/>
        <v>Wejher Sławomir</v>
      </c>
      <c r="I76">
        <f t="shared" si="22"/>
        <v>1981</v>
      </c>
      <c r="J76" t="s">
        <v>32</v>
      </c>
      <c r="K76" t="s">
        <v>4934</v>
      </c>
      <c r="L76">
        <f>VLOOKUP(H76,'id (2020)'!H:I,2,0)</f>
        <v>1981</v>
      </c>
      <c r="M76">
        <f>VLOOKUP(H76,'id (2019)'!H:I,2,0)</f>
        <v>1981</v>
      </c>
      <c r="N76">
        <f>VLOOKUP(H76,'id (2018)'!H:I,2,0)</f>
        <v>1981</v>
      </c>
    </row>
    <row r="77" spans="1:14">
      <c r="A77" t="str">
        <f t="shared" si="20"/>
        <v>BałchanowskiMichał1986</v>
      </c>
      <c r="C77">
        <f t="shared" si="23"/>
        <v>76</v>
      </c>
      <c r="D77" t="s">
        <v>4573</v>
      </c>
      <c r="E77" t="s">
        <v>55</v>
      </c>
      <c r="F77" t="s">
        <v>822</v>
      </c>
      <c r="G77">
        <v>1986</v>
      </c>
      <c r="H77" t="str">
        <f t="shared" si="21"/>
        <v>Bałchanowski Michał</v>
      </c>
      <c r="I77">
        <f t="shared" si="22"/>
        <v>1986</v>
      </c>
      <c r="J77" t="s">
        <v>32</v>
      </c>
      <c r="K77" t="s">
        <v>4934</v>
      </c>
      <c r="L77">
        <f>VLOOKUP(H77,'id (2020)'!H:I,2,0)</f>
        <v>1986</v>
      </c>
      <c r="M77" t="e">
        <f>VLOOKUP(H77,'id (2019)'!H:I,2,0)</f>
        <v>#N/A</v>
      </c>
      <c r="N77" t="e">
        <f>VLOOKUP(H77,'id (2018)'!H:I,2,0)</f>
        <v>#N/A</v>
      </c>
    </row>
    <row r="78" spans="1:14">
      <c r="A78" t="str">
        <f t="shared" ref="A78:A84" si="24">D78&amp;E78&amp;G78</f>
        <v>PotockiRobert1974</v>
      </c>
      <c r="C78">
        <f t="shared" si="23"/>
        <v>77</v>
      </c>
      <c r="D78" t="s">
        <v>388</v>
      </c>
      <c r="E78" t="s">
        <v>45</v>
      </c>
      <c r="F78" t="s">
        <v>386</v>
      </c>
      <c r="G78">
        <v>1974</v>
      </c>
      <c r="H78" t="str">
        <f t="shared" ref="H78:H84" si="25">D78&amp;" "&amp;E78</f>
        <v>Potocki Robert</v>
      </c>
      <c r="I78">
        <f t="shared" ref="I78:I84" si="26">G78</f>
        <v>1974</v>
      </c>
      <c r="J78" t="s">
        <v>32</v>
      </c>
      <c r="K78" t="s">
        <v>4935</v>
      </c>
      <c r="L78">
        <f>VLOOKUP(H78,'id (2020)'!H:I,2,0)</f>
        <v>1974</v>
      </c>
      <c r="M78">
        <f>VLOOKUP(H78,'id (2019)'!H:I,2,0)</f>
        <v>1974</v>
      </c>
      <c r="N78">
        <f>VLOOKUP(H78,'id (2018)'!H:I,2,0)</f>
        <v>1974</v>
      </c>
    </row>
    <row r="79" spans="1:14">
      <c r="A79" t="str">
        <f t="shared" si="24"/>
        <v>PotockiMirosław1969</v>
      </c>
      <c r="C79">
        <f t="shared" si="23"/>
        <v>78</v>
      </c>
      <c r="D79" t="s">
        <v>388</v>
      </c>
      <c r="E79" t="s">
        <v>387</v>
      </c>
      <c r="F79" t="s">
        <v>386</v>
      </c>
      <c r="G79">
        <v>1969</v>
      </c>
      <c r="H79" t="str">
        <f t="shared" si="25"/>
        <v>Potocki Mirosław</v>
      </c>
      <c r="I79">
        <f t="shared" si="26"/>
        <v>1969</v>
      </c>
      <c r="J79" t="s">
        <v>32</v>
      </c>
      <c r="K79" t="s">
        <v>4935</v>
      </c>
      <c r="L79">
        <f>VLOOKUP(H79,'id (2020)'!H:I,2,0)</f>
        <v>1969</v>
      </c>
      <c r="M79">
        <f>VLOOKUP(H79,'id (2019)'!H:I,2,0)</f>
        <v>1969</v>
      </c>
      <c r="N79">
        <f>VLOOKUP(H79,'id (2018)'!H:I,2,0)</f>
        <v>1969</v>
      </c>
    </row>
    <row r="80" spans="1:14">
      <c r="A80" t="str">
        <f t="shared" si="24"/>
        <v>ĆwirkoSławomir1972</v>
      </c>
      <c r="C80">
        <f t="shared" si="23"/>
        <v>79</v>
      </c>
      <c r="D80" t="s">
        <v>657</v>
      </c>
      <c r="E80" t="s">
        <v>88</v>
      </c>
      <c r="F80" t="s">
        <v>656</v>
      </c>
      <c r="G80">
        <v>1972</v>
      </c>
      <c r="H80" t="str">
        <f t="shared" si="25"/>
        <v>Ćwirko Sławomir</v>
      </c>
      <c r="I80">
        <f t="shared" si="26"/>
        <v>1972</v>
      </c>
      <c r="J80" t="s">
        <v>32</v>
      </c>
      <c r="K80" t="s">
        <v>4935</v>
      </c>
      <c r="L80">
        <f>VLOOKUP(H80,'id (2020)'!H:I,2,0)</f>
        <v>1972</v>
      </c>
      <c r="M80">
        <f>VLOOKUP(H80,'id (2019)'!H:I,2,0)</f>
        <v>1972</v>
      </c>
      <c r="N80">
        <f>VLOOKUP(H80,'id (2018)'!H:I,2,0)</f>
        <v>1972</v>
      </c>
    </row>
    <row r="81" spans="1:14">
      <c r="A81" t="str">
        <f t="shared" si="24"/>
        <v>MantheyKrzysztof1970</v>
      </c>
      <c r="C81">
        <f t="shared" si="23"/>
        <v>80</v>
      </c>
      <c r="D81" t="s">
        <v>4152</v>
      </c>
      <c r="E81" t="s">
        <v>22</v>
      </c>
      <c r="F81" t="s">
        <v>4915</v>
      </c>
      <c r="G81">
        <v>1970</v>
      </c>
      <c r="H81" t="str">
        <f t="shared" si="25"/>
        <v>Manthey Krzysztof</v>
      </c>
      <c r="I81">
        <f t="shared" si="26"/>
        <v>1970</v>
      </c>
      <c r="J81" t="s">
        <v>32</v>
      </c>
      <c r="K81" t="s">
        <v>4935</v>
      </c>
      <c r="L81" t="e">
        <f>VLOOKUP(H81,'id (2020)'!H:I,2,0)</f>
        <v>#N/A</v>
      </c>
      <c r="M81">
        <f>VLOOKUP(H81,'id (2019)'!H:I,2,0)</f>
        <v>0</v>
      </c>
      <c r="N81" t="e">
        <f>VLOOKUP(H81,'id (2018)'!H:I,2,0)</f>
        <v>#N/A</v>
      </c>
    </row>
    <row r="82" spans="1:14">
      <c r="A82" t="str">
        <f t="shared" si="24"/>
        <v>KotowskiMarcin1976</v>
      </c>
      <c r="C82">
        <f t="shared" si="23"/>
        <v>81</v>
      </c>
      <c r="D82" t="s">
        <v>488</v>
      </c>
      <c r="E82" t="s">
        <v>17</v>
      </c>
      <c r="F82" t="s">
        <v>4913</v>
      </c>
      <c r="G82">
        <v>1976</v>
      </c>
      <c r="H82" t="str">
        <f t="shared" si="25"/>
        <v>Kotowski Marcin</v>
      </c>
      <c r="I82">
        <f t="shared" si="26"/>
        <v>1976</v>
      </c>
      <c r="J82" t="s">
        <v>32</v>
      </c>
      <c r="K82" t="s">
        <v>4935</v>
      </c>
      <c r="L82" t="e">
        <f>VLOOKUP(H82,'id (2020)'!H:I,2,0)</f>
        <v>#N/A</v>
      </c>
      <c r="M82" t="e">
        <f>VLOOKUP(H82,'id (2019)'!H:I,2,0)</f>
        <v>#N/A</v>
      </c>
      <c r="N82">
        <f>VLOOKUP(H82,'id (2018)'!H:I,2,0)</f>
        <v>1976</v>
      </c>
    </row>
    <row r="83" spans="1:14">
      <c r="A83" t="str">
        <f t="shared" si="24"/>
        <v>NowakPaweł1978</v>
      </c>
      <c r="C83">
        <f t="shared" si="23"/>
        <v>82</v>
      </c>
      <c r="D83" t="s">
        <v>597</v>
      </c>
      <c r="E83" t="s">
        <v>16</v>
      </c>
      <c r="F83" t="s">
        <v>4913</v>
      </c>
      <c r="G83">
        <v>1978</v>
      </c>
      <c r="H83" t="str">
        <f t="shared" si="25"/>
        <v>Nowak Paweł</v>
      </c>
      <c r="I83">
        <f t="shared" si="26"/>
        <v>1978</v>
      </c>
      <c r="J83" t="s">
        <v>32</v>
      </c>
      <c r="K83" t="s">
        <v>4935</v>
      </c>
      <c r="L83" t="e">
        <f>VLOOKUP(H83,'id (2020)'!H:I,2,0)</f>
        <v>#N/A</v>
      </c>
      <c r="M83" t="e">
        <f>VLOOKUP(H83,'id (2019)'!H:I,2,0)</f>
        <v>#N/A</v>
      </c>
      <c r="N83" t="e">
        <f>VLOOKUP(H83,'id (2018)'!H:I,2,0)</f>
        <v>#N/A</v>
      </c>
    </row>
    <row r="84" spans="1:14">
      <c r="A84" t="str">
        <f t="shared" si="24"/>
        <v>ZabielskiSebastian1980</v>
      </c>
      <c r="C84">
        <f t="shared" si="23"/>
        <v>83</v>
      </c>
      <c r="D84" t="s">
        <v>4707</v>
      </c>
      <c r="E84" t="s">
        <v>783</v>
      </c>
      <c r="F84" t="s">
        <v>656</v>
      </c>
      <c r="G84">
        <v>1980</v>
      </c>
      <c r="H84" t="str">
        <f t="shared" si="25"/>
        <v>Zabielski Sebastian</v>
      </c>
      <c r="I84">
        <f t="shared" si="26"/>
        <v>1980</v>
      </c>
      <c r="J84" t="s">
        <v>32</v>
      </c>
      <c r="K84" t="s">
        <v>4935</v>
      </c>
      <c r="L84">
        <f>VLOOKUP(H84,'id (2020)'!H:I,2,0)</f>
        <v>1980</v>
      </c>
      <c r="M84" t="e">
        <f>VLOOKUP(H84,'id (2019)'!H:I,2,0)</f>
        <v>#N/A</v>
      </c>
      <c r="N84" t="e">
        <f>VLOOKUP(H84,'id (2018)'!H:I,2,0)</f>
        <v>#N/A</v>
      </c>
    </row>
    <row r="85" spans="1:14">
      <c r="A85" t="str">
        <f t="shared" ref="A85:A95" si="27">D85&amp;E85&amp;G85</f>
        <v>AdamczykBartosz1980</v>
      </c>
      <c r="C85">
        <f t="shared" si="23"/>
        <v>84</v>
      </c>
      <c r="D85" t="s">
        <v>226</v>
      </c>
      <c r="E85" t="s">
        <v>42</v>
      </c>
      <c r="G85">
        <v>1980</v>
      </c>
      <c r="H85" t="str">
        <f t="shared" ref="H85:H95" si="28">D85&amp;" "&amp;E85</f>
        <v>Adamczyk Bartosz</v>
      </c>
      <c r="I85">
        <f t="shared" ref="I85:I95" si="29">G85</f>
        <v>1980</v>
      </c>
      <c r="J85" t="s">
        <v>32</v>
      </c>
      <c r="K85" t="s">
        <v>4952</v>
      </c>
      <c r="L85">
        <f>VLOOKUP(H85,'id (2020)'!H:I,2,0)</f>
        <v>1980</v>
      </c>
      <c r="M85">
        <f>VLOOKUP(H85,'id (2019)'!H:I,2,0)</f>
        <v>1980</v>
      </c>
      <c r="N85">
        <f>VLOOKUP(H85,'id (2018)'!H:I,2,0)</f>
        <v>1980</v>
      </c>
    </row>
    <row r="86" spans="1:14">
      <c r="A86" t="str">
        <f t="shared" si="27"/>
        <v>SmejdaAndrzej1965</v>
      </c>
      <c r="C86">
        <f t="shared" si="23"/>
        <v>85</v>
      </c>
      <c r="D86" t="s">
        <v>29</v>
      </c>
      <c r="E86" t="s">
        <v>26</v>
      </c>
      <c r="G86">
        <v>1965</v>
      </c>
      <c r="H86" t="str">
        <f t="shared" si="28"/>
        <v>Smejda Andrzej</v>
      </c>
      <c r="I86">
        <f t="shared" si="29"/>
        <v>1965</v>
      </c>
      <c r="J86" t="s">
        <v>32</v>
      </c>
      <c r="K86" t="s">
        <v>4952</v>
      </c>
      <c r="L86">
        <f>VLOOKUP(H86,'id (2020)'!H:I,2,0)</f>
        <v>1965</v>
      </c>
      <c r="M86">
        <f>VLOOKUP(H86,'id (2019)'!H:I,2,0)</f>
        <v>1965</v>
      </c>
      <c r="N86">
        <f>VLOOKUP(H86,'id (2018)'!H:I,2,0)</f>
        <v>1965</v>
      </c>
    </row>
    <row r="87" spans="1:14">
      <c r="A87" t="str">
        <f t="shared" si="27"/>
        <v>AdamczykJarek1967</v>
      </c>
      <c r="C87">
        <f t="shared" si="23"/>
        <v>86</v>
      </c>
      <c r="D87" t="s">
        <v>226</v>
      </c>
      <c r="E87" t="s">
        <v>331</v>
      </c>
      <c r="G87">
        <v>1967</v>
      </c>
      <c r="H87" t="str">
        <f t="shared" si="28"/>
        <v>Adamczyk Jarek</v>
      </c>
      <c r="I87">
        <f t="shared" si="29"/>
        <v>1967</v>
      </c>
      <c r="J87" t="s">
        <v>32</v>
      </c>
      <c r="K87" t="s">
        <v>4952</v>
      </c>
      <c r="L87">
        <f>VLOOKUP(H87,'id (2020)'!H:I,2,0)</f>
        <v>1967</v>
      </c>
      <c r="M87">
        <f>VLOOKUP(H87,'id (2019)'!H:I,2,0)</f>
        <v>1967</v>
      </c>
      <c r="N87">
        <f>VLOOKUP(H87,'id (2018)'!H:I,2,0)</f>
        <v>1967</v>
      </c>
    </row>
    <row r="88" spans="1:14">
      <c r="A88" t="str">
        <f t="shared" si="27"/>
        <v>ŻelaskoAndrzej1963</v>
      </c>
      <c r="C88">
        <f t="shared" si="23"/>
        <v>87</v>
      </c>
      <c r="D88" t="s">
        <v>3344</v>
      </c>
      <c r="E88" t="s">
        <v>26</v>
      </c>
      <c r="G88">
        <v>1963</v>
      </c>
      <c r="H88" t="str">
        <f t="shared" si="28"/>
        <v>Żelasko Andrzej</v>
      </c>
      <c r="I88">
        <f t="shared" si="29"/>
        <v>1963</v>
      </c>
      <c r="J88" t="s">
        <v>32</v>
      </c>
      <c r="K88" t="s">
        <v>4952</v>
      </c>
      <c r="L88">
        <f>VLOOKUP(H88,'id (2020)'!H:I,2,0)</f>
        <v>1963</v>
      </c>
      <c r="M88">
        <f>VLOOKUP(H88,'id (2019)'!H:I,2,0)</f>
        <v>1963</v>
      </c>
      <c r="N88">
        <f>VLOOKUP(H88,'id (2018)'!H:I,2,0)</f>
        <v>1963</v>
      </c>
    </row>
    <row r="89" spans="1:14">
      <c r="A89" t="str">
        <f t="shared" si="27"/>
        <v>PakułaPaweł1978</v>
      </c>
      <c r="C89">
        <f t="shared" si="23"/>
        <v>88</v>
      </c>
      <c r="D89" t="s">
        <v>4946</v>
      </c>
      <c r="E89" t="s">
        <v>16</v>
      </c>
      <c r="G89">
        <v>1978</v>
      </c>
      <c r="H89" t="str">
        <f t="shared" si="28"/>
        <v>Pakuła Paweł</v>
      </c>
      <c r="I89">
        <f t="shared" si="29"/>
        <v>1978</v>
      </c>
      <c r="J89" t="s">
        <v>32</v>
      </c>
      <c r="K89" t="s">
        <v>4952</v>
      </c>
      <c r="L89" t="e">
        <f>VLOOKUP(H89,'id (2020)'!H:I,2,0)</f>
        <v>#N/A</v>
      </c>
      <c r="M89" t="e">
        <f>VLOOKUP(H89,'id (2019)'!H:I,2,0)</f>
        <v>#N/A</v>
      </c>
      <c r="N89" t="e">
        <f>VLOOKUP(H89,'id (2018)'!H:I,2,0)</f>
        <v>#N/A</v>
      </c>
    </row>
    <row r="90" spans="1:14">
      <c r="A90" t="str">
        <f t="shared" si="27"/>
        <v>RoztockiJakub2006</v>
      </c>
      <c r="C90">
        <f t="shared" si="23"/>
        <v>89</v>
      </c>
      <c r="D90" s="9" t="s">
        <v>4947</v>
      </c>
      <c r="E90" s="9" t="s">
        <v>137</v>
      </c>
      <c r="G90">
        <v>2006</v>
      </c>
      <c r="H90" t="str">
        <f t="shared" si="28"/>
        <v>Roztocki Jakub</v>
      </c>
      <c r="I90">
        <f t="shared" si="29"/>
        <v>2006</v>
      </c>
      <c r="J90" t="s">
        <v>32</v>
      </c>
      <c r="K90" t="s">
        <v>4952</v>
      </c>
      <c r="L90" t="e">
        <f>VLOOKUP(H90,'id (2020)'!H:I,2,0)</f>
        <v>#N/A</v>
      </c>
      <c r="M90" t="e">
        <f>VLOOKUP(H90,'id (2019)'!H:I,2,0)</f>
        <v>#N/A</v>
      </c>
      <c r="N90" t="e">
        <f>VLOOKUP(H90,'id (2018)'!H:I,2,0)</f>
        <v>#N/A</v>
      </c>
    </row>
    <row r="91" spans="1:14">
      <c r="A91" t="str">
        <f t="shared" si="27"/>
        <v>ŁakomyAleksander2005</v>
      </c>
      <c r="C91">
        <f t="shared" si="23"/>
        <v>90</v>
      </c>
      <c r="D91" s="9" t="s">
        <v>4948</v>
      </c>
      <c r="E91" s="9" t="s">
        <v>99</v>
      </c>
      <c r="G91">
        <v>2005</v>
      </c>
      <c r="H91" t="str">
        <f t="shared" si="28"/>
        <v>Łakomy Aleksander</v>
      </c>
      <c r="I91">
        <f t="shared" si="29"/>
        <v>2005</v>
      </c>
      <c r="J91" t="s">
        <v>32</v>
      </c>
      <c r="K91" t="s">
        <v>4952</v>
      </c>
      <c r="L91" t="e">
        <f>VLOOKUP(H91,'id (2020)'!H:I,2,0)</f>
        <v>#N/A</v>
      </c>
      <c r="M91" t="e">
        <f>VLOOKUP(H91,'id (2019)'!H:I,2,0)</f>
        <v>#N/A</v>
      </c>
      <c r="N91" t="e">
        <f>VLOOKUP(H91,'id (2018)'!H:I,2,0)</f>
        <v>#N/A</v>
      </c>
    </row>
    <row r="92" spans="1:14">
      <c r="A92" t="str">
        <f t="shared" si="27"/>
        <v>WicińskiŁukasz2006</v>
      </c>
      <c r="C92">
        <f t="shared" si="23"/>
        <v>91</v>
      </c>
      <c r="D92" t="s">
        <v>4949</v>
      </c>
      <c r="E92" t="s">
        <v>59</v>
      </c>
      <c r="G92">
        <v>2006</v>
      </c>
      <c r="H92" t="str">
        <f t="shared" si="28"/>
        <v>Wiciński Łukasz</v>
      </c>
      <c r="I92">
        <f t="shared" si="29"/>
        <v>2006</v>
      </c>
      <c r="J92" t="s">
        <v>32</v>
      </c>
      <c r="K92" t="s">
        <v>4952</v>
      </c>
      <c r="L92" t="e">
        <f>VLOOKUP(H92,'id (2020)'!H:I,2,0)</f>
        <v>#N/A</v>
      </c>
      <c r="M92" t="e">
        <f>VLOOKUP(H92,'id (2019)'!H:I,2,0)</f>
        <v>#N/A</v>
      </c>
      <c r="N92" t="e">
        <f>VLOOKUP(H92,'id (2018)'!H:I,2,0)</f>
        <v>#N/A</v>
      </c>
    </row>
    <row r="93" spans="1:14">
      <c r="A93" t="str">
        <f t="shared" si="27"/>
        <v>ŁosiewiczTomasz2005</v>
      </c>
      <c r="C93">
        <f t="shared" si="23"/>
        <v>92</v>
      </c>
      <c r="D93" t="s">
        <v>1284</v>
      </c>
      <c r="E93" t="s">
        <v>44</v>
      </c>
      <c r="G93">
        <v>2005</v>
      </c>
      <c r="H93" t="str">
        <f t="shared" si="28"/>
        <v>Łosiewicz Tomasz</v>
      </c>
      <c r="I93">
        <f t="shared" si="29"/>
        <v>2005</v>
      </c>
      <c r="J93" t="s">
        <v>32</v>
      </c>
      <c r="K93" t="s">
        <v>4952</v>
      </c>
      <c r="L93" t="e">
        <f>VLOOKUP(H93,'id (2020)'!H:I,2,0)</f>
        <v>#N/A</v>
      </c>
      <c r="M93" t="e">
        <f>VLOOKUP(H93,'id (2019)'!H:I,2,0)</f>
        <v>#N/A</v>
      </c>
      <c r="N93" t="e">
        <f>VLOOKUP(H93,'id (2018)'!H:I,2,0)</f>
        <v>#N/A</v>
      </c>
    </row>
    <row r="94" spans="1:14">
      <c r="A94" t="str">
        <f t="shared" si="27"/>
        <v>TkaczykAdrian2005</v>
      </c>
      <c r="C94">
        <f t="shared" si="23"/>
        <v>93</v>
      </c>
      <c r="D94" t="s">
        <v>4950</v>
      </c>
      <c r="E94" t="s">
        <v>317</v>
      </c>
      <c r="G94">
        <v>2005</v>
      </c>
      <c r="H94" t="str">
        <f t="shared" si="28"/>
        <v>Tkaczyk Adrian</v>
      </c>
      <c r="I94">
        <f t="shared" si="29"/>
        <v>2005</v>
      </c>
      <c r="J94" t="s">
        <v>32</v>
      </c>
      <c r="K94" t="s">
        <v>4952</v>
      </c>
      <c r="L94" t="e">
        <f>VLOOKUP(H94,'id (2020)'!H:I,2,0)</f>
        <v>#N/A</v>
      </c>
      <c r="M94" t="e">
        <f>VLOOKUP(H94,'id (2019)'!H:I,2,0)</f>
        <v>#N/A</v>
      </c>
      <c r="N94" t="e">
        <f>VLOOKUP(H94,'id (2018)'!H:I,2,0)</f>
        <v>#N/A</v>
      </c>
    </row>
    <row r="95" spans="1:14">
      <c r="A95" t="str">
        <f t="shared" si="27"/>
        <v>ChęćCezary1972</v>
      </c>
      <c r="C95">
        <f t="shared" si="23"/>
        <v>94</v>
      </c>
      <c r="D95" t="s">
        <v>4951</v>
      </c>
      <c r="E95" t="s">
        <v>934</v>
      </c>
      <c r="G95">
        <v>1972</v>
      </c>
      <c r="H95" t="str">
        <f t="shared" si="28"/>
        <v>Chęć Cezary</v>
      </c>
      <c r="I95">
        <f t="shared" si="29"/>
        <v>1972</v>
      </c>
      <c r="J95" t="s">
        <v>32</v>
      </c>
      <c r="K95" t="s">
        <v>4952</v>
      </c>
      <c r="L95" t="e">
        <f>VLOOKUP(H95,'id (2020)'!H:I,2,0)</f>
        <v>#N/A</v>
      </c>
      <c r="M95" t="e">
        <f>VLOOKUP(H95,'id (2019)'!H:I,2,0)</f>
        <v>#N/A</v>
      </c>
      <c r="N95" t="e">
        <f>VLOOKUP(H95,'id (2018)'!H:I,2,0)</f>
        <v>#N/A</v>
      </c>
    </row>
    <row r="96" spans="1:14">
      <c r="A96" t="str">
        <f t="shared" ref="A96:A139" si="30">D96&amp;E96&amp;G96</f>
        <v>Motyl-AdamczykAgata1979</v>
      </c>
      <c r="C96">
        <f t="shared" si="23"/>
        <v>95</v>
      </c>
      <c r="D96" t="s">
        <v>228</v>
      </c>
      <c r="E96" t="s">
        <v>227</v>
      </c>
      <c r="G96">
        <v>1979</v>
      </c>
      <c r="H96" t="str">
        <f t="shared" ref="H96:H97" si="31">D96&amp;" "&amp;E96</f>
        <v>Motyl-Adamczyk Agata</v>
      </c>
      <c r="I96">
        <f t="shared" ref="I96:I97" si="32">G96</f>
        <v>1979</v>
      </c>
      <c r="J96" t="s">
        <v>0</v>
      </c>
      <c r="K96" t="s">
        <v>4952</v>
      </c>
      <c r="L96">
        <f>VLOOKUP(H96,'id (2020)'!H:I,2,0)</f>
        <v>1979</v>
      </c>
      <c r="M96">
        <f>VLOOKUP(H96,'id (2019)'!H:I,2,0)</f>
        <v>1979</v>
      </c>
      <c r="N96">
        <f>VLOOKUP(H96,'id (2018)'!H:I,2,0)</f>
        <v>1979</v>
      </c>
    </row>
    <row r="97" spans="1:14">
      <c r="A97" t="str">
        <f t="shared" si="30"/>
        <v>AdamczykEwa1975</v>
      </c>
      <c r="C97">
        <f t="shared" si="23"/>
        <v>96</v>
      </c>
      <c r="D97" t="s">
        <v>226</v>
      </c>
      <c r="E97" t="s">
        <v>329</v>
      </c>
      <c r="G97">
        <v>1975</v>
      </c>
      <c r="H97" t="str">
        <f t="shared" si="31"/>
        <v>Adamczyk Ewa</v>
      </c>
      <c r="I97">
        <f t="shared" si="32"/>
        <v>1975</v>
      </c>
      <c r="J97" t="s">
        <v>0</v>
      </c>
      <c r="K97" t="s">
        <v>4952</v>
      </c>
      <c r="L97">
        <f>VLOOKUP(H97,'id (2020)'!H:I,2,0)</f>
        <v>1975</v>
      </c>
      <c r="M97">
        <f>VLOOKUP(H97,'id (2019)'!H:I,2,0)</f>
        <v>1975</v>
      </c>
      <c r="N97">
        <f>VLOOKUP(H97,'id (2018)'!H:I,2,0)</f>
        <v>1975</v>
      </c>
    </row>
    <row r="98" spans="1:14">
      <c r="A98" t="str">
        <f t="shared" si="30"/>
        <v>BlankDanuta1981</v>
      </c>
      <c r="C98">
        <f t="shared" si="23"/>
        <v>97</v>
      </c>
      <c r="D98" t="s">
        <v>56</v>
      </c>
      <c r="E98" t="s">
        <v>57</v>
      </c>
      <c r="F98" t="s">
        <v>4661</v>
      </c>
      <c r="G98">
        <v>1981</v>
      </c>
      <c r="H98" t="str">
        <f t="shared" ref="H98:H107" si="33">D98&amp;" "&amp;E98</f>
        <v>Blank Danuta</v>
      </c>
      <c r="I98">
        <f t="shared" ref="I98:I107" si="34">G98</f>
        <v>1981</v>
      </c>
      <c r="J98" t="s">
        <v>0</v>
      </c>
      <c r="K98" t="s">
        <v>771</v>
      </c>
      <c r="L98">
        <f>VLOOKUP(H98,'id (2020)'!H:I,2,0)</f>
        <v>1981</v>
      </c>
      <c r="M98" t="e">
        <f>VLOOKUP(H98,'id (2019)'!H:I,2,0)</f>
        <v>#N/A</v>
      </c>
      <c r="N98">
        <f>VLOOKUP(H98,'id (2018)'!H:I,2,0)</f>
        <v>1981</v>
      </c>
    </row>
    <row r="99" spans="1:14">
      <c r="A99" t="str">
        <f t="shared" si="30"/>
        <v>CzeczottMałgorzata1973</v>
      </c>
      <c r="C99">
        <f t="shared" si="23"/>
        <v>98</v>
      </c>
      <c r="D99" t="s">
        <v>1296</v>
      </c>
      <c r="E99" t="s">
        <v>495</v>
      </c>
      <c r="F99" t="s">
        <v>4968</v>
      </c>
      <c r="G99">
        <v>1973</v>
      </c>
      <c r="H99" t="str">
        <f t="shared" si="33"/>
        <v>Czeczott Małgorzata</v>
      </c>
      <c r="I99">
        <f t="shared" si="34"/>
        <v>1973</v>
      </c>
      <c r="J99" t="s">
        <v>0</v>
      </c>
      <c r="K99" t="s">
        <v>771</v>
      </c>
      <c r="L99">
        <f>VLOOKUP(H99,'id (2020)'!H:I,2,0)</f>
        <v>1973</v>
      </c>
      <c r="M99">
        <f>VLOOKUP(H99,'id (2019)'!H:I,2,0)</f>
        <v>1973</v>
      </c>
      <c r="N99">
        <f>VLOOKUP(H99,'id (2018)'!H:I,2,0)</f>
        <v>1973</v>
      </c>
    </row>
    <row r="100" spans="1:14">
      <c r="A100" t="str">
        <f t="shared" si="30"/>
        <v>PolakKatarzyna1968</v>
      </c>
      <c r="C100">
        <f t="shared" si="23"/>
        <v>99</v>
      </c>
      <c r="D100" t="s">
        <v>4967</v>
      </c>
      <c r="E100" t="s">
        <v>763</v>
      </c>
      <c r="F100" t="s">
        <v>544</v>
      </c>
      <c r="G100">
        <v>1968</v>
      </c>
      <c r="H100" t="str">
        <f t="shared" si="33"/>
        <v>Polak Katarzyna</v>
      </c>
      <c r="I100">
        <f t="shared" si="34"/>
        <v>1968</v>
      </c>
      <c r="J100" t="s">
        <v>0</v>
      </c>
      <c r="K100" t="s">
        <v>771</v>
      </c>
      <c r="L100" t="e">
        <f>VLOOKUP(H100,'id (2020)'!H:I,2,0)</f>
        <v>#N/A</v>
      </c>
      <c r="M100" t="e">
        <f>VLOOKUP(H100,'id (2019)'!H:I,2,0)</f>
        <v>#N/A</v>
      </c>
      <c r="N100" t="e">
        <f>VLOOKUP(H100,'id (2018)'!H:I,2,0)</f>
        <v>#N/A</v>
      </c>
    </row>
    <row r="101" spans="1:14">
      <c r="A101" t="str">
        <f t="shared" si="30"/>
        <v>OwczarzJoanna1983</v>
      </c>
      <c r="C101">
        <f t="shared" si="23"/>
        <v>100</v>
      </c>
      <c r="D101" t="s">
        <v>4203</v>
      </c>
      <c r="E101" t="s">
        <v>484</v>
      </c>
      <c r="F101" t="s">
        <v>4202</v>
      </c>
      <c r="G101">
        <v>1983</v>
      </c>
      <c r="H101" t="str">
        <f t="shared" si="33"/>
        <v>Owczarz Joanna</v>
      </c>
      <c r="I101">
        <f t="shared" si="34"/>
        <v>1983</v>
      </c>
      <c r="J101" t="s">
        <v>0</v>
      </c>
      <c r="K101" t="s">
        <v>771</v>
      </c>
      <c r="L101">
        <f>VLOOKUP(H101,'id (2020)'!H:I,2,0)</f>
        <v>1983</v>
      </c>
      <c r="M101">
        <f>VLOOKUP(H101,'id (2019)'!H:I,2,0)</f>
        <v>1983</v>
      </c>
      <c r="N101" t="e">
        <f>VLOOKUP(H101,'id (2018)'!H:I,2,0)</f>
        <v>#N/A</v>
      </c>
    </row>
    <row r="102" spans="1:14">
      <c r="A102" t="str">
        <f t="shared" si="30"/>
        <v>PacekKarolina1988</v>
      </c>
      <c r="C102">
        <f t="shared" si="23"/>
        <v>101</v>
      </c>
      <c r="D102" t="s">
        <v>546</v>
      </c>
      <c r="E102" t="s">
        <v>545</v>
      </c>
      <c r="G102">
        <v>1988</v>
      </c>
      <c r="H102" t="str">
        <f t="shared" si="33"/>
        <v>Pacek Karolina</v>
      </c>
      <c r="I102">
        <f t="shared" si="34"/>
        <v>1988</v>
      </c>
      <c r="J102" t="s">
        <v>0</v>
      </c>
      <c r="K102" t="s">
        <v>771</v>
      </c>
      <c r="L102" t="e">
        <f>VLOOKUP(H102,'id (2020)'!H:I,2,0)</f>
        <v>#N/A</v>
      </c>
      <c r="M102">
        <f>VLOOKUP(H102,'id (2019)'!H:I,2,0)</f>
        <v>1988</v>
      </c>
      <c r="N102">
        <f>VLOOKUP(H102,'id (2018)'!H:I,2,0)</f>
        <v>1988</v>
      </c>
    </row>
    <row r="103" spans="1:14">
      <c r="A103" t="str">
        <f t="shared" si="30"/>
        <v>LipińskaKatarzyna1988</v>
      </c>
      <c r="C103">
        <f t="shared" si="23"/>
        <v>102</v>
      </c>
      <c r="D103" t="s">
        <v>1295</v>
      </c>
      <c r="E103" t="s">
        <v>763</v>
      </c>
      <c r="F103" t="s">
        <v>4962</v>
      </c>
      <c r="G103">
        <v>1988</v>
      </c>
      <c r="H103" t="str">
        <f t="shared" si="33"/>
        <v>Lipińska Katarzyna</v>
      </c>
      <c r="I103">
        <f t="shared" si="34"/>
        <v>1988</v>
      </c>
      <c r="J103" t="s">
        <v>0</v>
      </c>
      <c r="K103" t="s">
        <v>771</v>
      </c>
      <c r="L103" t="e">
        <f>VLOOKUP(H103,'id (2020)'!H:I,2,0)</f>
        <v>#N/A</v>
      </c>
      <c r="M103" t="e">
        <f>VLOOKUP(H103,'id (2019)'!H:I,2,0)</f>
        <v>#N/A</v>
      </c>
      <c r="N103">
        <f>VLOOKUP(H103,'id (2018)'!H:I,2,0)</f>
        <v>1988</v>
      </c>
    </row>
    <row r="104" spans="1:14">
      <c r="A104" t="str">
        <f t="shared" si="30"/>
        <v>SzwarackaMałgorzata1988</v>
      </c>
      <c r="C104">
        <f t="shared" si="23"/>
        <v>103</v>
      </c>
      <c r="D104" t="s">
        <v>1011</v>
      </c>
      <c r="E104" t="s">
        <v>495</v>
      </c>
      <c r="F104" t="s">
        <v>822</v>
      </c>
      <c r="G104">
        <v>1988</v>
      </c>
      <c r="H104" t="str">
        <f t="shared" si="33"/>
        <v>Szwaracka Małgorzata</v>
      </c>
      <c r="I104">
        <f t="shared" si="34"/>
        <v>1988</v>
      </c>
      <c r="J104" t="s">
        <v>0</v>
      </c>
      <c r="K104" t="s">
        <v>771</v>
      </c>
      <c r="L104">
        <f>VLOOKUP(H104,'id (2020)'!H:I,2,0)</f>
        <v>1988</v>
      </c>
      <c r="M104">
        <f>VLOOKUP(H104,'id (2019)'!H:I,2,0)</f>
        <v>1988</v>
      </c>
      <c r="N104">
        <f>VLOOKUP(H104,'id (2018)'!H:I,2,0)</f>
        <v>1988</v>
      </c>
    </row>
    <row r="105" spans="1:14">
      <c r="A105" t="str">
        <f t="shared" si="30"/>
        <v>NowińskaRenata1977</v>
      </c>
      <c r="C105">
        <f t="shared" si="23"/>
        <v>104</v>
      </c>
      <c r="D105" t="s">
        <v>936</v>
      </c>
      <c r="E105" t="s">
        <v>933</v>
      </c>
      <c r="F105" t="s">
        <v>742</v>
      </c>
      <c r="G105">
        <v>1977</v>
      </c>
      <c r="H105" t="str">
        <f t="shared" si="33"/>
        <v>Nowińska Renata</v>
      </c>
      <c r="I105">
        <f t="shared" si="34"/>
        <v>1977</v>
      </c>
      <c r="J105" t="s">
        <v>0</v>
      </c>
      <c r="K105" t="s">
        <v>771</v>
      </c>
      <c r="L105">
        <f>VLOOKUP(H105,'id (2020)'!H:I,2,0)</f>
        <v>1977</v>
      </c>
      <c r="M105">
        <f>VLOOKUP(H105,'id (2019)'!H:I,2,0)</f>
        <v>1977</v>
      </c>
      <c r="N105">
        <f>VLOOKUP(H105,'id (2018)'!H:I,2,0)</f>
        <v>1977</v>
      </c>
    </row>
    <row r="106" spans="1:14">
      <c r="A106" t="str">
        <f t="shared" si="30"/>
        <v>RychlikAnna1983</v>
      </c>
      <c r="C106">
        <f t="shared" si="23"/>
        <v>105</v>
      </c>
      <c r="D106" t="s">
        <v>743</v>
      </c>
      <c r="E106" t="s">
        <v>271</v>
      </c>
      <c r="F106" t="s">
        <v>742</v>
      </c>
      <c r="G106">
        <v>1983</v>
      </c>
      <c r="H106" t="str">
        <f t="shared" si="33"/>
        <v>Rychlik Anna</v>
      </c>
      <c r="I106">
        <f t="shared" si="34"/>
        <v>1983</v>
      </c>
      <c r="J106" t="s">
        <v>0</v>
      </c>
      <c r="K106" t="s">
        <v>771</v>
      </c>
      <c r="L106">
        <f>VLOOKUP(H106,'id (2020)'!H:I,2,0)</f>
        <v>1983</v>
      </c>
      <c r="M106">
        <f>VLOOKUP(H106,'id (2019)'!H:I,2,0)</f>
        <v>1983</v>
      </c>
      <c r="N106">
        <f>VLOOKUP(H106,'id (2018)'!H:I,2,0)</f>
        <v>1983</v>
      </c>
    </row>
    <row r="107" spans="1:14">
      <c r="A107" t="str">
        <f t="shared" si="30"/>
        <v>OlechowskaEmilia1985</v>
      </c>
      <c r="C107">
        <f t="shared" si="23"/>
        <v>106</v>
      </c>
      <c r="D107" t="s">
        <v>758</v>
      </c>
      <c r="E107" t="s">
        <v>759</v>
      </c>
      <c r="F107" t="s">
        <v>4953</v>
      </c>
      <c r="G107">
        <v>1985</v>
      </c>
      <c r="H107" t="str">
        <f t="shared" si="33"/>
        <v>Olechowska Emilia</v>
      </c>
      <c r="I107">
        <f t="shared" si="34"/>
        <v>1985</v>
      </c>
      <c r="J107" t="s">
        <v>0</v>
      </c>
      <c r="K107" t="s">
        <v>771</v>
      </c>
      <c r="L107" t="e">
        <f>VLOOKUP(H107,'id (2020)'!H:I,2,0)</f>
        <v>#N/A</v>
      </c>
      <c r="M107" t="e">
        <f>VLOOKUP(H107,'id (2019)'!H:I,2,0)</f>
        <v>#N/A</v>
      </c>
      <c r="N107">
        <f>VLOOKUP(H107,'id (2018)'!H:I,2,0)</f>
        <v>1985</v>
      </c>
    </row>
    <row r="108" spans="1:14">
      <c r="A108" t="str">
        <f t="shared" si="30"/>
        <v>SłomkaPaweł1990</v>
      </c>
      <c r="C108">
        <f t="shared" si="23"/>
        <v>107</v>
      </c>
      <c r="D108" t="s">
        <v>292</v>
      </c>
      <c r="E108" t="s">
        <v>16</v>
      </c>
      <c r="F108" t="s">
        <v>284</v>
      </c>
      <c r="G108">
        <v>1990</v>
      </c>
      <c r="H108" t="str">
        <f t="shared" ref="H108:H128" si="35">D108&amp;" "&amp;E108</f>
        <v>Słomka Paweł</v>
      </c>
      <c r="I108">
        <f t="shared" ref="I108:I128" si="36">G108</f>
        <v>1990</v>
      </c>
      <c r="J108" t="s">
        <v>32</v>
      </c>
      <c r="K108" t="s">
        <v>771</v>
      </c>
      <c r="L108" t="e">
        <f>VLOOKUP(H108,'id (2020)'!H:I,2,0)</f>
        <v>#N/A</v>
      </c>
      <c r="M108">
        <f>VLOOKUP(H108,'id (2019)'!H:I,2,0)</f>
        <v>1990</v>
      </c>
      <c r="N108">
        <f>VLOOKUP(H108,'id (2018)'!H:I,2,0)</f>
        <v>1990</v>
      </c>
    </row>
    <row r="109" spans="1:14">
      <c r="A109" t="str">
        <f t="shared" si="30"/>
        <v>GębarowskiPiotr1973</v>
      </c>
      <c r="C109">
        <f t="shared" si="23"/>
        <v>108</v>
      </c>
      <c r="D109" t="s">
        <v>1289</v>
      </c>
      <c r="E109" t="s">
        <v>15</v>
      </c>
      <c r="F109" t="s">
        <v>1260</v>
      </c>
      <c r="G109">
        <v>1973</v>
      </c>
      <c r="H109" t="str">
        <f t="shared" si="35"/>
        <v>Gębarowski Piotr</v>
      </c>
      <c r="I109">
        <f t="shared" si="36"/>
        <v>1973</v>
      </c>
      <c r="J109" t="s">
        <v>32</v>
      </c>
      <c r="K109" t="s">
        <v>771</v>
      </c>
      <c r="L109">
        <f>VLOOKUP(H109,'id (2020)'!H:I,2,0)</f>
        <v>1973</v>
      </c>
      <c r="M109" t="e">
        <f>VLOOKUP(H109,'id (2019)'!H:I,2,0)</f>
        <v>#N/A</v>
      </c>
      <c r="N109">
        <f>VLOOKUP(H109,'id (2018)'!H:I,2,0)</f>
        <v>1973</v>
      </c>
    </row>
    <row r="110" spans="1:14">
      <c r="A110" t="str">
        <f t="shared" si="30"/>
        <v>RuchlickiStanisław1983</v>
      </c>
      <c r="C110">
        <f t="shared" si="23"/>
        <v>109</v>
      </c>
      <c r="D110" t="s">
        <v>431</v>
      </c>
      <c r="E110" t="s">
        <v>274</v>
      </c>
      <c r="G110">
        <v>1983</v>
      </c>
      <c r="H110" t="str">
        <f t="shared" si="35"/>
        <v>Ruchlicki Stanisław</v>
      </c>
      <c r="I110">
        <f t="shared" si="36"/>
        <v>1983</v>
      </c>
      <c r="J110" t="s">
        <v>32</v>
      </c>
      <c r="K110" t="s">
        <v>771</v>
      </c>
      <c r="L110">
        <f>VLOOKUP(H110,'id (2020)'!H:I,2,0)</f>
        <v>1983</v>
      </c>
      <c r="M110">
        <f>VLOOKUP(H110,'id (2019)'!H:I,2,0)</f>
        <v>1983</v>
      </c>
      <c r="N110">
        <f>VLOOKUP(H110,'id (2018)'!H:I,2,0)</f>
        <v>1983</v>
      </c>
    </row>
    <row r="111" spans="1:14">
      <c r="A111" t="str">
        <f t="shared" si="30"/>
        <v>WronaŁukasz1981</v>
      </c>
      <c r="C111">
        <f t="shared" si="23"/>
        <v>110</v>
      </c>
      <c r="D111" t="s">
        <v>58</v>
      </c>
      <c r="E111" t="s">
        <v>59</v>
      </c>
      <c r="F111" t="s">
        <v>132</v>
      </c>
      <c r="G111">
        <v>1981</v>
      </c>
      <c r="H111" t="str">
        <f t="shared" si="35"/>
        <v>Wrona Łukasz</v>
      </c>
      <c r="I111">
        <f t="shared" si="36"/>
        <v>1981</v>
      </c>
      <c r="J111" t="s">
        <v>32</v>
      </c>
      <c r="K111" t="s">
        <v>771</v>
      </c>
      <c r="L111">
        <f>VLOOKUP(H111,'id (2020)'!H:I,2,0)</f>
        <v>1981</v>
      </c>
      <c r="M111" t="e">
        <f>VLOOKUP(H111,'id (2019)'!H:I,2,0)</f>
        <v>#N/A</v>
      </c>
      <c r="N111">
        <f>VLOOKUP(H111,'id (2018)'!H:I,2,0)</f>
        <v>1981</v>
      </c>
    </row>
    <row r="112" spans="1:14">
      <c r="A112" t="str">
        <f t="shared" si="30"/>
        <v>NiewęgłowskiPiotr1976</v>
      </c>
      <c r="C112">
        <f t="shared" si="23"/>
        <v>111</v>
      </c>
      <c r="D112" t="s">
        <v>1237</v>
      </c>
      <c r="E112" t="s">
        <v>15</v>
      </c>
      <c r="G112">
        <v>1976</v>
      </c>
      <c r="H112" t="str">
        <f t="shared" si="35"/>
        <v>Niewęgłowski Piotr</v>
      </c>
      <c r="I112">
        <f t="shared" si="36"/>
        <v>1976</v>
      </c>
      <c r="J112" t="s">
        <v>32</v>
      </c>
      <c r="K112" t="s">
        <v>771</v>
      </c>
      <c r="L112">
        <f>VLOOKUP(H112,'id (2020)'!H:I,2,0)</f>
        <v>1976</v>
      </c>
      <c r="M112">
        <f>VLOOKUP(H112,'id (2019)'!H:I,2,0)</f>
        <v>1976</v>
      </c>
      <c r="N112">
        <f>VLOOKUP(H112,'id (2018)'!H:I,2,0)</f>
        <v>1976</v>
      </c>
    </row>
    <row r="113" spans="1:14">
      <c r="A113" t="str">
        <f t="shared" si="30"/>
        <v>ZawadzkiArtur1970</v>
      </c>
      <c r="C113">
        <f t="shared" si="23"/>
        <v>112</v>
      </c>
      <c r="D113" t="s">
        <v>179</v>
      </c>
      <c r="E113" t="s">
        <v>47</v>
      </c>
      <c r="F113" t="s">
        <v>3693</v>
      </c>
      <c r="G113">
        <v>1970</v>
      </c>
      <c r="H113" t="str">
        <f t="shared" si="35"/>
        <v>Zawadzki Artur</v>
      </c>
      <c r="I113">
        <f t="shared" si="36"/>
        <v>1970</v>
      </c>
      <c r="J113" t="s">
        <v>32</v>
      </c>
      <c r="K113" t="s">
        <v>771</v>
      </c>
      <c r="L113">
        <f>VLOOKUP(H113,'id (2020)'!H:I,2,0)</f>
        <v>1970</v>
      </c>
      <c r="M113">
        <f>VLOOKUP(H113,'id (2019)'!H:I,2,0)</f>
        <v>1970</v>
      </c>
      <c r="N113">
        <f>VLOOKUP(H113,'id (2018)'!H:I,2,0)</f>
        <v>1970</v>
      </c>
    </row>
    <row r="114" spans="1:14">
      <c r="A114" t="str">
        <f t="shared" si="30"/>
        <v>DerkJan1981</v>
      </c>
      <c r="C114">
        <f t="shared" si="23"/>
        <v>113</v>
      </c>
      <c r="D114" t="s">
        <v>1026</v>
      </c>
      <c r="E114" t="s">
        <v>92</v>
      </c>
      <c r="G114">
        <v>1981</v>
      </c>
      <c r="H114" t="str">
        <f t="shared" si="35"/>
        <v>Derk Jan</v>
      </c>
      <c r="I114">
        <f t="shared" si="36"/>
        <v>1981</v>
      </c>
      <c r="J114" t="s">
        <v>32</v>
      </c>
      <c r="K114" t="s">
        <v>771</v>
      </c>
      <c r="L114" t="e">
        <f>VLOOKUP(H114,'id (2020)'!H:I,2,0)</f>
        <v>#N/A</v>
      </c>
      <c r="M114" t="e">
        <f>VLOOKUP(H114,'id (2019)'!H:I,2,0)</f>
        <v>#N/A</v>
      </c>
      <c r="N114">
        <f>VLOOKUP(H114,'id (2018)'!H:I,2,0)</f>
        <v>1981</v>
      </c>
    </row>
    <row r="115" spans="1:14">
      <c r="A115" t="str">
        <f t="shared" si="30"/>
        <v>SkorupowskiJacek1966</v>
      </c>
      <c r="C115">
        <f t="shared" si="23"/>
        <v>114</v>
      </c>
      <c r="D115" t="s">
        <v>1292</v>
      </c>
      <c r="E115" t="s">
        <v>21</v>
      </c>
      <c r="F115" t="s">
        <v>1257</v>
      </c>
      <c r="G115">
        <v>1966</v>
      </c>
      <c r="H115" t="str">
        <f t="shared" si="35"/>
        <v>Skorupowski Jacek</v>
      </c>
      <c r="I115">
        <f t="shared" si="36"/>
        <v>1966</v>
      </c>
      <c r="J115" t="s">
        <v>32</v>
      </c>
      <c r="K115" t="s">
        <v>771</v>
      </c>
      <c r="L115">
        <f>VLOOKUP(H115,'id (2020)'!H:I,2,0)</f>
        <v>1966</v>
      </c>
      <c r="M115">
        <f>VLOOKUP(H115,'id (2019)'!H:I,2,0)</f>
        <v>1966</v>
      </c>
      <c r="N115">
        <f>VLOOKUP(H115,'id (2018)'!H:I,2,0)</f>
        <v>1966</v>
      </c>
    </row>
    <row r="116" spans="1:14">
      <c r="A116" t="str">
        <f t="shared" si="30"/>
        <v>WasiakGerard1975</v>
      </c>
      <c r="C116">
        <f t="shared" si="23"/>
        <v>115</v>
      </c>
      <c r="D116" t="s">
        <v>1512</v>
      </c>
      <c r="E116" t="s">
        <v>1513</v>
      </c>
      <c r="F116" t="s">
        <v>3700</v>
      </c>
      <c r="G116">
        <v>1975</v>
      </c>
      <c r="H116" t="str">
        <f t="shared" si="35"/>
        <v>Wasiak Gerard</v>
      </c>
      <c r="I116">
        <f t="shared" si="36"/>
        <v>1975</v>
      </c>
      <c r="J116" t="s">
        <v>32</v>
      </c>
      <c r="K116" t="s">
        <v>771</v>
      </c>
      <c r="L116" t="e">
        <f>VLOOKUP(H116,'id (2020)'!H:I,2,0)</f>
        <v>#N/A</v>
      </c>
      <c r="M116">
        <f>VLOOKUP(H116,'id (2019)'!H:I,2,0)</f>
        <v>1975</v>
      </c>
      <c r="N116">
        <f>VLOOKUP(H116,'id (2018)'!H:I,2,0)</f>
        <v>1975</v>
      </c>
    </row>
    <row r="117" spans="1:14">
      <c r="A117" t="str">
        <f t="shared" si="30"/>
        <v>KorzewskiDobromir1984</v>
      </c>
      <c r="C117">
        <f t="shared" si="23"/>
        <v>116</v>
      </c>
      <c r="D117" t="s">
        <v>4201</v>
      </c>
      <c r="E117" t="s">
        <v>4200</v>
      </c>
      <c r="F117" t="s">
        <v>4202</v>
      </c>
      <c r="G117">
        <v>1984</v>
      </c>
      <c r="H117" t="str">
        <f t="shared" si="35"/>
        <v>Korzewski Dobromir</v>
      </c>
      <c r="I117">
        <f t="shared" si="36"/>
        <v>1984</v>
      </c>
      <c r="J117" t="s">
        <v>32</v>
      </c>
      <c r="K117" t="s">
        <v>771</v>
      </c>
      <c r="L117">
        <f>VLOOKUP(H117,'id (2020)'!H:I,2,0)</f>
        <v>1984</v>
      </c>
      <c r="M117">
        <f>VLOOKUP(H117,'id (2019)'!H:I,2,0)</f>
        <v>1984</v>
      </c>
      <c r="N117" t="e">
        <f>VLOOKUP(H117,'id (2018)'!H:I,2,0)</f>
        <v>#N/A</v>
      </c>
    </row>
    <row r="118" spans="1:14">
      <c r="A118" t="str">
        <f t="shared" si="30"/>
        <v>JakubowskiJarosław1980</v>
      </c>
      <c r="C118">
        <f t="shared" si="23"/>
        <v>117</v>
      </c>
      <c r="D118" t="s">
        <v>3781</v>
      </c>
      <c r="E118" t="s">
        <v>86</v>
      </c>
      <c r="G118">
        <v>1980</v>
      </c>
      <c r="H118" t="str">
        <f t="shared" si="35"/>
        <v>Jakubowski Jarosław</v>
      </c>
      <c r="I118">
        <f t="shared" si="36"/>
        <v>1980</v>
      </c>
      <c r="J118" t="s">
        <v>32</v>
      </c>
      <c r="K118" t="s">
        <v>771</v>
      </c>
      <c r="L118" t="e">
        <f>VLOOKUP(H118,'id (2020)'!H:I,2,0)</f>
        <v>#N/A</v>
      </c>
      <c r="M118">
        <f>VLOOKUP(H118,'id (2019)'!H:I,2,0)</f>
        <v>1980</v>
      </c>
      <c r="N118">
        <f>VLOOKUP(H118,'id (2018)'!H:I,2,0)</f>
        <v>1980</v>
      </c>
    </row>
    <row r="119" spans="1:14">
      <c r="A119" t="str">
        <f t="shared" si="30"/>
        <v>WtulichKonrad1979</v>
      </c>
      <c r="C119">
        <f t="shared" si="23"/>
        <v>118</v>
      </c>
      <c r="D119" t="s">
        <v>4085</v>
      </c>
      <c r="E119" t="s">
        <v>64</v>
      </c>
      <c r="F119" t="s">
        <v>4084</v>
      </c>
      <c r="G119">
        <v>1979</v>
      </c>
      <c r="H119" t="str">
        <f t="shared" si="35"/>
        <v>Wtulich Konrad</v>
      </c>
      <c r="I119">
        <f t="shared" si="36"/>
        <v>1979</v>
      </c>
      <c r="J119" t="s">
        <v>32</v>
      </c>
      <c r="K119" t="s">
        <v>771</v>
      </c>
      <c r="L119" t="e">
        <f>VLOOKUP(H119,'id (2020)'!H:I,2,0)</f>
        <v>#N/A</v>
      </c>
      <c r="M119">
        <f>VLOOKUP(H119,'id (2019)'!H:I,2,0)</f>
        <v>1979</v>
      </c>
      <c r="N119" t="e">
        <f>VLOOKUP(H119,'id (2018)'!H:I,2,0)</f>
        <v>#N/A</v>
      </c>
    </row>
    <row r="120" spans="1:14">
      <c r="A120" t="str">
        <f t="shared" si="30"/>
        <v>SirockiRafał1983</v>
      </c>
      <c r="C120">
        <f t="shared" si="23"/>
        <v>119</v>
      </c>
      <c r="D120" t="s">
        <v>269</v>
      </c>
      <c r="E120" t="s">
        <v>41</v>
      </c>
      <c r="F120" t="s">
        <v>4961</v>
      </c>
      <c r="G120">
        <v>1983</v>
      </c>
      <c r="H120" t="str">
        <f t="shared" si="35"/>
        <v>Sirocki Rafał</v>
      </c>
      <c r="I120">
        <f t="shared" si="36"/>
        <v>1983</v>
      </c>
      <c r="J120" t="s">
        <v>32</v>
      </c>
      <c r="K120" t="s">
        <v>771</v>
      </c>
      <c r="L120" t="e">
        <f>VLOOKUP(H120,'id (2020)'!H:I,2,0)</f>
        <v>#N/A</v>
      </c>
      <c r="M120">
        <f>VLOOKUP(H120,'id (2019)'!H:I,2,0)</f>
        <v>1983</v>
      </c>
      <c r="N120">
        <f>VLOOKUP(H120,'id (2018)'!H:I,2,0)</f>
        <v>1983</v>
      </c>
    </row>
    <row r="121" spans="1:14">
      <c r="A121" t="str">
        <f t="shared" si="30"/>
        <v>NiegowskiArkadiusz1981</v>
      </c>
      <c r="C121">
        <f t="shared" si="23"/>
        <v>120</v>
      </c>
      <c r="D121" t="s">
        <v>926</v>
      </c>
      <c r="E121" t="s">
        <v>358</v>
      </c>
      <c r="F121" t="s">
        <v>3717</v>
      </c>
      <c r="G121">
        <v>1981</v>
      </c>
      <c r="H121" t="str">
        <f t="shared" si="35"/>
        <v>Niegowski Arkadiusz</v>
      </c>
      <c r="I121">
        <f t="shared" si="36"/>
        <v>1981</v>
      </c>
      <c r="J121" t="s">
        <v>32</v>
      </c>
      <c r="K121" t="s">
        <v>771</v>
      </c>
      <c r="L121">
        <f>VLOOKUP(H121,'id (2020)'!H:I,2,0)</f>
        <v>1981</v>
      </c>
      <c r="M121" t="e">
        <f>VLOOKUP(H121,'id (2019)'!H:I,2,0)</f>
        <v>#N/A</v>
      </c>
      <c r="N121">
        <f>VLOOKUP(H121,'id (2018)'!H:I,2,0)</f>
        <v>1981</v>
      </c>
    </row>
    <row r="122" spans="1:14">
      <c r="A122" t="str">
        <f t="shared" si="30"/>
        <v>Ścibor-RylskiMichał1980</v>
      </c>
      <c r="C122">
        <f t="shared" si="23"/>
        <v>121</v>
      </c>
      <c r="D122" t="s">
        <v>1620</v>
      </c>
      <c r="E122" t="s">
        <v>55</v>
      </c>
      <c r="F122" t="s">
        <v>3717</v>
      </c>
      <c r="G122">
        <v>1980</v>
      </c>
      <c r="H122" t="str">
        <f t="shared" si="35"/>
        <v>Ścibor-Rylski Michał</v>
      </c>
      <c r="I122">
        <f t="shared" si="36"/>
        <v>1980</v>
      </c>
      <c r="J122" t="s">
        <v>32</v>
      </c>
      <c r="K122" t="s">
        <v>771</v>
      </c>
      <c r="L122">
        <f>VLOOKUP(H122,'id (2020)'!H:I,2,0)</f>
        <v>1980</v>
      </c>
      <c r="M122" t="e">
        <f>VLOOKUP(H122,'id (2019)'!H:I,2,0)</f>
        <v>#N/A</v>
      </c>
      <c r="N122">
        <f>VLOOKUP(H122,'id (2018)'!H:I,2,0)</f>
        <v>1980</v>
      </c>
    </row>
    <row r="123" spans="1:14">
      <c r="A123" t="str">
        <f t="shared" si="30"/>
        <v>CiskowskiPiotr1982</v>
      </c>
      <c r="C123">
        <f t="shared" si="23"/>
        <v>122</v>
      </c>
      <c r="D123" s="9" t="s">
        <v>502</v>
      </c>
      <c r="E123" s="9" t="s">
        <v>15</v>
      </c>
      <c r="F123" s="9" t="s">
        <v>4960</v>
      </c>
      <c r="G123">
        <v>1982</v>
      </c>
      <c r="H123" t="str">
        <f t="shared" si="35"/>
        <v>Ciskowski Piotr</v>
      </c>
      <c r="I123">
        <f t="shared" si="36"/>
        <v>1982</v>
      </c>
      <c r="J123" t="s">
        <v>32</v>
      </c>
      <c r="K123" t="s">
        <v>771</v>
      </c>
      <c r="L123" t="e">
        <f>VLOOKUP(H123,'id (2020)'!H:I,2,0)</f>
        <v>#N/A</v>
      </c>
      <c r="M123">
        <f>VLOOKUP(H123,'id (2019)'!H:I,2,0)</f>
        <v>1982</v>
      </c>
      <c r="N123">
        <f>VLOOKUP(H123,'id (2018)'!H:I,2,0)</f>
        <v>1982</v>
      </c>
    </row>
    <row r="124" spans="1:14">
      <c r="A124" t="str">
        <f t="shared" si="30"/>
        <v>RychcikMariusz1974</v>
      </c>
      <c r="C124">
        <f t="shared" si="23"/>
        <v>123</v>
      </c>
      <c r="D124" s="9" t="s">
        <v>3701</v>
      </c>
      <c r="E124" s="9" t="s">
        <v>378</v>
      </c>
      <c r="F124" s="9" t="s">
        <v>386</v>
      </c>
      <c r="G124">
        <v>1974</v>
      </c>
      <c r="H124" t="str">
        <f t="shared" si="35"/>
        <v>Rychcik Mariusz</v>
      </c>
      <c r="I124">
        <f t="shared" si="36"/>
        <v>1974</v>
      </c>
      <c r="J124" t="s">
        <v>32</v>
      </c>
      <c r="K124" t="s">
        <v>771</v>
      </c>
      <c r="L124" t="e">
        <f>VLOOKUP(H124,'id (2020)'!H:I,2,0)</f>
        <v>#N/A</v>
      </c>
      <c r="M124">
        <f>VLOOKUP(H124,'id (2019)'!H:I,2,0)</f>
        <v>1974</v>
      </c>
      <c r="N124">
        <f>VLOOKUP(H124,'id (2018)'!H:I,2,0)</f>
        <v>1974</v>
      </c>
    </row>
    <row r="125" spans="1:14">
      <c r="A125" t="str">
        <f t="shared" si="30"/>
        <v>RychlikMichał1978</v>
      </c>
      <c r="C125">
        <f t="shared" si="23"/>
        <v>124</v>
      </c>
      <c r="D125" s="9" t="s">
        <v>743</v>
      </c>
      <c r="E125" s="9" t="s">
        <v>55</v>
      </c>
      <c r="F125" s="9" t="s">
        <v>742</v>
      </c>
      <c r="G125">
        <v>1978</v>
      </c>
      <c r="H125" t="str">
        <f t="shared" si="35"/>
        <v>Rychlik Michał</v>
      </c>
      <c r="I125">
        <f t="shared" si="36"/>
        <v>1978</v>
      </c>
      <c r="J125" t="s">
        <v>32</v>
      </c>
      <c r="K125" t="s">
        <v>771</v>
      </c>
      <c r="L125">
        <f>VLOOKUP(H125,'id (2020)'!H:I,2,0)</f>
        <v>1978</v>
      </c>
      <c r="M125">
        <f>VLOOKUP(H125,'id (2019)'!H:I,2,0)</f>
        <v>1978</v>
      </c>
      <c r="N125">
        <f>VLOOKUP(H125,'id (2018)'!H:I,2,0)</f>
        <v>1978</v>
      </c>
    </row>
    <row r="126" spans="1:14">
      <c r="A126" t="str">
        <f t="shared" si="30"/>
        <v>SzaryńskiMaciej1983</v>
      </c>
      <c r="C126">
        <f t="shared" si="23"/>
        <v>125</v>
      </c>
      <c r="D126" s="9" t="s">
        <v>3706</v>
      </c>
      <c r="E126" s="9" t="s">
        <v>66</v>
      </c>
      <c r="F126" s="9" t="s">
        <v>3693</v>
      </c>
      <c r="G126">
        <v>1983</v>
      </c>
      <c r="H126" t="str">
        <f t="shared" si="35"/>
        <v>Szaryński Maciej</v>
      </c>
      <c r="I126">
        <f t="shared" si="36"/>
        <v>1983</v>
      </c>
      <c r="J126" t="s">
        <v>32</v>
      </c>
      <c r="K126" t="s">
        <v>771</v>
      </c>
      <c r="L126" t="e">
        <f>VLOOKUP(H126,'id (2020)'!H:I,2,0)</f>
        <v>#N/A</v>
      </c>
      <c r="M126" t="e">
        <f>VLOOKUP(H126,'id (2019)'!H:I,2,0)</f>
        <v>#N/A</v>
      </c>
      <c r="N126">
        <f>VLOOKUP(H126,'id (2018)'!H:I,2,0)</f>
        <v>1983</v>
      </c>
    </row>
    <row r="127" spans="1:14">
      <c r="A127" t="str">
        <f t="shared" si="30"/>
        <v>RutkowskiAdam0</v>
      </c>
      <c r="C127">
        <f t="shared" si="23"/>
        <v>126</v>
      </c>
      <c r="D127" s="9" t="s">
        <v>3908</v>
      </c>
      <c r="E127" s="9" t="s">
        <v>79</v>
      </c>
      <c r="F127" s="9"/>
      <c r="G127">
        <v>0</v>
      </c>
      <c r="H127" t="str">
        <f t="shared" si="35"/>
        <v>Rutkowski Adam</v>
      </c>
      <c r="I127">
        <f t="shared" si="36"/>
        <v>0</v>
      </c>
      <c r="J127" t="s">
        <v>32</v>
      </c>
      <c r="K127" t="s">
        <v>771</v>
      </c>
      <c r="L127" t="e">
        <f>VLOOKUP(H127,'id (2020)'!H:I,2,0)</f>
        <v>#N/A</v>
      </c>
      <c r="M127" t="e">
        <f>VLOOKUP(H127,'id (2019)'!H:I,2,0)</f>
        <v>#N/A</v>
      </c>
      <c r="N127" t="e">
        <f>VLOOKUP(H127,'id (2018)'!H:I,2,0)</f>
        <v>#N/A</v>
      </c>
    </row>
    <row r="128" spans="1:14">
      <c r="A128" t="str">
        <f t="shared" si="30"/>
        <v>KułakowskiTomasz0</v>
      </c>
      <c r="C128">
        <f t="shared" si="23"/>
        <v>127</v>
      </c>
      <c r="D128" s="9" t="s">
        <v>4956</v>
      </c>
      <c r="E128" s="9" t="s">
        <v>44</v>
      </c>
      <c r="F128" s="9" t="s">
        <v>4955</v>
      </c>
      <c r="G128">
        <v>0</v>
      </c>
      <c r="H128" t="str">
        <f t="shared" si="35"/>
        <v>Kułakowski Tomasz</v>
      </c>
      <c r="I128">
        <f t="shared" si="36"/>
        <v>0</v>
      </c>
      <c r="J128" t="s">
        <v>32</v>
      </c>
      <c r="K128" t="s">
        <v>771</v>
      </c>
      <c r="L128" t="e">
        <f>VLOOKUP(H128,'id (2020)'!H:I,2,0)</f>
        <v>#N/A</v>
      </c>
      <c r="M128" t="e">
        <f>VLOOKUP(H128,'id (2019)'!H:I,2,0)</f>
        <v>#N/A</v>
      </c>
      <c r="N128" t="e">
        <f>VLOOKUP(H128,'id (2018)'!H:I,2,0)</f>
        <v>#N/A</v>
      </c>
    </row>
    <row r="129" spans="1:14">
      <c r="A129" t="str">
        <f t="shared" si="30"/>
        <v>MirowskiŁukasz1986</v>
      </c>
      <c r="C129">
        <f t="shared" si="23"/>
        <v>128</v>
      </c>
      <c r="D129" s="9" t="s">
        <v>76</v>
      </c>
      <c r="E129" s="9" t="s">
        <v>59</v>
      </c>
      <c r="F129" s="9"/>
      <c r="G129">
        <v>1986</v>
      </c>
      <c r="H129" t="str">
        <f t="shared" ref="H129:H139" si="37">D129&amp;" "&amp;E129</f>
        <v>Mirowski Łukasz</v>
      </c>
      <c r="I129">
        <f t="shared" ref="I129:I139" si="38">G129</f>
        <v>1986</v>
      </c>
      <c r="J129" t="s">
        <v>32</v>
      </c>
      <c r="K129" t="s">
        <v>774</v>
      </c>
      <c r="L129">
        <f>VLOOKUP(H129,'id (2020)'!H:I,2,0)</f>
        <v>1986</v>
      </c>
      <c r="M129">
        <f>VLOOKUP(H129,'id (2019)'!H:I,2,0)</f>
        <v>1986</v>
      </c>
      <c r="N129">
        <f>VLOOKUP(H129,'id (2018)'!H:I,2,0)</f>
        <v>1986</v>
      </c>
    </row>
    <row r="130" spans="1:14">
      <c r="A130" t="str">
        <f t="shared" si="30"/>
        <v>ŚmiejaDaniel1982</v>
      </c>
      <c r="C130">
        <f t="shared" si="23"/>
        <v>129</v>
      </c>
      <c r="D130" t="s">
        <v>153</v>
      </c>
      <c r="E130" t="s">
        <v>135</v>
      </c>
      <c r="G130">
        <v>1982</v>
      </c>
      <c r="H130" t="str">
        <f t="shared" si="37"/>
        <v>Śmieja Daniel</v>
      </c>
      <c r="I130">
        <f t="shared" si="38"/>
        <v>1982</v>
      </c>
      <c r="J130" t="s">
        <v>32</v>
      </c>
      <c r="K130" t="s">
        <v>774</v>
      </c>
      <c r="L130">
        <f>VLOOKUP(H130,'id (2020)'!H:I,2,0)</f>
        <v>1982</v>
      </c>
      <c r="M130">
        <f>VLOOKUP(H130,'id (2019)'!H:I,2,0)</f>
        <v>1982</v>
      </c>
      <c r="N130">
        <f>VLOOKUP(H130,'id (2018)'!H:I,2,0)</f>
        <v>1982</v>
      </c>
    </row>
    <row r="131" spans="1:14">
      <c r="A131" t="str">
        <f t="shared" si="30"/>
        <v>WieczorekJarosław1984</v>
      </c>
      <c r="C131">
        <f t="shared" si="23"/>
        <v>130</v>
      </c>
      <c r="D131" t="s">
        <v>75</v>
      </c>
      <c r="E131" t="s">
        <v>86</v>
      </c>
      <c r="G131">
        <v>1984</v>
      </c>
      <c r="H131" t="str">
        <f t="shared" si="37"/>
        <v>Wieczorek Jarosław</v>
      </c>
      <c r="I131">
        <f t="shared" si="38"/>
        <v>1984</v>
      </c>
      <c r="J131" t="s">
        <v>32</v>
      </c>
      <c r="K131" t="s">
        <v>774</v>
      </c>
      <c r="L131">
        <f>VLOOKUP(H131,'id (2020)'!H:I,2,0)</f>
        <v>1984</v>
      </c>
      <c r="M131">
        <f>VLOOKUP(H131,'id (2019)'!H:I,2,0)</f>
        <v>1984</v>
      </c>
      <c r="N131">
        <f>VLOOKUP(H131,'id (2018)'!H:I,2,0)</f>
        <v>1984</v>
      </c>
    </row>
    <row r="132" spans="1:14">
      <c r="A132" t="str">
        <f t="shared" si="30"/>
        <v>DoboszPatryk1990</v>
      </c>
      <c r="C132">
        <f t="shared" ref="C132:C195" si="39">C131+1</f>
        <v>131</v>
      </c>
      <c r="D132" t="s">
        <v>3729</v>
      </c>
      <c r="E132" t="s">
        <v>374</v>
      </c>
      <c r="G132">
        <v>1990</v>
      </c>
      <c r="H132" t="str">
        <f t="shared" si="37"/>
        <v>Dobosz Patryk</v>
      </c>
      <c r="I132">
        <f t="shared" si="38"/>
        <v>1990</v>
      </c>
      <c r="J132" t="s">
        <v>32</v>
      </c>
      <c r="K132" t="s">
        <v>774</v>
      </c>
      <c r="L132">
        <f>VLOOKUP(H132,'id (2020)'!H:I,2,0)</f>
        <v>1990</v>
      </c>
      <c r="M132">
        <f>VLOOKUP(H132,'id (2019)'!H:I,2,0)</f>
        <v>1990</v>
      </c>
      <c r="N132">
        <f>VLOOKUP(H132,'id (2018)'!H:I,2,0)</f>
        <v>1990</v>
      </c>
    </row>
    <row r="133" spans="1:14">
      <c r="A133" t="str">
        <f t="shared" si="30"/>
        <v>ŚcibiszJerzy1955</v>
      </c>
      <c r="C133">
        <f t="shared" si="39"/>
        <v>132</v>
      </c>
      <c r="D133" t="s">
        <v>403</v>
      </c>
      <c r="E133" t="s">
        <v>205</v>
      </c>
      <c r="G133">
        <v>1955</v>
      </c>
      <c r="H133" t="str">
        <f t="shared" si="37"/>
        <v>Ścibisz Jerzy</v>
      </c>
      <c r="I133">
        <f t="shared" si="38"/>
        <v>1955</v>
      </c>
      <c r="J133" t="s">
        <v>32</v>
      </c>
      <c r="K133" t="s">
        <v>774</v>
      </c>
      <c r="L133">
        <f>VLOOKUP(H133,'id (2020)'!H:I,2,0)</f>
        <v>1955</v>
      </c>
      <c r="M133" t="e">
        <f>VLOOKUP(H133,'id (2019)'!H:I,2,0)</f>
        <v>#N/A</v>
      </c>
      <c r="N133">
        <f>VLOOKUP(H133,'id (2018)'!H:I,2,0)</f>
        <v>1955</v>
      </c>
    </row>
    <row r="134" spans="1:14">
      <c r="A134" t="str">
        <f t="shared" si="30"/>
        <v>SójkaTomasz1963</v>
      </c>
      <c r="C134">
        <f t="shared" si="39"/>
        <v>133</v>
      </c>
      <c r="D134" t="s">
        <v>65</v>
      </c>
      <c r="E134" t="s">
        <v>44</v>
      </c>
      <c r="G134">
        <v>1963</v>
      </c>
      <c r="H134" t="str">
        <f t="shared" si="37"/>
        <v>Sójka Tomasz</v>
      </c>
      <c r="I134">
        <f t="shared" si="38"/>
        <v>1963</v>
      </c>
      <c r="J134" t="s">
        <v>32</v>
      </c>
      <c r="K134" t="s">
        <v>774</v>
      </c>
      <c r="L134">
        <f>VLOOKUP(H134,'id (2020)'!H:I,2,0)</f>
        <v>1963</v>
      </c>
      <c r="M134">
        <f>VLOOKUP(H134,'id (2019)'!H:I,2,0)</f>
        <v>1963</v>
      </c>
      <c r="N134">
        <f>VLOOKUP(H134,'id (2018)'!H:I,2,0)</f>
        <v>1963</v>
      </c>
    </row>
    <row r="135" spans="1:14">
      <c r="A135" t="str">
        <f t="shared" si="30"/>
        <v>CzarnyGrzegorz1984</v>
      </c>
      <c r="C135">
        <f t="shared" si="39"/>
        <v>134</v>
      </c>
      <c r="D135" t="s">
        <v>802</v>
      </c>
      <c r="E135" t="s">
        <v>19</v>
      </c>
      <c r="G135">
        <v>1984</v>
      </c>
      <c r="H135" t="str">
        <f t="shared" si="37"/>
        <v>Czarny Grzegorz</v>
      </c>
      <c r="I135">
        <f t="shared" si="38"/>
        <v>1984</v>
      </c>
      <c r="J135" t="s">
        <v>32</v>
      </c>
      <c r="K135" t="s">
        <v>774</v>
      </c>
      <c r="L135">
        <f>VLOOKUP(H135,'id (2020)'!H:I,2,0)</f>
        <v>1984</v>
      </c>
      <c r="M135">
        <f>VLOOKUP(H135,'id (2019)'!H:I,2,0)</f>
        <v>1984</v>
      </c>
      <c r="N135">
        <f>VLOOKUP(H135,'id (2018)'!H:I,2,0)</f>
        <v>1984</v>
      </c>
    </row>
    <row r="136" spans="1:14">
      <c r="A136" t="str">
        <f t="shared" si="30"/>
        <v>SzaciłowskiPiotr1971</v>
      </c>
      <c r="C136">
        <f t="shared" si="39"/>
        <v>135</v>
      </c>
      <c r="D136" t="s">
        <v>773</v>
      </c>
      <c r="E136" t="s">
        <v>15</v>
      </c>
      <c r="G136">
        <v>1971</v>
      </c>
      <c r="H136" t="str">
        <f t="shared" si="37"/>
        <v>Szaciłowski Piotr</v>
      </c>
      <c r="I136">
        <f t="shared" si="38"/>
        <v>1971</v>
      </c>
      <c r="J136" t="s">
        <v>32</v>
      </c>
      <c r="K136" t="s">
        <v>774</v>
      </c>
      <c r="L136">
        <f>VLOOKUP(H136,'id (2020)'!H:I,2,0)</f>
        <v>1971</v>
      </c>
      <c r="M136">
        <f>VLOOKUP(H136,'id (2019)'!H:I,2,0)</f>
        <v>1971</v>
      </c>
      <c r="N136" t="e">
        <f>VLOOKUP(H136,'id (2018)'!H:I,2,0)</f>
        <v>#N/A</v>
      </c>
    </row>
    <row r="137" spans="1:14">
      <c r="A137" t="str">
        <f t="shared" si="30"/>
        <v>KuczaJarosław1977</v>
      </c>
      <c r="C137">
        <f t="shared" si="39"/>
        <v>136</v>
      </c>
      <c r="D137" t="s">
        <v>4167</v>
      </c>
      <c r="E137" t="s">
        <v>86</v>
      </c>
      <c r="G137">
        <v>1977</v>
      </c>
      <c r="H137" t="str">
        <f t="shared" si="37"/>
        <v>Kucza Jarosław</v>
      </c>
      <c r="I137">
        <f t="shared" si="38"/>
        <v>1977</v>
      </c>
      <c r="J137" t="s">
        <v>32</v>
      </c>
      <c r="K137" t="s">
        <v>774</v>
      </c>
      <c r="L137">
        <f>VLOOKUP(H137,'id (2020)'!H:I,2,0)</f>
        <v>1977</v>
      </c>
      <c r="M137">
        <f>VLOOKUP(H137,'id (2019)'!H:I,2,0)</f>
        <v>0</v>
      </c>
      <c r="N137" t="e">
        <f>VLOOKUP(H137,'id (2018)'!H:I,2,0)</f>
        <v>#N/A</v>
      </c>
    </row>
    <row r="138" spans="1:14">
      <c r="A138" t="str">
        <f t="shared" si="30"/>
        <v>KowalskiKrzysztof1963</v>
      </c>
      <c r="C138">
        <f t="shared" si="39"/>
        <v>137</v>
      </c>
      <c r="D138" t="s">
        <v>832</v>
      </c>
      <c r="E138" t="s">
        <v>22</v>
      </c>
      <c r="G138">
        <v>1963</v>
      </c>
      <c r="H138" t="str">
        <f t="shared" si="37"/>
        <v>Kowalski Krzysztof</v>
      </c>
      <c r="I138">
        <f t="shared" si="38"/>
        <v>1963</v>
      </c>
      <c r="J138" t="s">
        <v>32</v>
      </c>
      <c r="K138" t="s">
        <v>774</v>
      </c>
      <c r="L138">
        <f>VLOOKUP(H138,'id (2020)'!H:I,2,0)</f>
        <v>1963</v>
      </c>
      <c r="M138">
        <f>VLOOKUP(H138,'id (2019)'!H:I,2,0)</f>
        <v>1963</v>
      </c>
      <c r="N138">
        <f>VLOOKUP(H138,'id (2018)'!H:I,2,0)</f>
        <v>1963</v>
      </c>
    </row>
    <row r="139" spans="1:14">
      <c r="A139" t="str">
        <f t="shared" si="30"/>
        <v>RudnickiMariusz1966</v>
      </c>
      <c r="C139">
        <f t="shared" si="39"/>
        <v>138</v>
      </c>
      <c r="D139" t="s">
        <v>831</v>
      </c>
      <c r="E139" t="s">
        <v>378</v>
      </c>
      <c r="G139">
        <v>1966</v>
      </c>
      <c r="H139" t="str">
        <f t="shared" si="37"/>
        <v>Rudnicki Mariusz</v>
      </c>
      <c r="I139">
        <f t="shared" si="38"/>
        <v>1966</v>
      </c>
      <c r="J139" t="s">
        <v>32</v>
      </c>
      <c r="K139" t="s">
        <v>774</v>
      </c>
      <c r="L139">
        <f>VLOOKUP(H139,'id (2020)'!H:I,2,0)</f>
        <v>1966</v>
      </c>
      <c r="M139">
        <f>VLOOKUP(H139,'id (2019)'!H:I,2,0)</f>
        <v>1966</v>
      </c>
      <c r="N139">
        <f>VLOOKUP(H139,'id (2018)'!H:I,2,0)</f>
        <v>1966</v>
      </c>
    </row>
    <row r="140" spans="1:14">
      <c r="A140" t="str">
        <f t="shared" ref="A140:A202" si="40">D140&amp;E140&amp;G140</f>
        <v>CzarnyBarbara1982</v>
      </c>
      <c r="C140">
        <f t="shared" si="39"/>
        <v>139</v>
      </c>
      <c r="D140" t="s">
        <v>802</v>
      </c>
      <c r="E140" t="s">
        <v>404</v>
      </c>
      <c r="G140">
        <v>1982</v>
      </c>
      <c r="H140" t="str">
        <f t="shared" ref="H140" si="41">D140&amp;" "&amp;E140</f>
        <v>Czarny Barbara</v>
      </c>
      <c r="I140">
        <f t="shared" ref="I140" si="42">G140</f>
        <v>1982</v>
      </c>
      <c r="J140" t="s">
        <v>0</v>
      </c>
      <c r="K140" t="s">
        <v>774</v>
      </c>
      <c r="L140">
        <f>VLOOKUP(H140,'id (2020)'!H:I,2,0)</f>
        <v>1982</v>
      </c>
      <c r="M140">
        <f>VLOOKUP(H140,'id (2019)'!H:I,2,0)</f>
        <v>1982</v>
      </c>
      <c r="N140">
        <f>VLOOKUP(H140,'id (2018)'!H:I,2,0)</f>
        <v>1982</v>
      </c>
    </row>
    <row r="141" spans="1:14">
      <c r="A141" t="str">
        <f t="shared" si="40"/>
        <v>PawłowskaMarlena1980</v>
      </c>
      <c r="C141">
        <f t="shared" si="39"/>
        <v>140</v>
      </c>
      <c r="D141" t="s">
        <v>4975</v>
      </c>
      <c r="E141" t="s">
        <v>4976</v>
      </c>
      <c r="F141" t="s">
        <v>1264</v>
      </c>
      <c r="G141">
        <v>1980</v>
      </c>
      <c r="H141" t="str">
        <f t="shared" ref="H141:H145" si="43">D141&amp;" "&amp;E141</f>
        <v>Pawłowska Marlena</v>
      </c>
      <c r="I141">
        <f t="shared" ref="I141:I145" si="44">G141</f>
        <v>1980</v>
      </c>
      <c r="J141" t="s">
        <v>0</v>
      </c>
      <c r="K141" t="s">
        <v>810</v>
      </c>
      <c r="L141" t="e">
        <f>VLOOKUP(H141,'id (2020)'!H:I,2,0)</f>
        <v>#N/A</v>
      </c>
      <c r="M141" t="e">
        <f>VLOOKUP(H141,'id (2019)'!H:I,2,0)</f>
        <v>#N/A</v>
      </c>
      <c r="N141" t="e">
        <f>VLOOKUP(H141,'id (2018)'!H:I,2,0)</f>
        <v>#N/A</v>
      </c>
    </row>
    <row r="142" spans="1:14">
      <c r="A142" t="str">
        <f t="shared" si="40"/>
        <v>DziewiorIwona1972</v>
      </c>
      <c r="C142">
        <f t="shared" si="39"/>
        <v>141</v>
      </c>
      <c r="D142" t="s">
        <v>1534</v>
      </c>
      <c r="E142" t="s">
        <v>1533</v>
      </c>
      <c r="F142" t="s">
        <v>1524</v>
      </c>
      <c r="G142">
        <v>1972</v>
      </c>
      <c r="H142" t="str">
        <f t="shared" si="43"/>
        <v>Dziewior Iwona</v>
      </c>
      <c r="I142">
        <f t="shared" si="44"/>
        <v>1972</v>
      </c>
      <c r="J142" t="s">
        <v>0</v>
      </c>
      <c r="K142" t="s">
        <v>810</v>
      </c>
      <c r="L142">
        <f>VLOOKUP(H142,'id (2020)'!H:I,2,0)</f>
        <v>1972</v>
      </c>
      <c r="M142">
        <f>VLOOKUP(H142,'id (2019)'!H:I,2,0)</f>
        <v>1972</v>
      </c>
      <c r="N142">
        <f>VLOOKUP(H142,'id (2018)'!H:I,2,0)</f>
        <v>1972</v>
      </c>
    </row>
    <row r="143" spans="1:14">
      <c r="A143" t="str">
        <f t="shared" si="40"/>
        <v>Urbanik-RedoEwa1974</v>
      </c>
      <c r="C143">
        <f t="shared" si="39"/>
        <v>142</v>
      </c>
      <c r="D143" t="s">
        <v>1536</v>
      </c>
      <c r="E143" t="s">
        <v>329</v>
      </c>
      <c r="G143">
        <v>1974</v>
      </c>
      <c r="H143" t="str">
        <f t="shared" si="43"/>
        <v>Urbanik-Redo Ewa</v>
      </c>
      <c r="I143">
        <f t="shared" si="44"/>
        <v>1974</v>
      </c>
      <c r="J143" t="s">
        <v>0</v>
      </c>
      <c r="K143" t="s">
        <v>810</v>
      </c>
      <c r="L143">
        <f>VLOOKUP(H143,'id (2020)'!H:I,2,0)</f>
        <v>1974</v>
      </c>
      <c r="M143">
        <f>VLOOKUP(H143,'id (2019)'!H:I,2,0)</f>
        <v>1974</v>
      </c>
      <c r="N143">
        <f>VLOOKUP(H143,'id (2018)'!H:I,2,0)</f>
        <v>1974</v>
      </c>
    </row>
    <row r="144" spans="1:14">
      <c r="A144" t="str">
        <f t="shared" si="40"/>
        <v>KoźbiałKatarzyna1980</v>
      </c>
      <c r="C144">
        <f t="shared" si="39"/>
        <v>143</v>
      </c>
      <c r="D144" t="s">
        <v>4750</v>
      </c>
      <c r="E144" t="s">
        <v>763</v>
      </c>
      <c r="G144">
        <v>1980</v>
      </c>
      <c r="H144" t="str">
        <f t="shared" si="43"/>
        <v>Koźbiał Katarzyna</v>
      </c>
      <c r="I144">
        <f t="shared" si="44"/>
        <v>1980</v>
      </c>
      <c r="J144" t="s">
        <v>0</v>
      </c>
      <c r="K144" t="s">
        <v>810</v>
      </c>
      <c r="L144">
        <f>VLOOKUP(H144,'id (2020)'!H:I,2,0)</f>
        <v>1980</v>
      </c>
      <c r="M144" t="e">
        <f>VLOOKUP(H144,'id (2019)'!H:I,2,0)</f>
        <v>#N/A</v>
      </c>
      <c r="N144" t="e">
        <f>VLOOKUP(H144,'id (2018)'!H:I,2,0)</f>
        <v>#N/A</v>
      </c>
    </row>
    <row r="145" spans="1:14">
      <c r="A145" t="str">
        <f t="shared" si="40"/>
        <v>RogałaKlaudia1996</v>
      </c>
      <c r="C145">
        <f t="shared" si="39"/>
        <v>144</v>
      </c>
      <c r="D145" t="s">
        <v>4751</v>
      </c>
      <c r="E145" t="s">
        <v>4752</v>
      </c>
      <c r="G145">
        <v>1996</v>
      </c>
      <c r="H145" t="str">
        <f t="shared" si="43"/>
        <v>Rogała Klaudia</v>
      </c>
      <c r="I145">
        <f t="shared" si="44"/>
        <v>1996</v>
      </c>
      <c r="J145" t="s">
        <v>0</v>
      </c>
      <c r="K145" t="s">
        <v>810</v>
      </c>
      <c r="L145">
        <f>VLOOKUP(H145,'id (2020)'!H:I,2,0)</f>
        <v>1996</v>
      </c>
      <c r="M145" t="e">
        <f>VLOOKUP(H145,'id (2019)'!H:I,2,0)</f>
        <v>#N/A</v>
      </c>
      <c r="N145" t="e">
        <f>VLOOKUP(H145,'id (2018)'!H:I,2,0)</f>
        <v>#N/A</v>
      </c>
    </row>
    <row r="146" spans="1:14">
      <c r="A146" t="str">
        <f t="shared" si="40"/>
        <v>WesołowskiMichał1982</v>
      </c>
      <c r="C146">
        <f t="shared" si="39"/>
        <v>145</v>
      </c>
      <c r="D146" t="s">
        <v>1517</v>
      </c>
      <c r="E146" t="s">
        <v>55</v>
      </c>
      <c r="F146" t="s">
        <v>4981</v>
      </c>
      <c r="G146">
        <v>1982</v>
      </c>
      <c r="H146" t="str">
        <f t="shared" ref="H146:H183" si="45">D146&amp;" "&amp;E146</f>
        <v>Wesołowski Michał</v>
      </c>
      <c r="I146">
        <f t="shared" ref="I146:I183" si="46">G146</f>
        <v>1982</v>
      </c>
      <c r="J146" t="s">
        <v>32</v>
      </c>
      <c r="K146" t="s">
        <v>810</v>
      </c>
      <c r="L146">
        <f>VLOOKUP(H146,'id (2020)'!H:I,2,0)</f>
        <v>1982</v>
      </c>
      <c r="M146">
        <f>VLOOKUP(H146,'id (2019)'!H:I,2,0)</f>
        <v>1982</v>
      </c>
      <c r="N146">
        <f>VLOOKUP(H146,'id (2018)'!H:I,2,0)</f>
        <v>1982</v>
      </c>
    </row>
    <row r="147" spans="1:14">
      <c r="A147" t="str">
        <f t="shared" si="40"/>
        <v>MierzwaMaciej1979</v>
      </c>
      <c r="C147">
        <f t="shared" si="39"/>
        <v>146</v>
      </c>
      <c r="D147" t="s">
        <v>3773</v>
      </c>
      <c r="E147" t="s">
        <v>66</v>
      </c>
      <c r="F147" t="s">
        <v>4983</v>
      </c>
      <c r="G147">
        <v>1979</v>
      </c>
      <c r="H147" t="str">
        <f t="shared" si="45"/>
        <v>Mierzwa Maciej</v>
      </c>
      <c r="I147">
        <f t="shared" si="46"/>
        <v>1979</v>
      </c>
      <c r="J147" t="s">
        <v>32</v>
      </c>
      <c r="K147" t="s">
        <v>810</v>
      </c>
      <c r="L147" t="e">
        <f>VLOOKUP(H147,'id (2020)'!H:I,2,0)</f>
        <v>#N/A</v>
      </c>
      <c r="M147" t="e">
        <f>VLOOKUP(H147,'id (2019)'!H:I,2,0)</f>
        <v>#N/A</v>
      </c>
      <c r="N147">
        <f>VLOOKUP(H147,'id (2018)'!H:I,2,0)</f>
        <v>1979</v>
      </c>
    </row>
    <row r="148" spans="1:14">
      <c r="A148" t="str">
        <f t="shared" si="40"/>
        <v>DybekPaweł1975</v>
      </c>
      <c r="C148">
        <f t="shared" si="39"/>
        <v>147</v>
      </c>
      <c r="D148" t="s">
        <v>4984</v>
      </c>
      <c r="E148" t="s">
        <v>16</v>
      </c>
      <c r="F148" t="s">
        <v>4985</v>
      </c>
      <c r="G148">
        <v>1975</v>
      </c>
      <c r="H148" t="str">
        <f t="shared" si="45"/>
        <v>Dybek Paweł</v>
      </c>
      <c r="I148">
        <f t="shared" si="46"/>
        <v>1975</v>
      </c>
      <c r="J148" t="s">
        <v>32</v>
      </c>
      <c r="K148" t="s">
        <v>810</v>
      </c>
      <c r="L148" t="e">
        <f>VLOOKUP(H148,'id (2020)'!H:I,2,0)</f>
        <v>#N/A</v>
      </c>
      <c r="M148" t="e">
        <f>VLOOKUP(H148,'id (2019)'!H:I,2,0)</f>
        <v>#N/A</v>
      </c>
      <c r="N148" t="e">
        <f>VLOOKUP(H148,'id (2018)'!H:I,2,0)</f>
        <v>#N/A</v>
      </c>
    </row>
    <row r="149" spans="1:14">
      <c r="A149" t="str">
        <f t="shared" si="40"/>
        <v>PońcMaciej1970</v>
      </c>
      <c r="C149">
        <f t="shared" si="39"/>
        <v>148</v>
      </c>
      <c r="D149" t="s">
        <v>963</v>
      </c>
      <c r="E149" t="s">
        <v>66</v>
      </c>
      <c r="F149" t="s">
        <v>284</v>
      </c>
      <c r="G149">
        <v>1970</v>
      </c>
      <c r="H149" t="str">
        <f t="shared" si="45"/>
        <v>Pońc Maciej</v>
      </c>
      <c r="I149">
        <f t="shared" si="46"/>
        <v>1970</v>
      </c>
      <c r="J149" t="s">
        <v>32</v>
      </c>
      <c r="K149" t="s">
        <v>810</v>
      </c>
      <c r="L149">
        <f>VLOOKUP(H149,'id (2020)'!H:I,2,0)</f>
        <v>1970</v>
      </c>
      <c r="M149">
        <f>VLOOKUP(H149,'id (2019)'!H:I,2,0)</f>
        <v>1970</v>
      </c>
      <c r="N149" t="e">
        <f>VLOOKUP(H149,'id (2018)'!H:I,2,0)</f>
        <v>#N/A</v>
      </c>
    </row>
    <row r="150" spans="1:14">
      <c r="A150" t="str">
        <f t="shared" si="40"/>
        <v>MalickiGrzegorz1976</v>
      </c>
      <c r="C150">
        <f t="shared" si="39"/>
        <v>149</v>
      </c>
      <c r="D150" t="s">
        <v>222</v>
      </c>
      <c r="E150" t="s">
        <v>19</v>
      </c>
      <c r="F150" t="s">
        <v>4106</v>
      </c>
      <c r="G150">
        <v>1976</v>
      </c>
      <c r="H150" t="str">
        <f t="shared" si="45"/>
        <v>Malicki Grzegorz</v>
      </c>
      <c r="I150">
        <f t="shared" si="46"/>
        <v>1976</v>
      </c>
      <c r="J150" t="s">
        <v>32</v>
      </c>
      <c r="K150" t="s">
        <v>810</v>
      </c>
      <c r="L150">
        <f>VLOOKUP(H150,'id (2020)'!H:I,2,0)</f>
        <v>1976</v>
      </c>
      <c r="M150">
        <f>VLOOKUP(H150,'id (2019)'!H:I,2,0)</f>
        <v>1976</v>
      </c>
      <c r="N150" t="e">
        <f>VLOOKUP(H150,'id (2018)'!H:I,2,0)</f>
        <v>#N/A</v>
      </c>
    </row>
    <row r="151" spans="1:14">
      <c r="A151" t="str">
        <f t="shared" si="40"/>
        <v>KrasuskiMarcin1972</v>
      </c>
      <c r="C151">
        <f t="shared" si="39"/>
        <v>150</v>
      </c>
      <c r="D151" t="s">
        <v>744</v>
      </c>
      <c r="E151" t="s">
        <v>17</v>
      </c>
      <c r="F151" t="s">
        <v>1264</v>
      </c>
      <c r="G151">
        <v>1972</v>
      </c>
      <c r="H151" t="str">
        <f t="shared" si="45"/>
        <v>Krasuski Marcin</v>
      </c>
      <c r="I151">
        <f t="shared" si="46"/>
        <v>1972</v>
      </c>
      <c r="J151" t="s">
        <v>32</v>
      </c>
      <c r="K151" t="s">
        <v>810</v>
      </c>
      <c r="L151">
        <f>VLOOKUP(H151,'id (2020)'!H:I,2,0)</f>
        <v>1972</v>
      </c>
      <c r="M151">
        <f>VLOOKUP(H151,'id (2019)'!H:I,2,0)</f>
        <v>1972</v>
      </c>
      <c r="N151">
        <f>VLOOKUP(H151,'id (2018)'!H:I,2,0)</f>
        <v>1972</v>
      </c>
    </row>
    <row r="152" spans="1:14">
      <c r="A152" t="str">
        <f t="shared" si="40"/>
        <v>StaszewskiDaniel1973</v>
      </c>
      <c r="C152">
        <f t="shared" si="39"/>
        <v>151</v>
      </c>
      <c r="D152" t="s">
        <v>221</v>
      </c>
      <c r="E152" t="s">
        <v>135</v>
      </c>
      <c r="F152">
        <v>0</v>
      </c>
      <c r="G152">
        <v>1973</v>
      </c>
      <c r="H152" t="str">
        <f t="shared" si="45"/>
        <v>Staszewski Daniel</v>
      </c>
      <c r="I152">
        <f t="shared" si="46"/>
        <v>1973</v>
      </c>
      <c r="J152" t="s">
        <v>32</v>
      </c>
      <c r="K152" t="s">
        <v>810</v>
      </c>
      <c r="L152">
        <f>VLOOKUP(H152,'id (2020)'!H:I,2,0)</f>
        <v>1973</v>
      </c>
      <c r="M152">
        <f>VLOOKUP(H152,'id (2019)'!H:I,2,0)</f>
        <v>1973</v>
      </c>
      <c r="N152">
        <f>VLOOKUP(H152,'id (2018)'!H:I,2,0)</f>
        <v>1973</v>
      </c>
    </row>
    <row r="153" spans="1:14">
      <c r="A153" t="str">
        <f t="shared" si="40"/>
        <v>KowalewskiDominik1975</v>
      </c>
      <c r="C153">
        <f t="shared" si="39"/>
        <v>152</v>
      </c>
      <c r="D153" t="s">
        <v>1158</v>
      </c>
      <c r="E153" t="s">
        <v>368</v>
      </c>
      <c r="F153" t="s">
        <v>4987</v>
      </c>
      <c r="G153">
        <v>1975</v>
      </c>
      <c r="H153" t="str">
        <f t="shared" si="45"/>
        <v>Kowalewski Dominik</v>
      </c>
      <c r="I153">
        <f t="shared" si="46"/>
        <v>1975</v>
      </c>
      <c r="J153" t="s">
        <v>32</v>
      </c>
      <c r="K153" t="s">
        <v>810</v>
      </c>
      <c r="L153">
        <f>VLOOKUP(H153,'id (2020)'!H:I,2,0)</f>
        <v>1975</v>
      </c>
      <c r="M153">
        <f>VLOOKUP(H153,'id (2019)'!H:I,2,0)</f>
        <v>1975</v>
      </c>
      <c r="N153">
        <f>VLOOKUP(H153,'id (2018)'!H:I,2,0)</f>
        <v>1975</v>
      </c>
    </row>
    <row r="154" spans="1:14">
      <c r="A154" t="str">
        <f t="shared" si="40"/>
        <v>JonasWojciech1981</v>
      </c>
      <c r="C154">
        <f t="shared" si="39"/>
        <v>153</v>
      </c>
      <c r="D154" t="s">
        <v>1542</v>
      </c>
      <c r="E154" t="s">
        <v>147</v>
      </c>
      <c r="F154" t="s">
        <v>1637</v>
      </c>
      <c r="G154">
        <v>1981</v>
      </c>
      <c r="H154" t="str">
        <f t="shared" si="45"/>
        <v>Jonas Wojciech</v>
      </c>
      <c r="I154">
        <f t="shared" si="46"/>
        <v>1981</v>
      </c>
      <c r="J154" t="s">
        <v>32</v>
      </c>
      <c r="K154" t="s">
        <v>810</v>
      </c>
      <c r="L154" t="e">
        <f>VLOOKUP(H154,'id (2020)'!H:I,2,0)</f>
        <v>#N/A</v>
      </c>
      <c r="M154">
        <f>VLOOKUP(H154,'id (2019)'!H:I,2,0)</f>
        <v>1981</v>
      </c>
      <c r="N154">
        <f>VLOOKUP(H154,'id (2018)'!H:I,2,0)</f>
        <v>1981</v>
      </c>
    </row>
    <row r="155" spans="1:14">
      <c r="A155" t="str">
        <f t="shared" si="40"/>
        <v>KapustkaWojciech1979</v>
      </c>
      <c r="C155">
        <f t="shared" si="39"/>
        <v>154</v>
      </c>
      <c r="D155" t="s">
        <v>946</v>
      </c>
      <c r="E155" t="s">
        <v>147</v>
      </c>
      <c r="F155" t="s">
        <v>1221</v>
      </c>
      <c r="G155">
        <v>1979</v>
      </c>
      <c r="H155" t="str">
        <f t="shared" si="45"/>
        <v>Kapustka Wojciech</v>
      </c>
      <c r="I155">
        <f t="shared" si="46"/>
        <v>1979</v>
      </c>
      <c r="J155" t="s">
        <v>32</v>
      </c>
      <c r="K155" t="s">
        <v>810</v>
      </c>
      <c r="L155">
        <f>VLOOKUP(H155,'id (2020)'!H:I,2,0)</f>
        <v>1979</v>
      </c>
      <c r="M155">
        <f>VLOOKUP(H155,'id (2019)'!H:I,2,0)</f>
        <v>1979</v>
      </c>
      <c r="N155">
        <f>VLOOKUP(H155,'id (2018)'!H:I,2,0)</f>
        <v>1979</v>
      </c>
    </row>
    <row r="156" spans="1:14">
      <c r="A156" t="str">
        <f t="shared" si="40"/>
        <v>DziewiorArkadiusz1972</v>
      </c>
      <c r="C156">
        <f t="shared" si="39"/>
        <v>155</v>
      </c>
      <c r="D156" t="s">
        <v>1534</v>
      </c>
      <c r="E156" t="s">
        <v>358</v>
      </c>
      <c r="F156" t="s">
        <v>1524</v>
      </c>
      <c r="G156">
        <v>1972</v>
      </c>
      <c r="H156" t="str">
        <f t="shared" si="45"/>
        <v>Dziewior Arkadiusz</v>
      </c>
      <c r="I156">
        <f t="shared" si="46"/>
        <v>1972</v>
      </c>
      <c r="J156" t="s">
        <v>32</v>
      </c>
      <c r="K156" t="s">
        <v>810</v>
      </c>
      <c r="L156">
        <f>VLOOKUP(H156,'id (2020)'!H:I,2,0)</f>
        <v>1972</v>
      </c>
      <c r="M156">
        <f>VLOOKUP(H156,'id (2019)'!H:I,2,0)</f>
        <v>1972</v>
      </c>
      <c r="N156">
        <f>VLOOKUP(H156,'id (2018)'!H:I,2,0)</f>
        <v>1972</v>
      </c>
    </row>
    <row r="157" spans="1:14">
      <c r="A157" t="str">
        <f t="shared" si="40"/>
        <v>LekkiJerzy1968</v>
      </c>
      <c r="C157">
        <f t="shared" si="39"/>
        <v>156</v>
      </c>
      <c r="D157" t="s">
        <v>4988</v>
      </c>
      <c r="E157" t="s">
        <v>205</v>
      </c>
      <c r="F157" t="s">
        <v>4989</v>
      </c>
      <c r="G157">
        <v>1968</v>
      </c>
      <c r="H157" t="str">
        <f t="shared" si="45"/>
        <v>Lekki Jerzy</v>
      </c>
      <c r="I157">
        <f t="shared" si="46"/>
        <v>1968</v>
      </c>
      <c r="J157" t="s">
        <v>32</v>
      </c>
      <c r="K157" t="s">
        <v>810</v>
      </c>
      <c r="L157" t="e">
        <f>VLOOKUP(H157,'id (2020)'!H:I,2,0)</f>
        <v>#N/A</v>
      </c>
      <c r="M157" t="e">
        <f>VLOOKUP(H157,'id (2019)'!H:I,2,0)</f>
        <v>#N/A</v>
      </c>
      <c r="N157" t="e">
        <f>VLOOKUP(H157,'id (2018)'!H:I,2,0)</f>
        <v>#N/A</v>
      </c>
    </row>
    <row r="158" spans="1:14">
      <c r="A158" t="str">
        <f t="shared" si="40"/>
        <v>WalotekMarcin1985</v>
      </c>
      <c r="C158">
        <f t="shared" si="39"/>
        <v>157</v>
      </c>
      <c r="D158" t="s">
        <v>4991</v>
      </c>
      <c r="E158" t="s">
        <v>17</v>
      </c>
      <c r="F158">
        <v>0</v>
      </c>
      <c r="G158">
        <v>1985</v>
      </c>
      <c r="H158" t="str">
        <f t="shared" si="45"/>
        <v>Walotek Marcin</v>
      </c>
      <c r="I158">
        <f t="shared" si="46"/>
        <v>1985</v>
      </c>
      <c r="J158" t="s">
        <v>32</v>
      </c>
      <c r="K158" t="s">
        <v>810</v>
      </c>
      <c r="L158" t="e">
        <f>VLOOKUP(H158,'id (2020)'!H:I,2,0)</f>
        <v>#N/A</v>
      </c>
      <c r="M158" t="e">
        <f>VLOOKUP(H158,'id (2019)'!H:I,2,0)</f>
        <v>#N/A</v>
      </c>
      <c r="N158" t="e">
        <f>VLOOKUP(H158,'id (2018)'!H:I,2,0)</f>
        <v>#N/A</v>
      </c>
    </row>
    <row r="159" spans="1:14">
      <c r="A159" t="str">
        <f t="shared" si="40"/>
        <v>DamianSebastian1980</v>
      </c>
      <c r="C159">
        <f t="shared" si="39"/>
        <v>158</v>
      </c>
      <c r="D159" t="s">
        <v>277</v>
      </c>
      <c r="E159" t="s">
        <v>783</v>
      </c>
      <c r="F159" t="s">
        <v>3721</v>
      </c>
      <c r="G159">
        <v>1980</v>
      </c>
      <c r="H159" t="str">
        <f t="shared" si="45"/>
        <v>Damian Sebastian</v>
      </c>
      <c r="I159">
        <f t="shared" si="46"/>
        <v>1980</v>
      </c>
      <c r="J159" t="s">
        <v>32</v>
      </c>
      <c r="K159" t="s">
        <v>810</v>
      </c>
      <c r="L159" t="e">
        <f>VLOOKUP(H159,'id (2020)'!H:I,2,0)</f>
        <v>#N/A</v>
      </c>
      <c r="M159">
        <f>VLOOKUP(H159,'id (2019)'!H:I,2,0)</f>
        <v>1980</v>
      </c>
      <c r="N159" t="e">
        <f>VLOOKUP(H159,'id (2018)'!H:I,2,0)</f>
        <v>#N/A</v>
      </c>
    </row>
    <row r="160" spans="1:14">
      <c r="A160" t="str">
        <f t="shared" si="40"/>
        <v>CiołakDariusz1972</v>
      </c>
      <c r="C160">
        <f t="shared" si="39"/>
        <v>159</v>
      </c>
      <c r="D160" t="s">
        <v>4414</v>
      </c>
      <c r="E160" t="s">
        <v>140</v>
      </c>
      <c r="F160" t="s">
        <v>3721</v>
      </c>
      <c r="G160">
        <v>1972</v>
      </c>
      <c r="H160" t="str">
        <f t="shared" si="45"/>
        <v>Ciołak Dariusz</v>
      </c>
      <c r="I160">
        <f t="shared" si="46"/>
        <v>1972</v>
      </c>
      <c r="J160" t="s">
        <v>32</v>
      </c>
      <c r="K160" t="s">
        <v>810</v>
      </c>
      <c r="L160" t="e">
        <f>VLOOKUP(H160,'id (2020)'!H:I,2,0)</f>
        <v>#N/A</v>
      </c>
      <c r="M160">
        <f>VLOOKUP(H160,'id (2019)'!H:I,2,0)</f>
        <v>1972</v>
      </c>
      <c r="N160" t="e">
        <f>VLOOKUP(H160,'id (2018)'!H:I,2,0)</f>
        <v>#N/A</v>
      </c>
    </row>
    <row r="161" spans="1:14">
      <c r="A161" t="str">
        <f t="shared" si="40"/>
        <v>GryszkalisMarcin1977</v>
      </c>
      <c r="C161">
        <f t="shared" si="39"/>
        <v>160</v>
      </c>
      <c r="D161" t="s">
        <v>235</v>
      </c>
      <c r="E161" t="s">
        <v>17</v>
      </c>
      <c r="F161">
        <v>0</v>
      </c>
      <c r="G161">
        <v>1977</v>
      </c>
      <c r="H161" t="str">
        <f t="shared" si="45"/>
        <v>Gryszkalis Marcin</v>
      </c>
      <c r="I161">
        <f t="shared" si="46"/>
        <v>1977</v>
      </c>
      <c r="J161" t="s">
        <v>32</v>
      </c>
      <c r="K161" t="s">
        <v>810</v>
      </c>
      <c r="L161">
        <f>VLOOKUP(H161,'id (2020)'!H:I,2,0)</f>
        <v>1977</v>
      </c>
      <c r="M161">
        <f>VLOOKUP(H161,'id (2019)'!H:I,2,0)</f>
        <v>1977</v>
      </c>
      <c r="N161">
        <f>VLOOKUP(H161,'id (2018)'!H:I,2,0)</f>
        <v>1977</v>
      </c>
    </row>
    <row r="162" spans="1:14">
      <c r="A162" t="str">
        <f t="shared" si="40"/>
        <v>SmolkaGrzegorz1978</v>
      </c>
      <c r="C162">
        <f t="shared" si="39"/>
        <v>161</v>
      </c>
      <c r="D162" t="s">
        <v>4800</v>
      </c>
      <c r="E162" t="s">
        <v>19</v>
      </c>
      <c r="F162" t="s">
        <v>4993</v>
      </c>
      <c r="G162">
        <v>1978</v>
      </c>
      <c r="H162" t="str">
        <f t="shared" si="45"/>
        <v>Smolka Grzegorz</v>
      </c>
      <c r="I162">
        <f t="shared" si="46"/>
        <v>1978</v>
      </c>
      <c r="J162" t="s">
        <v>32</v>
      </c>
      <c r="K162" t="s">
        <v>810</v>
      </c>
      <c r="L162">
        <f>VLOOKUP(H162,'id (2020)'!H:I,2,0)</f>
        <v>1978</v>
      </c>
      <c r="M162" t="e">
        <f>VLOOKUP(H162,'id (2019)'!H:I,2,0)</f>
        <v>#N/A</v>
      </c>
      <c r="N162" t="e">
        <f>VLOOKUP(H162,'id (2018)'!H:I,2,0)</f>
        <v>#N/A</v>
      </c>
    </row>
    <row r="163" spans="1:14">
      <c r="A163" t="str">
        <f t="shared" si="40"/>
        <v>PaciorekDaniel1977</v>
      </c>
      <c r="C163">
        <f t="shared" si="39"/>
        <v>162</v>
      </c>
      <c r="D163" t="s">
        <v>4625</v>
      </c>
      <c r="E163" t="s">
        <v>135</v>
      </c>
      <c r="F163">
        <v>0</v>
      </c>
      <c r="G163">
        <v>1977</v>
      </c>
      <c r="H163" t="str">
        <f t="shared" si="45"/>
        <v>Paciorek Daniel</v>
      </c>
      <c r="I163">
        <f t="shared" si="46"/>
        <v>1977</v>
      </c>
      <c r="J163" t="s">
        <v>32</v>
      </c>
      <c r="K163" t="s">
        <v>810</v>
      </c>
      <c r="L163">
        <f>VLOOKUP(H163,'id (2020)'!H:I,2,0)</f>
        <v>1977</v>
      </c>
      <c r="M163" t="e">
        <f>VLOOKUP(H163,'id (2019)'!H:I,2,0)</f>
        <v>#N/A</v>
      </c>
      <c r="N163" t="e">
        <f>VLOOKUP(H163,'id (2018)'!H:I,2,0)</f>
        <v>#N/A</v>
      </c>
    </row>
    <row r="164" spans="1:14">
      <c r="A164" t="str">
        <f t="shared" si="40"/>
        <v>KargulDominik1985</v>
      </c>
      <c r="C164">
        <f t="shared" si="39"/>
        <v>163</v>
      </c>
      <c r="D164" t="s">
        <v>4994</v>
      </c>
      <c r="E164" t="s">
        <v>368</v>
      </c>
      <c r="F164">
        <v>0</v>
      </c>
      <c r="G164">
        <v>1985</v>
      </c>
      <c r="H164" t="str">
        <f t="shared" si="45"/>
        <v>Kargul Dominik</v>
      </c>
      <c r="I164">
        <f t="shared" si="46"/>
        <v>1985</v>
      </c>
      <c r="J164" t="s">
        <v>32</v>
      </c>
      <c r="K164" t="s">
        <v>810</v>
      </c>
      <c r="L164" t="e">
        <f>VLOOKUP(H164,'id (2020)'!H:I,2,0)</f>
        <v>#N/A</v>
      </c>
      <c r="M164" t="e">
        <f>VLOOKUP(H164,'id (2019)'!H:I,2,0)</f>
        <v>#N/A</v>
      </c>
      <c r="N164" t="e">
        <f>VLOOKUP(H164,'id (2018)'!H:I,2,0)</f>
        <v>#N/A</v>
      </c>
    </row>
    <row r="165" spans="1:14">
      <c r="A165" t="str">
        <f t="shared" si="40"/>
        <v>MańskiSebastian1988</v>
      </c>
      <c r="C165">
        <f t="shared" si="39"/>
        <v>164</v>
      </c>
      <c r="D165" t="s">
        <v>3444</v>
      </c>
      <c r="E165" t="s">
        <v>783</v>
      </c>
      <c r="F165" t="s">
        <v>4646</v>
      </c>
      <c r="G165">
        <v>1988</v>
      </c>
      <c r="H165" t="str">
        <f t="shared" si="45"/>
        <v>Mański Sebastian</v>
      </c>
      <c r="I165">
        <f t="shared" si="46"/>
        <v>1988</v>
      </c>
      <c r="J165" t="s">
        <v>32</v>
      </c>
      <c r="K165" t="s">
        <v>810</v>
      </c>
      <c r="L165">
        <f>VLOOKUP(H165,'id (2020)'!H:I,2,0)</f>
        <v>1988</v>
      </c>
      <c r="M165" t="e">
        <f>VLOOKUP(H165,'id (2019)'!H:I,2,0)</f>
        <v>#N/A</v>
      </c>
      <c r="N165">
        <f>VLOOKUP(H165,'id (2018)'!H:I,2,0)</f>
        <v>1988</v>
      </c>
    </row>
    <row r="166" spans="1:14">
      <c r="A166" t="str">
        <f t="shared" si="40"/>
        <v>WalczakKarol1980</v>
      </c>
      <c r="C166">
        <f t="shared" si="39"/>
        <v>165</v>
      </c>
      <c r="D166" t="s">
        <v>957</v>
      </c>
      <c r="E166" t="s">
        <v>91</v>
      </c>
      <c r="F166" t="s">
        <v>3744</v>
      </c>
      <c r="G166">
        <v>1980</v>
      </c>
      <c r="H166" t="str">
        <f t="shared" si="45"/>
        <v>Walczak Karol</v>
      </c>
      <c r="I166">
        <f t="shared" si="46"/>
        <v>1980</v>
      </c>
      <c r="J166" t="s">
        <v>32</v>
      </c>
      <c r="K166" t="s">
        <v>810</v>
      </c>
      <c r="L166">
        <f>VLOOKUP(H166,'id (2020)'!H:I,2,0)</f>
        <v>1980</v>
      </c>
      <c r="M166">
        <f>VLOOKUP(H166,'id (2019)'!H:I,2,0)</f>
        <v>1980</v>
      </c>
      <c r="N166">
        <f>VLOOKUP(H166,'id (2018)'!H:I,2,0)</f>
        <v>1980</v>
      </c>
    </row>
    <row r="167" spans="1:14">
      <c r="A167" t="str">
        <f t="shared" si="40"/>
        <v>PytaKrzysiek1978</v>
      </c>
      <c r="C167">
        <f t="shared" si="39"/>
        <v>166</v>
      </c>
      <c r="D167" t="s">
        <v>4045</v>
      </c>
      <c r="E167" t="s">
        <v>4046</v>
      </c>
      <c r="F167" t="s">
        <v>4996</v>
      </c>
      <c r="G167">
        <v>1978</v>
      </c>
      <c r="H167" t="str">
        <f t="shared" si="45"/>
        <v>Pyta Krzysiek</v>
      </c>
      <c r="I167">
        <f t="shared" si="46"/>
        <v>1978</v>
      </c>
      <c r="J167" t="s">
        <v>32</v>
      </c>
      <c r="K167" t="s">
        <v>810</v>
      </c>
      <c r="L167">
        <f>VLOOKUP(H167,'id (2020)'!H:I,2,0)</f>
        <v>1978</v>
      </c>
      <c r="M167">
        <f>VLOOKUP(H167,'id (2019)'!H:I,2,0)</f>
        <v>1978</v>
      </c>
      <c r="N167">
        <f>VLOOKUP(H167,'id (2018)'!H:I,2,0)</f>
        <v>1978</v>
      </c>
    </row>
    <row r="168" spans="1:14">
      <c r="A168" t="str">
        <f t="shared" si="40"/>
        <v>CieślickiMateusz1987</v>
      </c>
      <c r="C168">
        <f t="shared" si="39"/>
        <v>167</v>
      </c>
      <c r="D168" t="s">
        <v>252</v>
      </c>
      <c r="E168" t="s">
        <v>87</v>
      </c>
      <c r="F168">
        <v>0</v>
      </c>
      <c r="G168">
        <v>1987</v>
      </c>
      <c r="H168" t="str">
        <f t="shared" si="45"/>
        <v>Cieślicki Mateusz</v>
      </c>
      <c r="I168">
        <f t="shared" si="46"/>
        <v>1987</v>
      </c>
      <c r="J168" t="s">
        <v>32</v>
      </c>
      <c r="K168" t="s">
        <v>810</v>
      </c>
      <c r="L168">
        <f>VLOOKUP(H168,'id (2020)'!H:I,2,0)</f>
        <v>1987</v>
      </c>
      <c r="M168">
        <f>VLOOKUP(H168,'id (2019)'!H:I,2,0)</f>
        <v>1987</v>
      </c>
      <c r="N168" t="e">
        <f>VLOOKUP(H168,'id (2018)'!H:I,2,0)</f>
        <v>#N/A</v>
      </c>
    </row>
    <row r="169" spans="1:14">
      <c r="A169" t="str">
        <f t="shared" si="40"/>
        <v>MączkaMichał1973</v>
      </c>
      <c r="C169">
        <f t="shared" si="39"/>
        <v>168</v>
      </c>
      <c r="D169" t="s">
        <v>4402</v>
      </c>
      <c r="E169" t="s">
        <v>55</v>
      </c>
      <c r="F169" t="s">
        <v>4997</v>
      </c>
      <c r="G169">
        <v>1973</v>
      </c>
      <c r="H169" t="str">
        <f t="shared" si="45"/>
        <v>Mączka Michał</v>
      </c>
      <c r="I169">
        <f t="shared" si="46"/>
        <v>1973</v>
      </c>
      <c r="J169" t="s">
        <v>32</v>
      </c>
      <c r="K169" t="s">
        <v>810</v>
      </c>
      <c r="L169">
        <f>VLOOKUP(H169,'id (2020)'!H:I,2,0)</f>
        <v>1973</v>
      </c>
      <c r="M169">
        <f>VLOOKUP(H169,'id (2019)'!H:I,2,0)</f>
        <v>1973</v>
      </c>
      <c r="N169" t="e">
        <f>VLOOKUP(H169,'id (2018)'!H:I,2,0)</f>
        <v>#N/A</v>
      </c>
    </row>
    <row r="170" spans="1:14">
      <c r="A170" t="str">
        <f t="shared" si="40"/>
        <v>WięcekMaciej1974</v>
      </c>
      <c r="C170">
        <f t="shared" si="39"/>
        <v>169</v>
      </c>
      <c r="D170" t="s">
        <v>3745</v>
      </c>
      <c r="E170" t="s">
        <v>66</v>
      </c>
      <c r="F170">
        <v>0</v>
      </c>
      <c r="G170">
        <v>1974</v>
      </c>
      <c r="H170" t="str">
        <f t="shared" si="45"/>
        <v>Więcek Maciej</v>
      </c>
      <c r="I170">
        <f t="shared" si="46"/>
        <v>1974</v>
      </c>
      <c r="J170" t="s">
        <v>32</v>
      </c>
      <c r="K170" t="s">
        <v>810</v>
      </c>
      <c r="L170" t="e">
        <f>VLOOKUP(H170,'id (2020)'!H:I,2,0)</f>
        <v>#N/A</v>
      </c>
      <c r="M170" t="e">
        <f>VLOOKUP(H170,'id (2019)'!H:I,2,0)</f>
        <v>#N/A</v>
      </c>
      <c r="N170">
        <f>VLOOKUP(H170,'id (2018)'!H:I,2,0)</f>
        <v>1974</v>
      </c>
    </row>
    <row r="171" spans="1:14">
      <c r="A171" t="str">
        <f t="shared" si="40"/>
        <v>MałodobryWojciech1959</v>
      </c>
      <c r="C171">
        <f t="shared" si="39"/>
        <v>170</v>
      </c>
      <c r="D171" t="s">
        <v>914</v>
      </c>
      <c r="E171" t="s">
        <v>147</v>
      </c>
      <c r="F171" t="s">
        <v>4998</v>
      </c>
      <c r="G171">
        <v>1959</v>
      </c>
      <c r="H171" t="str">
        <f t="shared" si="45"/>
        <v>Małodobry Wojciech</v>
      </c>
      <c r="I171">
        <f t="shared" si="46"/>
        <v>1959</v>
      </c>
      <c r="J171" t="s">
        <v>32</v>
      </c>
      <c r="K171" t="s">
        <v>810</v>
      </c>
      <c r="L171">
        <f>VLOOKUP(H171,'id (2020)'!H:I,2,0)</f>
        <v>1959</v>
      </c>
      <c r="M171">
        <f>VLOOKUP(H171,'id (2019)'!H:I,2,0)</f>
        <v>1959</v>
      </c>
      <c r="N171">
        <f>VLOOKUP(H171,'id (2018)'!H:I,2,0)</f>
        <v>1959</v>
      </c>
    </row>
    <row r="172" spans="1:14">
      <c r="A172" t="str">
        <f t="shared" si="40"/>
        <v>RudnickiKrzysztof1979</v>
      </c>
      <c r="C172">
        <f t="shared" si="39"/>
        <v>171</v>
      </c>
      <c r="D172" t="s">
        <v>831</v>
      </c>
      <c r="E172" t="s">
        <v>22</v>
      </c>
      <c r="F172" t="s">
        <v>3855</v>
      </c>
      <c r="G172">
        <v>1979</v>
      </c>
      <c r="H172" t="str">
        <f t="shared" si="45"/>
        <v>Rudnicki Krzysztof</v>
      </c>
      <c r="I172">
        <f t="shared" si="46"/>
        <v>1979</v>
      </c>
      <c r="J172" t="s">
        <v>32</v>
      </c>
      <c r="K172" t="s">
        <v>810</v>
      </c>
      <c r="L172">
        <f>VLOOKUP(H172,'id (2020)'!H:I,2,0)</f>
        <v>1979</v>
      </c>
      <c r="M172">
        <f>VLOOKUP(H172,'id (2019)'!H:I,2,0)</f>
        <v>1979</v>
      </c>
      <c r="N172" t="e">
        <f>VLOOKUP(H172,'id (2018)'!H:I,2,0)</f>
        <v>#N/A</v>
      </c>
    </row>
    <row r="173" spans="1:14">
      <c r="A173" t="str">
        <f t="shared" si="40"/>
        <v>ProkopMarcin1975</v>
      </c>
      <c r="C173">
        <f t="shared" si="39"/>
        <v>172</v>
      </c>
      <c r="D173" t="s">
        <v>3732</v>
      </c>
      <c r="E173" t="s">
        <v>17</v>
      </c>
      <c r="F173">
        <v>0</v>
      </c>
      <c r="G173">
        <v>1975</v>
      </c>
      <c r="H173" t="str">
        <f t="shared" si="45"/>
        <v>Prokop Marcin</v>
      </c>
      <c r="I173">
        <f t="shared" si="46"/>
        <v>1975</v>
      </c>
      <c r="J173" t="s">
        <v>32</v>
      </c>
      <c r="K173" t="s">
        <v>810</v>
      </c>
      <c r="L173">
        <f>VLOOKUP(H173,'id (2020)'!H:I,2,0)</f>
        <v>1975</v>
      </c>
      <c r="M173">
        <f>VLOOKUP(H173,'id (2019)'!H:I,2,0)</f>
        <v>1975</v>
      </c>
      <c r="N173">
        <f>VLOOKUP(H173,'id (2018)'!H:I,2,0)</f>
        <v>1975</v>
      </c>
    </row>
    <row r="174" spans="1:14">
      <c r="A174" t="str">
        <f t="shared" si="40"/>
        <v>ProcekTomasz1978</v>
      </c>
      <c r="C174">
        <f t="shared" si="39"/>
        <v>173</v>
      </c>
      <c r="D174" t="s">
        <v>97</v>
      </c>
      <c r="E174" t="s">
        <v>44</v>
      </c>
      <c r="F174">
        <v>0</v>
      </c>
      <c r="G174">
        <v>1978</v>
      </c>
      <c r="H174" t="str">
        <f t="shared" si="45"/>
        <v>Procek Tomasz</v>
      </c>
      <c r="I174">
        <f t="shared" si="46"/>
        <v>1978</v>
      </c>
      <c r="J174" t="s">
        <v>32</v>
      </c>
      <c r="K174" t="s">
        <v>810</v>
      </c>
      <c r="L174">
        <f>VLOOKUP(H174,'id (2020)'!H:I,2,0)</f>
        <v>1978</v>
      </c>
      <c r="M174" t="e">
        <f>VLOOKUP(H174,'id (2019)'!H:I,2,0)</f>
        <v>#N/A</v>
      </c>
      <c r="N174">
        <f>VLOOKUP(H174,'id (2018)'!H:I,2,0)</f>
        <v>1978</v>
      </c>
    </row>
    <row r="175" spans="1:14">
      <c r="A175" t="str">
        <f t="shared" si="40"/>
        <v>WalacikBartosz1977</v>
      </c>
      <c r="C175">
        <f t="shared" si="39"/>
        <v>174</v>
      </c>
      <c r="D175" t="s">
        <v>1587</v>
      </c>
      <c r="E175" t="s">
        <v>42</v>
      </c>
      <c r="F175" t="s">
        <v>3715</v>
      </c>
      <c r="G175">
        <v>1977</v>
      </c>
      <c r="H175" t="str">
        <f t="shared" si="45"/>
        <v>Walacik Bartosz</v>
      </c>
      <c r="I175">
        <f t="shared" si="46"/>
        <v>1977</v>
      </c>
      <c r="J175" t="s">
        <v>32</v>
      </c>
      <c r="K175" t="s">
        <v>810</v>
      </c>
      <c r="L175" t="e">
        <f>VLOOKUP(H175,'id (2020)'!H:I,2,0)</f>
        <v>#N/A</v>
      </c>
      <c r="M175" t="e">
        <f>VLOOKUP(H175,'id (2019)'!H:I,2,0)</f>
        <v>#N/A</v>
      </c>
      <c r="N175" t="e">
        <f>VLOOKUP(H175,'id (2018)'!H:I,2,0)</f>
        <v>#N/A</v>
      </c>
    </row>
    <row r="176" spans="1:14">
      <c r="A176" t="str">
        <f t="shared" si="40"/>
        <v>HadyśMaciej1983</v>
      </c>
      <c r="C176">
        <f t="shared" si="39"/>
        <v>175</v>
      </c>
      <c r="D176" t="s">
        <v>3680</v>
      </c>
      <c r="E176" t="s">
        <v>66</v>
      </c>
      <c r="F176">
        <v>0</v>
      </c>
      <c r="G176">
        <v>1983</v>
      </c>
      <c r="H176" t="str">
        <f t="shared" si="45"/>
        <v>Hadyś Maciej</v>
      </c>
      <c r="I176">
        <f t="shared" si="46"/>
        <v>1983</v>
      </c>
      <c r="J176" t="s">
        <v>32</v>
      </c>
      <c r="K176" t="s">
        <v>810</v>
      </c>
      <c r="L176">
        <f>VLOOKUP(H176,'id (2020)'!H:I,2,0)</f>
        <v>1983</v>
      </c>
      <c r="M176">
        <f>VLOOKUP(H176,'id (2019)'!H:I,2,0)</f>
        <v>1983</v>
      </c>
      <c r="N176">
        <f>VLOOKUP(H176,'id (2018)'!H:I,2,0)</f>
        <v>1982</v>
      </c>
    </row>
    <row r="177" spans="1:14">
      <c r="A177" t="str">
        <f t="shared" si="40"/>
        <v>RedoGrzegorz1971</v>
      </c>
      <c r="C177">
        <f t="shared" si="39"/>
        <v>176</v>
      </c>
      <c r="D177" t="s">
        <v>1547</v>
      </c>
      <c r="E177" t="s">
        <v>19</v>
      </c>
      <c r="F177">
        <v>0</v>
      </c>
      <c r="G177">
        <v>1971</v>
      </c>
      <c r="H177" t="str">
        <f t="shared" si="45"/>
        <v>Redo Grzegorz</v>
      </c>
      <c r="I177">
        <f t="shared" si="46"/>
        <v>1971</v>
      </c>
      <c r="J177" t="s">
        <v>32</v>
      </c>
      <c r="K177" t="s">
        <v>810</v>
      </c>
      <c r="L177">
        <f>VLOOKUP(H177,'id (2020)'!H:I,2,0)</f>
        <v>1971</v>
      </c>
      <c r="M177">
        <f>VLOOKUP(H177,'id (2019)'!H:I,2,0)</f>
        <v>1971</v>
      </c>
      <c r="N177">
        <f>VLOOKUP(H177,'id (2018)'!H:I,2,0)</f>
        <v>1971</v>
      </c>
    </row>
    <row r="178" spans="1:14">
      <c r="A178" t="str">
        <f t="shared" si="40"/>
        <v>UrbanikJanusz1981</v>
      </c>
      <c r="C178">
        <f t="shared" si="39"/>
        <v>177</v>
      </c>
      <c r="D178" t="s">
        <v>1408</v>
      </c>
      <c r="E178" t="s">
        <v>1202</v>
      </c>
      <c r="F178">
        <v>0</v>
      </c>
      <c r="G178">
        <v>1981</v>
      </c>
      <c r="H178" t="str">
        <f t="shared" si="45"/>
        <v>Urbanik Janusz</v>
      </c>
      <c r="I178">
        <f t="shared" si="46"/>
        <v>1981</v>
      </c>
      <c r="J178" t="s">
        <v>32</v>
      </c>
      <c r="K178" t="s">
        <v>810</v>
      </c>
      <c r="L178">
        <f>VLOOKUP(H178,'id (2020)'!H:I,2,0)</f>
        <v>1981</v>
      </c>
      <c r="M178">
        <f>VLOOKUP(H178,'id (2019)'!H:I,2,0)</f>
        <v>1981</v>
      </c>
      <c r="N178">
        <f>VLOOKUP(H178,'id (2018)'!H:I,2,0)</f>
        <v>1981</v>
      </c>
    </row>
    <row r="179" spans="1:14">
      <c r="A179" t="str">
        <f t="shared" si="40"/>
        <v>HadyśMarcin1979</v>
      </c>
      <c r="C179">
        <f t="shared" si="39"/>
        <v>178</v>
      </c>
      <c r="D179" t="s">
        <v>3680</v>
      </c>
      <c r="E179" t="s">
        <v>17</v>
      </c>
      <c r="F179">
        <v>0</v>
      </c>
      <c r="G179">
        <v>1979</v>
      </c>
      <c r="H179" t="str">
        <f t="shared" si="45"/>
        <v>Hadyś Marcin</v>
      </c>
      <c r="I179">
        <f t="shared" si="46"/>
        <v>1979</v>
      </c>
      <c r="J179" t="s">
        <v>32</v>
      </c>
      <c r="K179" t="s">
        <v>810</v>
      </c>
      <c r="L179" t="e">
        <f>VLOOKUP(H179,'id (2020)'!H:I,2,0)</f>
        <v>#N/A</v>
      </c>
      <c r="M179" t="e">
        <f>VLOOKUP(H179,'id (2019)'!H:I,2,0)</f>
        <v>#N/A</v>
      </c>
      <c r="N179" t="e">
        <f>VLOOKUP(H179,'id (2018)'!H:I,2,0)</f>
        <v>#N/A</v>
      </c>
    </row>
    <row r="180" spans="1:14">
      <c r="A180" t="str">
        <f t="shared" si="40"/>
        <v>MaruszakGrzegorz1982</v>
      </c>
      <c r="C180">
        <f t="shared" si="39"/>
        <v>179</v>
      </c>
      <c r="D180" t="s">
        <v>4322</v>
      </c>
      <c r="E180" t="s">
        <v>19</v>
      </c>
      <c r="F180" t="s">
        <v>3672</v>
      </c>
      <c r="G180">
        <v>1982</v>
      </c>
      <c r="H180" t="str">
        <f t="shared" si="45"/>
        <v>Maruszak Grzegorz</v>
      </c>
      <c r="I180">
        <f t="shared" si="46"/>
        <v>1982</v>
      </c>
      <c r="J180" t="s">
        <v>32</v>
      </c>
      <c r="K180" t="s">
        <v>810</v>
      </c>
      <c r="L180">
        <f>VLOOKUP(H180,'id (2020)'!H:I,2,0)</f>
        <v>1982</v>
      </c>
      <c r="M180">
        <f>VLOOKUP(H180,'id (2019)'!H:I,2,0)</f>
        <v>1982</v>
      </c>
      <c r="N180" t="e">
        <f>VLOOKUP(H180,'id (2018)'!H:I,2,0)</f>
        <v>#N/A</v>
      </c>
    </row>
    <row r="181" spans="1:14">
      <c r="A181" t="str">
        <f t="shared" si="40"/>
        <v>Herman-IżyckiLeszek1958</v>
      </c>
      <c r="C181">
        <f t="shared" si="39"/>
        <v>180</v>
      </c>
      <c r="D181" t="s">
        <v>2</v>
      </c>
      <c r="E181" t="s">
        <v>25</v>
      </c>
      <c r="F181">
        <v>0</v>
      </c>
      <c r="G181">
        <v>1958</v>
      </c>
      <c r="H181" t="str">
        <f t="shared" si="45"/>
        <v>Herman-Iżycki Leszek</v>
      </c>
      <c r="I181">
        <f t="shared" si="46"/>
        <v>1958</v>
      </c>
      <c r="J181" t="s">
        <v>32</v>
      </c>
      <c r="K181" t="s">
        <v>810</v>
      </c>
      <c r="L181">
        <f>VLOOKUP(H181,'id (2020)'!H:I,2,0)</f>
        <v>1958</v>
      </c>
      <c r="M181">
        <f>VLOOKUP(H181,'id (2019)'!H:I,2,0)</f>
        <v>1958</v>
      </c>
      <c r="N181">
        <f>VLOOKUP(H181,'id (2018)'!H:I,2,0)</f>
        <v>1958</v>
      </c>
    </row>
    <row r="182" spans="1:14">
      <c r="A182" t="str">
        <f t="shared" si="40"/>
        <v>CiosekKrzysztof1964</v>
      </c>
      <c r="C182">
        <f t="shared" si="39"/>
        <v>181</v>
      </c>
      <c r="D182" t="s">
        <v>1579</v>
      </c>
      <c r="E182" t="s">
        <v>22</v>
      </c>
      <c r="F182" t="s">
        <v>5003</v>
      </c>
      <c r="G182">
        <v>1964</v>
      </c>
      <c r="H182" t="str">
        <f t="shared" si="45"/>
        <v>Ciosek Krzysztof</v>
      </c>
      <c r="I182">
        <f t="shared" si="46"/>
        <v>1964</v>
      </c>
      <c r="J182" t="s">
        <v>32</v>
      </c>
      <c r="K182" t="s">
        <v>810</v>
      </c>
      <c r="L182">
        <f>VLOOKUP(H182,'id (2020)'!H:I,2,0)</f>
        <v>1964</v>
      </c>
      <c r="M182">
        <f>VLOOKUP(H182,'id (2019)'!H:I,2,0)</f>
        <v>1964</v>
      </c>
      <c r="N182">
        <f>VLOOKUP(H182,'id (2018)'!H:I,2,0)</f>
        <v>1964</v>
      </c>
    </row>
    <row r="183" spans="1:14">
      <c r="A183" t="str">
        <f t="shared" si="40"/>
        <v>BłaszczykRafał1974</v>
      </c>
      <c r="C183">
        <f t="shared" si="39"/>
        <v>182</v>
      </c>
      <c r="D183" t="s">
        <v>170</v>
      </c>
      <c r="E183" t="s">
        <v>41</v>
      </c>
      <c r="F183">
        <v>0</v>
      </c>
      <c r="G183">
        <v>1974</v>
      </c>
      <c r="H183" t="str">
        <f t="shared" si="45"/>
        <v>Błaszczyk Rafał</v>
      </c>
      <c r="I183">
        <f t="shared" si="46"/>
        <v>1974</v>
      </c>
      <c r="J183" t="s">
        <v>32</v>
      </c>
      <c r="K183" t="s">
        <v>810</v>
      </c>
      <c r="L183" t="e">
        <f>VLOOKUP(H183,'id (2020)'!H:I,2,0)</f>
        <v>#N/A</v>
      </c>
      <c r="M183" t="e">
        <f>VLOOKUP(H183,'id (2019)'!H:I,2,0)</f>
        <v>#N/A</v>
      </c>
      <c r="N183" t="e">
        <f>VLOOKUP(H183,'id (2018)'!H:I,2,0)</f>
        <v>#N/A</v>
      </c>
    </row>
    <row r="184" spans="1:14">
      <c r="A184" t="str">
        <f t="shared" si="40"/>
        <v>MossoczyZbigniew1973</v>
      </c>
      <c r="C184">
        <f t="shared" si="39"/>
        <v>183</v>
      </c>
      <c r="D184" t="s">
        <v>265</v>
      </c>
      <c r="E184" t="s">
        <v>264</v>
      </c>
      <c r="F184" t="s">
        <v>1317</v>
      </c>
      <c r="G184">
        <v>1973</v>
      </c>
      <c r="H184" t="str">
        <f t="shared" ref="H184:H205" si="47">D184&amp;" "&amp;E184</f>
        <v>Mossoczy Zbigniew</v>
      </c>
      <c r="I184">
        <f t="shared" ref="I184:I205" si="48">G184</f>
        <v>1973</v>
      </c>
      <c r="J184" t="s">
        <v>32</v>
      </c>
      <c r="K184" t="s">
        <v>4121</v>
      </c>
      <c r="L184">
        <f>VLOOKUP(H184,'id (2020)'!H:I,2,0)</f>
        <v>1973</v>
      </c>
      <c r="M184">
        <f>VLOOKUP(H184,'id (2019)'!H:I,2,0)</f>
        <v>1973</v>
      </c>
      <c r="N184">
        <f>VLOOKUP(H184,'id (2018)'!H:I,2,0)</f>
        <v>1973</v>
      </c>
    </row>
    <row r="185" spans="1:14">
      <c r="A185" t="str">
        <f t="shared" si="40"/>
        <v>DubajMaciej1981</v>
      </c>
      <c r="C185">
        <f t="shared" si="39"/>
        <v>184</v>
      </c>
      <c r="D185" t="s">
        <v>1459</v>
      </c>
      <c r="E185" t="s">
        <v>66</v>
      </c>
      <c r="F185" t="s">
        <v>1469</v>
      </c>
      <c r="G185">
        <v>1981</v>
      </c>
      <c r="H185" t="str">
        <f t="shared" si="47"/>
        <v>Dubaj Maciej</v>
      </c>
      <c r="I185">
        <f t="shared" si="48"/>
        <v>1981</v>
      </c>
      <c r="J185" t="s">
        <v>32</v>
      </c>
      <c r="K185" t="s">
        <v>4121</v>
      </c>
      <c r="L185">
        <f>VLOOKUP(H185,'id (2020)'!H:I,2,0)</f>
        <v>1981</v>
      </c>
      <c r="M185" t="e">
        <f>VLOOKUP(H185,'id (2019)'!H:I,2,0)</f>
        <v>#N/A</v>
      </c>
      <c r="N185" t="e">
        <f>VLOOKUP(H185,'id (2018)'!H:I,2,0)</f>
        <v>#N/A</v>
      </c>
    </row>
    <row r="186" spans="1:14">
      <c r="A186" t="str">
        <f t="shared" si="40"/>
        <v>DrewniakŁukasz1986</v>
      </c>
      <c r="C186">
        <f t="shared" si="39"/>
        <v>185</v>
      </c>
      <c r="D186" t="s">
        <v>904</v>
      </c>
      <c r="E186" t="s">
        <v>59</v>
      </c>
      <c r="F186" t="s">
        <v>5068</v>
      </c>
      <c r="G186">
        <v>1986</v>
      </c>
      <c r="H186" t="str">
        <f t="shared" si="47"/>
        <v>Drewniak Łukasz</v>
      </c>
      <c r="I186">
        <f t="shared" si="48"/>
        <v>1986</v>
      </c>
      <c r="J186" t="s">
        <v>32</v>
      </c>
      <c r="K186" t="s">
        <v>4121</v>
      </c>
      <c r="L186">
        <f>VLOOKUP(H186,'id (2020)'!H:I,2,0)</f>
        <v>1986</v>
      </c>
      <c r="M186" t="e">
        <f>VLOOKUP(H186,'id (2019)'!H:I,2,0)</f>
        <v>#N/A</v>
      </c>
      <c r="N186" t="e">
        <f>VLOOKUP(H186,'id (2018)'!H:I,2,0)</f>
        <v>#N/A</v>
      </c>
    </row>
    <row r="187" spans="1:14">
      <c r="A187" t="str">
        <f t="shared" si="40"/>
        <v>BanaszkiewiczPiotr1985</v>
      </c>
      <c r="C187">
        <f t="shared" si="39"/>
        <v>186</v>
      </c>
      <c r="D187" t="s">
        <v>257</v>
      </c>
      <c r="E187" t="s">
        <v>15</v>
      </c>
      <c r="F187" t="s">
        <v>4647</v>
      </c>
      <c r="G187">
        <v>1985</v>
      </c>
      <c r="H187" t="str">
        <f t="shared" si="47"/>
        <v>Banaszkiewicz Piotr</v>
      </c>
      <c r="I187">
        <f t="shared" si="48"/>
        <v>1985</v>
      </c>
      <c r="J187" t="s">
        <v>32</v>
      </c>
      <c r="K187" t="s">
        <v>4121</v>
      </c>
      <c r="L187">
        <f>VLOOKUP(H187,'id (2020)'!H:I,2,0)</f>
        <v>1985</v>
      </c>
      <c r="M187">
        <f>VLOOKUP(H187,'id (2019)'!H:I,2,0)</f>
        <v>1985</v>
      </c>
      <c r="N187">
        <f>VLOOKUP(H187,'id (2018)'!H:I,2,0)</f>
        <v>1985</v>
      </c>
    </row>
    <row r="188" spans="1:14">
      <c r="A188" t="str">
        <f t="shared" si="40"/>
        <v>BułkaŁukasz1972</v>
      </c>
      <c r="C188">
        <f t="shared" si="39"/>
        <v>187</v>
      </c>
      <c r="D188" t="s">
        <v>5069</v>
      </c>
      <c r="E188" t="s">
        <v>59</v>
      </c>
      <c r="F188" t="s">
        <v>5070</v>
      </c>
      <c r="G188">
        <v>1972</v>
      </c>
      <c r="H188" t="str">
        <f t="shared" si="47"/>
        <v>Bułka Łukasz</v>
      </c>
      <c r="I188">
        <f t="shared" si="48"/>
        <v>1972</v>
      </c>
      <c r="J188" t="s">
        <v>32</v>
      </c>
      <c r="K188" t="s">
        <v>4121</v>
      </c>
      <c r="L188" t="e">
        <f>VLOOKUP(H188,'id (2020)'!H:I,2,0)</f>
        <v>#N/A</v>
      </c>
      <c r="M188" t="e">
        <f>VLOOKUP(H188,'id (2019)'!H:I,2,0)</f>
        <v>#N/A</v>
      </c>
      <c r="N188" t="e">
        <f>VLOOKUP(H188,'id (2018)'!H:I,2,0)</f>
        <v>#N/A</v>
      </c>
    </row>
    <row r="189" spans="1:14">
      <c r="A189" t="str">
        <f t="shared" si="40"/>
        <v>SamborowskiAdam1985</v>
      </c>
      <c r="C189">
        <f t="shared" si="39"/>
        <v>188</v>
      </c>
      <c r="D189" t="s">
        <v>5071</v>
      </c>
      <c r="E189" t="s">
        <v>79</v>
      </c>
      <c r="F189" t="s">
        <v>5072</v>
      </c>
      <c r="G189">
        <v>1985</v>
      </c>
      <c r="H189" t="str">
        <f t="shared" si="47"/>
        <v>Samborowski Adam</v>
      </c>
      <c r="I189">
        <f t="shared" si="48"/>
        <v>1985</v>
      </c>
      <c r="J189" t="s">
        <v>32</v>
      </c>
      <c r="K189" t="s">
        <v>4121</v>
      </c>
      <c r="L189" t="e">
        <f>VLOOKUP(H189,'id (2020)'!H:I,2,0)</f>
        <v>#N/A</v>
      </c>
      <c r="M189" t="e">
        <f>VLOOKUP(H189,'id (2019)'!H:I,2,0)</f>
        <v>#N/A</v>
      </c>
      <c r="N189" t="e">
        <f>VLOOKUP(H189,'id (2018)'!H:I,2,0)</f>
        <v>#N/A</v>
      </c>
    </row>
    <row r="190" spans="1:14">
      <c r="A190" t="str">
        <f t="shared" si="40"/>
        <v>CzerniawskiPiotr1979</v>
      </c>
      <c r="C190">
        <f t="shared" si="39"/>
        <v>189</v>
      </c>
      <c r="D190" t="s">
        <v>4687</v>
      </c>
      <c r="E190" t="s">
        <v>15</v>
      </c>
      <c r="F190">
        <v>0</v>
      </c>
      <c r="G190">
        <v>1979</v>
      </c>
      <c r="H190" t="str">
        <f t="shared" si="47"/>
        <v>Czerniawski Piotr</v>
      </c>
      <c r="I190">
        <f t="shared" si="48"/>
        <v>1979</v>
      </c>
      <c r="J190" t="s">
        <v>32</v>
      </c>
      <c r="K190" t="s">
        <v>4121</v>
      </c>
      <c r="L190">
        <f>VLOOKUP(H190,'id (2020)'!H:I,2,0)</f>
        <v>1979</v>
      </c>
      <c r="M190" t="e">
        <f>VLOOKUP(H190,'id (2019)'!H:I,2,0)</f>
        <v>#N/A</v>
      </c>
      <c r="N190" t="e">
        <f>VLOOKUP(H190,'id (2018)'!H:I,2,0)</f>
        <v>#N/A</v>
      </c>
    </row>
    <row r="191" spans="1:14">
      <c r="A191" t="str">
        <f t="shared" si="40"/>
        <v>RakŁukasz1974</v>
      </c>
      <c r="C191">
        <f t="shared" si="39"/>
        <v>190</v>
      </c>
      <c r="D191" t="s">
        <v>5073</v>
      </c>
      <c r="E191" t="s">
        <v>59</v>
      </c>
      <c r="F191" t="s">
        <v>5029</v>
      </c>
      <c r="G191">
        <v>1974</v>
      </c>
      <c r="H191" t="str">
        <f t="shared" si="47"/>
        <v>Rak Łukasz</v>
      </c>
      <c r="I191">
        <f t="shared" si="48"/>
        <v>1974</v>
      </c>
      <c r="J191" t="s">
        <v>32</v>
      </c>
      <c r="K191" t="s">
        <v>4121</v>
      </c>
      <c r="L191" t="e">
        <f>VLOOKUP(H191,'id (2020)'!H:I,2,0)</f>
        <v>#N/A</v>
      </c>
      <c r="M191" t="e">
        <f>VLOOKUP(H191,'id (2019)'!H:I,2,0)</f>
        <v>#N/A</v>
      </c>
      <c r="N191" t="e">
        <f>VLOOKUP(H191,'id (2018)'!H:I,2,0)</f>
        <v>#N/A</v>
      </c>
    </row>
    <row r="192" spans="1:14">
      <c r="A192" t="str">
        <f t="shared" si="40"/>
        <v>KorzecStaszek1978</v>
      </c>
      <c r="C192">
        <f t="shared" si="39"/>
        <v>191</v>
      </c>
      <c r="D192" t="s">
        <v>224</v>
      </c>
      <c r="E192" t="s">
        <v>223</v>
      </c>
      <c r="F192" t="s">
        <v>5074</v>
      </c>
      <c r="G192">
        <v>1978</v>
      </c>
      <c r="H192" t="str">
        <f t="shared" si="47"/>
        <v>Korzec Staszek</v>
      </c>
      <c r="I192">
        <f t="shared" si="48"/>
        <v>1978</v>
      </c>
      <c r="J192" t="s">
        <v>32</v>
      </c>
      <c r="K192" t="s">
        <v>4121</v>
      </c>
      <c r="L192">
        <f>VLOOKUP(H192,'id (2020)'!H:I,2,0)</f>
        <v>1978</v>
      </c>
      <c r="M192">
        <f>VLOOKUP(H192,'id (2019)'!H:I,2,0)</f>
        <v>1978</v>
      </c>
      <c r="N192">
        <f>VLOOKUP(H192,'id (2018)'!H:I,2,0)</f>
        <v>1978</v>
      </c>
    </row>
    <row r="193" spans="1:14" ht="13.5" customHeight="1">
      <c r="A193" t="str">
        <f t="shared" si="40"/>
        <v>WiktorowskiKrzysztof1954</v>
      </c>
      <c r="C193">
        <f t="shared" si="39"/>
        <v>192</v>
      </c>
      <c r="D193" t="s">
        <v>72</v>
      </c>
      <c r="E193" t="s">
        <v>22</v>
      </c>
      <c r="F193">
        <v>0</v>
      </c>
      <c r="G193">
        <v>1954</v>
      </c>
      <c r="H193" t="str">
        <f t="shared" si="47"/>
        <v>Wiktorowski Krzysztof</v>
      </c>
      <c r="I193">
        <f t="shared" si="48"/>
        <v>1954</v>
      </c>
      <c r="J193" t="s">
        <v>32</v>
      </c>
      <c r="K193" t="s">
        <v>4121</v>
      </c>
      <c r="L193">
        <f>VLOOKUP(H193,'id (2020)'!H:I,2,0)</f>
        <v>1954</v>
      </c>
      <c r="M193">
        <f>VLOOKUP(H193,'id (2019)'!H:I,2,0)</f>
        <v>1954</v>
      </c>
      <c r="N193">
        <f>VLOOKUP(H193,'id (2018)'!H:I,2,0)</f>
        <v>1954</v>
      </c>
    </row>
    <row r="194" spans="1:14">
      <c r="A194" t="str">
        <f t="shared" si="40"/>
        <v>PalkaPiotr1988</v>
      </c>
      <c r="C194">
        <f t="shared" si="39"/>
        <v>193</v>
      </c>
      <c r="D194" t="s">
        <v>5075</v>
      </c>
      <c r="E194" t="s">
        <v>15</v>
      </c>
      <c r="F194" t="s">
        <v>5076</v>
      </c>
      <c r="G194">
        <v>1988</v>
      </c>
      <c r="H194" t="str">
        <f t="shared" si="47"/>
        <v>Palka Piotr</v>
      </c>
      <c r="I194">
        <f t="shared" si="48"/>
        <v>1988</v>
      </c>
      <c r="J194" t="s">
        <v>32</v>
      </c>
      <c r="K194" t="s">
        <v>4121</v>
      </c>
      <c r="L194" t="e">
        <f>VLOOKUP(H194,'id (2020)'!H:I,2,0)</f>
        <v>#N/A</v>
      </c>
      <c r="M194" t="e">
        <f>VLOOKUP(H194,'id (2019)'!H:I,2,0)</f>
        <v>#N/A</v>
      </c>
      <c r="N194" t="e">
        <f>VLOOKUP(H194,'id (2018)'!H:I,2,0)</f>
        <v>#N/A</v>
      </c>
    </row>
    <row r="195" spans="1:14">
      <c r="A195" t="str">
        <f t="shared" si="40"/>
        <v>ChachajPiotr1988</v>
      </c>
      <c r="C195">
        <f t="shared" si="39"/>
        <v>194</v>
      </c>
      <c r="D195" t="s">
        <v>5077</v>
      </c>
      <c r="E195" t="s">
        <v>15</v>
      </c>
      <c r="F195" t="s">
        <v>5078</v>
      </c>
      <c r="G195">
        <v>1988</v>
      </c>
      <c r="H195" t="str">
        <f t="shared" si="47"/>
        <v>Chachaj Piotr</v>
      </c>
      <c r="I195">
        <f t="shared" si="48"/>
        <v>1988</v>
      </c>
      <c r="J195" t="s">
        <v>32</v>
      </c>
      <c r="K195" t="s">
        <v>4121</v>
      </c>
      <c r="L195" t="e">
        <f>VLOOKUP(H195,'id (2020)'!H:I,2,0)</f>
        <v>#N/A</v>
      </c>
      <c r="M195" t="e">
        <f>VLOOKUP(H195,'id (2019)'!H:I,2,0)</f>
        <v>#N/A</v>
      </c>
      <c r="N195" t="e">
        <f>VLOOKUP(H195,'id (2018)'!H:I,2,0)</f>
        <v>#N/A</v>
      </c>
    </row>
    <row r="196" spans="1:14">
      <c r="A196" t="str">
        <f t="shared" si="40"/>
        <v>BatoryMarek1983</v>
      </c>
      <c r="C196">
        <f t="shared" ref="C196:C259" si="49">C195+1</f>
        <v>195</v>
      </c>
      <c r="D196" t="s">
        <v>5079</v>
      </c>
      <c r="E196" t="s">
        <v>33</v>
      </c>
      <c r="F196" t="s">
        <v>5080</v>
      </c>
      <c r="G196">
        <v>1983</v>
      </c>
      <c r="H196" t="str">
        <f t="shared" si="47"/>
        <v>Batory Marek</v>
      </c>
      <c r="I196">
        <f t="shared" si="48"/>
        <v>1983</v>
      </c>
      <c r="J196" t="s">
        <v>32</v>
      </c>
      <c r="K196" t="s">
        <v>4121</v>
      </c>
      <c r="L196" t="e">
        <f>VLOOKUP(H196,'id (2020)'!H:I,2,0)</f>
        <v>#N/A</v>
      </c>
      <c r="M196" t="e">
        <f>VLOOKUP(H196,'id (2019)'!H:I,2,0)</f>
        <v>#N/A</v>
      </c>
      <c r="N196" t="e">
        <f>VLOOKUP(H196,'id (2018)'!H:I,2,0)</f>
        <v>#N/A</v>
      </c>
    </row>
    <row r="197" spans="1:14">
      <c r="A197" t="str">
        <f t="shared" si="40"/>
        <v>FlisArtur1988</v>
      </c>
      <c r="C197">
        <f t="shared" si="49"/>
        <v>196</v>
      </c>
      <c r="D197" t="s">
        <v>3740</v>
      </c>
      <c r="E197" t="s">
        <v>47</v>
      </c>
      <c r="F197" t="s">
        <v>5081</v>
      </c>
      <c r="G197">
        <v>1988</v>
      </c>
      <c r="H197" t="str">
        <f t="shared" si="47"/>
        <v>Flis Artur</v>
      </c>
      <c r="I197">
        <f t="shared" si="48"/>
        <v>1988</v>
      </c>
      <c r="J197" t="s">
        <v>32</v>
      </c>
      <c r="K197" t="s">
        <v>4121</v>
      </c>
      <c r="L197">
        <f>VLOOKUP(H197,'id (2020)'!H:I,2,0)</f>
        <v>1988</v>
      </c>
      <c r="M197">
        <f>VLOOKUP(H197,'id (2019)'!H:I,2,0)</f>
        <v>1988</v>
      </c>
      <c r="N197">
        <f>VLOOKUP(H197,'id (2018)'!H:I,2,0)</f>
        <v>1988</v>
      </c>
    </row>
    <row r="198" spans="1:14">
      <c r="A198" t="str">
        <f t="shared" si="40"/>
        <v>KsiążekMikołaj1985</v>
      </c>
      <c r="C198">
        <f t="shared" si="49"/>
        <v>197</v>
      </c>
      <c r="D198" t="s">
        <v>708</v>
      </c>
      <c r="E198" t="s">
        <v>426</v>
      </c>
      <c r="F198">
        <v>0</v>
      </c>
      <c r="G198">
        <v>1985</v>
      </c>
      <c r="H198" t="str">
        <f t="shared" si="47"/>
        <v>Książek Mikołaj</v>
      </c>
      <c r="I198">
        <f t="shared" si="48"/>
        <v>1985</v>
      </c>
      <c r="J198" t="s">
        <v>32</v>
      </c>
      <c r="K198" t="s">
        <v>4121</v>
      </c>
      <c r="L198" t="e">
        <f>VLOOKUP(H198,'id (2020)'!H:I,2,0)</f>
        <v>#N/A</v>
      </c>
      <c r="M198">
        <f>VLOOKUP(H198,'id (2019)'!H:I,2,0)</f>
        <v>1985</v>
      </c>
      <c r="N198">
        <f>VLOOKUP(H198,'id (2018)'!H:I,2,0)</f>
        <v>1985</v>
      </c>
    </row>
    <row r="199" spans="1:14">
      <c r="A199" t="str">
        <f t="shared" si="40"/>
        <v>ZwonekPiotr1967</v>
      </c>
      <c r="C199">
        <f t="shared" si="49"/>
        <v>198</v>
      </c>
      <c r="D199" t="s">
        <v>5082</v>
      </c>
      <c r="E199" t="s">
        <v>15</v>
      </c>
      <c r="F199" t="s">
        <v>5083</v>
      </c>
      <c r="G199">
        <v>1967</v>
      </c>
      <c r="H199" t="str">
        <f t="shared" si="47"/>
        <v>Zwonek Piotr</v>
      </c>
      <c r="I199">
        <f t="shared" si="48"/>
        <v>1967</v>
      </c>
      <c r="J199" t="s">
        <v>32</v>
      </c>
      <c r="K199" t="s">
        <v>4121</v>
      </c>
      <c r="L199" t="e">
        <f>VLOOKUP(H199,'id (2020)'!H:I,2,0)</f>
        <v>#N/A</v>
      </c>
      <c r="M199" t="e">
        <f>VLOOKUP(H199,'id (2019)'!H:I,2,0)</f>
        <v>#N/A</v>
      </c>
      <c r="N199" t="e">
        <f>VLOOKUP(H199,'id (2018)'!H:I,2,0)</f>
        <v>#N/A</v>
      </c>
    </row>
    <row r="200" spans="1:14">
      <c r="A200" t="str">
        <f t="shared" si="40"/>
        <v>BubniakWiktor1979</v>
      </c>
      <c r="C200">
        <f t="shared" si="49"/>
        <v>199</v>
      </c>
      <c r="D200" t="s">
        <v>5084</v>
      </c>
      <c r="E200" t="s">
        <v>1609</v>
      </c>
      <c r="F200" t="s">
        <v>5085</v>
      </c>
      <c r="G200">
        <v>1979</v>
      </c>
      <c r="H200" t="str">
        <f t="shared" si="47"/>
        <v>Bubniak Wiktor</v>
      </c>
      <c r="I200">
        <f t="shared" si="48"/>
        <v>1979</v>
      </c>
      <c r="J200" t="s">
        <v>32</v>
      </c>
      <c r="K200" t="s">
        <v>4121</v>
      </c>
      <c r="L200" t="e">
        <f>VLOOKUP(H200,'id (2020)'!H:I,2,0)</f>
        <v>#N/A</v>
      </c>
      <c r="M200" t="e">
        <f>VLOOKUP(H200,'id (2019)'!H:I,2,0)</f>
        <v>#N/A</v>
      </c>
      <c r="N200" t="e">
        <f>VLOOKUP(H200,'id (2018)'!H:I,2,0)</f>
        <v>#N/A</v>
      </c>
    </row>
    <row r="201" spans="1:14">
      <c r="A201" t="str">
        <f t="shared" si="40"/>
        <v>BasterPrzemysław1978</v>
      </c>
      <c r="C201">
        <f t="shared" si="49"/>
        <v>200</v>
      </c>
      <c r="D201" t="s">
        <v>212</v>
      </c>
      <c r="E201" t="s">
        <v>24</v>
      </c>
      <c r="F201">
        <v>0</v>
      </c>
      <c r="G201">
        <v>1978</v>
      </c>
      <c r="H201" t="str">
        <f t="shared" si="47"/>
        <v>Baster Przemysław</v>
      </c>
      <c r="I201">
        <f t="shared" si="48"/>
        <v>1978</v>
      </c>
      <c r="J201" t="s">
        <v>32</v>
      </c>
      <c r="K201" t="s">
        <v>4121</v>
      </c>
      <c r="L201">
        <f>VLOOKUP(H201,'id (2020)'!H:I,2,0)</f>
        <v>1978</v>
      </c>
      <c r="M201">
        <f>VLOOKUP(H201,'id (2019)'!H:I,2,0)</f>
        <v>1978</v>
      </c>
      <c r="N201">
        <f>VLOOKUP(H201,'id (2018)'!H:I,2,0)</f>
        <v>1978</v>
      </c>
    </row>
    <row r="202" spans="1:14">
      <c r="A202" t="str">
        <f t="shared" si="40"/>
        <v>MączkaSzymon2007</v>
      </c>
      <c r="C202">
        <f t="shared" si="49"/>
        <v>201</v>
      </c>
      <c r="D202" t="s">
        <v>4402</v>
      </c>
      <c r="E202" t="s">
        <v>393</v>
      </c>
      <c r="F202" t="s">
        <v>4997</v>
      </c>
      <c r="G202">
        <v>2007</v>
      </c>
      <c r="H202" t="str">
        <f t="shared" si="47"/>
        <v>Mączka Szymon</v>
      </c>
      <c r="I202">
        <f t="shared" si="48"/>
        <v>2007</v>
      </c>
      <c r="J202" t="s">
        <v>32</v>
      </c>
      <c r="K202" t="s">
        <v>4121</v>
      </c>
      <c r="L202" t="e">
        <f>VLOOKUP(H202,'id (2020)'!H:I,2,0)</f>
        <v>#N/A</v>
      </c>
      <c r="M202" t="e">
        <f>VLOOKUP(H202,'id (2019)'!H:I,2,0)</f>
        <v>#N/A</v>
      </c>
      <c r="N202" t="e">
        <f>VLOOKUP(H202,'id (2018)'!H:I,2,0)</f>
        <v>#N/A</v>
      </c>
    </row>
    <row r="203" spans="1:14">
      <c r="A203" t="str">
        <f t="shared" ref="A203:A212" si="50">D203&amp;E203&amp;G203</f>
        <v>DudekSławomir1981</v>
      </c>
      <c r="C203">
        <f t="shared" si="49"/>
        <v>202</v>
      </c>
      <c r="D203" t="s">
        <v>711</v>
      </c>
      <c r="E203" t="s">
        <v>88</v>
      </c>
      <c r="F203" t="s">
        <v>5033</v>
      </c>
      <c r="G203">
        <v>1981</v>
      </c>
      <c r="H203" t="str">
        <f t="shared" si="47"/>
        <v>Dudek Sławomir</v>
      </c>
      <c r="I203">
        <f t="shared" si="48"/>
        <v>1981</v>
      </c>
      <c r="J203" t="s">
        <v>32</v>
      </c>
      <c r="K203" t="s">
        <v>4121</v>
      </c>
      <c r="L203" t="e">
        <f>VLOOKUP(H203,'id (2020)'!H:I,2,0)</f>
        <v>#N/A</v>
      </c>
      <c r="M203" t="e">
        <f>VLOOKUP(H203,'id (2019)'!H:I,2,0)</f>
        <v>#N/A</v>
      </c>
      <c r="N203" t="e">
        <f>VLOOKUP(H203,'id (2018)'!H:I,2,0)</f>
        <v>#N/A</v>
      </c>
    </row>
    <row r="204" spans="1:14">
      <c r="A204" t="str">
        <f t="shared" si="50"/>
        <v>ZarycznyKrzysztof1979</v>
      </c>
      <c r="C204">
        <f t="shared" si="49"/>
        <v>203</v>
      </c>
      <c r="D204" t="s">
        <v>5032</v>
      </c>
      <c r="E204" t="s">
        <v>22</v>
      </c>
      <c r="F204" t="s">
        <v>5033</v>
      </c>
      <c r="G204">
        <v>1979</v>
      </c>
      <c r="H204" t="str">
        <f t="shared" si="47"/>
        <v>Zaryczny Krzysztof</v>
      </c>
      <c r="I204">
        <f t="shared" si="48"/>
        <v>1979</v>
      </c>
      <c r="J204" t="s">
        <v>32</v>
      </c>
      <c r="K204" t="s">
        <v>4121</v>
      </c>
      <c r="L204" t="e">
        <f>VLOOKUP(H204,'id (2020)'!H:I,2,0)</f>
        <v>#N/A</v>
      </c>
      <c r="M204" t="e">
        <f>VLOOKUP(H204,'id (2019)'!H:I,2,0)</f>
        <v>#N/A</v>
      </c>
      <c r="N204" t="e">
        <f>VLOOKUP(H204,'id (2018)'!H:I,2,0)</f>
        <v>#N/A</v>
      </c>
    </row>
    <row r="205" spans="1:14">
      <c r="A205" t="str">
        <f t="shared" si="50"/>
        <v>NeporozhniiDmytro1985</v>
      </c>
      <c r="C205">
        <f t="shared" si="49"/>
        <v>204</v>
      </c>
      <c r="D205" t="s">
        <v>5086</v>
      </c>
      <c r="E205" t="s">
        <v>4562</v>
      </c>
      <c r="F205">
        <v>0</v>
      </c>
      <c r="G205">
        <v>1985</v>
      </c>
      <c r="H205" t="str">
        <f t="shared" si="47"/>
        <v>Neporozhnii Dmytro</v>
      </c>
      <c r="I205">
        <f t="shared" si="48"/>
        <v>1985</v>
      </c>
      <c r="J205" t="s">
        <v>32</v>
      </c>
      <c r="K205" t="s">
        <v>4121</v>
      </c>
      <c r="L205" t="e">
        <f>VLOOKUP(H205,'id (2020)'!H:I,2,0)</f>
        <v>#N/A</v>
      </c>
      <c r="M205" t="e">
        <f>VLOOKUP(H205,'id (2019)'!H:I,2,0)</f>
        <v>#N/A</v>
      </c>
      <c r="N205" t="e">
        <f>VLOOKUP(H205,'id (2018)'!H:I,2,0)</f>
        <v>#N/A</v>
      </c>
    </row>
    <row r="206" spans="1:14">
      <c r="A206" t="str">
        <f t="shared" si="50"/>
        <v>DuśkoPiotr1981</v>
      </c>
      <c r="C206">
        <f t="shared" si="49"/>
        <v>205</v>
      </c>
      <c r="D206" t="s">
        <v>5087</v>
      </c>
      <c r="E206" t="s">
        <v>15</v>
      </c>
      <c r="F206" t="s">
        <v>5088</v>
      </c>
      <c r="G206">
        <v>1981</v>
      </c>
      <c r="H206" t="str">
        <f t="shared" ref="H206" si="51">D206&amp;" "&amp;E206</f>
        <v>Duśko Piotr</v>
      </c>
      <c r="I206">
        <f t="shared" ref="I206" si="52">G206</f>
        <v>1981</v>
      </c>
      <c r="J206" t="s">
        <v>32</v>
      </c>
      <c r="K206" t="s">
        <v>4121</v>
      </c>
      <c r="L206" t="e">
        <f>VLOOKUP(H206,'id (2020)'!H:I,2,0)</f>
        <v>#N/A</v>
      </c>
      <c r="M206" t="e">
        <f>VLOOKUP(H206,'id (2019)'!H:I,2,0)</f>
        <v>#N/A</v>
      </c>
      <c r="N206" t="e">
        <f>VLOOKUP(H206,'id (2018)'!H:I,2,0)</f>
        <v>#N/A</v>
      </c>
    </row>
    <row r="207" spans="1:14">
      <c r="A207" t="str">
        <f t="shared" si="50"/>
        <v>Frączek-BogackaJustyna1978</v>
      </c>
      <c r="C207">
        <f t="shared" si="49"/>
        <v>206</v>
      </c>
      <c r="D207" t="s">
        <v>5026</v>
      </c>
      <c r="E207" t="s">
        <v>1071</v>
      </c>
      <c r="F207" t="s">
        <v>5027</v>
      </c>
      <c r="G207">
        <v>1978</v>
      </c>
      <c r="H207" t="str">
        <f t="shared" ref="H207:H213" si="53">D207&amp;" "&amp;E207</f>
        <v>Frączek-Bogacka Justyna</v>
      </c>
      <c r="I207">
        <f t="shared" ref="I207:I213" si="54">G207</f>
        <v>1978</v>
      </c>
      <c r="J207" t="s">
        <v>0</v>
      </c>
      <c r="K207" t="s">
        <v>4121</v>
      </c>
      <c r="L207" t="e">
        <f>VLOOKUP(H207,'id (2020)'!H:I,2,0)</f>
        <v>#N/A</v>
      </c>
      <c r="M207" t="e">
        <f>VLOOKUP(H207,'id (2019)'!H:I,2,0)</f>
        <v>#N/A</v>
      </c>
      <c r="N207" t="e">
        <f>VLOOKUP(H207,'id (2018)'!H:I,2,0)</f>
        <v>#N/A</v>
      </c>
    </row>
    <row r="208" spans="1:14">
      <c r="A208" t="str">
        <f t="shared" si="50"/>
        <v>JanerkaMarzka1978</v>
      </c>
      <c r="C208">
        <f t="shared" si="49"/>
        <v>207</v>
      </c>
      <c r="D208" t="s">
        <v>3818</v>
      </c>
      <c r="E208" t="s">
        <v>1574</v>
      </c>
      <c r="F208" t="s">
        <v>1576</v>
      </c>
      <c r="G208">
        <v>1978</v>
      </c>
      <c r="H208" t="str">
        <f t="shared" si="53"/>
        <v>Janerka Marzka</v>
      </c>
      <c r="I208">
        <f t="shared" si="54"/>
        <v>1978</v>
      </c>
      <c r="J208" t="s">
        <v>0</v>
      </c>
      <c r="K208" t="s">
        <v>4121</v>
      </c>
      <c r="L208">
        <f>VLOOKUP(H208,'id (2020)'!H:I,2,0)</f>
        <v>1978</v>
      </c>
      <c r="M208">
        <f>VLOOKUP(H208,'id (2019)'!H:I,2,0)</f>
        <v>1978</v>
      </c>
      <c r="N208">
        <f>VLOOKUP(H208,'id (2018)'!H:I,2,0)</f>
        <v>1978</v>
      </c>
    </row>
    <row r="209" spans="1:14">
      <c r="A209" t="str">
        <f t="shared" si="50"/>
        <v>Czepiel-RakKatarzyna1975</v>
      </c>
      <c r="C209">
        <f t="shared" si="49"/>
        <v>208</v>
      </c>
      <c r="D209" t="s">
        <v>5028</v>
      </c>
      <c r="E209" t="s">
        <v>763</v>
      </c>
      <c r="F209" t="s">
        <v>5029</v>
      </c>
      <c r="G209">
        <v>1975</v>
      </c>
      <c r="H209" t="str">
        <f t="shared" si="53"/>
        <v>Czepiel-Rak Katarzyna</v>
      </c>
      <c r="I209">
        <f t="shared" si="54"/>
        <v>1975</v>
      </c>
      <c r="J209" t="s">
        <v>0</v>
      </c>
      <c r="K209" t="s">
        <v>4121</v>
      </c>
      <c r="L209" t="e">
        <f>VLOOKUP(H209,'id (2020)'!H:I,2,0)</f>
        <v>#N/A</v>
      </c>
      <c r="M209" t="e">
        <f>VLOOKUP(H209,'id (2019)'!H:I,2,0)</f>
        <v>#N/A</v>
      </c>
      <c r="N209" t="e">
        <f>VLOOKUP(H209,'id (2018)'!H:I,2,0)</f>
        <v>#N/A</v>
      </c>
    </row>
    <row r="210" spans="1:14">
      <c r="A210" t="str">
        <f t="shared" si="50"/>
        <v>StefańczykMonika1980</v>
      </c>
      <c r="C210">
        <f t="shared" si="49"/>
        <v>209</v>
      </c>
      <c r="D210" t="s">
        <v>5030</v>
      </c>
      <c r="E210" t="s">
        <v>203</v>
      </c>
      <c r="F210" t="s">
        <v>5031</v>
      </c>
      <c r="G210">
        <v>1980</v>
      </c>
      <c r="H210" t="str">
        <f t="shared" si="53"/>
        <v>Stefańczyk Monika</v>
      </c>
      <c r="I210">
        <f t="shared" si="54"/>
        <v>1980</v>
      </c>
      <c r="J210" t="s">
        <v>0</v>
      </c>
      <c r="K210" t="s">
        <v>4121</v>
      </c>
      <c r="L210" t="e">
        <f>VLOOKUP(H210,'id (2020)'!H:I,2,0)</f>
        <v>#N/A</v>
      </c>
      <c r="M210" t="e">
        <f>VLOOKUP(H210,'id (2019)'!H:I,2,0)</f>
        <v>#N/A</v>
      </c>
      <c r="N210" t="e">
        <f>VLOOKUP(H210,'id (2018)'!H:I,2,0)</f>
        <v>#N/A</v>
      </c>
    </row>
    <row r="211" spans="1:14">
      <c r="A211" t="str">
        <f t="shared" si="50"/>
        <v>ZarycznyJoanna1990</v>
      </c>
      <c r="C211">
        <f t="shared" si="49"/>
        <v>210</v>
      </c>
      <c r="D211" t="s">
        <v>5032</v>
      </c>
      <c r="E211" t="s">
        <v>484</v>
      </c>
      <c r="F211" t="s">
        <v>5033</v>
      </c>
      <c r="G211">
        <v>1990</v>
      </c>
      <c r="H211" t="str">
        <f t="shared" si="53"/>
        <v>Zaryczny Joanna</v>
      </c>
      <c r="I211">
        <f t="shared" si="54"/>
        <v>1990</v>
      </c>
      <c r="J211" t="s">
        <v>0</v>
      </c>
      <c r="K211" t="s">
        <v>4121</v>
      </c>
      <c r="L211" t="e">
        <f>VLOOKUP(H211,'id (2020)'!H:I,2,0)</f>
        <v>#N/A</v>
      </c>
      <c r="M211" t="e">
        <f>VLOOKUP(H211,'id (2019)'!H:I,2,0)</f>
        <v>#N/A</v>
      </c>
      <c r="N211" t="e">
        <f>VLOOKUP(H211,'id (2018)'!H:I,2,0)</f>
        <v>#N/A</v>
      </c>
    </row>
    <row r="212" spans="1:14">
      <c r="A212" t="str">
        <f t="shared" si="50"/>
        <v>DudekJoanna1987</v>
      </c>
      <c r="C212">
        <f t="shared" si="49"/>
        <v>211</v>
      </c>
      <c r="D212" t="s">
        <v>711</v>
      </c>
      <c r="E212" t="s">
        <v>484</v>
      </c>
      <c r="F212" t="s">
        <v>5033</v>
      </c>
      <c r="G212">
        <v>1987</v>
      </c>
      <c r="H212" t="str">
        <f t="shared" si="53"/>
        <v>Dudek Joanna</v>
      </c>
      <c r="I212">
        <f t="shared" si="54"/>
        <v>1987</v>
      </c>
      <c r="J212" t="s">
        <v>0</v>
      </c>
      <c r="K212" t="s">
        <v>4121</v>
      </c>
      <c r="L212" t="e">
        <f>VLOOKUP(H212,'id (2020)'!H:I,2,0)</f>
        <v>#N/A</v>
      </c>
      <c r="M212" t="e">
        <f>VLOOKUP(H212,'id (2019)'!H:I,2,0)</f>
        <v>#N/A</v>
      </c>
      <c r="N212" t="e">
        <f>VLOOKUP(H212,'id (2018)'!H:I,2,0)</f>
        <v>#N/A</v>
      </c>
    </row>
    <row r="213" spans="1:14">
      <c r="A213" t="str">
        <f t="shared" ref="A213" si="55">D213&amp;E213&amp;G213</f>
        <v>WagnerMonika1984</v>
      </c>
      <c r="C213">
        <f t="shared" si="49"/>
        <v>212</v>
      </c>
      <c r="D213" t="s">
        <v>5090</v>
      </c>
      <c r="E213" t="s">
        <v>203</v>
      </c>
      <c r="F213">
        <v>0</v>
      </c>
      <c r="G213">
        <v>1984</v>
      </c>
      <c r="H213" t="str">
        <f t="shared" si="53"/>
        <v>Wagner Monika</v>
      </c>
      <c r="I213">
        <f t="shared" si="54"/>
        <v>1984</v>
      </c>
      <c r="J213" t="s">
        <v>0</v>
      </c>
      <c r="K213" t="s">
        <v>5100</v>
      </c>
      <c r="L213" t="e">
        <f>VLOOKUP(H213,'id (2020)'!H:I,2,0)</f>
        <v>#N/A</v>
      </c>
      <c r="M213" t="e">
        <f>VLOOKUP(H213,'id (2019)'!H:I,2,0)</f>
        <v>#N/A</v>
      </c>
      <c r="N213" t="e">
        <f>VLOOKUP(H213,'id (2018)'!H:I,2,0)</f>
        <v>#N/A</v>
      </c>
    </row>
    <row r="214" spans="1:14">
      <c r="A214" t="str">
        <f t="shared" ref="A214:A221" si="56">D214&amp;E214&amp;G214</f>
        <v>ŚpionekArkadiusz1985</v>
      </c>
      <c r="C214">
        <f t="shared" si="49"/>
        <v>213</v>
      </c>
      <c r="D214" t="s">
        <v>4621</v>
      </c>
      <c r="E214" t="s">
        <v>358</v>
      </c>
      <c r="F214" t="s">
        <v>5093</v>
      </c>
      <c r="G214">
        <v>1985</v>
      </c>
      <c r="H214" t="str">
        <f t="shared" ref="H214:H221" si="57">D214&amp;" "&amp;E214</f>
        <v>Śpionek Arkadiusz</v>
      </c>
      <c r="I214">
        <f t="shared" ref="I214:I221" si="58">G214</f>
        <v>1985</v>
      </c>
      <c r="J214" t="s">
        <v>32</v>
      </c>
      <c r="K214" t="s">
        <v>5100</v>
      </c>
      <c r="L214">
        <f>VLOOKUP(H214,'id (2020)'!H:I,2,0)</f>
        <v>1985</v>
      </c>
      <c r="M214" t="e">
        <f>VLOOKUP(H214,'id (2019)'!H:I,2,0)</f>
        <v>#N/A</v>
      </c>
      <c r="N214" t="e">
        <f>VLOOKUP(H214,'id (2018)'!H:I,2,0)</f>
        <v>#N/A</v>
      </c>
    </row>
    <row r="215" spans="1:14">
      <c r="A215" t="str">
        <f t="shared" si="56"/>
        <v>SompolińskiŁukasz1988</v>
      </c>
      <c r="C215">
        <f t="shared" si="49"/>
        <v>214</v>
      </c>
      <c r="D215" t="s">
        <v>3663</v>
      </c>
      <c r="E215" t="s">
        <v>59</v>
      </c>
      <c r="F215">
        <v>0</v>
      </c>
      <c r="G215">
        <v>1988</v>
      </c>
      <c r="H215" t="str">
        <f t="shared" si="57"/>
        <v>Sompoliński Łukasz</v>
      </c>
      <c r="I215">
        <f t="shared" si="58"/>
        <v>1988</v>
      </c>
      <c r="J215" t="s">
        <v>32</v>
      </c>
      <c r="K215" t="s">
        <v>5100</v>
      </c>
      <c r="L215">
        <f>VLOOKUP(H215,'id (2020)'!H:I,2,0)</f>
        <v>1988</v>
      </c>
      <c r="M215">
        <f>VLOOKUP(H215,'id (2019)'!H:I,2,0)</f>
        <v>1988</v>
      </c>
      <c r="N215">
        <f>VLOOKUP(H215,'id (2018)'!H:I,2,0)</f>
        <v>1988</v>
      </c>
    </row>
    <row r="216" spans="1:14">
      <c r="A216" t="str">
        <f t="shared" si="56"/>
        <v>ArkuszewskiTomasz1987</v>
      </c>
      <c r="C216">
        <f t="shared" si="49"/>
        <v>215</v>
      </c>
      <c r="D216" t="s">
        <v>3665</v>
      </c>
      <c r="E216" t="s">
        <v>44</v>
      </c>
      <c r="F216">
        <v>0</v>
      </c>
      <c r="G216">
        <v>1987</v>
      </c>
      <c r="H216" t="str">
        <f t="shared" si="57"/>
        <v>Arkuszewski Tomasz</v>
      </c>
      <c r="I216">
        <f t="shared" si="58"/>
        <v>1987</v>
      </c>
      <c r="J216" t="s">
        <v>32</v>
      </c>
      <c r="K216" t="s">
        <v>5100</v>
      </c>
      <c r="L216">
        <f>VLOOKUP(H216,'id (2020)'!H:I,2,0)</f>
        <v>1987</v>
      </c>
      <c r="M216">
        <f>VLOOKUP(H216,'id (2019)'!H:I,2,0)</f>
        <v>1987</v>
      </c>
      <c r="N216">
        <f>VLOOKUP(H216,'id (2018)'!H:I,2,0)</f>
        <v>1987</v>
      </c>
    </row>
    <row r="217" spans="1:14">
      <c r="A217" t="str">
        <f t="shared" si="56"/>
        <v>ZawadzkiStanisław1998</v>
      </c>
      <c r="C217">
        <f t="shared" si="49"/>
        <v>216</v>
      </c>
      <c r="D217" t="s">
        <v>179</v>
      </c>
      <c r="E217" t="s">
        <v>274</v>
      </c>
      <c r="F217">
        <v>0</v>
      </c>
      <c r="G217">
        <v>1998</v>
      </c>
      <c r="H217" t="str">
        <f t="shared" si="57"/>
        <v>Zawadzki Stanisław</v>
      </c>
      <c r="I217">
        <f t="shared" si="58"/>
        <v>1998</v>
      </c>
      <c r="J217" t="s">
        <v>32</v>
      </c>
      <c r="K217" t="s">
        <v>5100</v>
      </c>
      <c r="L217" t="e">
        <f>VLOOKUP(H217,'id (2020)'!H:I,2,0)</f>
        <v>#N/A</v>
      </c>
      <c r="M217" t="e">
        <f>VLOOKUP(H217,'id (2019)'!H:I,2,0)</f>
        <v>#N/A</v>
      </c>
      <c r="N217" t="e">
        <f>VLOOKUP(H217,'id (2018)'!H:I,2,0)</f>
        <v>#N/A</v>
      </c>
    </row>
    <row r="218" spans="1:14">
      <c r="A218" t="str">
        <f t="shared" si="56"/>
        <v>DuszakArkadiusz1974</v>
      </c>
      <c r="C218">
        <f t="shared" si="49"/>
        <v>217</v>
      </c>
      <c r="D218" t="s">
        <v>1291</v>
      </c>
      <c r="E218" t="s">
        <v>358</v>
      </c>
      <c r="F218" t="s">
        <v>1258</v>
      </c>
      <c r="G218">
        <v>1974</v>
      </c>
      <c r="H218" t="str">
        <f t="shared" si="57"/>
        <v>Duszak Arkadiusz</v>
      </c>
      <c r="I218">
        <f t="shared" si="58"/>
        <v>1974</v>
      </c>
      <c r="J218" t="s">
        <v>32</v>
      </c>
      <c r="K218" t="s">
        <v>5100</v>
      </c>
      <c r="L218">
        <f>VLOOKUP(H218,'id (2020)'!H:I,2,0)</f>
        <v>1974</v>
      </c>
      <c r="M218">
        <f>VLOOKUP(H218,'id (2019)'!H:I,2,0)</f>
        <v>1974</v>
      </c>
      <c r="N218">
        <f>VLOOKUP(H218,'id (2018)'!H:I,2,0)</f>
        <v>1974</v>
      </c>
    </row>
    <row r="219" spans="1:14">
      <c r="A219" t="str">
        <f t="shared" si="56"/>
        <v>BohdanowiczZbigniew1978</v>
      </c>
      <c r="C219">
        <f t="shared" si="49"/>
        <v>218</v>
      </c>
      <c r="D219" t="s">
        <v>4666</v>
      </c>
      <c r="E219" t="s">
        <v>264</v>
      </c>
      <c r="F219" t="s">
        <v>3717</v>
      </c>
      <c r="G219">
        <v>1978</v>
      </c>
      <c r="H219" t="str">
        <f t="shared" si="57"/>
        <v>Bohdanowicz Zbigniew</v>
      </c>
      <c r="I219">
        <f t="shared" si="58"/>
        <v>1978</v>
      </c>
      <c r="J219" t="s">
        <v>32</v>
      </c>
      <c r="K219" t="s">
        <v>5100</v>
      </c>
      <c r="L219">
        <f>VLOOKUP(H219,'id (2020)'!H:I,2,0)</f>
        <v>1978</v>
      </c>
      <c r="M219" t="e">
        <f>VLOOKUP(H219,'id (2019)'!H:I,2,0)</f>
        <v>#N/A</v>
      </c>
      <c r="N219" t="e">
        <f>VLOOKUP(H219,'id (2018)'!H:I,2,0)</f>
        <v>#N/A</v>
      </c>
    </row>
    <row r="220" spans="1:14">
      <c r="A220" t="str">
        <f t="shared" si="56"/>
        <v>TrzcinkaMichał1983</v>
      </c>
      <c r="C220">
        <f t="shared" si="49"/>
        <v>219</v>
      </c>
      <c r="D220" t="s">
        <v>5096</v>
      </c>
      <c r="E220" t="s">
        <v>55</v>
      </c>
      <c r="F220" t="s">
        <v>5097</v>
      </c>
      <c r="G220">
        <v>1983</v>
      </c>
      <c r="H220" t="str">
        <f t="shared" si="57"/>
        <v>Trzcinka Michał</v>
      </c>
      <c r="I220">
        <f t="shared" si="58"/>
        <v>1983</v>
      </c>
      <c r="J220" t="s">
        <v>32</v>
      </c>
      <c r="K220" t="s">
        <v>5100</v>
      </c>
      <c r="L220" t="e">
        <f>VLOOKUP(H220,'id (2020)'!H:I,2,0)</f>
        <v>#N/A</v>
      </c>
      <c r="M220" t="e">
        <f>VLOOKUP(H220,'id (2019)'!H:I,2,0)</f>
        <v>#N/A</v>
      </c>
      <c r="N220" t="e">
        <f>VLOOKUP(H220,'id (2018)'!H:I,2,0)</f>
        <v>#N/A</v>
      </c>
    </row>
    <row r="221" spans="1:14">
      <c r="A221" t="str">
        <f t="shared" si="56"/>
        <v>WagnerKonrad1984</v>
      </c>
      <c r="C221">
        <f t="shared" si="49"/>
        <v>220</v>
      </c>
      <c r="D221" t="s">
        <v>5090</v>
      </c>
      <c r="E221" t="s">
        <v>64</v>
      </c>
      <c r="F221">
        <v>0</v>
      </c>
      <c r="G221">
        <v>1984</v>
      </c>
      <c r="H221" t="str">
        <f t="shared" si="57"/>
        <v>Wagner Konrad</v>
      </c>
      <c r="I221">
        <f t="shared" si="58"/>
        <v>1984</v>
      </c>
      <c r="J221" t="s">
        <v>32</v>
      </c>
      <c r="K221" t="s">
        <v>5100</v>
      </c>
      <c r="L221" t="e">
        <f>VLOOKUP(H221,'id (2020)'!H:I,2,0)</f>
        <v>#N/A</v>
      </c>
      <c r="M221" t="e">
        <f>VLOOKUP(H221,'id (2019)'!H:I,2,0)</f>
        <v>#N/A</v>
      </c>
      <c r="N221" t="e">
        <f>VLOOKUP(H221,'id (2018)'!H:I,2,0)</f>
        <v>#N/A</v>
      </c>
    </row>
    <row r="222" spans="1:14">
      <c r="A222" t="str">
        <f t="shared" ref="A222:A224" si="59">D222&amp;E222&amp;G222</f>
        <v>KuczaAgnieszka1978</v>
      </c>
      <c r="C222">
        <f t="shared" si="49"/>
        <v>221</v>
      </c>
      <c r="D222" t="s">
        <v>4167</v>
      </c>
      <c r="E222" t="s">
        <v>129</v>
      </c>
      <c r="F222" t="s">
        <v>4164</v>
      </c>
      <c r="G222">
        <v>1978</v>
      </c>
      <c r="H222" t="str">
        <f t="shared" ref="H222:H224" si="60">D222&amp;" "&amp;E222</f>
        <v>Kucza Agnieszka</v>
      </c>
      <c r="I222">
        <f t="shared" ref="I222:I224" si="61">G222</f>
        <v>1978</v>
      </c>
      <c r="J222" t="s">
        <v>0</v>
      </c>
      <c r="K222" t="s">
        <v>4385</v>
      </c>
      <c r="L222">
        <f>VLOOKUP(H222,'id (2020)'!H:I,2,0)</f>
        <v>1978</v>
      </c>
      <c r="M222" t="e">
        <f>VLOOKUP(H222,'id (2019)'!H:I,2,0)</f>
        <v>#N/A</v>
      </c>
      <c r="N222" t="e">
        <f>VLOOKUP(H222,'id (2018)'!H:I,2,0)</f>
        <v>#N/A</v>
      </c>
    </row>
    <row r="223" spans="1:14">
      <c r="A223" t="str">
        <f t="shared" si="59"/>
        <v>WójcikMilena1987</v>
      </c>
      <c r="C223">
        <f t="shared" si="49"/>
        <v>222</v>
      </c>
      <c r="D223" t="s">
        <v>1041</v>
      </c>
      <c r="E223" t="s">
        <v>4744</v>
      </c>
      <c r="F223" t="s">
        <v>5131</v>
      </c>
      <c r="G223">
        <v>1987</v>
      </c>
      <c r="H223" t="str">
        <f t="shared" si="60"/>
        <v>Wójcik Milena</v>
      </c>
      <c r="I223">
        <f t="shared" si="61"/>
        <v>1987</v>
      </c>
      <c r="J223" t="s">
        <v>0</v>
      </c>
      <c r="K223" t="s">
        <v>4385</v>
      </c>
      <c r="L223" t="e">
        <f>VLOOKUP(H223,'id (2020)'!H:I,2,0)</f>
        <v>#N/A</v>
      </c>
      <c r="M223" t="e">
        <f>VLOOKUP(H223,'id (2019)'!H:I,2,0)</f>
        <v>#N/A</v>
      </c>
      <c r="N223" t="e">
        <f>VLOOKUP(H223,'id (2018)'!H:I,2,0)</f>
        <v>#N/A</v>
      </c>
    </row>
    <row r="224" spans="1:14">
      <c r="A224" t="str">
        <f t="shared" si="59"/>
        <v>MolkaMałgorzata1962</v>
      </c>
      <c r="C224">
        <f t="shared" si="49"/>
        <v>223</v>
      </c>
      <c r="D224" t="s">
        <v>5149</v>
      </c>
      <c r="E224" t="s">
        <v>495</v>
      </c>
      <c r="F224" t="s">
        <v>5133</v>
      </c>
      <c r="G224">
        <v>1962</v>
      </c>
      <c r="H224" t="str">
        <f t="shared" si="60"/>
        <v>Molka Małgorzata</v>
      </c>
      <c r="I224">
        <f t="shared" si="61"/>
        <v>1962</v>
      </c>
      <c r="J224" t="s">
        <v>0</v>
      </c>
      <c r="K224" t="s">
        <v>4385</v>
      </c>
      <c r="L224" t="e">
        <f>VLOOKUP(H224,'id (2020)'!H:I,2,0)</f>
        <v>#N/A</v>
      </c>
      <c r="M224" t="e">
        <f>VLOOKUP(H224,'id (2019)'!H:I,2,0)</f>
        <v>#N/A</v>
      </c>
      <c r="N224" t="e">
        <f>VLOOKUP(H224,'id (2018)'!H:I,2,0)</f>
        <v>#N/A</v>
      </c>
    </row>
    <row r="225" spans="1:14">
      <c r="A225" t="str">
        <f t="shared" ref="A225:A235" si="62">D225&amp;E225&amp;G225</f>
        <v>HelbikRafał1983</v>
      </c>
      <c r="C225">
        <f t="shared" si="49"/>
        <v>224</v>
      </c>
      <c r="D225" t="s">
        <v>794</v>
      </c>
      <c r="E225" t="s">
        <v>41</v>
      </c>
      <c r="F225" t="s">
        <v>5141</v>
      </c>
      <c r="G225">
        <v>1983</v>
      </c>
      <c r="H225" t="str">
        <f t="shared" ref="H225:H235" si="63">D225&amp;" "&amp;E225</f>
        <v>Helbik Rafał</v>
      </c>
      <c r="I225">
        <f t="shared" ref="I225:I235" si="64">G225</f>
        <v>1983</v>
      </c>
      <c r="J225" t="s">
        <v>32</v>
      </c>
      <c r="K225" t="s">
        <v>4385</v>
      </c>
      <c r="L225">
        <f>VLOOKUP(H225,'id (2020)'!H:I,2,0)</f>
        <v>1983</v>
      </c>
      <c r="M225">
        <f>VLOOKUP(H225,'id (2019)'!H:I,2,0)</f>
        <v>1983</v>
      </c>
      <c r="N225" t="e">
        <f>VLOOKUP(H225,'id (2018)'!H:I,2,0)</f>
        <v>#N/A</v>
      </c>
    </row>
    <row r="226" spans="1:14">
      <c r="A226" t="str">
        <f t="shared" si="62"/>
        <v>LesmanPrzemysław1986</v>
      </c>
      <c r="C226">
        <f t="shared" si="49"/>
        <v>225</v>
      </c>
      <c r="D226" t="s">
        <v>4668</v>
      </c>
      <c r="E226" t="s">
        <v>24</v>
      </c>
      <c r="F226">
        <v>0</v>
      </c>
      <c r="G226">
        <v>1986</v>
      </c>
      <c r="H226" t="str">
        <f t="shared" si="63"/>
        <v>Lesman Przemysław</v>
      </c>
      <c r="I226">
        <f t="shared" si="64"/>
        <v>1986</v>
      </c>
      <c r="J226" t="s">
        <v>32</v>
      </c>
      <c r="K226" t="s">
        <v>4385</v>
      </c>
      <c r="L226">
        <f>VLOOKUP(H226,'id (2020)'!H:I,2,0)</f>
        <v>1986</v>
      </c>
      <c r="M226" t="e">
        <f>VLOOKUP(H226,'id (2019)'!H:I,2,0)</f>
        <v>#N/A</v>
      </c>
      <c r="N226" t="e">
        <f>VLOOKUP(H226,'id (2018)'!H:I,2,0)</f>
        <v>#N/A</v>
      </c>
    </row>
    <row r="227" spans="1:14">
      <c r="A227" t="str">
        <f t="shared" si="62"/>
        <v>KielakSławomir1972</v>
      </c>
      <c r="C227">
        <f t="shared" si="49"/>
        <v>226</v>
      </c>
      <c r="D227" t="s">
        <v>1475</v>
      </c>
      <c r="E227" t="s">
        <v>88</v>
      </c>
      <c r="F227" t="s">
        <v>5142</v>
      </c>
      <c r="G227">
        <v>1972</v>
      </c>
      <c r="H227" t="str">
        <f t="shared" si="63"/>
        <v>Kielak Sławomir</v>
      </c>
      <c r="I227">
        <f t="shared" si="64"/>
        <v>1972</v>
      </c>
      <c r="J227" t="s">
        <v>32</v>
      </c>
      <c r="K227" t="s">
        <v>4385</v>
      </c>
      <c r="L227">
        <f>VLOOKUP(H227,'id (2020)'!H:I,2,0)</f>
        <v>1972</v>
      </c>
      <c r="M227">
        <f>VLOOKUP(H227,'id (2019)'!H:I,2,0)</f>
        <v>1972</v>
      </c>
      <c r="N227">
        <f>VLOOKUP(H227,'id (2018)'!H:I,2,0)</f>
        <v>1972</v>
      </c>
    </row>
    <row r="228" spans="1:14">
      <c r="A228" t="str">
        <f t="shared" si="62"/>
        <v>KielakIgor1999</v>
      </c>
      <c r="C228">
        <f t="shared" si="49"/>
        <v>227</v>
      </c>
      <c r="D228" t="s">
        <v>1475</v>
      </c>
      <c r="E228" t="s">
        <v>1476</v>
      </c>
      <c r="F228" t="s">
        <v>5142</v>
      </c>
      <c r="G228">
        <v>1999</v>
      </c>
      <c r="H228" t="str">
        <f t="shared" si="63"/>
        <v>Kielak Igor</v>
      </c>
      <c r="I228">
        <f t="shared" si="64"/>
        <v>1999</v>
      </c>
      <c r="J228" t="s">
        <v>32</v>
      </c>
      <c r="K228" t="s">
        <v>4385</v>
      </c>
      <c r="L228">
        <f>VLOOKUP(H228,'id (2020)'!H:I,2,0)</f>
        <v>1999</v>
      </c>
      <c r="M228">
        <f>VLOOKUP(H228,'id (2019)'!H:I,2,0)</f>
        <v>1999</v>
      </c>
      <c r="N228">
        <f>VLOOKUP(H228,'id (2018)'!H:I,2,0)</f>
        <v>1999</v>
      </c>
    </row>
    <row r="229" spans="1:14">
      <c r="A229" t="str">
        <f t="shared" si="62"/>
        <v>ŻegotaMarcin1979</v>
      </c>
      <c r="C229">
        <f t="shared" si="49"/>
        <v>228</v>
      </c>
      <c r="D229" t="s">
        <v>5150</v>
      </c>
      <c r="E229" t="s">
        <v>17</v>
      </c>
      <c r="F229" t="s">
        <v>5144</v>
      </c>
      <c r="G229">
        <v>1979</v>
      </c>
      <c r="H229" t="str">
        <f t="shared" si="63"/>
        <v>Żegota Marcin</v>
      </c>
      <c r="I229">
        <f t="shared" si="64"/>
        <v>1979</v>
      </c>
      <c r="J229" t="s">
        <v>32</v>
      </c>
      <c r="K229" t="s">
        <v>4385</v>
      </c>
      <c r="L229" t="e">
        <f>VLOOKUP(H229,'id (2020)'!H:I,2,0)</f>
        <v>#N/A</v>
      </c>
      <c r="M229" t="e">
        <f>VLOOKUP(H229,'id (2019)'!H:I,2,0)</f>
        <v>#N/A</v>
      </c>
      <c r="N229" t="e">
        <f>VLOOKUP(H229,'id (2018)'!H:I,2,0)</f>
        <v>#N/A</v>
      </c>
    </row>
    <row r="230" spans="1:14">
      <c r="A230" t="str">
        <f t="shared" si="62"/>
        <v>GłowackiArkadiusz1979</v>
      </c>
      <c r="C230">
        <f t="shared" si="49"/>
        <v>229</v>
      </c>
      <c r="D230" t="s">
        <v>5151</v>
      </c>
      <c r="E230" t="s">
        <v>358</v>
      </c>
      <c r="F230" t="s">
        <v>5144</v>
      </c>
      <c r="G230">
        <v>1979</v>
      </c>
      <c r="H230" t="str">
        <f t="shared" si="63"/>
        <v>Głowacki Arkadiusz</v>
      </c>
      <c r="I230">
        <f t="shared" si="64"/>
        <v>1979</v>
      </c>
      <c r="J230" t="s">
        <v>32</v>
      </c>
      <c r="K230" t="s">
        <v>4385</v>
      </c>
      <c r="L230" t="e">
        <f>VLOOKUP(H230,'id (2020)'!H:I,2,0)</f>
        <v>#N/A</v>
      </c>
      <c r="M230" t="e">
        <f>VLOOKUP(H230,'id (2019)'!H:I,2,0)</f>
        <v>#N/A</v>
      </c>
      <c r="N230" t="e">
        <f>VLOOKUP(H230,'id (2018)'!H:I,2,0)</f>
        <v>#N/A</v>
      </c>
    </row>
    <row r="231" spans="1:14">
      <c r="A231" t="str">
        <f t="shared" si="62"/>
        <v>KletkiewiczKrzysztof1978</v>
      </c>
      <c r="C231">
        <f t="shared" si="49"/>
        <v>230</v>
      </c>
      <c r="D231" t="s">
        <v>4259</v>
      </c>
      <c r="E231" t="s">
        <v>22</v>
      </c>
      <c r="F231">
        <v>0</v>
      </c>
      <c r="G231">
        <v>1978</v>
      </c>
      <c r="H231" t="str">
        <f t="shared" si="63"/>
        <v>Kletkiewicz Krzysztof</v>
      </c>
      <c r="I231">
        <f t="shared" si="64"/>
        <v>1978</v>
      </c>
      <c r="J231" t="s">
        <v>32</v>
      </c>
      <c r="K231" t="s">
        <v>4385</v>
      </c>
      <c r="L231">
        <f>VLOOKUP(H231,'id (2020)'!H:I,2,0)</f>
        <v>1978</v>
      </c>
      <c r="M231">
        <f>VLOOKUP(H231,'id (2019)'!H:I,2,0)</f>
        <v>1978</v>
      </c>
      <c r="N231" t="e">
        <f>VLOOKUP(H231,'id (2018)'!H:I,2,0)</f>
        <v>#N/A</v>
      </c>
    </row>
    <row r="232" spans="1:14">
      <c r="A232" t="str">
        <f t="shared" si="62"/>
        <v>KotowskiJózef1984</v>
      </c>
      <c r="C232">
        <f t="shared" si="49"/>
        <v>231</v>
      </c>
      <c r="D232" t="s">
        <v>488</v>
      </c>
      <c r="E232" t="s">
        <v>3681</v>
      </c>
      <c r="F232" t="s">
        <v>3672</v>
      </c>
      <c r="G232">
        <v>1984</v>
      </c>
      <c r="H232" t="str">
        <f t="shared" si="63"/>
        <v>Kotowski Józef</v>
      </c>
      <c r="I232">
        <f t="shared" si="64"/>
        <v>1984</v>
      </c>
      <c r="J232" t="s">
        <v>32</v>
      </c>
      <c r="K232" t="s">
        <v>4385</v>
      </c>
      <c r="L232">
        <f>VLOOKUP(H232,'id (2020)'!H:I,2,0)</f>
        <v>1984</v>
      </c>
      <c r="M232">
        <f>VLOOKUP(H232,'id (2019)'!H:I,2,0)</f>
        <v>1984</v>
      </c>
      <c r="N232">
        <f>VLOOKUP(H232,'id (2018)'!H:I,2,0)</f>
        <v>1984</v>
      </c>
    </row>
    <row r="233" spans="1:14">
      <c r="A233" t="str">
        <f t="shared" si="62"/>
        <v>SmolińskiPaweł1989</v>
      </c>
      <c r="C233">
        <f t="shared" si="49"/>
        <v>232</v>
      </c>
      <c r="D233" t="s">
        <v>5152</v>
      </c>
      <c r="E233" t="s">
        <v>16</v>
      </c>
      <c r="F233" t="s">
        <v>5147</v>
      </c>
      <c r="G233">
        <v>1989</v>
      </c>
      <c r="H233" t="str">
        <f t="shared" si="63"/>
        <v>Smoliński Paweł</v>
      </c>
      <c r="I233">
        <f t="shared" si="64"/>
        <v>1989</v>
      </c>
      <c r="J233" t="s">
        <v>32</v>
      </c>
      <c r="K233" t="s">
        <v>4385</v>
      </c>
      <c r="L233" t="e">
        <f>VLOOKUP(H233,'id (2020)'!H:I,2,0)</f>
        <v>#N/A</v>
      </c>
      <c r="M233" t="e">
        <f>VLOOKUP(H233,'id (2019)'!H:I,2,0)</f>
        <v>#N/A</v>
      </c>
      <c r="N233" t="e">
        <f>VLOOKUP(H233,'id (2018)'!H:I,2,0)</f>
        <v>#N/A</v>
      </c>
    </row>
    <row r="234" spans="1:14">
      <c r="A234" t="str">
        <f t="shared" si="62"/>
        <v>PiekarskiJacek1966</v>
      </c>
      <c r="C234">
        <f t="shared" si="49"/>
        <v>233</v>
      </c>
      <c r="D234" t="s">
        <v>3771</v>
      </c>
      <c r="E234" t="s">
        <v>21</v>
      </c>
      <c r="F234">
        <v>0</v>
      </c>
      <c r="G234">
        <v>1966</v>
      </c>
      <c r="H234" t="str">
        <f t="shared" si="63"/>
        <v>Piekarski Jacek</v>
      </c>
      <c r="I234">
        <f t="shared" si="64"/>
        <v>1966</v>
      </c>
      <c r="J234" t="s">
        <v>32</v>
      </c>
      <c r="K234" t="s">
        <v>4385</v>
      </c>
      <c r="L234" t="e">
        <f>VLOOKUP(H234,'id (2020)'!H:I,2,0)</f>
        <v>#N/A</v>
      </c>
      <c r="M234" t="e">
        <f>VLOOKUP(H234,'id (2019)'!H:I,2,0)</f>
        <v>#N/A</v>
      </c>
      <c r="N234" t="e">
        <f>VLOOKUP(H234,'id (2018)'!H:I,2,0)</f>
        <v>#N/A</v>
      </c>
    </row>
    <row r="235" spans="1:14">
      <c r="A235" t="str">
        <f t="shared" si="62"/>
        <v>RozwadowskiPaweł1968</v>
      </c>
      <c r="C235">
        <f t="shared" si="49"/>
        <v>234</v>
      </c>
      <c r="D235" t="s">
        <v>1287</v>
      </c>
      <c r="E235" t="s">
        <v>16</v>
      </c>
      <c r="F235" t="s">
        <v>1262</v>
      </c>
      <c r="G235">
        <v>1968</v>
      </c>
      <c r="H235" t="str">
        <f t="shared" si="63"/>
        <v>Rozwadowski Paweł</v>
      </c>
      <c r="I235">
        <f t="shared" si="64"/>
        <v>1968</v>
      </c>
      <c r="J235" t="s">
        <v>32</v>
      </c>
      <c r="K235" t="s">
        <v>4385</v>
      </c>
      <c r="L235" t="e">
        <f>VLOOKUP(H235,'id (2020)'!H:I,2,0)</f>
        <v>#N/A</v>
      </c>
      <c r="M235">
        <f>VLOOKUP(H235,'id (2019)'!H:I,2,0)</f>
        <v>1968</v>
      </c>
      <c r="N235" t="e">
        <f>VLOOKUP(H235,'id (2018)'!H:I,2,0)</f>
        <v>#N/A</v>
      </c>
    </row>
    <row r="236" spans="1:14">
      <c r="A236" t="str">
        <f t="shared" ref="A236:A238" si="65">D236&amp;E236&amp;G236</f>
        <v>BelicaRobert1979</v>
      </c>
      <c r="C236">
        <f t="shared" si="49"/>
        <v>235</v>
      </c>
      <c r="D236" t="s">
        <v>984</v>
      </c>
      <c r="E236" t="s">
        <v>45</v>
      </c>
      <c r="G236">
        <v>1979</v>
      </c>
      <c r="H236" t="str">
        <f t="shared" ref="H236:H238" si="66">D236&amp;" "&amp;E236</f>
        <v>Belica Robert</v>
      </c>
      <c r="I236">
        <f t="shared" ref="I236:I238" si="67">G236</f>
        <v>1979</v>
      </c>
      <c r="J236" t="s">
        <v>32</v>
      </c>
      <c r="K236" t="s">
        <v>5128</v>
      </c>
      <c r="L236">
        <f>VLOOKUP(H236,'id (2020)'!H:I,2,0)</f>
        <v>1979</v>
      </c>
      <c r="M236">
        <f>VLOOKUP(H236,'id (2019)'!H:I,2,0)</f>
        <v>1979</v>
      </c>
      <c r="N236">
        <f>VLOOKUP(H236,'id (2018)'!H:I,2,0)</f>
        <v>1979</v>
      </c>
    </row>
    <row r="237" spans="1:14">
      <c r="A237" t="str">
        <f t="shared" si="65"/>
        <v>KonopińskiMaciek1973</v>
      </c>
      <c r="C237">
        <f t="shared" si="49"/>
        <v>236</v>
      </c>
      <c r="D237" t="s">
        <v>199</v>
      </c>
      <c r="E237" t="s">
        <v>1305</v>
      </c>
      <c r="G237">
        <v>1973</v>
      </c>
      <c r="H237" t="str">
        <f t="shared" si="66"/>
        <v>Konopiński Maciek</v>
      </c>
      <c r="I237">
        <f t="shared" si="67"/>
        <v>1973</v>
      </c>
      <c r="J237" t="s">
        <v>32</v>
      </c>
      <c r="K237" t="s">
        <v>5128</v>
      </c>
      <c r="L237" t="e">
        <f>VLOOKUP(H237,'id (2020)'!H:I,2,0)</f>
        <v>#N/A</v>
      </c>
      <c r="M237" t="e">
        <f>VLOOKUP(H237,'id (2019)'!H:I,2,0)</f>
        <v>#N/A</v>
      </c>
      <c r="N237" t="e">
        <f>VLOOKUP(H237,'id (2018)'!H:I,2,0)</f>
        <v>#N/A</v>
      </c>
    </row>
    <row r="238" spans="1:14">
      <c r="A238" t="str">
        <f t="shared" si="65"/>
        <v>AmanowiczMarek1983</v>
      </c>
      <c r="C238">
        <f t="shared" si="49"/>
        <v>237</v>
      </c>
      <c r="D238" t="s">
        <v>5118</v>
      </c>
      <c r="E238" t="s">
        <v>33</v>
      </c>
      <c r="G238">
        <v>1983</v>
      </c>
      <c r="H238" t="str">
        <f t="shared" si="66"/>
        <v>Amanowicz Marek</v>
      </c>
      <c r="I238">
        <f t="shared" si="67"/>
        <v>1983</v>
      </c>
      <c r="J238" t="s">
        <v>32</v>
      </c>
      <c r="K238" t="s">
        <v>5128</v>
      </c>
      <c r="L238" t="e">
        <f>VLOOKUP(H238,'id (2020)'!H:I,2,0)</f>
        <v>#N/A</v>
      </c>
      <c r="M238" t="e">
        <f>VLOOKUP(H238,'id (2019)'!H:I,2,0)</f>
        <v>#N/A</v>
      </c>
      <c r="N238" t="e">
        <f>VLOOKUP(H238,'id (2018)'!H:I,2,0)</f>
        <v>#N/A</v>
      </c>
    </row>
    <row r="239" spans="1:14">
      <c r="A239" t="str">
        <f t="shared" ref="A239" si="68">D239&amp;E239&amp;G239</f>
        <v>ZłotnickiMaciej1984</v>
      </c>
      <c r="C239">
        <f t="shared" si="49"/>
        <v>238</v>
      </c>
      <c r="D239" t="s">
        <v>3688</v>
      </c>
      <c r="E239" t="s">
        <v>66</v>
      </c>
      <c r="G239">
        <v>1984</v>
      </c>
      <c r="H239" t="str">
        <f t="shared" ref="H239" si="69">D239&amp;" "&amp;E239</f>
        <v>Złotnicki Maciej</v>
      </c>
      <c r="I239">
        <f t="shared" ref="I239" si="70">G239</f>
        <v>1984</v>
      </c>
      <c r="J239" t="s">
        <v>32</v>
      </c>
      <c r="K239" t="s">
        <v>5128</v>
      </c>
      <c r="L239" t="e">
        <f>VLOOKUP(H239,'id (2020)'!H:I,2,0)</f>
        <v>#N/A</v>
      </c>
      <c r="M239" t="e">
        <f>VLOOKUP(H239,'id (2019)'!H:I,2,0)</f>
        <v>#N/A</v>
      </c>
      <c r="N239">
        <f>VLOOKUP(H239,'id (2018)'!H:I,2,0)</f>
        <v>1985</v>
      </c>
    </row>
    <row r="240" spans="1:14">
      <c r="A240" t="str">
        <f t="shared" ref="A240" si="71">D240&amp;E240&amp;G240</f>
        <v>DudekMagdalena1984</v>
      </c>
      <c r="C240">
        <f t="shared" si="49"/>
        <v>239</v>
      </c>
      <c r="D240" t="s">
        <v>711</v>
      </c>
      <c r="E240" t="s">
        <v>35</v>
      </c>
      <c r="G240">
        <v>1984</v>
      </c>
      <c r="H240" t="str">
        <f t="shared" ref="H240" si="72">D240&amp;" "&amp;E240</f>
        <v>Dudek Magdalena</v>
      </c>
      <c r="I240">
        <f t="shared" ref="I240" si="73">G240</f>
        <v>1984</v>
      </c>
      <c r="J240" t="s">
        <v>0</v>
      </c>
      <c r="K240" t="s">
        <v>5128</v>
      </c>
      <c r="L240">
        <f>VLOOKUP(H240,'id (2020)'!H:I,2,0)</f>
        <v>1984</v>
      </c>
      <c r="M240">
        <f>VLOOKUP(H240,'id (2019)'!H:I,2,0)</f>
        <v>1984</v>
      </c>
      <c r="N240">
        <f>VLOOKUP(H240,'id (2018)'!H:I,2,0)</f>
        <v>1984</v>
      </c>
    </row>
    <row r="241" spans="1:14">
      <c r="A241" t="str">
        <f t="shared" ref="A241:A242" si="74">D241&amp;E241&amp;G241</f>
        <v>ŻeroDagmara1985</v>
      </c>
      <c r="C241">
        <f t="shared" si="49"/>
        <v>240</v>
      </c>
      <c r="D241" t="s">
        <v>5184</v>
      </c>
      <c r="E241" t="s">
        <v>4683</v>
      </c>
      <c r="G241">
        <v>1985</v>
      </c>
      <c r="H241" t="str">
        <f t="shared" ref="H241:H242" si="75">D241&amp;" "&amp;E241</f>
        <v>Żero Dagmara</v>
      </c>
      <c r="I241">
        <f t="shared" ref="I241:I242" si="76">G241</f>
        <v>1985</v>
      </c>
      <c r="J241" t="s">
        <v>0</v>
      </c>
      <c r="K241" t="s">
        <v>924</v>
      </c>
      <c r="L241" t="e">
        <f>VLOOKUP(H241,'id (2020)'!H:I,2,0)</f>
        <v>#N/A</v>
      </c>
      <c r="M241" t="e">
        <f>VLOOKUP(H241,'id (2019)'!H:I,2,0)</f>
        <v>#N/A</v>
      </c>
      <c r="N241" t="e">
        <f>VLOOKUP(H241,'id (2018)'!H:I,2,0)</f>
        <v>#N/A</v>
      </c>
    </row>
    <row r="242" spans="1:14">
      <c r="A242" t="str">
        <f t="shared" si="74"/>
        <v>KwitowskaAnna1982</v>
      </c>
      <c r="C242">
        <f t="shared" si="49"/>
        <v>241</v>
      </c>
      <c r="D242" t="s">
        <v>3465</v>
      </c>
      <c r="E242" t="s">
        <v>271</v>
      </c>
      <c r="F242" t="s">
        <v>5186</v>
      </c>
      <c r="G242">
        <v>1982</v>
      </c>
      <c r="H242" t="str">
        <f t="shared" si="75"/>
        <v>Kwitowska Anna</v>
      </c>
      <c r="I242">
        <f t="shared" si="76"/>
        <v>1982</v>
      </c>
      <c r="J242" t="s">
        <v>0</v>
      </c>
      <c r="K242" t="s">
        <v>924</v>
      </c>
      <c r="L242" t="e">
        <f>VLOOKUP(H242,'id (2020)'!H:I,2,0)</f>
        <v>#N/A</v>
      </c>
      <c r="M242">
        <f>VLOOKUP(H242,'id (2019)'!H:I,2,0)</f>
        <v>1982</v>
      </c>
      <c r="N242">
        <f>VLOOKUP(H242,'id (2018)'!H:I,2,0)</f>
        <v>1982</v>
      </c>
    </row>
    <row r="243" spans="1:14">
      <c r="A243" t="str">
        <f t="shared" ref="A243:A253" si="77">D243&amp;E243&amp;G243</f>
        <v>SzawdzinKrzysztof1969</v>
      </c>
      <c r="C243">
        <f t="shared" si="49"/>
        <v>242</v>
      </c>
      <c r="D243" t="s">
        <v>51</v>
      </c>
      <c r="E243" t="s">
        <v>22</v>
      </c>
      <c r="F243">
        <v>0</v>
      </c>
      <c r="G243">
        <v>1969</v>
      </c>
      <c r="H243" t="str">
        <f t="shared" ref="H243:H253" si="78">D243&amp;" "&amp;E243</f>
        <v>Szawdzin Krzysztof</v>
      </c>
      <c r="I243">
        <f t="shared" ref="I243:I253" si="79">G243</f>
        <v>1969</v>
      </c>
      <c r="J243" t="s">
        <v>32</v>
      </c>
      <c r="K243" t="s">
        <v>924</v>
      </c>
      <c r="L243">
        <f>VLOOKUP(H243,'id (2020)'!H:I,2,0)</f>
        <v>1969</v>
      </c>
      <c r="M243">
        <f>VLOOKUP(H243,'id (2019)'!H:I,2,0)</f>
        <v>1969</v>
      </c>
      <c r="N243">
        <f>VLOOKUP(H243,'id (2018)'!H:I,2,0)</f>
        <v>1969</v>
      </c>
    </row>
    <row r="244" spans="1:14">
      <c r="A244" t="str">
        <f t="shared" si="77"/>
        <v>GorczycaPaweł1973</v>
      </c>
      <c r="C244">
        <f t="shared" si="49"/>
        <v>243</v>
      </c>
      <c r="D244" t="s">
        <v>258</v>
      </c>
      <c r="E244" t="s">
        <v>16</v>
      </c>
      <c r="F244">
        <v>0</v>
      </c>
      <c r="G244">
        <v>1973</v>
      </c>
      <c r="H244" t="str">
        <f t="shared" si="78"/>
        <v>Gorczyca Paweł</v>
      </c>
      <c r="I244">
        <f t="shared" si="79"/>
        <v>1973</v>
      </c>
      <c r="J244" t="s">
        <v>32</v>
      </c>
      <c r="K244" t="s">
        <v>924</v>
      </c>
      <c r="L244">
        <f>VLOOKUP(H244,'id (2020)'!H:I,2,0)</f>
        <v>1973</v>
      </c>
      <c r="M244">
        <f>VLOOKUP(H244,'id (2019)'!H:I,2,0)</f>
        <v>1973</v>
      </c>
      <c r="N244">
        <f>VLOOKUP(H244,'id (2018)'!H:I,2,0)</f>
        <v>1973</v>
      </c>
    </row>
    <row r="245" spans="1:14">
      <c r="A245" t="str">
        <f t="shared" si="77"/>
        <v>JaśkiewiczPiotr1977</v>
      </c>
      <c r="C245">
        <f t="shared" si="49"/>
        <v>244</v>
      </c>
      <c r="D245" t="s">
        <v>961</v>
      </c>
      <c r="E245" t="s">
        <v>15</v>
      </c>
      <c r="F245" t="s">
        <v>805</v>
      </c>
      <c r="G245">
        <v>1977</v>
      </c>
      <c r="H245" t="str">
        <f t="shared" si="78"/>
        <v>Jaśkiewicz Piotr</v>
      </c>
      <c r="I245">
        <f t="shared" si="79"/>
        <v>1977</v>
      </c>
      <c r="J245" t="s">
        <v>32</v>
      </c>
      <c r="K245" t="s">
        <v>924</v>
      </c>
      <c r="L245">
        <f>VLOOKUP(H245,'id (2020)'!H:I,2,0)</f>
        <v>1977</v>
      </c>
      <c r="M245" t="e">
        <f>VLOOKUP(H245,'id (2019)'!H:I,2,0)</f>
        <v>#N/A</v>
      </c>
      <c r="N245" t="e">
        <f>VLOOKUP(H245,'id (2018)'!H:I,2,0)</f>
        <v>#N/A</v>
      </c>
    </row>
    <row r="246" spans="1:14">
      <c r="A246" t="str">
        <f t="shared" si="77"/>
        <v>KrólikowskiRoman1963</v>
      </c>
      <c r="C246">
        <f t="shared" si="49"/>
        <v>245</v>
      </c>
      <c r="D246" t="s">
        <v>260</v>
      </c>
      <c r="E246" t="s">
        <v>230</v>
      </c>
      <c r="F246">
        <v>0</v>
      </c>
      <c r="G246">
        <v>1963</v>
      </c>
      <c r="H246" t="str">
        <f t="shared" si="78"/>
        <v>Królikowski Roman</v>
      </c>
      <c r="I246">
        <f t="shared" si="79"/>
        <v>1963</v>
      </c>
      <c r="J246" t="s">
        <v>32</v>
      </c>
      <c r="K246" t="s">
        <v>924</v>
      </c>
      <c r="L246">
        <f>VLOOKUP(H246,'id (2020)'!H:I,2,0)</f>
        <v>1963</v>
      </c>
      <c r="M246">
        <f>VLOOKUP(H246,'id (2019)'!H:I,2,0)</f>
        <v>1963</v>
      </c>
      <c r="N246">
        <f>VLOOKUP(H246,'id (2018)'!H:I,2,0)</f>
        <v>1963</v>
      </c>
    </row>
    <row r="247" spans="1:14">
      <c r="A247" t="str">
        <f t="shared" si="77"/>
        <v>PieczaraKrzysztof1981</v>
      </c>
      <c r="C247">
        <f t="shared" si="49"/>
        <v>246</v>
      </c>
      <c r="D247" t="s">
        <v>4672</v>
      </c>
      <c r="E247" t="s">
        <v>22</v>
      </c>
      <c r="F247">
        <v>0</v>
      </c>
      <c r="G247">
        <v>1981</v>
      </c>
      <c r="H247" t="str">
        <f t="shared" si="78"/>
        <v>Pieczara Krzysztof</v>
      </c>
      <c r="I247">
        <f t="shared" si="79"/>
        <v>1981</v>
      </c>
      <c r="J247" t="s">
        <v>32</v>
      </c>
      <c r="K247" t="s">
        <v>924</v>
      </c>
      <c r="L247">
        <f>VLOOKUP(H247,'id (2020)'!H:I,2,0)</f>
        <v>1981</v>
      </c>
      <c r="M247" t="e">
        <f>VLOOKUP(H247,'id (2019)'!H:I,2,0)</f>
        <v>#N/A</v>
      </c>
      <c r="N247" t="e">
        <f>VLOOKUP(H247,'id (2018)'!H:I,2,0)</f>
        <v>#N/A</v>
      </c>
    </row>
    <row r="248" spans="1:14">
      <c r="A248" t="str">
        <f t="shared" si="77"/>
        <v>SkrudlikLeszek1983</v>
      </c>
      <c r="C248">
        <f t="shared" si="49"/>
        <v>247</v>
      </c>
      <c r="D248" t="s">
        <v>4673</v>
      </c>
      <c r="E248" t="s">
        <v>25</v>
      </c>
      <c r="F248">
        <v>0</v>
      </c>
      <c r="G248">
        <v>1983</v>
      </c>
      <c r="H248" t="str">
        <f t="shared" si="78"/>
        <v>Skrudlik Leszek</v>
      </c>
      <c r="I248">
        <f t="shared" si="79"/>
        <v>1983</v>
      </c>
      <c r="J248" t="s">
        <v>32</v>
      </c>
      <c r="K248" t="s">
        <v>924</v>
      </c>
      <c r="L248">
        <f>VLOOKUP(H248,'id (2020)'!H:I,2,0)</f>
        <v>1983</v>
      </c>
      <c r="M248" t="e">
        <f>VLOOKUP(H248,'id (2019)'!H:I,2,0)</f>
        <v>#N/A</v>
      </c>
      <c r="N248" t="e">
        <f>VLOOKUP(H248,'id (2018)'!H:I,2,0)</f>
        <v>#N/A</v>
      </c>
    </row>
    <row r="249" spans="1:14">
      <c r="A249" t="str">
        <f t="shared" si="77"/>
        <v>ŻeroSebastian1981</v>
      </c>
      <c r="C249">
        <f t="shared" si="49"/>
        <v>248</v>
      </c>
      <c r="D249" t="s">
        <v>5184</v>
      </c>
      <c r="E249" t="s">
        <v>783</v>
      </c>
      <c r="F249">
        <v>0</v>
      </c>
      <c r="G249">
        <v>1981</v>
      </c>
      <c r="H249" t="str">
        <f t="shared" si="78"/>
        <v>Żero Sebastian</v>
      </c>
      <c r="I249">
        <f t="shared" si="79"/>
        <v>1981</v>
      </c>
      <c r="J249" t="s">
        <v>32</v>
      </c>
      <c r="K249" t="s">
        <v>924</v>
      </c>
      <c r="L249" t="e">
        <f>VLOOKUP(H249,'id (2020)'!H:I,2,0)</f>
        <v>#N/A</v>
      </c>
      <c r="M249" t="e">
        <f>VLOOKUP(H249,'id (2019)'!H:I,2,0)</f>
        <v>#N/A</v>
      </c>
      <c r="N249" t="e">
        <f>VLOOKUP(H249,'id (2018)'!H:I,2,0)</f>
        <v>#N/A</v>
      </c>
    </row>
    <row r="250" spans="1:14">
      <c r="A250" t="str">
        <f t="shared" si="77"/>
        <v>LitwaSzymon1973</v>
      </c>
      <c r="C250">
        <f t="shared" si="49"/>
        <v>249</v>
      </c>
      <c r="D250" t="s">
        <v>5185</v>
      </c>
      <c r="E250" t="s">
        <v>393</v>
      </c>
      <c r="F250">
        <v>0</v>
      </c>
      <c r="G250">
        <v>1973</v>
      </c>
      <c r="H250" t="str">
        <f t="shared" si="78"/>
        <v>Litwa Szymon</v>
      </c>
      <c r="I250">
        <f t="shared" si="79"/>
        <v>1973</v>
      </c>
      <c r="J250" t="s">
        <v>32</v>
      </c>
      <c r="K250" t="s">
        <v>924</v>
      </c>
      <c r="L250" t="e">
        <f>VLOOKUP(H250,'id (2020)'!H:I,2,0)</f>
        <v>#N/A</v>
      </c>
      <c r="M250" t="e">
        <f>VLOOKUP(H250,'id (2019)'!H:I,2,0)</f>
        <v>#N/A</v>
      </c>
      <c r="N250" t="e">
        <f>VLOOKUP(H250,'id (2018)'!H:I,2,0)</f>
        <v>#N/A</v>
      </c>
    </row>
    <row r="251" spans="1:14">
      <c r="A251" t="str">
        <f t="shared" si="77"/>
        <v>PasiecznikWojciech1970</v>
      </c>
      <c r="C251">
        <f t="shared" si="49"/>
        <v>250</v>
      </c>
      <c r="D251" t="s">
        <v>909</v>
      </c>
      <c r="E251" t="s">
        <v>147</v>
      </c>
      <c r="F251" t="s">
        <v>3439</v>
      </c>
      <c r="G251">
        <v>1970</v>
      </c>
      <c r="H251" t="str">
        <f t="shared" si="78"/>
        <v>Pasiecznik Wojciech</v>
      </c>
      <c r="I251">
        <f t="shared" si="79"/>
        <v>1970</v>
      </c>
      <c r="J251" t="s">
        <v>32</v>
      </c>
      <c r="K251" t="s">
        <v>924</v>
      </c>
      <c r="L251">
        <f>VLOOKUP(H251,'id (2020)'!H:I,2,0)</f>
        <v>1970</v>
      </c>
      <c r="M251">
        <f>VLOOKUP(H251,'id (2019)'!H:I,2,0)</f>
        <v>1970</v>
      </c>
      <c r="N251">
        <f>VLOOKUP(H251,'id (2018)'!H:I,2,0)</f>
        <v>1970</v>
      </c>
    </row>
    <row r="252" spans="1:14">
      <c r="A252" t="str">
        <f t="shared" si="77"/>
        <v>StrzelczykIreneusz1977</v>
      </c>
      <c r="C252">
        <f t="shared" si="49"/>
        <v>251</v>
      </c>
      <c r="D252" t="s">
        <v>5187</v>
      </c>
      <c r="E252" t="s">
        <v>1550</v>
      </c>
      <c r="F252">
        <v>0</v>
      </c>
      <c r="G252">
        <v>1977</v>
      </c>
      <c r="H252" t="str">
        <f t="shared" si="78"/>
        <v>Strzelczyk Ireneusz</v>
      </c>
      <c r="I252">
        <f t="shared" si="79"/>
        <v>1977</v>
      </c>
      <c r="J252" t="s">
        <v>32</v>
      </c>
      <c r="K252" t="s">
        <v>924</v>
      </c>
      <c r="L252" t="e">
        <f>VLOOKUP(H252,'id (2020)'!H:I,2,0)</f>
        <v>#N/A</v>
      </c>
      <c r="M252" t="e">
        <f>VLOOKUP(H252,'id (2019)'!H:I,2,0)</f>
        <v>#N/A</v>
      </c>
      <c r="N252" t="e">
        <f>VLOOKUP(H252,'id (2018)'!H:I,2,0)</f>
        <v>#N/A</v>
      </c>
    </row>
    <row r="253" spans="1:14">
      <c r="A253" t="str">
        <f t="shared" si="77"/>
        <v>BardzikBogumił1982</v>
      </c>
      <c r="C253">
        <f t="shared" si="49"/>
        <v>252</v>
      </c>
      <c r="D253" t="s">
        <v>3813</v>
      </c>
      <c r="E253" t="s">
        <v>432</v>
      </c>
      <c r="F253">
        <v>0</v>
      </c>
      <c r="G253">
        <v>1982</v>
      </c>
      <c r="H253" t="str">
        <f t="shared" si="78"/>
        <v>Bardzik Bogumił</v>
      </c>
      <c r="I253">
        <f t="shared" si="79"/>
        <v>1982</v>
      </c>
      <c r="J253" t="s">
        <v>32</v>
      </c>
      <c r="K253" t="s">
        <v>924</v>
      </c>
      <c r="L253">
        <f>VLOOKUP(H253,'id (2020)'!H:I,2,0)</f>
        <v>1982</v>
      </c>
      <c r="M253">
        <f>VLOOKUP(H253,'id (2019)'!H:I,2,0)</f>
        <v>1982</v>
      </c>
      <c r="N253">
        <f>VLOOKUP(H253,'id (2018)'!H:I,2,0)</f>
        <v>1982</v>
      </c>
    </row>
    <row r="254" spans="1:14">
      <c r="A254" t="str">
        <f t="shared" ref="A254:A256" si="80">D254&amp;E254&amp;G254</f>
        <v>MarekZbigniew1976</v>
      </c>
      <c r="C254">
        <f t="shared" si="49"/>
        <v>253</v>
      </c>
      <c r="D254" t="s">
        <v>33</v>
      </c>
      <c r="E254" t="s">
        <v>264</v>
      </c>
      <c r="G254">
        <v>1976</v>
      </c>
      <c r="H254" t="str">
        <f t="shared" ref="H254" si="81">D254&amp;" "&amp;E254</f>
        <v>Marek Zbigniew</v>
      </c>
      <c r="I254">
        <f t="shared" ref="I254" si="82">G254</f>
        <v>1976</v>
      </c>
      <c r="J254" t="s">
        <v>32</v>
      </c>
      <c r="K254" t="s">
        <v>5</v>
      </c>
      <c r="L254">
        <f>VLOOKUP(H254,'id (2020)'!H:I,2,0)</f>
        <v>1976</v>
      </c>
      <c r="M254" t="e">
        <f>VLOOKUP(H254,'id (2019)'!H:I,2,0)</f>
        <v>#N/A</v>
      </c>
      <c r="N254" t="e">
        <f>VLOOKUP(H254,'id (2018)'!H:I,2,0)</f>
        <v>#N/A</v>
      </c>
    </row>
    <row r="255" spans="1:14">
      <c r="A255" t="str">
        <f t="shared" si="80"/>
        <v>KuźniarowiczPiotr1987</v>
      </c>
      <c r="C255">
        <f t="shared" si="49"/>
        <v>254</v>
      </c>
      <c r="D255" t="s">
        <v>4077</v>
      </c>
      <c r="E255" t="s">
        <v>15</v>
      </c>
      <c r="G255">
        <v>1987</v>
      </c>
      <c r="H255" t="str">
        <f t="shared" ref="H255:H256" si="83">D255&amp;" "&amp;E255</f>
        <v>Kuźniarowicz Piotr</v>
      </c>
      <c r="I255">
        <f t="shared" ref="I255:I256" si="84">G255</f>
        <v>1987</v>
      </c>
      <c r="J255" t="s">
        <v>32</v>
      </c>
      <c r="K255" t="s">
        <v>5</v>
      </c>
      <c r="L255">
        <f>VLOOKUP(H255,'id (2020)'!H:I,2,0)</f>
        <v>1987</v>
      </c>
      <c r="M255">
        <f>VLOOKUP(H255,'id (2019)'!H:I,2,0)</f>
        <v>1987</v>
      </c>
      <c r="N255" t="e">
        <f>VLOOKUP(H255,'id (2018)'!H:I,2,0)</f>
        <v>#N/A</v>
      </c>
    </row>
    <row r="256" spans="1:14">
      <c r="A256" t="str">
        <f t="shared" si="80"/>
        <v>MarekJoanna1982</v>
      </c>
      <c r="C256">
        <f t="shared" si="49"/>
        <v>255</v>
      </c>
      <c r="D256" t="s">
        <v>33</v>
      </c>
      <c r="E256" t="s">
        <v>484</v>
      </c>
      <c r="G256">
        <v>1982</v>
      </c>
      <c r="H256" t="str">
        <f t="shared" si="83"/>
        <v>Marek Joanna</v>
      </c>
      <c r="I256">
        <f t="shared" si="84"/>
        <v>1982</v>
      </c>
      <c r="J256" t="s">
        <v>0</v>
      </c>
      <c r="K256" t="s">
        <v>5</v>
      </c>
      <c r="L256">
        <f>VLOOKUP(H256,'id (2020)'!H:I,2,0)</f>
        <v>1982</v>
      </c>
      <c r="M256" t="e">
        <f>VLOOKUP(H256,'id (2019)'!H:I,2,0)</f>
        <v>#N/A</v>
      </c>
      <c r="N256" t="e">
        <f>VLOOKUP(H256,'id (2018)'!H:I,2,0)</f>
        <v>#N/A</v>
      </c>
    </row>
    <row r="257" spans="1:14">
      <c r="A257" t="str">
        <f t="shared" ref="A257:A268" si="85">D257&amp;E257&amp;G257</f>
        <v>KielakHubert1996</v>
      </c>
      <c r="C257">
        <f t="shared" si="49"/>
        <v>256</v>
      </c>
      <c r="D257" t="s">
        <v>1475</v>
      </c>
      <c r="E257" t="s">
        <v>705</v>
      </c>
      <c r="F257" t="s">
        <v>5188</v>
      </c>
      <c r="G257">
        <v>1996</v>
      </c>
      <c r="H257" t="str">
        <f t="shared" ref="H257:H268" si="86">D257&amp;" "&amp;E257</f>
        <v>Kielak Hubert</v>
      </c>
      <c r="I257">
        <f t="shared" ref="I257:I268" si="87">G257</f>
        <v>1996</v>
      </c>
      <c r="J257" t="s">
        <v>32</v>
      </c>
      <c r="K257" t="s">
        <v>5197</v>
      </c>
      <c r="L257" t="e">
        <f>VLOOKUP(H257,'id (2020)'!H:I,2,0)</f>
        <v>#N/A</v>
      </c>
      <c r="M257">
        <f>VLOOKUP(H257,'id (2019)'!H:I,2,0)</f>
        <v>1996</v>
      </c>
      <c r="N257">
        <f>VLOOKUP(H257,'id (2018)'!H:I,2,0)</f>
        <v>1996</v>
      </c>
    </row>
    <row r="258" spans="1:14">
      <c r="A258" t="str">
        <f t="shared" si="85"/>
        <v>SenderekŁukasz1977</v>
      </c>
      <c r="C258">
        <f t="shared" si="49"/>
        <v>257</v>
      </c>
      <c r="D258" t="s">
        <v>290</v>
      </c>
      <c r="E258" t="s">
        <v>59</v>
      </c>
      <c r="G258">
        <v>1977</v>
      </c>
      <c r="H258" t="str">
        <f t="shared" si="86"/>
        <v>Senderek Łukasz</v>
      </c>
      <c r="I258">
        <f t="shared" si="87"/>
        <v>1977</v>
      </c>
      <c r="J258" t="s">
        <v>32</v>
      </c>
      <c r="K258" t="s">
        <v>5197</v>
      </c>
      <c r="L258" t="e">
        <f>VLOOKUP(H258,'id (2020)'!H:I,2,0)</f>
        <v>#N/A</v>
      </c>
      <c r="M258">
        <f>VLOOKUP(H258,'id (2019)'!H:I,2,0)</f>
        <v>1977</v>
      </c>
      <c r="N258">
        <f>VLOOKUP(H258,'id (2018)'!H:I,2,0)</f>
        <v>1977</v>
      </c>
    </row>
    <row r="259" spans="1:14">
      <c r="A259" t="str">
        <f t="shared" si="85"/>
        <v>SzyplińskiMichał1982</v>
      </c>
      <c r="C259">
        <f t="shared" si="49"/>
        <v>258</v>
      </c>
      <c r="D259" t="s">
        <v>1551</v>
      </c>
      <c r="E259" t="s">
        <v>55</v>
      </c>
      <c r="F259" t="s">
        <v>289</v>
      </c>
      <c r="G259">
        <v>1982</v>
      </c>
      <c r="H259" t="str">
        <f t="shared" si="86"/>
        <v>Szypliński Michał</v>
      </c>
      <c r="I259">
        <f t="shared" si="87"/>
        <v>1982</v>
      </c>
      <c r="J259" t="s">
        <v>32</v>
      </c>
      <c r="K259" t="s">
        <v>5197</v>
      </c>
      <c r="L259">
        <f>VLOOKUP(H259,'id (2020)'!H:I,2,0)</f>
        <v>1982</v>
      </c>
      <c r="M259" t="e">
        <f>VLOOKUP(H259,'id (2019)'!H:I,2,0)</f>
        <v>#N/A</v>
      </c>
      <c r="N259">
        <f>VLOOKUP(H259,'id (2018)'!H:I,2,0)</f>
        <v>1982</v>
      </c>
    </row>
    <row r="260" spans="1:14">
      <c r="A260" t="str">
        <f t="shared" si="85"/>
        <v>BielińskiMarcin1987</v>
      </c>
      <c r="C260">
        <f t="shared" ref="C260:C323" si="88">C259+1</f>
        <v>259</v>
      </c>
      <c r="D260" t="s">
        <v>971</v>
      </c>
      <c r="E260" t="s">
        <v>17</v>
      </c>
      <c r="G260">
        <v>1987</v>
      </c>
      <c r="H260" t="str">
        <f t="shared" si="86"/>
        <v>Bieliński Marcin</v>
      </c>
      <c r="I260">
        <f t="shared" si="87"/>
        <v>1987</v>
      </c>
      <c r="J260" t="s">
        <v>32</v>
      </c>
      <c r="K260" t="s">
        <v>5197</v>
      </c>
      <c r="L260" t="e">
        <f>VLOOKUP(H260,'id (2020)'!H:I,2,0)</f>
        <v>#N/A</v>
      </c>
      <c r="M260" t="e">
        <f>VLOOKUP(H260,'id (2019)'!H:I,2,0)</f>
        <v>#N/A</v>
      </c>
      <c r="N260" t="e">
        <f>VLOOKUP(H260,'id (2018)'!H:I,2,0)</f>
        <v>#N/A</v>
      </c>
    </row>
    <row r="261" spans="1:14">
      <c r="A261" t="str">
        <f t="shared" si="85"/>
        <v>HołowniaPaweł1987</v>
      </c>
      <c r="C261">
        <f t="shared" si="88"/>
        <v>260</v>
      </c>
      <c r="D261" t="s">
        <v>5189</v>
      </c>
      <c r="E261" t="s">
        <v>16</v>
      </c>
      <c r="G261">
        <v>1987</v>
      </c>
      <c r="H261" t="str">
        <f t="shared" si="86"/>
        <v>Hołownia Paweł</v>
      </c>
      <c r="I261">
        <f t="shared" si="87"/>
        <v>1987</v>
      </c>
      <c r="J261" t="s">
        <v>32</v>
      </c>
      <c r="K261" t="s">
        <v>5197</v>
      </c>
      <c r="L261" t="e">
        <f>VLOOKUP(H261,'id (2020)'!H:I,2,0)</f>
        <v>#N/A</v>
      </c>
      <c r="M261" t="e">
        <f>VLOOKUP(H261,'id (2019)'!H:I,2,0)</f>
        <v>#N/A</v>
      </c>
      <c r="N261" t="e">
        <f>VLOOKUP(H261,'id (2018)'!H:I,2,0)</f>
        <v>#N/A</v>
      </c>
    </row>
    <row r="262" spans="1:14">
      <c r="A262" t="str">
        <f t="shared" si="85"/>
        <v>WysockiPrzemysław1976</v>
      </c>
      <c r="C262">
        <f t="shared" si="88"/>
        <v>261</v>
      </c>
      <c r="D262" t="s">
        <v>186</v>
      </c>
      <c r="E262" t="s">
        <v>24</v>
      </c>
      <c r="F262" t="s">
        <v>5190</v>
      </c>
      <c r="G262">
        <v>1976</v>
      </c>
      <c r="H262" t="str">
        <f t="shared" si="86"/>
        <v>Wysocki Przemysław</v>
      </c>
      <c r="I262">
        <f t="shared" si="87"/>
        <v>1976</v>
      </c>
      <c r="J262" t="s">
        <v>32</v>
      </c>
      <c r="K262" t="s">
        <v>5197</v>
      </c>
      <c r="L262" t="e">
        <f>VLOOKUP(H262,'id (2020)'!H:I,2,0)</f>
        <v>#N/A</v>
      </c>
      <c r="M262" t="e">
        <f>VLOOKUP(H262,'id (2019)'!H:I,2,0)</f>
        <v>#N/A</v>
      </c>
      <c r="N262" t="e">
        <f>VLOOKUP(H262,'id (2018)'!H:I,2,0)</f>
        <v>#N/A</v>
      </c>
    </row>
    <row r="263" spans="1:14">
      <c r="A263" t="str">
        <f t="shared" si="85"/>
        <v>PrzerwaZbigniew1977</v>
      </c>
      <c r="C263">
        <f t="shared" si="88"/>
        <v>262</v>
      </c>
      <c r="D263" t="s">
        <v>5192</v>
      </c>
      <c r="E263" t="s">
        <v>264</v>
      </c>
      <c r="G263">
        <v>1977</v>
      </c>
      <c r="H263" t="str">
        <f t="shared" si="86"/>
        <v>Przerwa Zbigniew</v>
      </c>
      <c r="I263">
        <f t="shared" si="87"/>
        <v>1977</v>
      </c>
      <c r="J263" t="s">
        <v>32</v>
      </c>
      <c r="K263" t="s">
        <v>5197</v>
      </c>
      <c r="L263" t="e">
        <f>VLOOKUP(H263,'id (2020)'!H:I,2,0)</f>
        <v>#N/A</v>
      </c>
      <c r="M263" t="e">
        <f>VLOOKUP(H263,'id (2019)'!H:I,2,0)</f>
        <v>#N/A</v>
      </c>
      <c r="N263" t="e">
        <f>VLOOKUP(H263,'id (2018)'!H:I,2,0)</f>
        <v>#N/A</v>
      </c>
    </row>
    <row r="264" spans="1:14">
      <c r="A264" t="str">
        <f t="shared" si="85"/>
        <v>AdamczykMarek1976</v>
      </c>
      <c r="C264">
        <f t="shared" si="88"/>
        <v>263</v>
      </c>
      <c r="D264" t="s">
        <v>226</v>
      </c>
      <c r="E264" t="s">
        <v>33</v>
      </c>
      <c r="G264">
        <v>1976</v>
      </c>
      <c r="H264" t="str">
        <f t="shared" si="86"/>
        <v>Adamczyk Marek</v>
      </c>
      <c r="I264">
        <f t="shared" si="87"/>
        <v>1976</v>
      </c>
      <c r="J264" t="s">
        <v>32</v>
      </c>
      <c r="K264" t="s">
        <v>5197</v>
      </c>
      <c r="L264" t="e">
        <f>VLOOKUP(H264,'id (2020)'!H:I,2,0)</f>
        <v>#N/A</v>
      </c>
      <c r="M264" t="e">
        <f>VLOOKUP(H264,'id (2019)'!H:I,2,0)</f>
        <v>#N/A</v>
      </c>
      <c r="N264" t="e">
        <f>VLOOKUP(H264,'id (2018)'!H:I,2,0)</f>
        <v>#N/A</v>
      </c>
    </row>
    <row r="265" spans="1:14">
      <c r="A265" t="str">
        <f t="shared" si="85"/>
        <v>BorsMichał1978</v>
      </c>
      <c r="C265">
        <f t="shared" si="88"/>
        <v>264</v>
      </c>
      <c r="D265" t="s">
        <v>5194</v>
      </c>
      <c r="E265" t="s">
        <v>55</v>
      </c>
      <c r="G265">
        <v>1978</v>
      </c>
      <c r="H265" t="str">
        <f t="shared" si="86"/>
        <v>Bors Michał</v>
      </c>
      <c r="I265">
        <f t="shared" si="87"/>
        <v>1978</v>
      </c>
      <c r="J265" t="s">
        <v>32</v>
      </c>
      <c r="K265" t="s">
        <v>5197</v>
      </c>
      <c r="L265" t="e">
        <f>VLOOKUP(H265,'id (2020)'!H:I,2,0)</f>
        <v>#N/A</v>
      </c>
      <c r="M265" t="e">
        <f>VLOOKUP(H265,'id (2019)'!H:I,2,0)</f>
        <v>#N/A</v>
      </c>
      <c r="N265" t="e">
        <f>VLOOKUP(H265,'id (2018)'!H:I,2,0)</f>
        <v>#N/A</v>
      </c>
    </row>
    <row r="266" spans="1:14">
      <c r="A266" t="str">
        <f t="shared" si="85"/>
        <v>CzarnowskiDominik1977</v>
      </c>
      <c r="C266">
        <f t="shared" si="88"/>
        <v>265</v>
      </c>
      <c r="D266" s="9" t="s">
        <v>4464</v>
      </c>
      <c r="E266" s="70" t="s">
        <v>368</v>
      </c>
      <c r="F266" s="9"/>
      <c r="G266" s="9">
        <v>1977</v>
      </c>
      <c r="H266" t="str">
        <f t="shared" si="86"/>
        <v>Czarnowski Dominik</v>
      </c>
      <c r="I266">
        <f t="shared" si="87"/>
        <v>1977</v>
      </c>
      <c r="J266" t="s">
        <v>32</v>
      </c>
      <c r="K266" t="s">
        <v>5197</v>
      </c>
      <c r="L266" t="e">
        <f>VLOOKUP(H266,'id (2020)'!H:I,2,0)</f>
        <v>#N/A</v>
      </c>
      <c r="M266" t="e">
        <f>VLOOKUP(H266,'id (2019)'!H:I,2,0)</f>
        <v>#N/A</v>
      </c>
      <c r="N266" t="e">
        <f>VLOOKUP(H266,'id (2018)'!H:I,2,0)</f>
        <v>#N/A</v>
      </c>
    </row>
    <row r="267" spans="1:14">
      <c r="A267" t="str">
        <f t="shared" si="85"/>
        <v>PawłowskiKacper1998</v>
      </c>
      <c r="C267">
        <f t="shared" si="88"/>
        <v>266</v>
      </c>
      <c r="D267" s="9" t="s">
        <v>4766</v>
      </c>
      <c r="E267" s="70" t="s">
        <v>534</v>
      </c>
      <c r="F267" s="9"/>
      <c r="G267" s="9">
        <v>1998</v>
      </c>
      <c r="H267" t="str">
        <f t="shared" si="86"/>
        <v>Pawłowski Kacper</v>
      </c>
      <c r="I267">
        <f t="shared" si="87"/>
        <v>1998</v>
      </c>
      <c r="J267" t="s">
        <v>32</v>
      </c>
      <c r="K267" t="s">
        <v>5197</v>
      </c>
      <c r="L267" t="e">
        <f>VLOOKUP(H267,'id (2020)'!H:I,2,0)</f>
        <v>#N/A</v>
      </c>
      <c r="M267" t="e">
        <f>VLOOKUP(H267,'id (2019)'!H:I,2,0)</f>
        <v>#N/A</v>
      </c>
      <c r="N267" t="e">
        <f>VLOOKUP(H267,'id (2018)'!H:I,2,0)</f>
        <v>#N/A</v>
      </c>
    </row>
    <row r="268" spans="1:14">
      <c r="A268" t="str">
        <f t="shared" si="85"/>
        <v>HarężlakKrzysztof1976</v>
      </c>
      <c r="C268">
        <f t="shared" si="88"/>
        <v>267</v>
      </c>
      <c r="D268" s="9" t="s">
        <v>5195</v>
      </c>
      <c r="E268" s="70" t="s">
        <v>22</v>
      </c>
      <c r="F268" s="9" t="s">
        <v>5097</v>
      </c>
      <c r="G268" s="9">
        <v>1976</v>
      </c>
      <c r="H268" t="str">
        <f t="shared" si="86"/>
        <v>Harężlak Krzysztof</v>
      </c>
      <c r="I268">
        <f t="shared" si="87"/>
        <v>1976</v>
      </c>
      <c r="J268" t="s">
        <v>32</v>
      </c>
      <c r="K268" t="s">
        <v>5197</v>
      </c>
      <c r="L268" t="e">
        <f>VLOOKUP(H268,'id (2020)'!H:I,2,0)</f>
        <v>#N/A</v>
      </c>
      <c r="M268" t="e">
        <f>VLOOKUP(H268,'id (2019)'!H:I,2,0)</f>
        <v>#N/A</v>
      </c>
      <c r="N268" t="e">
        <f>VLOOKUP(H268,'id (2018)'!H:I,2,0)</f>
        <v>#N/A</v>
      </c>
    </row>
    <row r="269" spans="1:14">
      <c r="A269" t="str">
        <f t="shared" ref="A269:A279" si="89">D269&amp;E269&amp;G269</f>
        <v>SosnaPaweł1985</v>
      </c>
      <c r="C269">
        <f t="shared" si="88"/>
        <v>268</v>
      </c>
      <c r="D269" s="9" t="s">
        <v>4011</v>
      </c>
      <c r="E269" s="70" t="s">
        <v>16</v>
      </c>
      <c r="F269" s="9"/>
      <c r="G269" s="9">
        <v>1985</v>
      </c>
      <c r="H269" t="str">
        <f t="shared" ref="H269:H279" si="90">D269&amp;" "&amp;E269</f>
        <v>Sosna Paweł</v>
      </c>
      <c r="I269">
        <f t="shared" ref="I269:I279" si="91">G269</f>
        <v>1985</v>
      </c>
      <c r="J269" t="s">
        <v>32</v>
      </c>
      <c r="K269" t="s">
        <v>5201</v>
      </c>
      <c r="L269">
        <f>VLOOKUP(H269,'id (2020)'!H:I,2,0)</f>
        <v>1985</v>
      </c>
      <c r="M269">
        <f>VLOOKUP(H269,'id (2019)'!H:I,2,0)</f>
        <v>1985</v>
      </c>
      <c r="N269">
        <f>VLOOKUP(H269,'id (2018)'!H:I,2,0)</f>
        <v>1985</v>
      </c>
    </row>
    <row r="270" spans="1:14">
      <c r="A270" t="str">
        <f t="shared" si="89"/>
        <v>MalinowskiMarek1974</v>
      </c>
      <c r="C270">
        <f t="shared" si="88"/>
        <v>269</v>
      </c>
      <c r="D270" t="s">
        <v>981</v>
      </c>
      <c r="E270" t="s">
        <v>33</v>
      </c>
      <c r="G270">
        <v>1974</v>
      </c>
      <c r="H270" t="str">
        <f t="shared" si="90"/>
        <v>Malinowski Marek</v>
      </c>
      <c r="I270">
        <f t="shared" si="91"/>
        <v>1974</v>
      </c>
      <c r="J270" t="s">
        <v>32</v>
      </c>
      <c r="K270" t="s">
        <v>5201</v>
      </c>
      <c r="L270" t="e">
        <f>VLOOKUP(H270,'id (2020)'!H:I,2,0)</f>
        <v>#N/A</v>
      </c>
      <c r="M270">
        <f>VLOOKUP(H270,'id (2019)'!H:I,2,0)</f>
        <v>1974</v>
      </c>
      <c r="N270" t="e">
        <f>VLOOKUP(H270,'id (2018)'!H:I,2,0)</f>
        <v>#N/A</v>
      </c>
    </row>
    <row r="271" spans="1:14">
      <c r="A271" t="str">
        <f t="shared" si="89"/>
        <v>Smejda Andrzej1965</v>
      </c>
      <c r="C271">
        <f t="shared" si="88"/>
        <v>270</v>
      </c>
      <c r="D271" t="s">
        <v>5199</v>
      </c>
      <c r="E271" t="s">
        <v>26</v>
      </c>
      <c r="G271">
        <v>1965</v>
      </c>
      <c r="H271" t="str">
        <f t="shared" si="90"/>
        <v>Smejda  Andrzej</v>
      </c>
      <c r="I271">
        <f t="shared" si="91"/>
        <v>1965</v>
      </c>
      <c r="J271" t="s">
        <v>32</v>
      </c>
      <c r="K271" t="s">
        <v>5201</v>
      </c>
      <c r="L271" t="e">
        <f>VLOOKUP(H271,'id (2020)'!H:I,2,0)</f>
        <v>#N/A</v>
      </c>
      <c r="M271" t="e">
        <f>VLOOKUP(H271,'id (2019)'!H:I,2,0)</f>
        <v>#N/A</v>
      </c>
      <c r="N271" t="e">
        <f>VLOOKUP(H271,'id (2018)'!H:I,2,0)</f>
        <v>#N/A</v>
      </c>
    </row>
    <row r="272" spans="1:14">
      <c r="A272" t="str">
        <f t="shared" si="89"/>
        <v>LaskowskiRadosław1974</v>
      </c>
      <c r="C272">
        <f t="shared" si="88"/>
        <v>271</v>
      </c>
      <c r="D272" t="s">
        <v>1450</v>
      </c>
      <c r="E272" t="s">
        <v>237</v>
      </c>
      <c r="G272">
        <v>1974</v>
      </c>
      <c r="H272" t="str">
        <f t="shared" si="90"/>
        <v>Laskowski Radosław</v>
      </c>
      <c r="I272">
        <f t="shared" si="91"/>
        <v>1974</v>
      </c>
      <c r="J272" t="s">
        <v>32</v>
      </c>
      <c r="K272" t="s">
        <v>5201</v>
      </c>
      <c r="L272">
        <f>VLOOKUP(H272,'id (2020)'!H:I,2,0)</f>
        <v>1974</v>
      </c>
      <c r="M272">
        <f>VLOOKUP(H272,'id (2019)'!H:I,2,0)</f>
        <v>1974</v>
      </c>
      <c r="N272">
        <f>VLOOKUP(H272,'id (2018)'!H:I,2,0)</f>
        <v>1974</v>
      </c>
    </row>
    <row r="273" spans="1:14">
      <c r="A273" t="str">
        <f t="shared" si="89"/>
        <v>BorkoRyszard1971</v>
      </c>
      <c r="C273">
        <f t="shared" si="88"/>
        <v>272</v>
      </c>
      <c r="D273" t="s">
        <v>550</v>
      </c>
      <c r="E273" t="s">
        <v>549</v>
      </c>
      <c r="G273">
        <v>1971</v>
      </c>
      <c r="H273" t="str">
        <f t="shared" si="90"/>
        <v>Borko Ryszard</v>
      </c>
      <c r="I273">
        <f t="shared" si="91"/>
        <v>1971</v>
      </c>
      <c r="J273" t="s">
        <v>32</v>
      </c>
      <c r="K273" t="s">
        <v>5201</v>
      </c>
      <c r="L273">
        <f>VLOOKUP(H273,'id (2020)'!H:I,2,0)</f>
        <v>1971</v>
      </c>
      <c r="M273">
        <f>VLOOKUP(H273,'id (2019)'!H:I,2,0)</f>
        <v>1971</v>
      </c>
      <c r="N273">
        <f>VLOOKUP(H273,'id (2018)'!H:I,2,0)</f>
        <v>1978</v>
      </c>
    </row>
    <row r="274" spans="1:14">
      <c r="A274" t="str">
        <f t="shared" si="89"/>
        <v>SzczepaniakAdam1988</v>
      </c>
      <c r="C274">
        <f t="shared" si="88"/>
        <v>273</v>
      </c>
      <c r="D274" t="s">
        <v>3798</v>
      </c>
      <c r="E274" t="s">
        <v>79</v>
      </c>
      <c r="G274">
        <v>1988</v>
      </c>
      <c r="H274" t="str">
        <f t="shared" si="90"/>
        <v>Szczepaniak Adam</v>
      </c>
      <c r="I274">
        <f t="shared" si="91"/>
        <v>1988</v>
      </c>
      <c r="J274" t="s">
        <v>32</v>
      </c>
      <c r="K274" t="s">
        <v>5201</v>
      </c>
      <c r="L274" t="e">
        <f>VLOOKUP(H274,'id (2020)'!H:I,2,0)</f>
        <v>#N/A</v>
      </c>
      <c r="M274" t="e">
        <f>VLOOKUP(H274,'id (2019)'!H:I,2,0)</f>
        <v>#N/A</v>
      </c>
      <c r="N274">
        <f>VLOOKUP(H274,'id (2018)'!H:I,2,0)</f>
        <v>1988</v>
      </c>
    </row>
    <row r="275" spans="1:14">
      <c r="A275" t="str">
        <f t="shared" si="89"/>
        <v>GostkiewiczMaciej1974</v>
      </c>
      <c r="C275">
        <f t="shared" si="88"/>
        <v>274</v>
      </c>
      <c r="D275" t="s">
        <v>5198</v>
      </c>
      <c r="E275" t="s">
        <v>66</v>
      </c>
      <c r="G275">
        <v>1974</v>
      </c>
      <c r="H275" t="str">
        <f t="shared" si="90"/>
        <v>Gostkiewicz Maciej</v>
      </c>
      <c r="I275">
        <f t="shared" si="91"/>
        <v>1974</v>
      </c>
      <c r="J275" t="s">
        <v>32</v>
      </c>
      <c r="K275" t="s">
        <v>5201</v>
      </c>
      <c r="L275" t="e">
        <f>VLOOKUP(H275,'id (2020)'!H:I,2,0)</f>
        <v>#N/A</v>
      </c>
      <c r="M275" t="e">
        <f>VLOOKUP(H275,'id (2019)'!H:I,2,0)</f>
        <v>#N/A</v>
      </c>
      <c r="N275" t="e">
        <f>VLOOKUP(H275,'id (2018)'!H:I,2,0)</f>
        <v>#N/A</v>
      </c>
    </row>
    <row r="276" spans="1:14">
      <c r="A276" t="str">
        <f t="shared" si="89"/>
        <v>PiwakowskiBogdan1950</v>
      </c>
      <c r="C276">
        <f t="shared" si="88"/>
        <v>275</v>
      </c>
      <c r="D276" t="s">
        <v>134</v>
      </c>
      <c r="E276" t="s">
        <v>210</v>
      </c>
      <c r="G276">
        <v>1950</v>
      </c>
      <c r="H276" t="str">
        <f t="shared" si="90"/>
        <v>Piwakowski Bogdan</v>
      </c>
      <c r="I276">
        <f t="shared" si="91"/>
        <v>1950</v>
      </c>
      <c r="J276" t="s">
        <v>32</v>
      </c>
      <c r="K276" t="s">
        <v>5201</v>
      </c>
      <c r="L276" t="e">
        <f>VLOOKUP(H276,'id (2020)'!H:I,2,0)</f>
        <v>#N/A</v>
      </c>
      <c r="M276" t="e">
        <f>VLOOKUP(H276,'id (2019)'!H:I,2,0)</f>
        <v>#N/A</v>
      </c>
      <c r="N276" t="e">
        <f>VLOOKUP(H276,'id (2018)'!H:I,2,0)</f>
        <v>#N/A</v>
      </c>
    </row>
    <row r="277" spans="1:14">
      <c r="A277" t="str">
        <f t="shared" si="89"/>
        <v>GałązkaGrzegorz1979</v>
      </c>
      <c r="C277">
        <f t="shared" si="88"/>
        <v>276</v>
      </c>
      <c r="D277" t="s">
        <v>1663</v>
      </c>
      <c r="E277" t="s">
        <v>19</v>
      </c>
      <c r="G277">
        <v>1979</v>
      </c>
      <c r="H277" t="str">
        <f t="shared" si="90"/>
        <v>Gałązka Grzegorz</v>
      </c>
      <c r="I277">
        <f t="shared" si="91"/>
        <v>1979</v>
      </c>
      <c r="J277" t="s">
        <v>32</v>
      </c>
      <c r="K277" t="s">
        <v>5201</v>
      </c>
      <c r="L277">
        <f>VLOOKUP(H277,'id (2020)'!H:I,2,0)</f>
        <v>1979</v>
      </c>
      <c r="M277" t="e">
        <f>VLOOKUP(H277,'id (2019)'!H:I,2,0)</f>
        <v>#N/A</v>
      </c>
      <c r="N277">
        <f>VLOOKUP(H277,'id (2018)'!H:I,2,0)</f>
        <v>1979</v>
      </c>
    </row>
    <row r="278" spans="1:14">
      <c r="A278" t="str">
        <f t="shared" si="89"/>
        <v>HuziorJakub1997</v>
      </c>
      <c r="C278">
        <f t="shared" si="88"/>
        <v>277</v>
      </c>
      <c r="D278" t="s">
        <v>5200</v>
      </c>
      <c r="E278" t="s">
        <v>137</v>
      </c>
      <c r="G278">
        <v>1997</v>
      </c>
      <c r="H278" t="str">
        <f t="shared" si="90"/>
        <v>Huzior Jakub</v>
      </c>
      <c r="I278">
        <f t="shared" si="91"/>
        <v>1997</v>
      </c>
      <c r="J278" t="s">
        <v>32</v>
      </c>
      <c r="K278" t="s">
        <v>5201</v>
      </c>
      <c r="L278" t="e">
        <f>VLOOKUP(H278,'id (2020)'!H:I,2,0)</f>
        <v>#N/A</v>
      </c>
      <c r="M278" t="e">
        <f>VLOOKUP(H278,'id (2019)'!H:I,2,0)</f>
        <v>#N/A</v>
      </c>
      <c r="N278" t="e">
        <f>VLOOKUP(H278,'id (2018)'!H:I,2,0)</f>
        <v>#N/A</v>
      </c>
    </row>
    <row r="279" spans="1:14">
      <c r="A279" t="str">
        <f t="shared" si="89"/>
        <v>IlekSławomir1970</v>
      </c>
      <c r="C279">
        <f t="shared" si="88"/>
        <v>278</v>
      </c>
      <c r="D279" t="s">
        <v>4767</v>
      </c>
      <c r="E279" t="s">
        <v>88</v>
      </c>
      <c r="G279">
        <v>1970</v>
      </c>
      <c r="H279" t="str">
        <f t="shared" si="90"/>
        <v>Ilek Sławomir</v>
      </c>
      <c r="I279">
        <f t="shared" si="91"/>
        <v>1970</v>
      </c>
      <c r="J279" t="s">
        <v>32</v>
      </c>
      <c r="K279" t="s">
        <v>5201</v>
      </c>
      <c r="L279">
        <f>VLOOKUP(H279,'id (2020)'!H:I,2,0)</f>
        <v>1970</v>
      </c>
      <c r="M279" t="e">
        <f>VLOOKUP(H279,'id (2019)'!H:I,2,0)</f>
        <v>#N/A</v>
      </c>
      <c r="N279" t="e">
        <f>VLOOKUP(H279,'id (2018)'!H:I,2,0)</f>
        <v>#N/A</v>
      </c>
    </row>
    <row r="280" spans="1:14">
      <c r="A280" t="str">
        <f t="shared" ref="A280" si="92">D280&amp;E280&amp;G280</f>
        <v>GostkiewiczMarzena1976</v>
      </c>
      <c r="C280">
        <f t="shared" si="88"/>
        <v>279</v>
      </c>
      <c r="D280" t="s">
        <v>5198</v>
      </c>
      <c r="E280" t="s">
        <v>1325</v>
      </c>
      <c r="G280">
        <v>1976</v>
      </c>
      <c r="H280" t="str">
        <f t="shared" ref="H280" si="93">D280&amp;" "&amp;E280</f>
        <v>Gostkiewicz Marzena</v>
      </c>
      <c r="I280">
        <f t="shared" ref="I280" si="94">G280</f>
        <v>1976</v>
      </c>
      <c r="J280" t="s">
        <v>0</v>
      </c>
      <c r="K280" t="s">
        <v>5201</v>
      </c>
      <c r="L280" t="e">
        <f>VLOOKUP(H280,'id (2020)'!H:I,2,0)</f>
        <v>#N/A</v>
      </c>
      <c r="M280" t="e">
        <f>VLOOKUP(H280,'id (2019)'!H:I,2,0)</f>
        <v>#N/A</v>
      </c>
      <c r="N280" t="e">
        <f>VLOOKUP(H280,'id (2018)'!H:I,2,0)</f>
        <v>#N/A</v>
      </c>
    </row>
    <row r="281" spans="1:14">
      <c r="A281" t="str">
        <f t="shared" ref="A281" si="95">D281&amp;E281&amp;G281</f>
        <v>DołasińskaDagmara1983</v>
      </c>
      <c r="C281">
        <f t="shared" si="88"/>
        <v>280</v>
      </c>
      <c r="D281" t="s">
        <v>5211</v>
      </c>
      <c r="E281" t="s">
        <v>4683</v>
      </c>
      <c r="F281" t="s">
        <v>5210</v>
      </c>
      <c r="G281">
        <v>1983</v>
      </c>
      <c r="H281" t="str">
        <f t="shared" ref="H281" si="96">D281&amp;" "&amp;E281</f>
        <v>Dołasińska Dagmara</v>
      </c>
      <c r="I281">
        <f t="shared" ref="I281" si="97">G281</f>
        <v>1983</v>
      </c>
      <c r="J281" t="s">
        <v>0</v>
      </c>
      <c r="K281" t="s">
        <v>5212</v>
      </c>
      <c r="L281" t="e">
        <f>VLOOKUP(H281,'id (2020)'!H:I,2,0)</f>
        <v>#N/A</v>
      </c>
      <c r="M281" t="e">
        <f>VLOOKUP(H281,'id (2019)'!H:I,2,0)</f>
        <v>#N/A</v>
      </c>
      <c r="N281" t="e">
        <f>VLOOKUP(H281,'id (2018)'!H:I,2,0)</f>
        <v>#N/A</v>
      </c>
    </row>
    <row r="282" spans="1:14">
      <c r="A282" t="str">
        <f t="shared" ref="A282:A290" si="98">D282&amp;E282&amp;G282</f>
        <v>LarczyńskiTomasz1983</v>
      </c>
      <c r="C282">
        <f t="shared" si="88"/>
        <v>281</v>
      </c>
      <c r="D282" s="9" t="s">
        <v>354</v>
      </c>
      <c r="E282" s="9" t="s">
        <v>44</v>
      </c>
      <c r="F282" s="9" t="s">
        <v>5206</v>
      </c>
      <c r="G282" s="9">
        <v>1983</v>
      </c>
      <c r="H282" t="str">
        <f t="shared" ref="H282:H290" si="99">D282&amp;" "&amp;E282</f>
        <v>Larczyński Tomasz</v>
      </c>
      <c r="I282">
        <f t="shared" ref="I282:I290" si="100">G282</f>
        <v>1983</v>
      </c>
      <c r="J282" t="s">
        <v>32</v>
      </c>
      <c r="K282" t="s">
        <v>5213</v>
      </c>
      <c r="L282" t="e">
        <f>VLOOKUP(H282,'id (2020)'!H:I,2,0)</f>
        <v>#N/A</v>
      </c>
      <c r="M282">
        <f>VLOOKUP(H282,'id (2019)'!H:I,2,0)</f>
        <v>2019</v>
      </c>
      <c r="N282">
        <f>VLOOKUP(H282,'id (2018)'!H:I,2,0)</f>
        <v>2018</v>
      </c>
    </row>
    <row r="283" spans="1:14">
      <c r="A283" t="str">
        <f t="shared" si="98"/>
        <v>ChudzikEmil1984</v>
      </c>
      <c r="C283">
        <f t="shared" si="88"/>
        <v>282</v>
      </c>
      <c r="D283" s="9" t="s">
        <v>4504</v>
      </c>
      <c r="E283" s="9" t="s">
        <v>4505</v>
      </c>
      <c r="F283" s="9">
        <v>0</v>
      </c>
      <c r="G283" s="9">
        <v>1984</v>
      </c>
      <c r="H283" t="str">
        <f t="shared" si="99"/>
        <v>Chudzik Emil</v>
      </c>
      <c r="I283">
        <f t="shared" si="100"/>
        <v>1984</v>
      </c>
      <c r="J283" t="s">
        <v>32</v>
      </c>
      <c r="K283" t="s">
        <v>5214</v>
      </c>
      <c r="L283">
        <f>VLOOKUP(H283,'id (2020)'!H:I,2,0)</f>
        <v>1984</v>
      </c>
      <c r="M283">
        <f>VLOOKUP(H283,'id (2019)'!H:I,2,0)</f>
        <v>1984</v>
      </c>
      <c r="N283" t="e">
        <f>VLOOKUP(H283,'id (2018)'!H:I,2,0)</f>
        <v>#N/A</v>
      </c>
    </row>
    <row r="284" spans="1:14">
      <c r="A284" t="str">
        <f t="shared" si="98"/>
        <v>MaliszewskiMarek1982</v>
      </c>
      <c r="C284">
        <f t="shared" si="88"/>
        <v>283</v>
      </c>
      <c r="D284" s="9" t="s">
        <v>532</v>
      </c>
      <c r="E284" s="9" t="s">
        <v>33</v>
      </c>
      <c r="F284" s="9" t="s">
        <v>5208</v>
      </c>
      <c r="G284" s="9">
        <v>1982</v>
      </c>
      <c r="H284" t="str">
        <f t="shared" si="99"/>
        <v>Maliszewski Marek</v>
      </c>
      <c r="I284">
        <f t="shared" si="100"/>
        <v>1982</v>
      </c>
      <c r="J284" t="s">
        <v>32</v>
      </c>
      <c r="K284" t="s">
        <v>5215</v>
      </c>
      <c r="L284">
        <f>VLOOKUP(H284,'id (2020)'!H:I,2,0)</f>
        <v>1982</v>
      </c>
      <c r="M284">
        <f>VLOOKUP(H284,'id (2019)'!H:I,2,0)</f>
        <v>1982</v>
      </c>
      <c r="N284" t="e">
        <f>VLOOKUP(H284,'id (2018)'!H:I,2,0)</f>
        <v>#N/A</v>
      </c>
    </row>
    <row r="285" spans="1:14">
      <c r="A285" t="str">
        <f t="shared" si="98"/>
        <v>BenasiewiczMarek1955</v>
      </c>
      <c r="C285">
        <f t="shared" si="88"/>
        <v>284</v>
      </c>
      <c r="D285" s="9" t="s">
        <v>555</v>
      </c>
      <c r="E285" s="9" t="s">
        <v>33</v>
      </c>
      <c r="F285" s="9">
        <v>0</v>
      </c>
      <c r="G285" s="9">
        <v>1955</v>
      </c>
      <c r="H285" t="str">
        <f t="shared" si="99"/>
        <v>Benasiewicz Marek</v>
      </c>
      <c r="I285">
        <f t="shared" si="100"/>
        <v>1955</v>
      </c>
      <c r="J285" t="s">
        <v>32</v>
      </c>
      <c r="K285" t="s">
        <v>5216</v>
      </c>
      <c r="L285">
        <f>VLOOKUP(H285,'id (2020)'!H:I,2,0)</f>
        <v>1955</v>
      </c>
      <c r="M285">
        <f>VLOOKUP(H285,'id (2019)'!H:I,2,0)</f>
        <v>1955</v>
      </c>
      <c r="N285">
        <f>VLOOKUP(H285,'id (2018)'!H:I,2,0)</f>
        <v>1955</v>
      </c>
    </row>
    <row r="286" spans="1:14">
      <c r="A286" t="str">
        <f t="shared" si="98"/>
        <v>DąbrowskiJacek1980</v>
      </c>
      <c r="C286">
        <f t="shared" si="88"/>
        <v>285</v>
      </c>
      <c r="D286" s="9" t="s">
        <v>315</v>
      </c>
      <c r="E286" s="9" t="s">
        <v>21</v>
      </c>
      <c r="F286" s="9">
        <v>0</v>
      </c>
      <c r="G286" s="9">
        <v>1980</v>
      </c>
      <c r="H286" t="str">
        <f t="shared" si="99"/>
        <v>Dąbrowski Jacek</v>
      </c>
      <c r="I286">
        <f t="shared" si="100"/>
        <v>1980</v>
      </c>
      <c r="J286" t="s">
        <v>32</v>
      </c>
      <c r="K286" t="s">
        <v>5217</v>
      </c>
      <c r="L286" t="e">
        <f>VLOOKUP(H286,'id (2020)'!H:I,2,0)</f>
        <v>#N/A</v>
      </c>
      <c r="M286" t="e">
        <f>VLOOKUP(H286,'id (2019)'!H:I,2,0)</f>
        <v>#N/A</v>
      </c>
      <c r="N286">
        <f>VLOOKUP(H286,'id (2018)'!H:I,2,0)</f>
        <v>1980</v>
      </c>
    </row>
    <row r="287" spans="1:14">
      <c r="A287" t="str">
        <f t="shared" si="98"/>
        <v>DeptułaKrzysztof1977</v>
      </c>
      <c r="C287">
        <f t="shared" si="88"/>
        <v>286</v>
      </c>
      <c r="D287" s="9" t="s">
        <v>648</v>
      </c>
      <c r="E287" s="9" t="s">
        <v>22</v>
      </c>
      <c r="F287" s="9" t="s">
        <v>1710</v>
      </c>
      <c r="G287" s="9">
        <v>1977</v>
      </c>
      <c r="H287" t="str">
        <f t="shared" si="99"/>
        <v>Deptuła Krzysztof</v>
      </c>
      <c r="I287">
        <f t="shared" si="100"/>
        <v>1977</v>
      </c>
      <c r="J287" t="s">
        <v>32</v>
      </c>
      <c r="K287" t="s">
        <v>5218</v>
      </c>
      <c r="L287">
        <f>VLOOKUP(H287,'id (2020)'!H:I,2,0)</f>
        <v>1977</v>
      </c>
      <c r="M287">
        <f>VLOOKUP(H287,'id (2019)'!H:I,2,0)</f>
        <v>1977</v>
      </c>
      <c r="N287">
        <f>VLOOKUP(H287,'id (2018)'!H:I,2,0)</f>
        <v>1977</v>
      </c>
    </row>
    <row r="288" spans="1:14">
      <c r="A288" t="str">
        <f t="shared" si="98"/>
        <v>KromerMarcin1987</v>
      </c>
      <c r="C288">
        <f t="shared" si="88"/>
        <v>287</v>
      </c>
      <c r="D288" s="9" t="s">
        <v>4575</v>
      </c>
      <c r="E288" s="9" t="s">
        <v>17</v>
      </c>
      <c r="F288" s="9">
        <v>0</v>
      </c>
      <c r="G288" s="9">
        <v>1987</v>
      </c>
      <c r="H288" t="str">
        <f t="shared" si="99"/>
        <v>Kromer Marcin</v>
      </c>
      <c r="I288">
        <f t="shared" si="100"/>
        <v>1987</v>
      </c>
      <c r="J288" t="s">
        <v>32</v>
      </c>
      <c r="K288" t="s">
        <v>5219</v>
      </c>
      <c r="L288">
        <f>VLOOKUP(H288,'id (2020)'!H:I,2,0)</f>
        <v>1987</v>
      </c>
      <c r="M288" t="e">
        <f>VLOOKUP(H288,'id (2019)'!H:I,2,0)</f>
        <v>#N/A</v>
      </c>
      <c r="N288" t="e">
        <f>VLOOKUP(H288,'id (2018)'!H:I,2,0)</f>
        <v>#N/A</v>
      </c>
    </row>
    <row r="289" spans="1:14">
      <c r="A289" t="str">
        <f t="shared" si="98"/>
        <v>ZaremskiJan1990</v>
      </c>
      <c r="C289">
        <f t="shared" si="88"/>
        <v>288</v>
      </c>
      <c r="D289" s="9" t="s">
        <v>5203</v>
      </c>
      <c r="E289" s="9" t="s">
        <v>92</v>
      </c>
      <c r="F289" s="9" t="s">
        <v>5210</v>
      </c>
      <c r="G289" s="9">
        <v>1990</v>
      </c>
      <c r="H289" t="str">
        <f t="shared" si="99"/>
        <v>Zaremski Jan</v>
      </c>
      <c r="I289">
        <f t="shared" si="100"/>
        <v>1990</v>
      </c>
      <c r="J289" t="s">
        <v>32</v>
      </c>
      <c r="K289" t="s">
        <v>5220</v>
      </c>
      <c r="L289" t="e">
        <f>VLOOKUP(H289,'id (2020)'!H:I,2,0)</f>
        <v>#N/A</v>
      </c>
      <c r="M289" t="e">
        <f>VLOOKUP(H289,'id (2019)'!H:I,2,0)</f>
        <v>#N/A</v>
      </c>
      <c r="N289" t="e">
        <f>VLOOKUP(H289,'id (2018)'!H:I,2,0)</f>
        <v>#N/A</v>
      </c>
    </row>
    <row r="290" spans="1:14">
      <c r="A290" t="str">
        <f t="shared" si="98"/>
        <v>DołasińskiAdam1980</v>
      </c>
      <c r="C290">
        <f t="shared" si="88"/>
        <v>289</v>
      </c>
      <c r="D290" s="9" t="s">
        <v>5204</v>
      </c>
      <c r="E290" s="9" t="s">
        <v>79</v>
      </c>
      <c r="F290" s="9" t="s">
        <v>5210</v>
      </c>
      <c r="G290" s="9">
        <v>1980</v>
      </c>
      <c r="H290" t="str">
        <f t="shared" si="99"/>
        <v>Dołasiński Adam</v>
      </c>
      <c r="I290">
        <f t="shared" si="100"/>
        <v>1980</v>
      </c>
      <c r="J290" t="s">
        <v>32</v>
      </c>
      <c r="K290" t="s">
        <v>5221</v>
      </c>
      <c r="L290" t="e">
        <f>VLOOKUP(H290,'id (2020)'!H:I,2,0)</f>
        <v>#N/A</v>
      </c>
      <c r="M290" t="e">
        <f>VLOOKUP(H290,'id (2019)'!H:I,2,0)</f>
        <v>#N/A</v>
      </c>
      <c r="N290" t="e">
        <f>VLOOKUP(H290,'id (2018)'!H:I,2,0)</f>
        <v>#N/A</v>
      </c>
    </row>
    <row r="291" spans="1:14">
      <c r="A291" t="str">
        <f t="shared" ref="A291:A293" si="101">D291&amp;E291&amp;G291</f>
        <v>ŻygiewiczMałgorzata1986</v>
      </c>
      <c r="C291">
        <f t="shared" si="88"/>
        <v>290</v>
      </c>
      <c r="D291" t="s">
        <v>5227</v>
      </c>
      <c r="E291" t="s">
        <v>495</v>
      </c>
      <c r="F291">
        <v>0</v>
      </c>
      <c r="G291">
        <v>1986</v>
      </c>
      <c r="H291" t="str">
        <f t="shared" ref="H291:H293" si="102">D291&amp;" "&amp;E291</f>
        <v>Żygiewicz Małgorzata</v>
      </c>
      <c r="I291">
        <f t="shared" ref="I291:I293" si="103">G291</f>
        <v>1986</v>
      </c>
      <c r="J291" t="s">
        <v>0</v>
      </c>
      <c r="K291" t="s">
        <v>5385</v>
      </c>
      <c r="L291" t="e">
        <f>VLOOKUP(H291,'id (2020)'!H:I,2,0)</f>
        <v>#N/A</v>
      </c>
      <c r="M291" t="e">
        <f>VLOOKUP(H291,'id (2019)'!H:I,2,0)</f>
        <v>#N/A</v>
      </c>
      <c r="N291" t="e">
        <f>VLOOKUP(H291,'id (2018)'!H:I,2,0)</f>
        <v>#N/A</v>
      </c>
    </row>
    <row r="292" spans="1:14">
      <c r="A292" t="str">
        <f t="shared" si="101"/>
        <v>RomanikAneta1992</v>
      </c>
      <c r="C292">
        <f t="shared" si="88"/>
        <v>291</v>
      </c>
      <c r="D292" t="s">
        <v>4495</v>
      </c>
      <c r="E292" t="s">
        <v>844</v>
      </c>
      <c r="F292">
        <v>0</v>
      </c>
      <c r="G292">
        <v>1992</v>
      </c>
      <c r="H292" t="str">
        <f t="shared" si="102"/>
        <v>Romanik Aneta</v>
      </c>
      <c r="I292">
        <f t="shared" si="103"/>
        <v>1992</v>
      </c>
      <c r="J292" t="s">
        <v>0</v>
      </c>
      <c r="K292" t="s">
        <v>5385</v>
      </c>
      <c r="L292">
        <f>VLOOKUP(H292,'id (2020)'!H:I,2,0)</f>
        <v>1992</v>
      </c>
      <c r="M292" t="e">
        <f>VLOOKUP(H292,'id (2019)'!H:I,2,0)</f>
        <v>#N/A</v>
      </c>
      <c r="N292" t="e">
        <f>VLOOKUP(H292,'id (2018)'!H:I,2,0)</f>
        <v>#N/A</v>
      </c>
    </row>
    <row r="293" spans="1:14">
      <c r="A293" t="str">
        <f t="shared" si="101"/>
        <v>DunowskaIlona1973</v>
      </c>
      <c r="C293">
        <f t="shared" si="88"/>
        <v>292</v>
      </c>
      <c r="D293" t="s">
        <v>366</v>
      </c>
      <c r="E293" t="s">
        <v>365</v>
      </c>
      <c r="F293" t="s">
        <v>364</v>
      </c>
      <c r="G293">
        <v>1973</v>
      </c>
      <c r="H293" t="str">
        <f t="shared" si="102"/>
        <v>Dunowska Ilona</v>
      </c>
      <c r="I293">
        <f t="shared" si="103"/>
        <v>1973</v>
      </c>
      <c r="J293" t="s">
        <v>0</v>
      </c>
      <c r="K293" t="s">
        <v>5385</v>
      </c>
      <c r="L293">
        <f>VLOOKUP(H293,'id (2020)'!H:I,2,0)</f>
        <v>1973</v>
      </c>
      <c r="M293">
        <f>VLOOKUP(H293,'id (2019)'!H:I,2,0)</f>
        <v>1973</v>
      </c>
      <c r="N293">
        <f>VLOOKUP(H293,'id (2018)'!H:I,2,0)</f>
        <v>1973</v>
      </c>
    </row>
    <row r="294" spans="1:14">
      <c r="A294" t="str">
        <f t="shared" ref="A294:A353" si="104">D294&amp;E294&amp;G294</f>
        <v>RóżakMarcin1980</v>
      </c>
      <c r="C294">
        <f t="shared" si="88"/>
        <v>293</v>
      </c>
      <c r="D294" t="s">
        <v>312</v>
      </c>
      <c r="E294" t="s">
        <v>17</v>
      </c>
      <c r="F294" t="s">
        <v>5230</v>
      </c>
      <c r="G294">
        <v>1980</v>
      </c>
      <c r="H294" t="str">
        <f t="shared" ref="H294:H353" si="105">D294&amp;" "&amp;E294</f>
        <v>Różak Marcin</v>
      </c>
      <c r="I294">
        <f t="shared" ref="I294:I353" si="106">G294</f>
        <v>1980</v>
      </c>
      <c r="J294" t="s">
        <v>32</v>
      </c>
      <c r="K294" t="s">
        <v>5385</v>
      </c>
      <c r="L294">
        <f>VLOOKUP(H294,'id (2020)'!H:I,2,0)</f>
        <v>1980</v>
      </c>
      <c r="M294">
        <f>VLOOKUP(H294,'id (2019)'!H:I,2,0)</f>
        <v>1980</v>
      </c>
      <c r="N294">
        <f>VLOOKUP(H294,'id (2018)'!H:I,2,0)</f>
        <v>1980</v>
      </c>
    </row>
    <row r="295" spans="1:14">
      <c r="A295" t="str">
        <f t="shared" si="104"/>
        <v>WalińskiMikołaj1978</v>
      </c>
      <c r="C295">
        <f t="shared" si="88"/>
        <v>294</v>
      </c>
      <c r="D295" t="s">
        <v>427</v>
      </c>
      <c r="E295" t="s">
        <v>426</v>
      </c>
      <c r="F295">
        <v>0</v>
      </c>
      <c r="G295">
        <v>1978</v>
      </c>
      <c r="H295" t="str">
        <f t="shared" si="105"/>
        <v>Waliński Mikołaj</v>
      </c>
      <c r="I295">
        <f t="shared" si="106"/>
        <v>1978</v>
      </c>
      <c r="J295" t="s">
        <v>32</v>
      </c>
      <c r="K295" t="s">
        <v>5385</v>
      </c>
      <c r="L295">
        <f>VLOOKUP(H295,'id (2020)'!H:I,2,0)</f>
        <v>1978</v>
      </c>
      <c r="M295">
        <f>VLOOKUP(H295,'id (2019)'!H:I,2,0)</f>
        <v>1978</v>
      </c>
      <c r="N295">
        <f>VLOOKUP(H295,'id (2018)'!H:I,2,0)</f>
        <v>1978</v>
      </c>
    </row>
    <row r="296" spans="1:14">
      <c r="A296" t="str">
        <f t="shared" si="104"/>
        <v>StolcDawid1984</v>
      </c>
      <c r="C296">
        <f t="shared" si="88"/>
        <v>295</v>
      </c>
      <c r="D296" t="s">
        <v>4476</v>
      </c>
      <c r="E296" t="s">
        <v>462</v>
      </c>
      <c r="F296" t="s">
        <v>5233</v>
      </c>
      <c r="G296">
        <v>1984</v>
      </c>
      <c r="H296" t="str">
        <f t="shared" si="105"/>
        <v>Stolc Dawid</v>
      </c>
      <c r="I296">
        <f t="shared" si="106"/>
        <v>1984</v>
      </c>
      <c r="J296" t="s">
        <v>32</v>
      </c>
      <c r="K296" t="s">
        <v>5385</v>
      </c>
      <c r="L296">
        <f>VLOOKUP(H296,'id (2020)'!H:I,2,0)</f>
        <v>1984</v>
      </c>
      <c r="M296" t="e">
        <f>VLOOKUP(H296,'id (2019)'!H:I,2,0)</f>
        <v>#N/A</v>
      </c>
      <c r="N296" t="e">
        <f>VLOOKUP(H296,'id (2018)'!H:I,2,0)</f>
        <v>#N/A</v>
      </c>
    </row>
    <row r="297" spans="1:14">
      <c r="A297" t="str">
        <f t="shared" si="104"/>
        <v>GoździewiczPaweł1977</v>
      </c>
      <c r="C297">
        <f t="shared" si="88"/>
        <v>296</v>
      </c>
      <c r="D297" t="s">
        <v>4724</v>
      </c>
      <c r="E297" t="s">
        <v>16</v>
      </c>
      <c r="F297" t="s">
        <v>5235</v>
      </c>
      <c r="G297">
        <v>1977</v>
      </c>
      <c r="H297" t="str">
        <f t="shared" si="105"/>
        <v>Goździewicz Paweł</v>
      </c>
      <c r="I297">
        <f t="shared" si="106"/>
        <v>1977</v>
      </c>
      <c r="J297" t="s">
        <v>32</v>
      </c>
      <c r="K297" t="s">
        <v>5385</v>
      </c>
      <c r="L297">
        <f>VLOOKUP(H297,'id (2020)'!H:I,2,0)</f>
        <v>1977</v>
      </c>
      <c r="M297" t="e">
        <f>VLOOKUP(H297,'id (2019)'!H:I,2,0)</f>
        <v>#N/A</v>
      </c>
      <c r="N297" t="e">
        <f>VLOOKUP(H297,'id (2018)'!H:I,2,0)</f>
        <v>#N/A</v>
      </c>
    </row>
    <row r="298" spans="1:14">
      <c r="A298" t="str">
        <f t="shared" si="104"/>
        <v>CiesielskiWitold1973</v>
      </c>
      <c r="C298">
        <f t="shared" si="88"/>
        <v>297</v>
      </c>
      <c r="D298" t="s">
        <v>309</v>
      </c>
      <c r="E298" t="s">
        <v>310</v>
      </c>
      <c r="F298">
        <v>0</v>
      </c>
      <c r="G298">
        <v>1973</v>
      </c>
      <c r="H298" t="str">
        <f t="shared" si="105"/>
        <v>Ciesielski Witold</v>
      </c>
      <c r="I298">
        <f t="shared" si="106"/>
        <v>1973</v>
      </c>
      <c r="J298" t="s">
        <v>32</v>
      </c>
      <c r="K298" t="s">
        <v>5385</v>
      </c>
      <c r="L298">
        <f>VLOOKUP(H298,'id (2020)'!H:I,2,0)</f>
        <v>1973</v>
      </c>
      <c r="M298">
        <f>VLOOKUP(H298,'id (2019)'!H:I,2,0)</f>
        <v>1973</v>
      </c>
      <c r="N298">
        <f>VLOOKUP(H298,'id (2018)'!H:I,2,0)</f>
        <v>1973</v>
      </c>
    </row>
    <row r="299" spans="1:14">
      <c r="A299" t="str">
        <f t="shared" si="104"/>
        <v>FormelaKrzysztof1979</v>
      </c>
      <c r="C299">
        <f t="shared" si="88"/>
        <v>298</v>
      </c>
      <c r="D299" t="s">
        <v>1741</v>
      </c>
      <c r="E299" t="s">
        <v>22</v>
      </c>
      <c r="F299" t="s">
        <v>5237</v>
      </c>
      <c r="G299">
        <v>1979</v>
      </c>
      <c r="H299" t="str">
        <f t="shared" si="105"/>
        <v>Formela Krzysztof</v>
      </c>
      <c r="I299">
        <f t="shared" si="106"/>
        <v>1979</v>
      </c>
      <c r="J299" t="s">
        <v>32</v>
      </c>
      <c r="K299" t="s">
        <v>5385</v>
      </c>
      <c r="L299">
        <f>VLOOKUP(H299,'id (2020)'!H:I,2,0)</f>
        <v>1979</v>
      </c>
      <c r="M299">
        <f>VLOOKUP(H299,'id (2019)'!H:I,2,0)</f>
        <v>1979</v>
      </c>
      <c r="N299">
        <f>VLOOKUP(H299,'id (2018)'!H:I,2,0)</f>
        <v>1979</v>
      </c>
    </row>
    <row r="300" spans="1:14">
      <c r="A300" t="str">
        <f t="shared" si="104"/>
        <v>ŻaneckiTadeusz1980</v>
      </c>
      <c r="C300">
        <f t="shared" si="88"/>
        <v>299</v>
      </c>
      <c r="D300" t="s">
        <v>4493</v>
      </c>
      <c r="E300" t="s">
        <v>85</v>
      </c>
      <c r="F300" t="s">
        <v>5238</v>
      </c>
      <c r="G300">
        <v>1980</v>
      </c>
      <c r="H300" t="str">
        <f t="shared" si="105"/>
        <v>Żanecki Tadeusz</v>
      </c>
      <c r="I300">
        <f t="shared" si="106"/>
        <v>1980</v>
      </c>
      <c r="J300" t="s">
        <v>32</v>
      </c>
      <c r="K300" t="s">
        <v>5385</v>
      </c>
      <c r="L300">
        <f>VLOOKUP(H300,'id (2020)'!H:I,2,0)</f>
        <v>1980</v>
      </c>
      <c r="M300">
        <f>VLOOKUP(H300,'id (2019)'!H:I,2,0)</f>
        <v>1980</v>
      </c>
      <c r="N300" t="e">
        <f>VLOOKUP(H300,'id (2018)'!H:I,2,0)</f>
        <v>#N/A</v>
      </c>
    </row>
    <row r="301" spans="1:14">
      <c r="A301" t="str">
        <f t="shared" si="104"/>
        <v>BuczkoDariusz1990</v>
      </c>
      <c r="C301">
        <f t="shared" si="88"/>
        <v>300</v>
      </c>
      <c r="D301" t="s">
        <v>4461</v>
      </c>
      <c r="E301" t="s">
        <v>140</v>
      </c>
      <c r="F301" t="s">
        <v>4111</v>
      </c>
      <c r="G301">
        <v>1990</v>
      </c>
      <c r="H301" t="str">
        <f t="shared" si="105"/>
        <v>Buczko Dariusz</v>
      </c>
      <c r="I301">
        <f t="shared" si="106"/>
        <v>1990</v>
      </c>
      <c r="J301" t="s">
        <v>32</v>
      </c>
      <c r="K301" t="s">
        <v>5385</v>
      </c>
      <c r="L301">
        <f>VLOOKUP(H301,'id (2020)'!H:I,2,0)</f>
        <v>1990</v>
      </c>
      <c r="M301">
        <f>VLOOKUP(H301,'id (2019)'!H:I,2,0)</f>
        <v>1990</v>
      </c>
      <c r="N301" t="e">
        <f>VLOOKUP(H301,'id (2018)'!H:I,2,0)</f>
        <v>#N/A</v>
      </c>
    </row>
    <row r="302" spans="1:14">
      <c r="A302" t="str">
        <f t="shared" si="104"/>
        <v>PastusiakMarcin1987</v>
      </c>
      <c r="C302">
        <f t="shared" si="88"/>
        <v>301</v>
      </c>
      <c r="D302" t="s">
        <v>5239</v>
      </c>
      <c r="E302" t="s">
        <v>17</v>
      </c>
      <c r="F302" t="s">
        <v>5240</v>
      </c>
      <c r="G302">
        <v>1987</v>
      </c>
      <c r="H302" t="str">
        <f t="shared" si="105"/>
        <v>Pastusiak Marcin</v>
      </c>
      <c r="I302">
        <f t="shared" si="106"/>
        <v>1987</v>
      </c>
      <c r="J302" t="s">
        <v>32</v>
      </c>
      <c r="K302" t="s">
        <v>5385</v>
      </c>
      <c r="L302" t="e">
        <f>VLOOKUP(H302,'id (2020)'!H:I,2,0)</f>
        <v>#N/A</v>
      </c>
      <c r="M302" t="e">
        <f>VLOOKUP(H302,'id (2019)'!H:I,2,0)</f>
        <v>#N/A</v>
      </c>
      <c r="N302" t="e">
        <f>VLOOKUP(H302,'id (2018)'!H:I,2,0)</f>
        <v>#N/A</v>
      </c>
    </row>
    <row r="303" spans="1:14">
      <c r="A303" t="str">
        <f t="shared" si="104"/>
        <v>CzarnowskiŁukasz1985</v>
      </c>
      <c r="C303">
        <f t="shared" si="88"/>
        <v>302</v>
      </c>
      <c r="D303" t="s">
        <v>4464</v>
      </c>
      <c r="E303" t="s">
        <v>59</v>
      </c>
      <c r="F303" t="s">
        <v>5241</v>
      </c>
      <c r="G303">
        <v>1985</v>
      </c>
      <c r="H303" t="str">
        <f t="shared" si="105"/>
        <v>Czarnowski Łukasz</v>
      </c>
      <c r="I303">
        <f t="shared" si="106"/>
        <v>1985</v>
      </c>
      <c r="J303" t="s">
        <v>32</v>
      </c>
      <c r="K303" t="s">
        <v>5385</v>
      </c>
      <c r="L303">
        <f>VLOOKUP(H303,'id (2020)'!H:I,2,0)</f>
        <v>1985</v>
      </c>
      <c r="M303">
        <f>VLOOKUP(H303,'id (2019)'!H:I,2,0)</f>
        <v>1985</v>
      </c>
      <c r="N303" t="e">
        <f>VLOOKUP(H303,'id (2018)'!H:I,2,0)</f>
        <v>#N/A</v>
      </c>
    </row>
    <row r="304" spans="1:14">
      <c r="A304" t="str">
        <f t="shared" si="104"/>
        <v>RutkowskiWojciech1996</v>
      </c>
      <c r="C304">
        <f t="shared" si="88"/>
        <v>303</v>
      </c>
      <c r="D304" t="s">
        <v>3908</v>
      </c>
      <c r="E304" t="s">
        <v>147</v>
      </c>
      <c r="F304" t="s">
        <v>4718</v>
      </c>
      <c r="G304">
        <v>1996</v>
      </c>
      <c r="H304" t="str">
        <f t="shared" si="105"/>
        <v>Rutkowski Wojciech</v>
      </c>
      <c r="I304">
        <f t="shared" si="106"/>
        <v>1996</v>
      </c>
      <c r="J304" t="s">
        <v>32</v>
      </c>
      <c r="K304" t="s">
        <v>5385</v>
      </c>
      <c r="L304">
        <f>VLOOKUP(H304,'id (2020)'!H:I,2,0)</f>
        <v>1996</v>
      </c>
      <c r="M304">
        <f>VLOOKUP(H304,'id (2019)'!H:I,2,0)</f>
        <v>1996</v>
      </c>
      <c r="N304" t="e">
        <f>VLOOKUP(H304,'id (2018)'!H:I,2,0)</f>
        <v>#N/A</v>
      </c>
    </row>
    <row r="305" spans="1:14">
      <c r="A305" t="str">
        <f t="shared" si="104"/>
        <v>FrączykBogusław1979</v>
      </c>
      <c r="C305">
        <f t="shared" si="88"/>
        <v>304</v>
      </c>
      <c r="D305" t="s">
        <v>4462</v>
      </c>
      <c r="E305" t="s">
        <v>1410</v>
      </c>
      <c r="F305" t="s">
        <v>4096</v>
      </c>
      <c r="G305">
        <v>1979</v>
      </c>
      <c r="H305" t="str">
        <f t="shared" si="105"/>
        <v>Frączyk Bogusław</v>
      </c>
      <c r="I305">
        <f t="shared" si="106"/>
        <v>1979</v>
      </c>
      <c r="J305" t="s">
        <v>32</v>
      </c>
      <c r="K305" t="s">
        <v>5385</v>
      </c>
      <c r="L305">
        <f>VLOOKUP(H305,'id (2020)'!H:I,2,0)</f>
        <v>1979</v>
      </c>
      <c r="M305">
        <f>VLOOKUP(H305,'id (2019)'!H:I,2,0)</f>
        <v>1979</v>
      </c>
      <c r="N305" t="e">
        <f>VLOOKUP(H305,'id (2018)'!H:I,2,0)</f>
        <v>#N/A</v>
      </c>
    </row>
    <row r="306" spans="1:14">
      <c r="A306" t="str">
        <f t="shared" si="104"/>
        <v>NapiórkowskiSławomir1979</v>
      </c>
      <c r="C306">
        <f t="shared" si="88"/>
        <v>305</v>
      </c>
      <c r="D306" t="s">
        <v>1024</v>
      </c>
      <c r="E306" t="s">
        <v>88</v>
      </c>
      <c r="F306" t="s">
        <v>4440</v>
      </c>
      <c r="G306">
        <v>1979</v>
      </c>
      <c r="H306" t="str">
        <f t="shared" si="105"/>
        <v>Napiórkowski Sławomir</v>
      </c>
      <c r="I306">
        <f t="shared" si="106"/>
        <v>1979</v>
      </c>
      <c r="J306" t="s">
        <v>32</v>
      </c>
      <c r="K306" t="s">
        <v>5385</v>
      </c>
      <c r="L306">
        <f>VLOOKUP(H306,'id (2020)'!H:I,2,0)</f>
        <v>1979</v>
      </c>
      <c r="M306">
        <f>VLOOKUP(H306,'id (2019)'!H:I,2,0)</f>
        <v>1979</v>
      </c>
      <c r="N306" t="e">
        <f>VLOOKUP(H306,'id (2018)'!H:I,2,0)</f>
        <v>#N/A</v>
      </c>
    </row>
    <row r="307" spans="1:14">
      <c r="A307" t="str">
        <f t="shared" si="104"/>
        <v>ŁaweckiDarek1979</v>
      </c>
      <c r="C307">
        <f t="shared" si="88"/>
        <v>306</v>
      </c>
      <c r="D307" t="s">
        <v>1025</v>
      </c>
      <c r="E307" t="s">
        <v>171</v>
      </c>
      <c r="F307" t="s">
        <v>4492</v>
      </c>
      <c r="G307">
        <v>1979</v>
      </c>
      <c r="H307" t="str">
        <f t="shared" si="105"/>
        <v>Ławecki Darek</v>
      </c>
      <c r="I307">
        <f t="shared" si="106"/>
        <v>1979</v>
      </c>
      <c r="J307" t="s">
        <v>32</v>
      </c>
      <c r="K307" t="s">
        <v>5385</v>
      </c>
      <c r="L307">
        <f>VLOOKUP(H307,'id (2020)'!H:I,2,0)</f>
        <v>1979</v>
      </c>
      <c r="M307">
        <f>VLOOKUP(H307,'id (2019)'!H:I,2,0)</f>
        <v>1979</v>
      </c>
      <c r="N307" t="e">
        <f>VLOOKUP(H307,'id (2018)'!H:I,2,0)</f>
        <v>#N/A</v>
      </c>
    </row>
    <row r="308" spans="1:14">
      <c r="A308" t="str">
        <f t="shared" si="104"/>
        <v>CyganSzymon1978</v>
      </c>
      <c r="C308">
        <f t="shared" si="88"/>
        <v>307</v>
      </c>
      <c r="D308" t="s">
        <v>1121</v>
      </c>
      <c r="E308" t="s">
        <v>393</v>
      </c>
      <c r="F308" t="s">
        <v>1600</v>
      </c>
      <c r="G308">
        <v>1978</v>
      </c>
      <c r="H308" t="str">
        <f t="shared" si="105"/>
        <v>Cygan Szymon</v>
      </c>
      <c r="I308">
        <f t="shared" si="106"/>
        <v>1978</v>
      </c>
      <c r="J308" t="s">
        <v>32</v>
      </c>
      <c r="K308" t="s">
        <v>5385</v>
      </c>
      <c r="L308" t="e">
        <f>VLOOKUP(H308,'id (2020)'!H:I,2,0)</f>
        <v>#N/A</v>
      </c>
      <c r="M308">
        <f>VLOOKUP(H308,'id (2019)'!H:I,2,0)</f>
        <v>1978</v>
      </c>
      <c r="N308">
        <f>VLOOKUP(H308,'id (2018)'!H:I,2,0)</f>
        <v>1978</v>
      </c>
    </row>
    <row r="309" spans="1:14">
      <c r="A309" t="str">
        <f t="shared" si="104"/>
        <v>BojdeckiFilip1999</v>
      </c>
      <c r="C309">
        <f t="shared" si="88"/>
        <v>308</v>
      </c>
      <c r="D309" t="s">
        <v>540</v>
      </c>
      <c r="E309" t="s">
        <v>539</v>
      </c>
      <c r="F309" t="s">
        <v>5242</v>
      </c>
      <c r="G309">
        <v>1999</v>
      </c>
      <c r="H309" t="str">
        <f t="shared" si="105"/>
        <v>Bojdecki Filip</v>
      </c>
      <c r="I309">
        <f t="shared" si="106"/>
        <v>1999</v>
      </c>
      <c r="J309" t="s">
        <v>32</v>
      </c>
      <c r="K309" t="s">
        <v>5385</v>
      </c>
      <c r="L309" t="e">
        <f>VLOOKUP(H309,'id (2020)'!H:I,2,0)</f>
        <v>#N/A</v>
      </c>
      <c r="M309">
        <f>VLOOKUP(H309,'id (2019)'!H:I,2,0)</f>
        <v>1999</v>
      </c>
      <c r="N309">
        <f>VLOOKUP(H309,'id (2018)'!H:I,2,0)</f>
        <v>1999</v>
      </c>
    </row>
    <row r="310" spans="1:14">
      <c r="A310" t="str">
        <f t="shared" si="104"/>
        <v>MarciniukAdam1956</v>
      </c>
      <c r="C310">
        <f t="shared" si="88"/>
        <v>309</v>
      </c>
      <c r="D310" t="s">
        <v>419</v>
      </c>
      <c r="E310" t="s">
        <v>79</v>
      </c>
      <c r="F310" t="s">
        <v>420</v>
      </c>
      <c r="G310">
        <v>1956</v>
      </c>
      <c r="H310" t="str">
        <f t="shared" si="105"/>
        <v>Marciniuk Adam</v>
      </c>
      <c r="I310">
        <f t="shared" si="106"/>
        <v>1956</v>
      </c>
      <c r="J310" t="s">
        <v>32</v>
      </c>
      <c r="K310" t="s">
        <v>5385</v>
      </c>
      <c r="L310" t="e">
        <f>VLOOKUP(H310,'id (2020)'!H:I,2,0)</f>
        <v>#N/A</v>
      </c>
      <c r="M310">
        <f>VLOOKUP(H310,'id (2019)'!H:I,2,0)</f>
        <v>1956</v>
      </c>
      <c r="N310">
        <f>VLOOKUP(H310,'id (2018)'!H:I,2,0)</f>
        <v>1956</v>
      </c>
    </row>
    <row r="311" spans="1:14">
      <c r="A311" t="str">
        <f t="shared" si="104"/>
        <v>GrundkowskiJacek1982</v>
      </c>
      <c r="C311">
        <f t="shared" si="88"/>
        <v>310</v>
      </c>
      <c r="D311" t="s">
        <v>640</v>
      </c>
      <c r="E311" t="s">
        <v>21</v>
      </c>
      <c r="F311">
        <v>0</v>
      </c>
      <c r="G311">
        <v>1982</v>
      </c>
      <c r="H311" t="str">
        <f t="shared" si="105"/>
        <v>Grundkowski Jacek</v>
      </c>
      <c r="I311">
        <f t="shared" si="106"/>
        <v>1982</v>
      </c>
      <c r="J311" t="s">
        <v>32</v>
      </c>
      <c r="K311" t="s">
        <v>5385</v>
      </c>
      <c r="L311">
        <f>VLOOKUP(H311,'id (2020)'!H:I,2,0)</f>
        <v>1982</v>
      </c>
      <c r="M311">
        <f>VLOOKUP(H311,'id (2019)'!H:I,2,0)</f>
        <v>1982</v>
      </c>
      <c r="N311">
        <f>VLOOKUP(H311,'id (2018)'!H:I,2,0)</f>
        <v>1982</v>
      </c>
    </row>
    <row r="312" spans="1:14">
      <c r="A312" t="str">
        <f t="shared" si="104"/>
        <v>KrutakJarosław1966</v>
      </c>
      <c r="C312">
        <f t="shared" si="88"/>
        <v>311</v>
      </c>
      <c r="D312" t="s">
        <v>5244</v>
      </c>
      <c r="E312" t="s">
        <v>86</v>
      </c>
      <c r="F312" t="s">
        <v>5246</v>
      </c>
      <c r="G312">
        <v>1966</v>
      </c>
      <c r="H312" t="str">
        <f t="shared" si="105"/>
        <v>Krutak Jarosław</v>
      </c>
      <c r="I312">
        <f t="shared" si="106"/>
        <v>1966</v>
      </c>
      <c r="J312" t="s">
        <v>32</v>
      </c>
      <c r="K312" t="s">
        <v>5385</v>
      </c>
      <c r="L312" t="e">
        <f>VLOOKUP(H312,'id (2020)'!H:I,2,0)</f>
        <v>#N/A</v>
      </c>
      <c r="M312" t="e">
        <f>VLOOKUP(H312,'id (2019)'!H:I,2,0)</f>
        <v>#N/A</v>
      </c>
      <c r="N312" t="e">
        <f>VLOOKUP(H312,'id (2018)'!H:I,2,0)</f>
        <v>#N/A</v>
      </c>
    </row>
    <row r="313" spans="1:14">
      <c r="A313" t="str">
        <f t="shared" si="104"/>
        <v>BiałogrodzkiKuba1980</v>
      </c>
      <c r="C313">
        <f t="shared" si="88"/>
        <v>312</v>
      </c>
      <c r="D313" t="s">
        <v>1487</v>
      </c>
      <c r="E313" t="s">
        <v>486</v>
      </c>
      <c r="F313" t="s">
        <v>1483</v>
      </c>
      <c r="G313">
        <v>1980</v>
      </c>
      <c r="H313" t="str">
        <f t="shared" si="105"/>
        <v>Białogrodzki Kuba</v>
      </c>
      <c r="I313">
        <f t="shared" si="106"/>
        <v>1980</v>
      </c>
      <c r="J313" t="s">
        <v>32</v>
      </c>
      <c r="K313" t="s">
        <v>5385</v>
      </c>
      <c r="L313" t="e">
        <f>VLOOKUP(H313,'id (2020)'!H:I,2,0)</f>
        <v>#N/A</v>
      </c>
      <c r="M313" t="e">
        <f>VLOOKUP(H313,'id (2019)'!H:I,2,0)</f>
        <v>#N/A</v>
      </c>
      <c r="N313" t="e">
        <f>VLOOKUP(H313,'id (2018)'!H:I,2,0)</f>
        <v>#N/A</v>
      </c>
    </row>
    <row r="314" spans="1:14">
      <c r="A314" t="str">
        <f t="shared" si="104"/>
        <v>NowaczykMichał1977</v>
      </c>
      <c r="C314">
        <f t="shared" si="88"/>
        <v>313</v>
      </c>
      <c r="D314" t="s">
        <v>299</v>
      </c>
      <c r="E314" t="s">
        <v>55</v>
      </c>
      <c r="F314" t="s">
        <v>300</v>
      </c>
      <c r="G314">
        <v>1977</v>
      </c>
      <c r="H314" t="str">
        <f t="shared" si="105"/>
        <v>Nowaczyk Michał</v>
      </c>
      <c r="I314">
        <f t="shared" si="106"/>
        <v>1977</v>
      </c>
      <c r="J314" t="s">
        <v>32</v>
      </c>
      <c r="K314" t="s">
        <v>5385</v>
      </c>
      <c r="L314" t="e">
        <f>VLOOKUP(H314,'id (2020)'!H:I,2,0)</f>
        <v>#N/A</v>
      </c>
      <c r="M314">
        <f>VLOOKUP(H314,'id (2019)'!H:I,2,0)</f>
        <v>1977</v>
      </c>
      <c r="N314">
        <f>VLOOKUP(H314,'id (2018)'!H:I,2,0)</f>
        <v>1977</v>
      </c>
    </row>
    <row r="315" spans="1:14">
      <c r="A315" t="str">
        <f t="shared" si="104"/>
        <v>DąbskiSławomir1994</v>
      </c>
      <c r="C315">
        <f t="shared" si="88"/>
        <v>314</v>
      </c>
      <c r="D315" t="s">
        <v>4726</v>
      </c>
      <c r="E315" t="s">
        <v>88</v>
      </c>
      <c r="F315">
        <v>0</v>
      </c>
      <c r="G315">
        <v>1994</v>
      </c>
      <c r="H315" t="str">
        <f t="shared" si="105"/>
        <v>Dąbski Sławomir</v>
      </c>
      <c r="I315">
        <f t="shared" si="106"/>
        <v>1994</v>
      </c>
      <c r="J315" t="s">
        <v>32</v>
      </c>
      <c r="K315" t="s">
        <v>5385</v>
      </c>
      <c r="L315">
        <f>VLOOKUP(H315,'id (2020)'!H:I,2,0)</f>
        <v>1994</v>
      </c>
      <c r="M315" t="e">
        <f>VLOOKUP(H315,'id (2019)'!H:I,2,0)</f>
        <v>#N/A</v>
      </c>
      <c r="N315" t="e">
        <f>VLOOKUP(H315,'id (2018)'!H:I,2,0)</f>
        <v>#N/A</v>
      </c>
    </row>
    <row r="316" spans="1:14">
      <c r="A316" t="str">
        <f t="shared" si="104"/>
        <v>MaciaszczykRadosław1975</v>
      </c>
      <c r="C316">
        <f t="shared" si="88"/>
        <v>315</v>
      </c>
      <c r="D316" t="s">
        <v>1780</v>
      </c>
      <c r="E316" t="s">
        <v>237</v>
      </c>
      <c r="F316">
        <v>0</v>
      </c>
      <c r="G316">
        <v>1975</v>
      </c>
      <c r="H316" t="str">
        <f t="shared" si="105"/>
        <v>Maciaszczyk Radosław</v>
      </c>
      <c r="I316">
        <f t="shared" si="106"/>
        <v>1975</v>
      </c>
      <c r="J316" t="s">
        <v>32</v>
      </c>
      <c r="K316" t="s">
        <v>5385</v>
      </c>
      <c r="L316" t="e">
        <f>VLOOKUP(H316,'id (2020)'!H:I,2,0)</f>
        <v>#N/A</v>
      </c>
      <c r="M316">
        <f>VLOOKUP(H316,'id (2019)'!H:I,2,0)</f>
        <v>1975</v>
      </c>
      <c r="N316">
        <f>VLOOKUP(H316,'id (2018)'!H:I,2,0)</f>
        <v>1975</v>
      </c>
    </row>
    <row r="317" spans="1:14">
      <c r="A317" t="str">
        <f t="shared" si="104"/>
        <v>KryszewskiWojciech1971</v>
      </c>
      <c r="C317">
        <f t="shared" si="88"/>
        <v>316</v>
      </c>
      <c r="D317" t="s">
        <v>372</v>
      </c>
      <c r="E317" t="s">
        <v>147</v>
      </c>
      <c r="F317" t="s">
        <v>370</v>
      </c>
      <c r="G317">
        <v>1971</v>
      </c>
      <c r="H317" t="str">
        <f t="shared" si="105"/>
        <v>Kryszewski Wojciech</v>
      </c>
      <c r="I317">
        <f t="shared" si="106"/>
        <v>1971</v>
      </c>
      <c r="J317" t="s">
        <v>32</v>
      </c>
      <c r="K317" t="s">
        <v>5385</v>
      </c>
      <c r="L317">
        <f>VLOOKUP(H317,'id (2020)'!H:I,2,0)</f>
        <v>1971</v>
      </c>
      <c r="M317">
        <f>VLOOKUP(H317,'id (2019)'!H:I,2,0)</f>
        <v>1971</v>
      </c>
      <c r="N317">
        <f>VLOOKUP(H317,'id (2018)'!H:I,2,0)</f>
        <v>1971</v>
      </c>
    </row>
    <row r="318" spans="1:14">
      <c r="A318" t="str">
        <f t="shared" si="104"/>
        <v>SzajdukPiotr1963</v>
      </c>
      <c r="C318">
        <f t="shared" si="88"/>
        <v>317</v>
      </c>
      <c r="D318" t="s">
        <v>63</v>
      </c>
      <c r="E318" t="s">
        <v>15</v>
      </c>
      <c r="F318" t="s">
        <v>3404</v>
      </c>
      <c r="G318">
        <v>1963</v>
      </c>
      <c r="H318" t="str">
        <f t="shared" si="105"/>
        <v>Szajduk Piotr</v>
      </c>
      <c r="I318">
        <f t="shared" si="106"/>
        <v>1963</v>
      </c>
      <c r="J318" t="s">
        <v>32</v>
      </c>
      <c r="K318" t="s">
        <v>5385</v>
      </c>
      <c r="L318">
        <f>VLOOKUP(H318,'id (2020)'!H:I,2,0)</f>
        <v>1963</v>
      </c>
      <c r="M318">
        <f>VLOOKUP(H318,'id (2019)'!H:I,2,0)</f>
        <v>1963</v>
      </c>
      <c r="N318">
        <f>VLOOKUP(H318,'id (2018)'!H:I,2,0)</f>
        <v>1963</v>
      </c>
    </row>
    <row r="319" spans="1:14">
      <c r="A319" t="str">
        <f t="shared" si="104"/>
        <v>SzymanekDawid1990</v>
      </c>
      <c r="C319">
        <f t="shared" si="88"/>
        <v>318</v>
      </c>
      <c r="D319" t="s">
        <v>3809</v>
      </c>
      <c r="E319" t="s">
        <v>462</v>
      </c>
      <c r="F319">
        <v>0</v>
      </c>
      <c r="G319">
        <v>1990</v>
      </c>
      <c r="H319" t="str">
        <f t="shared" si="105"/>
        <v>Szymanek Dawid</v>
      </c>
      <c r="I319">
        <f t="shared" si="106"/>
        <v>1990</v>
      </c>
      <c r="J319" t="s">
        <v>32</v>
      </c>
      <c r="K319" t="s">
        <v>5385</v>
      </c>
      <c r="L319" t="e">
        <f>VLOOKUP(H319,'id (2020)'!H:I,2,0)</f>
        <v>#N/A</v>
      </c>
      <c r="M319">
        <f>VLOOKUP(H319,'id (2019)'!H:I,2,0)</f>
        <v>1990</v>
      </c>
      <c r="N319">
        <f>VLOOKUP(H319,'id (2018)'!H:I,2,0)</f>
        <v>1990</v>
      </c>
    </row>
    <row r="320" spans="1:14">
      <c r="A320" t="str">
        <f t="shared" si="104"/>
        <v>WilkJacek1900</v>
      </c>
      <c r="C320">
        <f t="shared" si="88"/>
        <v>319</v>
      </c>
      <c r="D320" t="s">
        <v>4388</v>
      </c>
      <c r="E320" t="s">
        <v>21</v>
      </c>
      <c r="F320" t="s">
        <v>5251</v>
      </c>
      <c r="G320">
        <v>1900</v>
      </c>
      <c r="H320" t="str">
        <f t="shared" si="105"/>
        <v>Wilk Jacek</v>
      </c>
      <c r="I320">
        <f t="shared" si="106"/>
        <v>1900</v>
      </c>
      <c r="J320" t="s">
        <v>32</v>
      </c>
      <c r="K320" t="s">
        <v>5385</v>
      </c>
      <c r="L320" t="e">
        <f>VLOOKUP(H320,'id (2020)'!H:I,2,0)</f>
        <v>#N/A</v>
      </c>
      <c r="M320" t="e">
        <f>VLOOKUP(H320,'id (2019)'!H:I,2,0)</f>
        <v>#N/A</v>
      </c>
      <c r="N320" t="e">
        <f>VLOOKUP(H320,'id (2018)'!H:I,2,0)</f>
        <v>#N/A</v>
      </c>
    </row>
    <row r="321" spans="1:14">
      <c r="A321" t="str">
        <f t="shared" si="104"/>
        <v>KurzajMarek Andrzej1993</v>
      </c>
      <c r="C321">
        <f t="shared" si="88"/>
        <v>320</v>
      </c>
      <c r="D321" t="s">
        <v>5252</v>
      </c>
      <c r="E321" t="s">
        <v>5253</v>
      </c>
      <c r="F321" t="s">
        <v>5254</v>
      </c>
      <c r="G321">
        <v>1993</v>
      </c>
      <c r="H321" t="str">
        <f t="shared" si="105"/>
        <v>Kurzaj Marek Andrzej</v>
      </c>
      <c r="I321">
        <f t="shared" si="106"/>
        <v>1993</v>
      </c>
      <c r="J321" t="s">
        <v>32</v>
      </c>
      <c r="K321" t="s">
        <v>5385</v>
      </c>
      <c r="L321" t="e">
        <f>VLOOKUP(H321,'id (2020)'!H:I,2,0)</f>
        <v>#N/A</v>
      </c>
      <c r="M321" t="e">
        <f>VLOOKUP(H321,'id (2019)'!H:I,2,0)</f>
        <v>#N/A</v>
      </c>
      <c r="N321" t="e">
        <f>VLOOKUP(H321,'id (2018)'!H:I,2,0)</f>
        <v>#N/A</v>
      </c>
    </row>
    <row r="322" spans="1:14">
      <c r="A322" t="str">
        <f t="shared" si="104"/>
        <v>GóreckiMarcin1977</v>
      </c>
      <c r="C322">
        <f t="shared" si="88"/>
        <v>321</v>
      </c>
      <c r="D322" t="s">
        <v>4367</v>
      </c>
      <c r="E322" t="s">
        <v>17</v>
      </c>
      <c r="F322" t="s">
        <v>5254</v>
      </c>
      <c r="G322">
        <v>1977</v>
      </c>
      <c r="H322" t="str">
        <f t="shared" si="105"/>
        <v>Górecki Marcin</v>
      </c>
      <c r="I322">
        <f t="shared" si="106"/>
        <v>1977</v>
      </c>
      <c r="J322" t="s">
        <v>32</v>
      </c>
      <c r="K322" t="s">
        <v>5385</v>
      </c>
      <c r="L322">
        <f>VLOOKUP(H322,'id (2020)'!H:I,2,0)</f>
        <v>1977</v>
      </c>
      <c r="M322">
        <f>VLOOKUP(H322,'id (2019)'!H:I,2,0)</f>
        <v>1977</v>
      </c>
      <c r="N322" t="e">
        <f>VLOOKUP(H322,'id (2018)'!H:I,2,0)</f>
        <v>#N/A</v>
      </c>
    </row>
    <row r="323" spans="1:14">
      <c r="A323" t="str">
        <f t="shared" si="104"/>
        <v>PytaKrzysztof1978</v>
      </c>
      <c r="C323">
        <f t="shared" si="88"/>
        <v>322</v>
      </c>
      <c r="D323" t="s">
        <v>4045</v>
      </c>
      <c r="E323" t="s">
        <v>22</v>
      </c>
      <c r="F323" t="s">
        <v>4390</v>
      </c>
      <c r="G323">
        <v>1978</v>
      </c>
      <c r="H323" t="str">
        <f t="shared" si="105"/>
        <v>Pyta Krzysztof</v>
      </c>
      <c r="I323">
        <f t="shared" si="106"/>
        <v>1978</v>
      </c>
      <c r="J323" t="s">
        <v>32</v>
      </c>
      <c r="K323" t="s">
        <v>5385</v>
      </c>
      <c r="L323">
        <f>VLOOKUP(H323,'id (2020)'!H:I,2,0)</f>
        <v>1978</v>
      </c>
      <c r="M323">
        <f>VLOOKUP(H323,'id (2019)'!H:I,2,0)</f>
        <v>1978</v>
      </c>
      <c r="N323" t="e">
        <f>VLOOKUP(H323,'id (2018)'!H:I,2,0)</f>
        <v>#N/A</v>
      </c>
    </row>
    <row r="324" spans="1:14">
      <c r="A324" t="str">
        <f t="shared" si="104"/>
        <v>BoguckiGrzegorz1984</v>
      </c>
      <c r="C324">
        <f t="shared" ref="C324:C387" si="107">C323+1</f>
        <v>323</v>
      </c>
      <c r="D324" t="s">
        <v>4066</v>
      </c>
      <c r="E324" t="s">
        <v>19</v>
      </c>
      <c r="F324" t="s">
        <v>5255</v>
      </c>
      <c r="G324">
        <v>1984</v>
      </c>
      <c r="H324" t="str">
        <f t="shared" si="105"/>
        <v>Bogucki Grzegorz</v>
      </c>
      <c r="I324">
        <f t="shared" si="106"/>
        <v>1984</v>
      </c>
      <c r="J324" t="s">
        <v>32</v>
      </c>
      <c r="K324" t="s">
        <v>5385</v>
      </c>
      <c r="L324">
        <f>VLOOKUP(H324,'id (2020)'!H:I,2,0)</f>
        <v>1984</v>
      </c>
      <c r="M324">
        <f>VLOOKUP(H324,'id (2019)'!H:I,2,0)</f>
        <v>1984</v>
      </c>
      <c r="N324" t="e">
        <f>VLOOKUP(H324,'id (2018)'!H:I,2,0)</f>
        <v>#N/A</v>
      </c>
    </row>
    <row r="325" spans="1:14">
      <c r="A325" t="str">
        <f t="shared" si="104"/>
        <v>CisońMateusz1982</v>
      </c>
      <c r="C325">
        <f t="shared" si="107"/>
        <v>324</v>
      </c>
      <c r="D325" t="s">
        <v>571</v>
      </c>
      <c r="E325" t="s">
        <v>87</v>
      </c>
      <c r="F325" t="s">
        <v>5255</v>
      </c>
      <c r="G325">
        <v>1982</v>
      </c>
      <c r="H325" t="str">
        <f t="shared" si="105"/>
        <v>Cisoń Mateusz</v>
      </c>
      <c r="I325">
        <f t="shared" si="106"/>
        <v>1982</v>
      </c>
      <c r="J325" t="s">
        <v>32</v>
      </c>
      <c r="K325" t="s">
        <v>5385</v>
      </c>
      <c r="L325" t="e">
        <f>VLOOKUP(H325,'id (2020)'!H:I,2,0)</f>
        <v>#N/A</v>
      </c>
      <c r="M325">
        <f>VLOOKUP(H325,'id (2019)'!H:I,2,0)</f>
        <v>1982</v>
      </c>
      <c r="N325">
        <f>VLOOKUP(H325,'id (2018)'!H:I,2,0)</f>
        <v>1982</v>
      </c>
    </row>
    <row r="326" spans="1:14">
      <c r="A326" t="str">
        <f t="shared" si="104"/>
        <v>WojtczakSzymon1983</v>
      </c>
      <c r="C326">
        <f t="shared" si="107"/>
        <v>325</v>
      </c>
      <c r="D326" t="s">
        <v>4031</v>
      </c>
      <c r="E326" t="s">
        <v>393</v>
      </c>
      <c r="F326" t="s">
        <v>4721</v>
      </c>
      <c r="G326">
        <v>1983</v>
      </c>
      <c r="H326" t="str">
        <f t="shared" si="105"/>
        <v>Wojtczak Szymon</v>
      </c>
      <c r="I326">
        <f t="shared" si="106"/>
        <v>1983</v>
      </c>
      <c r="J326" t="s">
        <v>32</v>
      </c>
      <c r="K326" t="s">
        <v>5385</v>
      </c>
      <c r="L326">
        <f>VLOOKUP(H326,'id (2020)'!H:I,2,0)</f>
        <v>1983</v>
      </c>
      <c r="M326">
        <f>VLOOKUP(H326,'id (2019)'!H:I,2,0)</f>
        <v>1983</v>
      </c>
      <c r="N326">
        <f>VLOOKUP(H326,'id (2018)'!H:I,2,0)</f>
        <v>1983</v>
      </c>
    </row>
    <row r="327" spans="1:14">
      <c r="A327" t="str">
        <f t="shared" si="104"/>
        <v>SuszekMarcin1973</v>
      </c>
      <c r="C327">
        <f t="shared" si="107"/>
        <v>326</v>
      </c>
      <c r="D327" t="s">
        <v>3948</v>
      </c>
      <c r="E327" t="s">
        <v>17</v>
      </c>
      <c r="F327">
        <v>0</v>
      </c>
      <c r="G327">
        <v>1973</v>
      </c>
      <c r="H327" t="str">
        <f t="shared" si="105"/>
        <v>Suszek Marcin</v>
      </c>
      <c r="I327">
        <f t="shared" si="106"/>
        <v>1973</v>
      </c>
      <c r="J327" t="s">
        <v>32</v>
      </c>
      <c r="K327" t="s">
        <v>5385</v>
      </c>
      <c r="L327" t="e">
        <f>VLOOKUP(H327,'id (2020)'!H:I,2,0)</f>
        <v>#N/A</v>
      </c>
      <c r="M327" t="e">
        <f>VLOOKUP(H327,'id (2019)'!H:I,2,0)</f>
        <v>#N/A</v>
      </c>
      <c r="N327">
        <f>VLOOKUP(H327,'id (2018)'!H:I,2,0)</f>
        <v>1973</v>
      </c>
    </row>
    <row r="328" spans="1:14">
      <c r="A328" t="str">
        <f t="shared" si="104"/>
        <v>RzepeckiDariusz1962</v>
      </c>
      <c r="C328">
        <f t="shared" si="107"/>
        <v>327</v>
      </c>
      <c r="D328" t="s">
        <v>351</v>
      </c>
      <c r="E328" t="s">
        <v>140</v>
      </c>
      <c r="F328" t="s">
        <v>3519</v>
      </c>
      <c r="G328">
        <v>1962</v>
      </c>
      <c r="H328" t="str">
        <f t="shared" si="105"/>
        <v>Rzepecki Dariusz</v>
      </c>
      <c r="I328">
        <f t="shared" si="106"/>
        <v>1962</v>
      </c>
      <c r="J328" t="s">
        <v>32</v>
      </c>
      <c r="K328" t="s">
        <v>5385</v>
      </c>
      <c r="L328">
        <f>VLOOKUP(H328,'id (2020)'!H:I,2,0)</f>
        <v>1962</v>
      </c>
      <c r="M328">
        <f>VLOOKUP(H328,'id (2019)'!H:I,2,0)</f>
        <v>1962</v>
      </c>
      <c r="N328">
        <f>VLOOKUP(H328,'id (2018)'!H:I,2,0)</f>
        <v>1962</v>
      </c>
    </row>
    <row r="329" spans="1:14">
      <c r="A329" t="str">
        <f t="shared" si="104"/>
        <v>ŁazarekDaniel1984</v>
      </c>
      <c r="C329">
        <f t="shared" si="107"/>
        <v>328</v>
      </c>
      <c r="D329" t="s">
        <v>4722</v>
      </c>
      <c r="E329" t="s">
        <v>135</v>
      </c>
      <c r="F329" t="s">
        <v>4723</v>
      </c>
      <c r="G329">
        <v>1984</v>
      </c>
      <c r="H329" t="str">
        <f t="shared" si="105"/>
        <v>Łazarek Daniel</v>
      </c>
      <c r="I329">
        <f t="shared" si="106"/>
        <v>1984</v>
      </c>
      <c r="J329" t="s">
        <v>32</v>
      </c>
      <c r="K329" t="s">
        <v>5385</v>
      </c>
      <c r="L329">
        <f>VLOOKUP(H329,'id (2020)'!H:I,2,0)</f>
        <v>1984</v>
      </c>
      <c r="M329" t="e">
        <f>VLOOKUP(H329,'id (2019)'!H:I,2,0)</f>
        <v>#N/A</v>
      </c>
      <c r="N329" t="e">
        <f>VLOOKUP(H329,'id (2018)'!H:I,2,0)</f>
        <v>#N/A</v>
      </c>
    </row>
    <row r="330" spans="1:14">
      <c r="A330" t="str">
        <f t="shared" si="104"/>
        <v>ŚpiewakMarcin1975</v>
      </c>
      <c r="C330">
        <f t="shared" si="107"/>
        <v>329</v>
      </c>
      <c r="D330" t="s">
        <v>4736</v>
      </c>
      <c r="E330" t="s">
        <v>17</v>
      </c>
      <c r="F330">
        <v>0</v>
      </c>
      <c r="G330">
        <v>1975</v>
      </c>
      <c r="H330" t="str">
        <f t="shared" si="105"/>
        <v>Śpiewak Marcin</v>
      </c>
      <c r="I330">
        <f t="shared" si="106"/>
        <v>1975</v>
      </c>
      <c r="J330" t="s">
        <v>32</v>
      </c>
      <c r="K330" t="s">
        <v>5385</v>
      </c>
      <c r="L330">
        <f>VLOOKUP(H330,'id (2020)'!H:I,2,0)</f>
        <v>1975</v>
      </c>
      <c r="M330" t="e">
        <f>VLOOKUP(H330,'id (2019)'!H:I,2,0)</f>
        <v>#N/A</v>
      </c>
      <c r="N330" t="e">
        <f>VLOOKUP(H330,'id (2018)'!H:I,2,0)</f>
        <v>#N/A</v>
      </c>
    </row>
    <row r="331" spans="1:14">
      <c r="A331" t="str">
        <f t="shared" si="104"/>
        <v>LewandowskiMarek1991</v>
      </c>
      <c r="C331">
        <f t="shared" si="107"/>
        <v>330</v>
      </c>
      <c r="D331" t="s">
        <v>3843</v>
      </c>
      <c r="E331" t="s">
        <v>33</v>
      </c>
      <c r="F331" t="s">
        <v>5257</v>
      </c>
      <c r="G331">
        <v>1991</v>
      </c>
      <c r="H331" t="str">
        <f t="shared" si="105"/>
        <v>Lewandowski Marek</v>
      </c>
      <c r="I331">
        <f t="shared" si="106"/>
        <v>1991</v>
      </c>
      <c r="J331" t="s">
        <v>32</v>
      </c>
      <c r="K331" t="s">
        <v>5385</v>
      </c>
      <c r="L331" t="e">
        <f>VLOOKUP(H331,'id (2020)'!H:I,2,0)</f>
        <v>#N/A</v>
      </c>
      <c r="M331" t="e">
        <f>VLOOKUP(H331,'id (2019)'!H:I,2,0)</f>
        <v>#N/A</v>
      </c>
      <c r="N331" t="e">
        <f>VLOOKUP(H331,'id (2018)'!H:I,2,0)</f>
        <v>#N/A</v>
      </c>
    </row>
    <row r="332" spans="1:14">
      <c r="A332" t="str">
        <f t="shared" si="104"/>
        <v>ZłomańczukMichał1981</v>
      </c>
      <c r="C332">
        <f t="shared" si="107"/>
        <v>331</v>
      </c>
      <c r="D332" t="s">
        <v>870</v>
      </c>
      <c r="E332" t="s">
        <v>55</v>
      </c>
      <c r="F332">
        <v>0</v>
      </c>
      <c r="G332">
        <v>1981</v>
      </c>
      <c r="H332" t="str">
        <f t="shared" si="105"/>
        <v>Złomańczuk Michał</v>
      </c>
      <c r="I332">
        <f t="shared" si="106"/>
        <v>1981</v>
      </c>
      <c r="J332" t="s">
        <v>32</v>
      </c>
      <c r="K332" t="s">
        <v>5385</v>
      </c>
      <c r="L332">
        <f>VLOOKUP(H332,'id (2020)'!H:I,2,0)</f>
        <v>1981</v>
      </c>
      <c r="M332">
        <f>VLOOKUP(H332,'id (2019)'!H:I,2,0)</f>
        <v>1981</v>
      </c>
      <c r="N332">
        <f>VLOOKUP(H332,'id (2018)'!H:I,2,0)</f>
        <v>1981</v>
      </c>
    </row>
    <row r="333" spans="1:14">
      <c r="A333" t="str">
        <f t="shared" si="104"/>
        <v>AlickiMarcin1985</v>
      </c>
      <c r="C333">
        <f t="shared" si="107"/>
        <v>332</v>
      </c>
      <c r="D333" t="s">
        <v>4441</v>
      </c>
      <c r="E333" t="s">
        <v>17</v>
      </c>
      <c r="F333" t="s">
        <v>4442</v>
      </c>
      <c r="G333">
        <v>1985</v>
      </c>
      <c r="H333" t="str">
        <f t="shared" si="105"/>
        <v>Alicki Marcin</v>
      </c>
      <c r="I333">
        <f t="shared" si="106"/>
        <v>1985</v>
      </c>
      <c r="J333" t="s">
        <v>32</v>
      </c>
      <c r="K333" t="s">
        <v>5385</v>
      </c>
      <c r="L333" t="e">
        <f>VLOOKUP(H333,'id (2020)'!H:I,2,0)</f>
        <v>#N/A</v>
      </c>
      <c r="M333">
        <f>VLOOKUP(H333,'id (2019)'!H:I,2,0)</f>
        <v>1985</v>
      </c>
      <c r="N333" t="e">
        <f>VLOOKUP(H333,'id (2018)'!H:I,2,0)</f>
        <v>#N/A</v>
      </c>
    </row>
    <row r="334" spans="1:14">
      <c r="A334" t="str">
        <f t="shared" si="104"/>
        <v>MatejewskiMarek1983</v>
      </c>
      <c r="C334">
        <f t="shared" si="107"/>
        <v>333</v>
      </c>
      <c r="D334" t="s">
        <v>4443</v>
      </c>
      <c r="E334" t="s">
        <v>33</v>
      </c>
      <c r="F334" t="s">
        <v>4442</v>
      </c>
      <c r="G334">
        <v>1983</v>
      </c>
      <c r="H334" t="str">
        <f t="shared" si="105"/>
        <v>Matejewski Marek</v>
      </c>
      <c r="I334">
        <f t="shared" si="106"/>
        <v>1983</v>
      </c>
      <c r="J334" t="s">
        <v>32</v>
      </c>
      <c r="K334" t="s">
        <v>5385</v>
      </c>
      <c r="L334" t="e">
        <f>VLOOKUP(H334,'id (2020)'!H:I,2,0)</f>
        <v>#N/A</v>
      </c>
      <c r="M334">
        <f>VLOOKUP(H334,'id (2019)'!H:I,2,0)</f>
        <v>1983</v>
      </c>
      <c r="N334" t="e">
        <f>VLOOKUP(H334,'id (2018)'!H:I,2,0)</f>
        <v>#N/A</v>
      </c>
    </row>
    <row r="335" spans="1:14">
      <c r="A335" t="str">
        <f t="shared" si="104"/>
        <v>BielewiczJakub1995</v>
      </c>
      <c r="C335">
        <f t="shared" si="107"/>
        <v>334</v>
      </c>
      <c r="D335" t="s">
        <v>4639</v>
      </c>
      <c r="E335" t="s">
        <v>137</v>
      </c>
      <c r="F335" t="s">
        <v>5260</v>
      </c>
      <c r="G335">
        <v>1995</v>
      </c>
      <c r="H335" t="str">
        <f t="shared" si="105"/>
        <v>Bielewicz Jakub</v>
      </c>
      <c r="I335">
        <f t="shared" si="106"/>
        <v>1995</v>
      </c>
      <c r="J335" t="s">
        <v>32</v>
      </c>
      <c r="K335" t="s">
        <v>5385</v>
      </c>
      <c r="L335">
        <f>VLOOKUP(H335,'id (2020)'!H:I,2,0)</f>
        <v>1995</v>
      </c>
      <c r="M335" t="e">
        <f>VLOOKUP(H335,'id (2019)'!H:I,2,0)</f>
        <v>#N/A</v>
      </c>
      <c r="N335" t="e">
        <f>VLOOKUP(H335,'id (2018)'!H:I,2,0)</f>
        <v>#N/A</v>
      </c>
    </row>
    <row r="336" spans="1:14">
      <c r="A336" t="str">
        <f t="shared" si="104"/>
        <v>BielewiczRadosław1966</v>
      </c>
      <c r="C336">
        <f t="shared" si="107"/>
        <v>335</v>
      </c>
      <c r="D336" t="s">
        <v>4639</v>
      </c>
      <c r="E336" t="s">
        <v>237</v>
      </c>
      <c r="F336">
        <v>0</v>
      </c>
      <c r="G336">
        <v>1966</v>
      </c>
      <c r="H336" t="str">
        <f t="shared" si="105"/>
        <v>Bielewicz Radosław</v>
      </c>
      <c r="I336">
        <f t="shared" si="106"/>
        <v>1966</v>
      </c>
      <c r="J336" t="s">
        <v>32</v>
      </c>
      <c r="K336" t="s">
        <v>5385</v>
      </c>
      <c r="L336" t="e">
        <f>VLOOKUP(H336,'id (2020)'!H:I,2,0)</f>
        <v>#N/A</v>
      </c>
      <c r="M336" t="e">
        <f>VLOOKUP(H336,'id (2019)'!H:I,2,0)</f>
        <v>#N/A</v>
      </c>
      <c r="N336" t="e">
        <f>VLOOKUP(H336,'id (2018)'!H:I,2,0)</f>
        <v>#N/A</v>
      </c>
    </row>
    <row r="337" spans="1:14">
      <c r="A337" t="str">
        <f t="shared" si="104"/>
        <v>KuniniecMichał1972</v>
      </c>
      <c r="C337">
        <f t="shared" si="107"/>
        <v>336</v>
      </c>
      <c r="D337" t="s">
        <v>1349</v>
      </c>
      <c r="E337" t="s">
        <v>55</v>
      </c>
      <c r="F337" t="s">
        <v>5262</v>
      </c>
      <c r="G337">
        <v>1972</v>
      </c>
      <c r="H337" t="str">
        <f t="shared" si="105"/>
        <v>Kuniniec Michał</v>
      </c>
      <c r="I337">
        <f t="shared" si="106"/>
        <v>1972</v>
      </c>
      <c r="J337" t="s">
        <v>32</v>
      </c>
      <c r="K337" t="s">
        <v>5385</v>
      </c>
      <c r="L337" t="e">
        <f>VLOOKUP(H337,'id (2020)'!H:I,2,0)</f>
        <v>#N/A</v>
      </c>
      <c r="M337" t="e">
        <f>VLOOKUP(H337,'id (2019)'!H:I,2,0)</f>
        <v>#N/A</v>
      </c>
      <c r="N337" t="e">
        <f>VLOOKUP(H337,'id (2018)'!H:I,2,0)</f>
        <v>#N/A</v>
      </c>
    </row>
    <row r="338" spans="1:14">
      <c r="A338" t="str">
        <f t="shared" si="104"/>
        <v>WinekTomasz1966</v>
      </c>
      <c r="C338">
        <f t="shared" si="107"/>
        <v>337</v>
      </c>
      <c r="D338" t="s">
        <v>1350</v>
      </c>
      <c r="E338" t="s">
        <v>44</v>
      </c>
      <c r="F338" t="s">
        <v>5262</v>
      </c>
      <c r="G338">
        <v>1966</v>
      </c>
      <c r="H338" t="str">
        <f t="shared" si="105"/>
        <v>Winek Tomasz</v>
      </c>
      <c r="I338">
        <f t="shared" si="106"/>
        <v>1966</v>
      </c>
      <c r="J338" t="s">
        <v>32</v>
      </c>
      <c r="K338" t="s">
        <v>5385</v>
      </c>
      <c r="L338" t="e">
        <f>VLOOKUP(H338,'id (2020)'!H:I,2,0)</f>
        <v>#N/A</v>
      </c>
      <c r="M338" t="e">
        <f>VLOOKUP(H338,'id (2019)'!H:I,2,0)</f>
        <v>#N/A</v>
      </c>
      <c r="N338">
        <f>VLOOKUP(H338,'id (2018)'!H:I,2,0)</f>
        <v>1966</v>
      </c>
    </row>
    <row r="339" spans="1:14">
      <c r="A339" t="str">
        <f t="shared" si="104"/>
        <v>WiśniewskiŁukasz1985</v>
      </c>
      <c r="C339">
        <f t="shared" si="107"/>
        <v>338</v>
      </c>
      <c r="D339" t="s">
        <v>94</v>
      </c>
      <c r="E339" t="s">
        <v>59</v>
      </c>
      <c r="F339">
        <v>0</v>
      </c>
      <c r="G339">
        <v>1985</v>
      </c>
      <c r="H339" t="str">
        <f t="shared" si="105"/>
        <v>Wiśniewski Łukasz</v>
      </c>
      <c r="I339">
        <f t="shared" si="106"/>
        <v>1985</v>
      </c>
      <c r="J339" t="s">
        <v>32</v>
      </c>
      <c r="K339" t="s">
        <v>5385</v>
      </c>
      <c r="L339" t="e">
        <f>VLOOKUP(H339,'id (2020)'!H:I,2,0)</f>
        <v>#N/A</v>
      </c>
      <c r="M339">
        <f>VLOOKUP(H339,'id (2019)'!H:I,2,0)</f>
        <v>0</v>
      </c>
      <c r="N339" t="e">
        <f>VLOOKUP(H339,'id (2018)'!H:I,2,0)</f>
        <v>#N/A</v>
      </c>
    </row>
    <row r="340" spans="1:14">
      <c r="A340" t="str">
        <f t="shared" si="104"/>
        <v>WodzińskiMarek1971</v>
      </c>
      <c r="C340">
        <f t="shared" si="107"/>
        <v>339</v>
      </c>
      <c r="D340" t="s">
        <v>340</v>
      </c>
      <c r="E340" t="s">
        <v>33</v>
      </c>
      <c r="F340" t="s">
        <v>342</v>
      </c>
      <c r="G340">
        <v>1971</v>
      </c>
      <c r="H340" t="str">
        <f t="shared" si="105"/>
        <v>Wodziński Marek</v>
      </c>
      <c r="I340">
        <f t="shared" si="106"/>
        <v>1971</v>
      </c>
      <c r="J340" t="s">
        <v>32</v>
      </c>
      <c r="K340" t="s">
        <v>5385</v>
      </c>
      <c r="L340">
        <f>VLOOKUP(H340,'id (2020)'!H:I,2,0)</f>
        <v>1971</v>
      </c>
      <c r="M340">
        <f>VLOOKUP(H340,'id (2019)'!H:I,2,0)</f>
        <v>1971</v>
      </c>
      <c r="N340">
        <f>VLOOKUP(H340,'id (2018)'!H:I,2,0)</f>
        <v>1971</v>
      </c>
    </row>
    <row r="341" spans="1:14">
      <c r="A341" t="str">
        <f t="shared" si="104"/>
        <v>SurdySławomir1977</v>
      </c>
      <c r="C341">
        <f t="shared" si="107"/>
        <v>340</v>
      </c>
      <c r="D341" t="s">
        <v>5264</v>
      </c>
      <c r="E341" t="s">
        <v>88</v>
      </c>
      <c r="F341">
        <v>0</v>
      </c>
      <c r="G341">
        <v>1977</v>
      </c>
      <c r="H341" t="str">
        <f t="shared" si="105"/>
        <v>Surdy Sławomir</v>
      </c>
      <c r="I341">
        <f t="shared" si="106"/>
        <v>1977</v>
      </c>
      <c r="J341" t="s">
        <v>32</v>
      </c>
      <c r="K341" t="s">
        <v>5385</v>
      </c>
      <c r="L341" t="e">
        <f>VLOOKUP(H341,'id (2020)'!H:I,2,0)</f>
        <v>#N/A</v>
      </c>
      <c r="M341" t="e">
        <f>VLOOKUP(H341,'id (2019)'!H:I,2,0)</f>
        <v>#N/A</v>
      </c>
      <c r="N341" t="e">
        <f>VLOOKUP(H341,'id (2018)'!H:I,2,0)</f>
        <v>#N/A</v>
      </c>
    </row>
    <row r="342" spans="1:14">
      <c r="A342" t="str">
        <f t="shared" si="104"/>
        <v>MillerJan1986</v>
      </c>
      <c r="C342">
        <f t="shared" si="107"/>
        <v>341</v>
      </c>
      <c r="D342" t="s">
        <v>1159</v>
      </c>
      <c r="E342" t="s">
        <v>92</v>
      </c>
      <c r="F342" t="s">
        <v>5265</v>
      </c>
      <c r="G342">
        <v>1986</v>
      </c>
      <c r="H342" t="str">
        <f t="shared" si="105"/>
        <v>Miller Jan</v>
      </c>
      <c r="I342">
        <f t="shared" si="106"/>
        <v>1986</v>
      </c>
      <c r="J342" t="s">
        <v>32</v>
      </c>
      <c r="K342" t="s">
        <v>5385</v>
      </c>
      <c r="L342">
        <f>VLOOKUP(H342,'id (2020)'!H:I,2,0)</f>
        <v>1986</v>
      </c>
      <c r="M342" t="e">
        <f>VLOOKUP(H342,'id (2019)'!H:I,2,0)</f>
        <v>#N/A</v>
      </c>
      <c r="N342">
        <f>VLOOKUP(H342,'id (2018)'!H:I,2,0)</f>
        <v>1986</v>
      </c>
    </row>
    <row r="343" spans="1:14">
      <c r="A343" t="str">
        <f t="shared" si="104"/>
        <v>JóźwiukPiotr1976</v>
      </c>
      <c r="C343">
        <f t="shared" si="107"/>
        <v>342</v>
      </c>
      <c r="D343" t="s">
        <v>138</v>
      </c>
      <c r="E343" t="s">
        <v>15</v>
      </c>
      <c r="F343" t="s">
        <v>5266</v>
      </c>
      <c r="G343">
        <v>1976</v>
      </c>
      <c r="H343" t="str">
        <f t="shared" si="105"/>
        <v>Jóźwiuk Piotr</v>
      </c>
      <c r="I343">
        <f t="shared" si="106"/>
        <v>1976</v>
      </c>
      <c r="J343" t="s">
        <v>32</v>
      </c>
      <c r="K343" t="s">
        <v>5385</v>
      </c>
      <c r="L343" t="e">
        <f>VLOOKUP(H343,'id (2020)'!H:I,2,0)</f>
        <v>#N/A</v>
      </c>
      <c r="M343">
        <f>VLOOKUP(H343,'id (2019)'!H:I,2,0)</f>
        <v>1976</v>
      </c>
      <c r="N343">
        <f>VLOOKUP(H343,'id (2018)'!H:I,2,0)</f>
        <v>1976</v>
      </c>
    </row>
    <row r="344" spans="1:14">
      <c r="A344" t="str">
        <f t="shared" si="104"/>
        <v>DunowskiPrzemysław1972</v>
      </c>
      <c r="C344">
        <f t="shared" si="107"/>
        <v>343</v>
      </c>
      <c r="D344" t="s">
        <v>363</v>
      </c>
      <c r="E344" t="s">
        <v>24</v>
      </c>
      <c r="F344" t="s">
        <v>364</v>
      </c>
      <c r="G344">
        <v>1972</v>
      </c>
      <c r="H344" t="str">
        <f t="shared" si="105"/>
        <v>Dunowski Przemysław</v>
      </c>
      <c r="I344">
        <f t="shared" si="106"/>
        <v>1972</v>
      </c>
      <c r="J344" t="s">
        <v>32</v>
      </c>
      <c r="K344" t="s">
        <v>5385</v>
      </c>
      <c r="L344">
        <f>VLOOKUP(H344,'id (2020)'!H:I,2,0)</f>
        <v>1972</v>
      </c>
      <c r="M344">
        <f>VLOOKUP(H344,'id (2019)'!H:I,2,0)</f>
        <v>1972</v>
      </c>
      <c r="N344">
        <f>VLOOKUP(H344,'id (2018)'!H:I,2,0)</f>
        <v>1972</v>
      </c>
    </row>
    <row r="345" spans="1:14">
      <c r="A345" t="str">
        <f t="shared" si="104"/>
        <v>BejgerMarcin1988</v>
      </c>
      <c r="C345">
        <f t="shared" si="107"/>
        <v>344</v>
      </c>
      <c r="D345" t="s">
        <v>5267</v>
      </c>
      <c r="E345" t="s">
        <v>17</v>
      </c>
      <c r="F345" t="s">
        <v>5268</v>
      </c>
      <c r="G345">
        <v>1988</v>
      </c>
      <c r="H345" t="str">
        <f t="shared" si="105"/>
        <v>Bejger Marcin</v>
      </c>
      <c r="I345">
        <f t="shared" si="106"/>
        <v>1988</v>
      </c>
      <c r="J345" t="s">
        <v>32</v>
      </c>
      <c r="K345" t="s">
        <v>5385</v>
      </c>
      <c r="L345" t="e">
        <f>VLOOKUP(H345,'id (2020)'!H:I,2,0)</f>
        <v>#N/A</v>
      </c>
      <c r="M345" t="e">
        <f>VLOOKUP(H345,'id (2019)'!H:I,2,0)</f>
        <v>#N/A</v>
      </c>
      <c r="N345" t="e">
        <f>VLOOKUP(H345,'id (2018)'!H:I,2,0)</f>
        <v>#N/A</v>
      </c>
    </row>
    <row r="346" spans="1:14">
      <c r="A346" t="str">
        <f t="shared" si="104"/>
        <v>GulczyńskiMichał Paweł1988</v>
      </c>
      <c r="C346">
        <f t="shared" si="107"/>
        <v>345</v>
      </c>
      <c r="D346" t="s">
        <v>5269</v>
      </c>
      <c r="E346" t="s">
        <v>5270</v>
      </c>
      <c r="F346">
        <v>0</v>
      </c>
      <c r="G346">
        <v>1988</v>
      </c>
      <c r="H346" t="str">
        <f t="shared" si="105"/>
        <v>Gulczyński Michał Paweł</v>
      </c>
      <c r="I346">
        <f t="shared" si="106"/>
        <v>1988</v>
      </c>
      <c r="J346" t="s">
        <v>32</v>
      </c>
      <c r="K346" t="s">
        <v>5385</v>
      </c>
      <c r="L346" t="e">
        <f>VLOOKUP(H346,'id (2020)'!H:I,2,0)</f>
        <v>#N/A</v>
      </c>
      <c r="M346" t="e">
        <f>VLOOKUP(H346,'id (2019)'!H:I,2,0)</f>
        <v>#N/A</v>
      </c>
      <c r="N346" t="e">
        <f>VLOOKUP(H346,'id (2018)'!H:I,2,0)</f>
        <v>#N/A</v>
      </c>
    </row>
    <row r="347" spans="1:14">
      <c r="A347" t="str">
        <f t="shared" si="104"/>
        <v>FiedorczukSzymon1984</v>
      </c>
      <c r="C347">
        <f t="shared" si="107"/>
        <v>346</v>
      </c>
      <c r="D347" t="s">
        <v>5271</v>
      </c>
      <c r="E347" t="s">
        <v>393</v>
      </c>
      <c r="F347" t="s">
        <v>5272</v>
      </c>
      <c r="G347">
        <v>1984</v>
      </c>
      <c r="H347" t="str">
        <f t="shared" si="105"/>
        <v>Fiedorczuk Szymon</v>
      </c>
      <c r="I347">
        <f t="shared" si="106"/>
        <v>1984</v>
      </c>
      <c r="J347" t="s">
        <v>32</v>
      </c>
      <c r="K347" t="s">
        <v>5385</v>
      </c>
      <c r="L347" t="e">
        <f>VLOOKUP(H347,'id (2020)'!H:I,2,0)</f>
        <v>#N/A</v>
      </c>
      <c r="M347" t="e">
        <f>VLOOKUP(H347,'id (2019)'!H:I,2,0)</f>
        <v>#N/A</v>
      </c>
      <c r="N347" t="e">
        <f>VLOOKUP(H347,'id (2018)'!H:I,2,0)</f>
        <v>#N/A</v>
      </c>
    </row>
    <row r="348" spans="1:14">
      <c r="A348" t="str">
        <f t="shared" si="104"/>
        <v>CelejewskiFilip2007</v>
      </c>
      <c r="C348">
        <f t="shared" si="107"/>
        <v>347</v>
      </c>
      <c r="D348" t="s">
        <v>1078</v>
      </c>
      <c r="E348" t="s">
        <v>539</v>
      </c>
      <c r="F348" t="s">
        <v>5273</v>
      </c>
      <c r="G348">
        <v>2007</v>
      </c>
      <c r="H348" t="str">
        <f t="shared" si="105"/>
        <v>Celejewski Filip</v>
      </c>
      <c r="I348">
        <f t="shared" si="106"/>
        <v>2007</v>
      </c>
      <c r="J348" t="s">
        <v>32</v>
      </c>
      <c r="K348" t="s">
        <v>5385</v>
      </c>
      <c r="L348" t="e">
        <f>VLOOKUP(H348,'id (2020)'!H:I,2,0)</f>
        <v>#N/A</v>
      </c>
      <c r="M348">
        <f>VLOOKUP(H348,'id (2019)'!H:I,2,0)</f>
        <v>2007</v>
      </c>
      <c r="N348">
        <f>VLOOKUP(H348,'id (2018)'!H:I,2,0)</f>
        <v>2007</v>
      </c>
    </row>
    <row r="349" spans="1:14">
      <c r="A349" t="str">
        <f t="shared" si="104"/>
        <v>CelejewskiSebastian1977</v>
      </c>
      <c r="C349">
        <f t="shared" si="107"/>
        <v>348</v>
      </c>
      <c r="D349" t="s">
        <v>1078</v>
      </c>
      <c r="E349" t="s">
        <v>783</v>
      </c>
      <c r="F349" t="s">
        <v>5273</v>
      </c>
      <c r="G349">
        <v>1977</v>
      </c>
      <c r="H349" t="str">
        <f t="shared" si="105"/>
        <v>Celejewski Sebastian</v>
      </c>
      <c r="I349">
        <f t="shared" si="106"/>
        <v>1977</v>
      </c>
      <c r="J349" t="s">
        <v>32</v>
      </c>
      <c r="K349" t="s">
        <v>5385</v>
      </c>
      <c r="L349" t="e">
        <f>VLOOKUP(H349,'id (2020)'!H:I,2,0)</f>
        <v>#N/A</v>
      </c>
      <c r="M349">
        <f>VLOOKUP(H349,'id (2019)'!H:I,2,0)</f>
        <v>1977</v>
      </c>
      <c r="N349">
        <f>VLOOKUP(H349,'id (2018)'!H:I,2,0)</f>
        <v>1977</v>
      </c>
    </row>
    <row r="350" spans="1:14">
      <c r="A350" t="str">
        <f t="shared" si="104"/>
        <v>PieniążekAndrzej1982</v>
      </c>
      <c r="C350">
        <f t="shared" si="107"/>
        <v>349</v>
      </c>
      <c r="D350" t="s">
        <v>941</v>
      </c>
      <c r="E350" t="s">
        <v>26</v>
      </c>
      <c r="F350">
        <v>0</v>
      </c>
      <c r="G350">
        <v>1982</v>
      </c>
      <c r="H350" t="str">
        <f t="shared" si="105"/>
        <v>Pieniążek Andrzej</v>
      </c>
      <c r="I350">
        <f t="shared" si="106"/>
        <v>1982</v>
      </c>
      <c r="J350" t="s">
        <v>32</v>
      </c>
      <c r="K350" t="s">
        <v>5385</v>
      </c>
      <c r="L350" t="e">
        <f>VLOOKUP(H350,'id (2020)'!H:I,2,0)</f>
        <v>#N/A</v>
      </c>
      <c r="M350" t="e">
        <f>VLOOKUP(H350,'id (2019)'!H:I,2,0)</f>
        <v>#N/A</v>
      </c>
      <c r="N350" t="e">
        <f>VLOOKUP(H350,'id (2018)'!H:I,2,0)</f>
        <v>#N/A</v>
      </c>
    </row>
    <row r="351" spans="1:14">
      <c r="A351" t="str">
        <f t="shared" si="104"/>
        <v>KonarzewskiMarcin1983</v>
      </c>
      <c r="C351">
        <f t="shared" si="107"/>
        <v>350</v>
      </c>
      <c r="D351" t="s">
        <v>4691</v>
      </c>
      <c r="E351" t="s">
        <v>17</v>
      </c>
      <c r="F351" t="s">
        <v>330</v>
      </c>
      <c r="G351">
        <v>1983</v>
      </c>
      <c r="H351" t="str">
        <f t="shared" si="105"/>
        <v>Konarzewski Marcin</v>
      </c>
      <c r="I351">
        <f t="shared" si="106"/>
        <v>1983</v>
      </c>
      <c r="J351" t="s">
        <v>32</v>
      </c>
      <c r="K351" t="s">
        <v>5385</v>
      </c>
      <c r="L351">
        <f>VLOOKUP(H351,'id (2020)'!H:I,2,0)</f>
        <v>1983</v>
      </c>
      <c r="M351" t="e">
        <f>VLOOKUP(H351,'id (2019)'!H:I,2,0)</f>
        <v>#N/A</v>
      </c>
      <c r="N351" t="e">
        <f>VLOOKUP(H351,'id (2018)'!H:I,2,0)</f>
        <v>#N/A</v>
      </c>
    </row>
    <row r="352" spans="1:14">
      <c r="A352" t="str">
        <f t="shared" si="104"/>
        <v>SzulimPaweł1982</v>
      </c>
      <c r="C352">
        <f t="shared" si="107"/>
        <v>351</v>
      </c>
      <c r="D352" t="s">
        <v>5275</v>
      </c>
      <c r="E352" t="s">
        <v>16</v>
      </c>
      <c r="F352" t="s">
        <v>5262</v>
      </c>
      <c r="G352">
        <v>1982</v>
      </c>
      <c r="H352" t="str">
        <f t="shared" si="105"/>
        <v>Szulim Paweł</v>
      </c>
      <c r="I352">
        <f t="shared" si="106"/>
        <v>1982</v>
      </c>
      <c r="J352" t="s">
        <v>32</v>
      </c>
      <c r="K352" t="s">
        <v>5385</v>
      </c>
      <c r="L352" t="e">
        <f>VLOOKUP(H352,'id (2020)'!H:I,2,0)</f>
        <v>#N/A</v>
      </c>
      <c r="M352" t="e">
        <f>VLOOKUP(H352,'id (2019)'!H:I,2,0)</f>
        <v>#N/A</v>
      </c>
      <c r="N352" t="e">
        <f>VLOOKUP(H352,'id (2018)'!H:I,2,0)</f>
        <v>#N/A</v>
      </c>
    </row>
    <row r="353" spans="1:14">
      <c r="A353" t="str">
        <f t="shared" si="104"/>
        <v>GierszewskiŁukasz1985</v>
      </c>
      <c r="C353">
        <f t="shared" si="107"/>
        <v>352</v>
      </c>
      <c r="D353" t="s">
        <v>839</v>
      </c>
      <c r="E353" t="s">
        <v>59</v>
      </c>
      <c r="F353" t="s">
        <v>5278</v>
      </c>
      <c r="G353">
        <v>1985</v>
      </c>
      <c r="H353" t="str">
        <f t="shared" si="105"/>
        <v>Gierszewski Łukasz</v>
      </c>
      <c r="I353">
        <f t="shared" si="106"/>
        <v>1985</v>
      </c>
      <c r="J353" t="s">
        <v>32</v>
      </c>
      <c r="K353" t="s">
        <v>5385</v>
      </c>
      <c r="L353" t="e">
        <f>VLOOKUP(H353,'id (2020)'!H:I,2,0)</f>
        <v>#N/A</v>
      </c>
      <c r="M353" t="e">
        <f>VLOOKUP(H353,'id (2019)'!H:I,2,0)</f>
        <v>#N/A</v>
      </c>
      <c r="N353" t="e">
        <f>VLOOKUP(H353,'id (2018)'!H:I,2,0)</f>
        <v>#N/A</v>
      </c>
    </row>
    <row r="354" spans="1:14">
      <c r="A354" t="str">
        <f t="shared" ref="A354:A417" si="108">D354&amp;E354&amp;G354</f>
        <v>NowakRemik1972</v>
      </c>
      <c r="C354">
        <f t="shared" si="107"/>
        <v>353</v>
      </c>
      <c r="D354" t="s">
        <v>597</v>
      </c>
      <c r="E354" t="s">
        <v>652</v>
      </c>
      <c r="F354" t="s">
        <v>651</v>
      </c>
      <c r="G354">
        <v>1972</v>
      </c>
      <c r="H354" t="str">
        <f t="shared" ref="H354:H417" si="109">D354&amp;" "&amp;E354</f>
        <v>Nowak Remik</v>
      </c>
      <c r="I354">
        <f t="shared" ref="I354:I417" si="110">G354</f>
        <v>1972</v>
      </c>
      <c r="J354" t="s">
        <v>32</v>
      </c>
      <c r="K354" t="s">
        <v>5386</v>
      </c>
      <c r="L354">
        <f>VLOOKUP(H354,'id (2020)'!H:I,2,0)</f>
        <v>1972</v>
      </c>
      <c r="M354">
        <f>VLOOKUP(H354,'id (2019)'!H:I,2,0)</f>
        <v>1972</v>
      </c>
      <c r="N354">
        <f>VLOOKUP(H354,'id (2018)'!H:I,2,0)</f>
        <v>1972</v>
      </c>
    </row>
    <row r="355" spans="1:14">
      <c r="A355" t="str">
        <f t="shared" si="108"/>
        <v>HalamusRobert1970</v>
      </c>
      <c r="C355">
        <f t="shared" si="107"/>
        <v>354</v>
      </c>
      <c r="D355" t="s">
        <v>830</v>
      </c>
      <c r="E355" t="s">
        <v>45</v>
      </c>
      <c r="F355" t="s">
        <v>5291</v>
      </c>
      <c r="G355">
        <v>1970</v>
      </c>
      <c r="H355" t="str">
        <f t="shared" si="109"/>
        <v>Halamus Robert</v>
      </c>
      <c r="I355">
        <f t="shared" si="110"/>
        <v>1970</v>
      </c>
      <c r="J355" t="s">
        <v>32</v>
      </c>
      <c r="K355" t="s">
        <v>5386</v>
      </c>
      <c r="L355">
        <f>VLOOKUP(H355,'id (2020)'!H:I,2,0)</f>
        <v>1970</v>
      </c>
      <c r="M355">
        <f>VLOOKUP(H355,'id (2019)'!H:I,2,0)</f>
        <v>1970</v>
      </c>
      <c r="N355">
        <f>VLOOKUP(H355,'id (2018)'!H:I,2,0)</f>
        <v>1970</v>
      </c>
    </row>
    <row r="356" spans="1:14">
      <c r="A356" t="str">
        <f t="shared" si="108"/>
        <v>ZamojskiPaweł1995</v>
      </c>
      <c r="C356">
        <f t="shared" si="107"/>
        <v>355</v>
      </c>
      <c r="D356" t="s">
        <v>5292</v>
      </c>
      <c r="E356" t="s">
        <v>16</v>
      </c>
      <c r="F356">
        <v>0</v>
      </c>
      <c r="G356">
        <v>1995</v>
      </c>
      <c r="H356" t="str">
        <f t="shared" si="109"/>
        <v>Zamojski Paweł</v>
      </c>
      <c r="I356">
        <f t="shared" si="110"/>
        <v>1995</v>
      </c>
      <c r="J356" t="s">
        <v>32</v>
      </c>
      <c r="K356" t="s">
        <v>5386</v>
      </c>
      <c r="L356" t="e">
        <f>VLOOKUP(H356,'id (2020)'!H:I,2,0)</f>
        <v>#N/A</v>
      </c>
      <c r="M356" t="e">
        <f>VLOOKUP(H356,'id (2019)'!H:I,2,0)</f>
        <v>#N/A</v>
      </c>
      <c r="N356" t="e">
        <f>VLOOKUP(H356,'id (2018)'!H:I,2,0)</f>
        <v>#N/A</v>
      </c>
    </row>
    <row r="357" spans="1:14">
      <c r="A357" t="str">
        <f t="shared" si="108"/>
        <v>KruszewskiArtur1997</v>
      </c>
      <c r="C357">
        <f t="shared" si="107"/>
        <v>356</v>
      </c>
      <c r="D357" t="s">
        <v>5293</v>
      </c>
      <c r="E357" t="s">
        <v>47</v>
      </c>
      <c r="F357">
        <v>0</v>
      </c>
      <c r="G357">
        <v>1997</v>
      </c>
      <c r="H357" t="str">
        <f t="shared" si="109"/>
        <v>Kruszewski Artur</v>
      </c>
      <c r="I357">
        <f t="shared" si="110"/>
        <v>1997</v>
      </c>
      <c r="J357" t="s">
        <v>32</v>
      </c>
      <c r="K357" t="s">
        <v>5386</v>
      </c>
      <c r="L357" t="e">
        <f>VLOOKUP(H357,'id (2020)'!H:I,2,0)</f>
        <v>#N/A</v>
      </c>
      <c r="M357" t="e">
        <f>VLOOKUP(H357,'id (2019)'!H:I,2,0)</f>
        <v>#N/A</v>
      </c>
      <c r="N357" t="e">
        <f>VLOOKUP(H357,'id (2018)'!H:I,2,0)</f>
        <v>#N/A</v>
      </c>
    </row>
    <row r="358" spans="1:14">
      <c r="A358" t="str">
        <f t="shared" si="108"/>
        <v>SzopaKrzysztof1986</v>
      </c>
      <c r="C358">
        <f t="shared" si="107"/>
        <v>357</v>
      </c>
      <c r="D358" t="s">
        <v>183</v>
      </c>
      <c r="E358" t="s">
        <v>22</v>
      </c>
      <c r="F358" t="s">
        <v>4760</v>
      </c>
      <c r="G358">
        <v>1986</v>
      </c>
      <c r="H358" t="str">
        <f t="shared" si="109"/>
        <v>Szopa Krzysztof</v>
      </c>
      <c r="I358">
        <f t="shared" si="110"/>
        <v>1986</v>
      </c>
      <c r="J358" t="s">
        <v>32</v>
      </c>
      <c r="K358" t="s">
        <v>5386</v>
      </c>
      <c r="L358" t="e">
        <f>VLOOKUP(H358,'id (2020)'!H:I,2,0)</f>
        <v>#N/A</v>
      </c>
      <c r="M358">
        <f>VLOOKUP(H358,'id (2019)'!H:I,2,0)</f>
        <v>1986</v>
      </c>
      <c r="N358" t="e">
        <f>VLOOKUP(H358,'id (2018)'!H:I,2,0)</f>
        <v>#N/A</v>
      </c>
    </row>
    <row r="359" spans="1:14">
      <c r="A359" t="str">
        <f t="shared" si="108"/>
        <v>FilipiukTomasz1974</v>
      </c>
      <c r="C359">
        <f t="shared" si="107"/>
        <v>358</v>
      </c>
      <c r="D359" t="s">
        <v>152</v>
      </c>
      <c r="E359" t="s">
        <v>44</v>
      </c>
      <c r="F359" t="s">
        <v>4760</v>
      </c>
      <c r="G359">
        <v>1974</v>
      </c>
      <c r="H359" t="str">
        <f t="shared" si="109"/>
        <v>Filipiuk Tomasz</v>
      </c>
      <c r="I359">
        <f t="shared" si="110"/>
        <v>1974</v>
      </c>
      <c r="J359" t="s">
        <v>32</v>
      </c>
      <c r="K359" t="s">
        <v>5386</v>
      </c>
      <c r="L359">
        <f>VLOOKUP(H359,'id (2020)'!H:I,2,0)</f>
        <v>1974</v>
      </c>
      <c r="M359">
        <f>VLOOKUP(H359,'id (2019)'!H:I,2,0)</f>
        <v>1974</v>
      </c>
      <c r="N359">
        <f>VLOOKUP(H359,'id (2018)'!H:I,2,0)</f>
        <v>1974</v>
      </c>
    </row>
    <row r="360" spans="1:14">
      <c r="A360" t="str">
        <f t="shared" si="108"/>
        <v>GruhnKrzysztof1983</v>
      </c>
      <c r="C360">
        <f t="shared" si="107"/>
        <v>359</v>
      </c>
      <c r="D360" t="s">
        <v>4541</v>
      </c>
      <c r="E360" t="s">
        <v>22</v>
      </c>
      <c r="F360" t="s">
        <v>4763</v>
      </c>
      <c r="G360">
        <v>1983</v>
      </c>
      <c r="H360" t="str">
        <f t="shared" si="109"/>
        <v>Gruhn Krzysztof</v>
      </c>
      <c r="I360">
        <f t="shared" si="110"/>
        <v>1983</v>
      </c>
      <c r="J360" t="s">
        <v>32</v>
      </c>
      <c r="K360" t="s">
        <v>5386</v>
      </c>
      <c r="L360">
        <f>VLOOKUP(H360,'id (2020)'!H:I,2,0)</f>
        <v>1983</v>
      </c>
      <c r="M360">
        <f>VLOOKUP(H360,'id (2019)'!H:I,2,0)</f>
        <v>1983</v>
      </c>
      <c r="N360" t="e">
        <f>VLOOKUP(H360,'id (2018)'!H:I,2,0)</f>
        <v>#N/A</v>
      </c>
    </row>
    <row r="361" spans="1:14">
      <c r="A361" t="str">
        <f t="shared" si="108"/>
        <v>NawrockiTomasz1978</v>
      </c>
      <c r="C361">
        <f t="shared" si="107"/>
        <v>360</v>
      </c>
      <c r="D361" t="s">
        <v>955</v>
      </c>
      <c r="E361" t="s">
        <v>44</v>
      </c>
      <c r="F361">
        <v>0</v>
      </c>
      <c r="G361">
        <v>1978</v>
      </c>
      <c r="H361" t="str">
        <f t="shared" si="109"/>
        <v>Nawrocki Tomasz</v>
      </c>
      <c r="I361">
        <f t="shared" si="110"/>
        <v>1978</v>
      </c>
      <c r="J361" t="s">
        <v>32</v>
      </c>
      <c r="K361" t="s">
        <v>5386</v>
      </c>
      <c r="L361">
        <f>VLOOKUP(H361,'id (2020)'!H:I,2,0)</f>
        <v>1978</v>
      </c>
      <c r="M361">
        <f>VLOOKUP(H361,'id (2019)'!H:I,2,0)</f>
        <v>1974</v>
      </c>
      <c r="N361">
        <f>VLOOKUP(H361,'id (2018)'!H:I,2,0)</f>
        <v>1974</v>
      </c>
    </row>
    <row r="362" spans="1:14">
      <c r="A362" t="str">
        <f t="shared" si="108"/>
        <v>WasilewskiKrzysztof1975</v>
      </c>
      <c r="C362">
        <f t="shared" si="107"/>
        <v>361</v>
      </c>
      <c r="D362" t="s">
        <v>650</v>
      </c>
      <c r="E362" t="s">
        <v>22</v>
      </c>
      <c r="F362">
        <v>0</v>
      </c>
      <c r="G362">
        <v>1975</v>
      </c>
      <c r="H362" t="str">
        <f t="shared" si="109"/>
        <v>Wasilewski Krzysztof</v>
      </c>
      <c r="I362">
        <f t="shared" si="110"/>
        <v>1975</v>
      </c>
      <c r="J362" t="s">
        <v>32</v>
      </c>
      <c r="K362" t="s">
        <v>5386</v>
      </c>
      <c r="L362">
        <f>VLOOKUP(H362,'id (2020)'!H:I,2,0)</f>
        <v>1975</v>
      </c>
      <c r="M362">
        <f>VLOOKUP(H362,'id (2019)'!H:I,2,0)</f>
        <v>1975</v>
      </c>
      <c r="N362">
        <f>VLOOKUP(H362,'id (2018)'!H:I,2,0)</f>
        <v>1975</v>
      </c>
    </row>
    <row r="363" spans="1:14">
      <c r="A363" t="str">
        <f t="shared" si="108"/>
        <v>SzymborskiTomek1975</v>
      </c>
      <c r="C363">
        <f t="shared" si="107"/>
        <v>362</v>
      </c>
      <c r="D363" t="s">
        <v>3976</v>
      </c>
      <c r="E363" t="s">
        <v>729</v>
      </c>
      <c r="F363" t="s">
        <v>4960</v>
      </c>
      <c r="G363">
        <v>1975</v>
      </c>
      <c r="H363" t="str">
        <f t="shared" si="109"/>
        <v>Szymborski Tomek</v>
      </c>
      <c r="I363">
        <f t="shared" si="110"/>
        <v>1975</v>
      </c>
      <c r="J363" t="s">
        <v>32</v>
      </c>
      <c r="K363" t="s">
        <v>5386</v>
      </c>
      <c r="L363" t="e">
        <f>VLOOKUP(H363,'id (2020)'!H:I,2,0)</f>
        <v>#N/A</v>
      </c>
      <c r="M363" t="e">
        <f>VLOOKUP(H363,'id (2019)'!H:I,2,0)</f>
        <v>#N/A</v>
      </c>
      <c r="N363">
        <f>VLOOKUP(H363,'id (2018)'!H:I,2,0)</f>
        <v>1975</v>
      </c>
    </row>
    <row r="364" spans="1:14">
      <c r="A364" t="str">
        <f t="shared" si="108"/>
        <v>PopczykTomek1975</v>
      </c>
      <c r="C364">
        <f t="shared" si="107"/>
        <v>363</v>
      </c>
      <c r="D364" t="s">
        <v>635</v>
      </c>
      <c r="E364" t="s">
        <v>729</v>
      </c>
      <c r="F364">
        <v>0</v>
      </c>
      <c r="G364">
        <v>1975</v>
      </c>
      <c r="H364" t="str">
        <f t="shared" si="109"/>
        <v>Popczyk Tomek</v>
      </c>
      <c r="I364">
        <f t="shared" si="110"/>
        <v>1975</v>
      </c>
      <c r="J364" t="s">
        <v>32</v>
      </c>
      <c r="K364" t="s">
        <v>5386</v>
      </c>
      <c r="L364" t="e">
        <f>VLOOKUP(H364,'id (2020)'!H:I,2,0)</f>
        <v>#N/A</v>
      </c>
      <c r="M364" t="e">
        <f>VLOOKUP(H364,'id (2019)'!H:I,2,0)</f>
        <v>#N/A</v>
      </c>
      <c r="N364" t="e">
        <f>VLOOKUP(H364,'id (2018)'!H:I,2,0)</f>
        <v>#N/A</v>
      </c>
    </row>
    <row r="365" spans="1:14">
      <c r="A365" t="str">
        <f t="shared" si="108"/>
        <v>SemschArtur1962</v>
      </c>
      <c r="C365">
        <f t="shared" si="107"/>
        <v>364</v>
      </c>
      <c r="D365" t="s">
        <v>586</v>
      </c>
      <c r="E365" t="s">
        <v>47</v>
      </c>
      <c r="F365" t="s">
        <v>585</v>
      </c>
      <c r="G365">
        <v>1962</v>
      </c>
      <c r="H365" t="str">
        <f t="shared" si="109"/>
        <v>Semsch Artur</v>
      </c>
      <c r="I365">
        <f t="shared" si="110"/>
        <v>1962</v>
      </c>
      <c r="J365" t="s">
        <v>32</v>
      </c>
      <c r="K365" t="s">
        <v>5386</v>
      </c>
      <c r="L365">
        <f>VLOOKUP(H365,'id (2020)'!H:I,2,0)</f>
        <v>1962</v>
      </c>
      <c r="M365">
        <f>VLOOKUP(H365,'id (2019)'!H:I,2,0)</f>
        <v>1962</v>
      </c>
      <c r="N365">
        <f>VLOOKUP(H365,'id (2018)'!H:I,2,0)</f>
        <v>1962</v>
      </c>
    </row>
    <row r="366" spans="1:14">
      <c r="A366" t="str">
        <f t="shared" si="108"/>
        <v>JankMarcin1980</v>
      </c>
      <c r="C366">
        <f t="shared" si="107"/>
        <v>365</v>
      </c>
      <c r="D366" t="s">
        <v>5296</v>
      </c>
      <c r="E366" t="s">
        <v>17</v>
      </c>
      <c r="F366" t="s">
        <v>5297</v>
      </c>
      <c r="G366">
        <v>1980</v>
      </c>
      <c r="H366" t="str">
        <f t="shared" si="109"/>
        <v>Jank Marcin</v>
      </c>
      <c r="I366">
        <f t="shared" si="110"/>
        <v>1980</v>
      </c>
      <c r="J366" t="s">
        <v>32</v>
      </c>
      <c r="K366" t="s">
        <v>5386</v>
      </c>
      <c r="L366" t="e">
        <f>VLOOKUP(H366,'id (2020)'!H:I,2,0)</f>
        <v>#N/A</v>
      </c>
      <c r="M366" t="e">
        <f>VLOOKUP(H366,'id (2019)'!H:I,2,0)</f>
        <v>#N/A</v>
      </c>
      <c r="N366" t="e">
        <f>VLOOKUP(H366,'id (2018)'!H:I,2,0)</f>
        <v>#N/A</v>
      </c>
    </row>
    <row r="367" spans="1:14">
      <c r="A367" t="str">
        <f t="shared" si="108"/>
        <v>KlucznikJarek1983</v>
      </c>
      <c r="C367">
        <f t="shared" si="107"/>
        <v>366</v>
      </c>
      <c r="D367" t="s">
        <v>582</v>
      </c>
      <c r="E367" t="s">
        <v>331</v>
      </c>
      <c r="F367">
        <v>0</v>
      </c>
      <c r="G367">
        <v>1983</v>
      </c>
      <c r="H367" t="str">
        <f t="shared" si="109"/>
        <v>Klucznik Jarek</v>
      </c>
      <c r="I367">
        <f t="shared" si="110"/>
        <v>1983</v>
      </c>
      <c r="J367" t="s">
        <v>32</v>
      </c>
      <c r="K367" t="s">
        <v>5386</v>
      </c>
      <c r="L367">
        <f>VLOOKUP(H367,'id (2020)'!H:I,2,0)</f>
        <v>1983</v>
      </c>
      <c r="M367" t="e">
        <f>VLOOKUP(H367,'id (2019)'!H:I,2,0)</f>
        <v>#N/A</v>
      </c>
      <c r="N367">
        <f>VLOOKUP(H367,'id (2018)'!H:I,2,0)</f>
        <v>1983</v>
      </c>
    </row>
    <row r="368" spans="1:14">
      <c r="A368" t="str">
        <f t="shared" si="108"/>
        <v>RadkiewiczMateusz1985</v>
      </c>
      <c r="C368">
        <f t="shared" si="107"/>
        <v>367</v>
      </c>
      <c r="D368" t="s">
        <v>5298</v>
      </c>
      <c r="E368" t="s">
        <v>87</v>
      </c>
      <c r="F368" t="s">
        <v>5299</v>
      </c>
      <c r="G368">
        <v>1985</v>
      </c>
      <c r="H368" t="str">
        <f t="shared" si="109"/>
        <v>Radkiewicz Mateusz</v>
      </c>
      <c r="I368">
        <f t="shared" si="110"/>
        <v>1985</v>
      </c>
      <c r="J368" t="s">
        <v>32</v>
      </c>
      <c r="K368" t="s">
        <v>5386</v>
      </c>
      <c r="L368" t="e">
        <f>VLOOKUP(H368,'id (2020)'!H:I,2,0)</f>
        <v>#N/A</v>
      </c>
      <c r="M368" t="e">
        <f>VLOOKUP(H368,'id (2019)'!H:I,2,0)</f>
        <v>#N/A</v>
      </c>
      <c r="N368" t="e">
        <f>VLOOKUP(H368,'id (2018)'!H:I,2,0)</f>
        <v>#N/A</v>
      </c>
    </row>
    <row r="369" spans="1:14">
      <c r="A369" t="str">
        <f t="shared" si="108"/>
        <v>LiczywekAndrzej1979</v>
      </c>
      <c r="C369">
        <f t="shared" si="107"/>
        <v>368</v>
      </c>
      <c r="D369" t="s">
        <v>623</v>
      </c>
      <c r="E369" t="s">
        <v>26</v>
      </c>
      <c r="F369" t="s">
        <v>622</v>
      </c>
      <c r="G369">
        <v>1979</v>
      </c>
      <c r="H369" t="str">
        <f t="shared" si="109"/>
        <v>Liczywek Andrzej</v>
      </c>
      <c r="I369">
        <f t="shared" si="110"/>
        <v>1979</v>
      </c>
      <c r="J369" t="s">
        <v>32</v>
      </c>
      <c r="K369" t="s">
        <v>5386</v>
      </c>
      <c r="L369" t="e">
        <f>VLOOKUP(H369,'id (2020)'!H:I,2,0)</f>
        <v>#N/A</v>
      </c>
      <c r="M369">
        <f>VLOOKUP(H369,'id (2019)'!H:I,2,0)</f>
        <v>1979</v>
      </c>
      <c r="N369">
        <f>VLOOKUP(H369,'id (2018)'!H:I,2,0)</f>
        <v>1979</v>
      </c>
    </row>
    <row r="370" spans="1:14">
      <c r="A370" t="str">
        <f t="shared" si="108"/>
        <v>CieślińskiGrzegorz1972</v>
      </c>
      <c r="C370">
        <f t="shared" si="107"/>
        <v>369</v>
      </c>
      <c r="D370" t="s">
        <v>624</v>
      </c>
      <c r="E370" t="s">
        <v>19</v>
      </c>
      <c r="F370" t="s">
        <v>622</v>
      </c>
      <c r="G370">
        <v>1972</v>
      </c>
      <c r="H370" t="str">
        <f t="shared" si="109"/>
        <v>Cieśliński Grzegorz</v>
      </c>
      <c r="I370">
        <f t="shared" si="110"/>
        <v>1972</v>
      </c>
      <c r="J370" t="s">
        <v>32</v>
      </c>
      <c r="K370" t="s">
        <v>5386</v>
      </c>
      <c r="L370" t="e">
        <f>VLOOKUP(H370,'id (2020)'!H:I,2,0)</f>
        <v>#N/A</v>
      </c>
      <c r="M370">
        <f>VLOOKUP(H370,'id (2019)'!H:I,2,0)</f>
        <v>1972</v>
      </c>
      <c r="N370">
        <f>VLOOKUP(H370,'id (2018)'!H:I,2,0)</f>
        <v>1972</v>
      </c>
    </row>
    <row r="371" spans="1:14">
      <c r="A371" t="str">
        <f t="shared" si="108"/>
        <v>ChrościckiMichał1993</v>
      </c>
      <c r="C371">
        <f t="shared" si="107"/>
        <v>370</v>
      </c>
      <c r="D371" t="s">
        <v>3578</v>
      </c>
      <c r="E371" t="s">
        <v>55</v>
      </c>
      <c r="F371">
        <v>0</v>
      </c>
      <c r="G371">
        <v>1993</v>
      </c>
      <c r="H371" t="str">
        <f t="shared" si="109"/>
        <v>Chrościcki Michał</v>
      </c>
      <c r="I371">
        <f t="shared" si="110"/>
        <v>1993</v>
      </c>
      <c r="J371" t="s">
        <v>32</v>
      </c>
      <c r="K371" t="s">
        <v>5386</v>
      </c>
      <c r="L371">
        <f>VLOOKUP(H371,'id (2020)'!H:I,2,0)</f>
        <v>1993</v>
      </c>
      <c r="M371" t="e">
        <f>VLOOKUP(H371,'id (2019)'!H:I,2,0)</f>
        <v>#N/A</v>
      </c>
      <c r="N371">
        <f>VLOOKUP(H371,'id (2018)'!H:I,2,0)</f>
        <v>1993</v>
      </c>
    </row>
    <row r="372" spans="1:14">
      <c r="A372" t="str">
        <f t="shared" si="108"/>
        <v>WossTomasz1990</v>
      </c>
      <c r="C372">
        <f t="shared" si="107"/>
        <v>371</v>
      </c>
      <c r="D372" t="s">
        <v>4286</v>
      </c>
      <c r="E372" t="s">
        <v>44</v>
      </c>
      <c r="F372">
        <v>0</v>
      </c>
      <c r="G372">
        <v>1990</v>
      </c>
      <c r="H372" t="str">
        <f t="shared" si="109"/>
        <v>Woss Tomasz</v>
      </c>
      <c r="I372">
        <f t="shared" si="110"/>
        <v>1990</v>
      </c>
      <c r="J372" t="s">
        <v>32</v>
      </c>
      <c r="K372" t="s">
        <v>5386</v>
      </c>
      <c r="L372" t="e">
        <f>VLOOKUP(H372,'id (2020)'!H:I,2,0)</f>
        <v>#N/A</v>
      </c>
      <c r="M372">
        <f>VLOOKUP(H372,'id (2019)'!H:I,2,0)</f>
        <v>1990</v>
      </c>
      <c r="N372" t="e">
        <f>VLOOKUP(H372,'id (2018)'!H:I,2,0)</f>
        <v>#N/A</v>
      </c>
    </row>
    <row r="373" spans="1:14">
      <c r="A373" t="str">
        <f t="shared" si="108"/>
        <v>ZajkMichał1990</v>
      </c>
      <c r="C373">
        <f t="shared" si="107"/>
        <v>372</v>
      </c>
      <c r="D373" t="s">
        <v>4285</v>
      </c>
      <c r="E373" t="s">
        <v>55</v>
      </c>
      <c r="F373">
        <v>0</v>
      </c>
      <c r="G373">
        <v>1990</v>
      </c>
      <c r="H373" t="str">
        <f t="shared" si="109"/>
        <v>Zajk Michał</v>
      </c>
      <c r="I373">
        <f t="shared" si="110"/>
        <v>1990</v>
      </c>
      <c r="J373" t="s">
        <v>32</v>
      </c>
      <c r="K373" t="s">
        <v>5386</v>
      </c>
      <c r="L373">
        <f>VLOOKUP(H373,'id (2020)'!H:I,2,0)</f>
        <v>1990</v>
      </c>
      <c r="M373">
        <f>VLOOKUP(H373,'id (2019)'!H:I,2,0)</f>
        <v>1990</v>
      </c>
      <c r="N373" t="e">
        <f>VLOOKUP(H373,'id (2018)'!H:I,2,0)</f>
        <v>#N/A</v>
      </c>
    </row>
    <row r="374" spans="1:14">
      <c r="A374" t="str">
        <f t="shared" si="108"/>
        <v>RogalewskiRemigiusz1976</v>
      </c>
      <c r="C374">
        <f t="shared" si="107"/>
        <v>373</v>
      </c>
      <c r="D374" t="s">
        <v>4468</v>
      </c>
      <c r="E374" t="s">
        <v>4469</v>
      </c>
      <c r="F374" t="s">
        <v>5301</v>
      </c>
      <c r="G374">
        <v>1976</v>
      </c>
      <c r="H374" t="str">
        <f t="shared" si="109"/>
        <v>Rogalewski Remigiusz</v>
      </c>
      <c r="I374">
        <f t="shared" si="110"/>
        <v>1976</v>
      </c>
      <c r="J374" t="s">
        <v>32</v>
      </c>
      <c r="K374" t="s">
        <v>5386</v>
      </c>
      <c r="L374" t="e">
        <f>VLOOKUP(H374,'id (2020)'!H:I,2,0)</f>
        <v>#N/A</v>
      </c>
      <c r="M374">
        <f>VLOOKUP(H374,'id (2019)'!H:I,2,0)</f>
        <v>1976</v>
      </c>
      <c r="N374" t="e">
        <f>VLOOKUP(H374,'id (2018)'!H:I,2,0)</f>
        <v>#N/A</v>
      </c>
    </row>
    <row r="375" spans="1:14">
      <c r="A375" t="str">
        <f t="shared" si="108"/>
        <v>ŚlósarczykMaciej1979</v>
      </c>
      <c r="C375">
        <f t="shared" si="107"/>
        <v>374</v>
      </c>
      <c r="D375" t="s">
        <v>580</v>
      </c>
      <c r="E375" t="s">
        <v>66</v>
      </c>
      <c r="F375" t="s">
        <v>5281</v>
      </c>
      <c r="G375">
        <v>1979</v>
      </c>
      <c r="H375" t="str">
        <f t="shared" si="109"/>
        <v>Ślósarczyk Maciej</v>
      </c>
      <c r="I375">
        <f t="shared" si="110"/>
        <v>1979</v>
      </c>
      <c r="J375" t="s">
        <v>32</v>
      </c>
      <c r="K375" t="s">
        <v>5386</v>
      </c>
      <c r="L375">
        <f>VLOOKUP(H375,'id (2020)'!H:I,2,0)</f>
        <v>1979</v>
      </c>
      <c r="M375">
        <f>VLOOKUP(H375,'id (2019)'!H:I,2,0)</f>
        <v>1979</v>
      </c>
      <c r="N375">
        <f>VLOOKUP(H375,'id (2018)'!H:I,2,0)</f>
        <v>1979</v>
      </c>
    </row>
    <row r="376" spans="1:14">
      <c r="A376" t="str">
        <f t="shared" si="108"/>
        <v>WysockiMaciej1990</v>
      </c>
      <c r="C376">
        <f t="shared" si="107"/>
        <v>375</v>
      </c>
      <c r="D376" t="s">
        <v>186</v>
      </c>
      <c r="E376" t="s">
        <v>66</v>
      </c>
      <c r="F376" t="s">
        <v>187</v>
      </c>
      <c r="G376">
        <v>1990</v>
      </c>
      <c r="H376" t="str">
        <f t="shared" si="109"/>
        <v>Wysocki Maciej</v>
      </c>
      <c r="I376">
        <f t="shared" si="110"/>
        <v>1990</v>
      </c>
      <c r="J376" t="s">
        <v>32</v>
      </c>
      <c r="K376" t="s">
        <v>5386</v>
      </c>
      <c r="L376">
        <f>VLOOKUP(H376,'id (2020)'!H:I,2,0)</f>
        <v>1990</v>
      </c>
      <c r="M376">
        <f>VLOOKUP(H376,'id (2019)'!H:I,2,0)</f>
        <v>1990</v>
      </c>
      <c r="N376">
        <f>VLOOKUP(H376,'id (2018)'!H:I,2,0)</f>
        <v>1990</v>
      </c>
    </row>
    <row r="377" spans="1:14">
      <c r="A377" t="str">
        <f t="shared" si="108"/>
        <v>TrętowskiKrzysztof1976</v>
      </c>
      <c r="C377">
        <f t="shared" si="107"/>
        <v>376</v>
      </c>
      <c r="D377" t="s">
        <v>3539</v>
      </c>
      <c r="E377" t="s">
        <v>22</v>
      </c>
      <c r="F377" t="s">
        <v>4304</v>
      </c>
      <c r="G377">
        <v>1976</v>
      </c>
      <c r="H377" t="str">
        <f t="shared" si="109"/>
        <v>Trętowski Krzysztof</v>
      </c>
      <c r="I377">
        <f t="shared" si="110"/>
        <v>1976</v>
      </c>
      <c r="J377" t="s">
        <v>32</v>
      </c>
      <c r="K377" t="s">
        <v>5386</v>
      </c>
      <c r="L377">
        <f>VLOOKUP(H377,'id (2020)'!H:I,2,0)</f>
        <v>1976</v>
      </c>
      <c r="M377">
        <f>VLOOKUP(H377,'id (2019)'!H:I,2,0)</f>
        <v>1976</v>
      </c>
      <c r="N377">
        <f>VLOOKUP(H377,'id (2018)'!H:I,2,0)</f>
        <v>1976</v>
      </c>
    </row>
    <row r="378" spans="1:14">
      <c r="A378" t="str">
        <f t="shared" si="108"/>
        <v>MechlińskiMateusz1983</v>
      </c>
      <c r="C378">
        <f t="shared" si="107"/>
        <v>377</v>
      </c>
      <c r="D378" t="s">
        <v>1046</v>
      </c>
      <c r="E378" t="s">
        <v>87</v>
      </c>
      <c r="F378">
        <v>0</v>
      </c>
      <c r="G378">
        <v>1983</v>
      </c>
      <c r="H378" t="str">
        <f t="shared" si="109"/>
        <v>Mechliński Mateusz</v>
      </c>
      <c r="I378">
        <f t="shared" si="110"/>
        <v>1983</v>
      </c>
      <c r="J378" t="s">
        <v>32</v>
      </c>
      <c r="K378" t="s">
        <v>5386</v>
      </c>
      <c r="L378">
        <f>VLOOKUP(H378,'id (2020)'!H:I,2,0)</f>
        <v>1983</v>
      </c>
      <c r="M378">
        <f>VLOOKUP(H378,'id (2019)'!H:I,2,0)</f>
        <v>1983</v>
      </c>
      <c r="N378">
        <f>VLOOKUP(H378,'id (2018)'!H:I,2,0)</f>
        <v>1983</v>
      </c>
    </row>
    <row r="379" spans="1:14">
      <c r="A379" t="str">
        <f t="shared" si="108"/>
        <v>KuprianSzymon1983</v>
      </c>
      <c r="C379">
        <f t="shared" si="107"/>
        <v>378</v>
      </c>
      <c r="D379" t="s">
        <v>1075</v>
      </c>
      <c r="E379" t="s">
        <v>393</v>
      </c>
      <c r="F379" t="s">
        <v>5302</v>
      </c>
      <c r="G379">
        <v>1983</v>
      </c>
      <c r="H379" t="str">
        <f t="shared" si="109"/>
        <v>Kuprian Szymon</v>
      </c>
      <c r="I379">
        <f t="shared" si="110"/>
        <v>1983</v>
      </c>
      <c r="J379" t="s">
        <v>32</v>
      </c>
      <c r="K379" t="s">
        <v>5386</v>
      </c>
      <c r="L379">
        <f>VLOOKUP(H379,'id (2020)'!H:I,2,0)</f>
        <v>1983</v>
      </c>
      <c r="M379">
        <f>VLOOKUP(H379,'id (2019)'!H:I,2,0)</f>
        <v>1983</v>
      </c>
      <c r="N379">
        <f>VLOOKUP(H379,'id (2018)'!H:I,2,0)</f>
        <v>1983</v>
      </c>
    </row>
    <row r="380" spans="1:14">
      <c r="A380" t="str">
        <f t="shared" si="108"/>
        <v>NowiszJarosław1976</v>
      </c>
      <c r="C380">
        <f t="shared" si="107"/>
        <v>379</v>
      </c>
      <c r="D380" t="s">
        <v>1443</v>
      </c>
      <c r="E380" t="s">
        <v>86</v>
      </c>
      <c r="F380" t="s">
        <v>5303</v>
      </c>
      <c r="G380">
        <v>1976</v>
      </c>
      <c r="H380" t="str">
        <f t="shared" si="109"/>
        <v>Nowisz Jarosław</v>
      </c>
      <c r="I380">
        <f t="shared" si="110"/>
        <v>1976</v>
      </c>
      <c r="J380" t="s">
        <v>32</v>
      </c>
      <c r="K380" t="s">
        <v>5386</v>
      </c>
      <c r="L380">
        <f>VLOOKUP(H380,'id (2020)'!H:I,2,0)</f>
        <v>1976</v>
      </c>
      <c r="M380">
        <f>VLOOKUP(H380,'id (2019)'!H:I,2,0)</f>
        <v>1976</v>
      </c>
      <c r="N380">
        <f>VLOOKUP(H380,'id (2018)'!H:I,2,0)</f>
        <v>1976</v>
      </c>
    </row>
    <row r="381" spans="1:14">
      <c r="A381" t="str">
        <f t="shared" si="108"/>
        <v>RedlarskiMarek1951</v>
      </c>
      <c r="C381">
        <f t="shared" si="107"/>
        <v>380</v>
      </c>
      <c r="D381" t="s">
        <v>352</v>
      </c>
      <c r="E381" t="s">
        <v>33</v>
      </c>
      <c r="F381">
        <v>0</v>
      </c>
      <c r="G381">
        <v>1951</v>
      </c>
      <c r="H381" t="str">
        <f t="shared" si="109"/>
        <v>Redlarski Marek</v>
      </c>
      <c r="I381">
        <f t="shared" si="110"/>
        <v>1951</v>
      </c>
      <c r="J381" t="s">
        <v>32</v>
      </c>
      <c r="K381" t="s">
        <v>5386</v>
      </c>
      <c r="L381">
        <f>VLOOKUP(H381,'id (2020)'!H:I,2,0)</f>
        <v>1951</v>
      </c>
      <c r="M381">
        <f>VLOOKUP(H381,'id (2019)'!H:I,2,0)</f>
        <v>1951</v>
      </c>
      <c r="N381">
        <f>VLOOKUP(H381,'id (2018)'!H:I,2,0)</f>
        <v>1951</v>
      </c>
    </row>
    <row r="382" spans="1:14">
      <c r="A382" t="str">
        <f t="shared" si="108"/>
        <v>WróblewskiTomasz1979</v>
      </c>
      <c r="C382">
        <f t="shared" si="107"/>
        <v>381</v>
      </c>
      <c r="D382" t="s">
        <v>3779</v>
      </c>
      <c r="E382" t="s">
        <v>44</v>
      </c>
      <c r="F382">
        <v>0</v>
      </c>
      <c r="G382">
        <v>1979</v>
      </c>
      <c r="H382" t="str">
        <f t="shared" si="109"/>
        <v>Wróblewski Tomasz</v>
      </c>
      <c r="I382">
        <f t="shared" si="110"/>
        <v>1979</v>
      </c>
      <c r="J382" t="s">
        <v>32</v>
      </c>
      <c r="K382" t="s">
        <v>5386</v>
      </c>
      <c r="L382">
        <f>VLOOKUP(H382,'id (2020)'!H:I,2,0)</f>
        <v>1979</v>
      </c>
      <c r="M382">
        <f>VLOOKUP(H382,'id (2019)'!H:I,2,0)</f>
        <v>1979</v>
      </c>
      <c r="N382" t="e">
        <f>VLOOKUP(H382,'id (2018)'!H:I,2,0)</f>
        <v>#N/A</v>
      </c>
    </row>
    <row r="383" spans="1:14">
      <c r="A383" t="str">
        <f t="shared" si="108"/>
        <v>KowalikSzymon1993</v>
      </c>
      <c r="C383">
        <f t="shared" si="107"/>
        <v>382</v>
      </c>
      <c r="D383" t="s">
        <v>5304</v>
      </c>
      <c r="E383" t="s">
        <v>393</v>
      </c>
      <c r="F383">
        <v>0</v>
      </c>
      <c r="G383">
        <v>1993</v>
      </c>
      <c r="H383" t="str">
        <f t="shared" si="109"/>
        <v>Kowalik Szymon</v>
      </c>
      <c r="I383">
        <f t="shared" si="110"/>
        <v>1993</v>
      </c>
      <c r="J383" t="s">
        <v>32</v>
      </c>
      <c r="K383" t="s">
        <v>5386</v>
      </c>
      <c r="L383" t="e">
        <f>VLOOKUP(H383,'id (2020)'!H:I,2,0)</f>
        <v>#N/A</v>
      </c>
      <c r="M383" t="e">
        <f>VLOOKUP(H383,'id (2019)'!H:I,2,0)</f>
        <v>#N/A</v>
      </c>
      <c r="N383" t="e">
        <f>VLOOKUP(H383,'id (2018)'!H:I,2,0)</f>
        <v>#N/A</v>
      </c>
    </row>
    <row r="384" spans="1:14">
      <c r="A384" t="str">
        <f t="shared" si="108"/>
        <v>UrbanMateusz1977</v>
      </c>
      <c r="C384">
        <f t="shared" si="107"/>
        <v>383</v>
      </c>
      <c r="D384" t="s">
        <v>1009</v>
      </c>
      <c r="E384" t="s">
        <v>87</v>
      </c>
      <c r="F384">
        <v>0</v>
      </c>
      <c r="G384">
        <v>1977</v>
      </c>
      <c r="H384" t="str">
        <f t="shared" si="109"/>
        <v>Urban Mateusz</v>
      </c>
      <c r="I384">
        <f t="shared" si="110"/>
        <v>1977</v>
      </c>
      <c r="J384" t="s">
        <v>32</v>
      </c>
      <c r="K384" t="s">
        <v>5386</v>
      </c>
      <c r="L384" t="e">
        <f>VLOOKUP(H384,'id (2020)'!H:I,2,0)</f>
        <v>#N/A</v>
      </c>
      <c r="M384">
        <f>VLOOKUP(H384,'id (2019)'!H:I,2,0)</f>
        <v>1977</v>
      </c>
      <c r="N384">
        <f>VLOOKUP(H384,'id (2018)'!H:I,2,0)</f>
        <v>1977</v>
      </c>
    </row>
    <row r="385" spans="1:14">
      <c r="A385" t="str">
        <f t="shared" si="108"/>
        <v>KrauzeMaciej1971</v>
      </c>
      <c r="C385">
        <f t="shared" si="107"/>
        <v>384</v>
      </c>
      <c r="D385" t="s">
        <v>1122</v>
      </c>
      <c r="E385" t="s">
        <v>66</v>
      </c>
      <c r="F385" t="s">
        <v>5307</v>
      </c>
      <c r="G385">
        <v>1971</v>
      </c>
      <c r="H385" t="str">
        <f t="shared" si="109"/>
        <v>Krauze Maciej</v>
      </c>
      <c r="I385">
        <f t="shared" si="110"/>
        <v>1971</v>
      </c>
      <c r="J385" t="s">
        <v>32</v>
      </c>
      <c r="K385" t="s">
        <v>5386</v>
      </c>
      <c r="L385" t="e">
        <f>VLOOKUP(H385,'id (2020)'!H:I,2,0)</f>
        <v>#N/A</v>
      </c>
      <c r="M385" t="e">
        <f>VLOOKUP(H385,'id (2019)'!H:I,2,0)</f>
        <v>#N/A</v>
      </c>
      <c r="N385">
        <f>VLOOKUP(H385,'id (2018)'!H:I,2,0)</f>
        <v>1971</v>
      </c>
    </row>
    <row r="386" spans="1:14">
      <c r="A386" t="str">
        <f t="shared" si="108"/>
        <v>WitaszewskiKrzysztof1978</v>
      </c>
      <c r="C386">
        <f t="shared" si="107"/>
        <v>385</v>
      </c>
      <c r="D386" t="s">
        <v>537</v>
      </c>
      <c r="E386" t="s">
        <v>22</v>
      </c>
      <c r="F386">
        <v>0</v>
      </c>
      <c r="G386">
        <v>1978</v>
      </c>
      <c r="H386" t="str">
        <f t="shared" si="109"/>
        <v>Witaszewski Krzysztof</v>
      </c>
      <c r="I386">
        <f t="shared" si="110"/>
        <v>1978</v>
      </c>
      <c r="J386" t="s">
        <v>32</v>
      </c>
      <c r="K386" t="s">
        <v>5386</v>
      </c>
      <c r="L386" t="e">
        <f>VLOOKUP(H386,'id (2020)'!H:I,2,0)</f>
        <v>#N/A</v>
      </c>
      <c r="M386">
        <f>VLOOKUP(H386,'id (2019)'!H:I,2,0)</f>
        <v>1978</v>
      </c>
      <c r="N386" t="e">
        <f>VLOOKUP(H386,'id (2018)'!H:I,2,0)</f>
        <v>#N/A</v>
      </c>
    </row>
    <row r="387" spans="1:14">
      <c r="A387" t="str">
        <f t="shared" si="108"/>
        <v>TysarczykBogdan1953</v>
      </c>
      <c r="C387">
        <f t="shared" si="107"/>
        <v>386</v>
      </c>
      <c r="D387" t="s">
        <v>983</v>
      </c>
      <c r="E387" t="s">
        <v>210</v>
      </c>
      <c r="F387" t="s">
        <v>5308</v>
      </c>
      <c r="G387">
        <v>1953</v>
      </c>
      <c r="H387" t="str">
        <f t="shared" si="109"/>
        <v>Tysarczyk Bogdan</v>
      </c>
      <c r="I387">
        <f t="shared" si="110"/>
        <v>1953</v>
      </c>
      <c r="J387" t="s">
        <v>32</v>
      </c>
      <c r="K387" t="s">
        <v>5386</v>
      </c>
      <c r="L387" t="e">
        <f>VLOOKUP(H387,'id (2020)'!H:I,2,0)</f>
        <v>#N/A</v>
      </c>
      <c r="M387" t="e">
        <f>VLOOKUP(H387,'id (2019)'!H:I,2,0)</f>
        <v>#N/A</v>
      </c>
      <c r="N387" t="e">
        <f>VLOOKUP(H387,'id (2018)'!H:I,2,0)</f>
        <v>#N/A</v>
      </c>
    </row>
    <row r="388" spans="1:14">
      <c r="A388" t="str">
        <f t="shared" si="108"/>
        <v>TysarczykPiotr1982</v>
      </c>
      <c r="C388">
        <f t="shared" ref="C388:C451" si="111">C387+1</f>
        <v>387</v>
      </c>
      <c r="D388" t="s">
        <v>983</v>
      </c>
      <c r="E388" t="s">
        <v>15</v>
      </c>
      <c r="F388" t="s">
        <v>5310</v>
      </c>
      <c r="G388">
        <v>1982</v>
      </c>
      <c r="H388" t="str">
        <f t="shared" si="109"/>
        <v>Tysarczyk Piotr</v>
      </c>
      <c r="I388">
        <f t="shared" si="110"/>
        <v>1982</v>
      </c>
      <c r="J388" t="s">
        <v>32</v>
      </c>
      <c r="K388" t="s">
        <v>5386</v>
      </c>
      <c r="L388" t="e">
        <f>VLOOKUP(H388,'id (2020)'!H:I,2,0)</f>
        <v>#N/A</v>
      </c>
      <c r="M388" t="e">
        <f>VLOOKUP(H388,'id (2019)'!H:I,2,0)</f>
        <v>#N/A</v>
      </c>
      <c r="N388" t="e">
        <f>VLOOKUP(H388,'id (2018)'!H:I,2,0)</f>
        <v>#N/A</v>
      </c>
    </row>
    <row r="389" spans="1:14">
      <c r="A389" t="str">
        <f t="shared" si="108"/>
        <v>GrabowskiŁukasz1986</v>
      </c>
      <c r="C389">
        <f t="shared" si="111"/>
        <v>388</v>
      </c>
      <c r="D389" t="s">
        <v>93</v>
      </c>
      <c r="E389" t="s">
        <v>59</v>
      </c>
      <c r="F389">
        <v>0</v>
      </c>
      <c r="G389">
        <v>1986</v>
      </c>
      <c r="H389" t="str">
        <f t="shared" si="109"/>
        <v>Grabowski Łukasz</v>
      </c>
      <c r="I389">
        <f t="shared" si="110"/>
        <v>1986</v>
      </c>
      <c r="J389" t="s">
        <v>32</v>
      </c>
      <c r="K389" t="s">
        <v>5386</v>
      </c>
      <c r="L389" t="e">
        <f>VLOOKUP(H389,'id (2020)'!H:I,2,0)</f>
        <v>#N/A</v>
      </c>
      <c r="M389">
        <f>VLOOKUP(H389,'id (2019)'!H:I,2,0)</f>
        <v>1986</v>
      </c>
      <c r="N389" t="e">
        <f>VLOOKUP(H389,'id (2018)'!H:I,2,0)</f>
        <v>#N/A</v>
      </c>
    </row>
    <row r="390" spans="1:14">
      <c r="A390" t="str">
        <f t="shared" si="108"/>
        <v>GawkowskiRobert1973</v>
      </c>
      <c r="C390">
        <f t="shared" si="111"/>
        <v>389</v>
      </c>
      <c r="D390" t="s">
        <v>5388</v>
      </c>
      <c r="E390" t="s">
        <v>45</v>
      </c>
      <c r="F390" t="s">
        <v>5312</v>
      </c>
      <c r="G390">
        <v>1973</v>
      </c>
      <c r="H390" t="str">
        <f t="shared" si="109"/>
        <v>Gawkowski Robert</v>
      </c>
      <c r="I390">
        <f t="shared" si="110"/>
        <v>1973</v>
      </c>
      <c r="J390" t="s">
        <v>32</v>
      </c>
      <c r="K390" t="s">
        <v>5386</v>
      </c>
      <c r="L390" t="e">
        <f>VLOOKUP(H390,'id (2020)'!H:I,2,0)</f>
        <v>#N/A</v>
      </c>
      <c r="M390" t="e">
        <f>VLOOKUP(H390,'id (2019)'!H:I,2,0)</f>
        <v>#N/A</v>
      </c>
      <c r="N390" t="e">
        <f>VLOOKUP(H390,'id (2018)'!H:I,2,0)</f>
        <v>#N/A</v>
      </c>
    </row>
    <row r="391" spans="1:14">
      <c r="A391" t="str">
        <f t="shared" si="108"/>
        <v>SiochRadosław1981</v>
      </c>
      <c r="C391">
        <f t="shared" si="111"/>
        <v>390</v>
      </c>
      <c r="D391" t="s">
        <v>1700</v>
      </c>
      <c r="E391" t="s">
        <v>237</v>
      </c>
      <c r="F391" t="s">
        <v>3456</v>
      </c>
      <c r="G391">
        <v>1981</v>
      </c>
      <c r="H391" t="str">
        <f t="shared" si="109"/>
        <v>Sioch Radosław</v>
      </c>
      <c r="I391">
        <f t="shared" si="110"/>
        <v>1981</v>
      </c>
      <c r="J391" t="s">
        <v>32</v>
      </c>
      <c r="K391" t="s">
        <v>5386</v>
      </c>
      <c r="L391" t="e">
        <f>VLOOKUP(H391,'id (2020)'!H:I,2,0)</f>
        <v>#N/A</v>
      </c>
      <c r="M391">
        <f>VLOOKUP(H391,'id (2019)'!H:I,2,0)</f>
        <v>1981</v>
      </c>
      <c r="N391">
        <f>VLOOKUP(H391,'id (2018)'!H:I,2,0)</f>
        <v>1981</v>
      </c>
    </row>
    <row r="392" spans="1:14">
      <c r="A392" t="str">
        <f t="shared" si="108"/>
        <v>CiupaMarcin1978</v>
      </c>
      <c r="C392">
        <f t="shared" si="111"/>
        <v>391</v>
      </c>
      <c r="D392" t="s">
        <v>1761</v>
      </c>
      <c r="E392" t="s">
        <v>17</v>
      </c>
      <c r="F392" t="s">
        <v>4761</v>
      </c>
      <c r="G392">
        <v>1978</v>
      </c>
      <c r="H392" t="str">
        <f t="shared" si="109"/>
        <v>Ciupa Marcin</v>
      </c>
      <c r="I392">
        <f t="shared" si="110"/>
        <v>1978</v>
      </c>
      <c r="J392" t="s">
        <v>32</v>
      </c>
      <c r="K392" t="s">
        <v>5386</v>
      </c>
      <c r="L392">
        <f>VLOOKUP(H392,'id (2020)'!H:I,2,0)</f>
        <v>1978</v>
      </c>
      <c r="M392">
        <f>VLOOKUP(H392,'id (2019)'!H:I,2,0)</f>
        <v>1978</v>
      </c>
      <c r="N392">
        <f>VLOOKUP(H392,'id (2018)'!H:I,2,0)</f>
        <v>1978</v>
      </c>
    </row>
    <row r="393" spans="1:14">
      <c r="A393" t="str">
        <f t="shared" si="108"/>
        <v>NowakPaweł1977</v>
      </c>
      <c r="C393">
        <f t="shared" si="111"/>
        <v>392</v>
      </c>
      <c r="D393" t="s">
        <v>597</v>
      </c>
      <c r="E393" t="s">
        <v>16</v>
      </c>
      <c r="F393" t="s">
        <v>5313</v>
      </c>
      <c r="G393">
        <v>1977</v>
      </c>
      <c r="H393" t="str">
        <f t="shared" si="109"/>
        <v>Nowak Paweł</v>
      </c>
      <c r="I393">
        <f t="shared" si="110"/>
        <v>1977</v>
      </c>
      <c r="J393" t="s">
        <v>32</v>
      </c>
      <c r="K393" t="s">
        <v>5386</v>
      </c>
      <c r="L393" t="e">
        <f>VLOOKUP(H393,'id (2020)'!H:I,2,0)</f>
        <v>#N/A</v>
      </c>
      <c r="M393" t="e">
        <f>VLOOKUP(H393,'id (2019)'!H:I,2,0)</f>
        <v>#N/A</v>
      </c>
      <c r="N393" t="e">
        <f>VLOOKUP(H393,'id (2018)'!H:I,2,0)</f>
        <v>#N/A</v>
      </c>
    </row>
    <row r="394" spans="1:14">
      <c r="A394" t="str">
        <f t="shared" si="108"/>
        <v>TężyckiJarosław1976</v>
      </c>
      <c r="C394">
        <f t="shared" si="111"/>
        <v>393</v>
      </c>
      <c r="D394" t="s">
        <v>3966</v>
      </c>
      <c r="E394" t="s">
        <v>86</v>
      </c>
      <c r="F394" t="s">
        <v>5314</v>
      </c>
      <c r="G394">
        <v>1976</v>
      </c>
      <c r="H394" t="str">
        <f t="shared" si="109"/>
        <v>Tężycki Jarosław</v>
      </c>
      <c r="I394">
        <f t="shared" si="110"/>
        <v>1976</v>
      </c>
      <c r="J394" t="s">
        <v>32</v>
      </c>
      <c r="K394" t="s">
        <v>5386</v>
      </c>
      <c r="L394" t="e">
        <f>VLOOKUP(H394,'id (2020)'!H:I,2,0)</f>
        <v>#N/A</v>
      </c>
      <c r="M394">
        <f>VLOOKUP(H394,'id (2019)'!H:I,2,0)</f>
        <v>1976</v>
      </c>
      <c r="N394">
        <f>VLOOKUP(H394,'id (2018)'!H:I,2,0)</f>
        <v>1976</v>
      </c>
    </row>
    <row r="395" spans="1:14">
      <c r="A395" t="str">
        <f t="shared" si="108"/>
        <v>BorkowskiWojciech1977</v>
      </c>
      <c r="C395">
        <f t="shared" si="111"/>
        <v>394</v>
      </c>
      <c r="D395" t="s">
        <v>5387</v>
      </c>
      <c r="E395" t="s">
        <v>147</v>
      </c>
      <c r="F395">
        <v>0</v>
      </c>
      <c r="G395">
        <v>1977</v>
      </c>
      <c r="H395" t="str">
        <f t="shared" si="109"/>
        <v>Borkowski Wojciech</v>
      </c>
      <c r="I395">
        <f t="shared" si="110"/>
        <v>1977</v>
      </c>
      <c r="J395" t="s">
        <v>32</v>
      </c>
      <c r="K395" t="s">
        <v>5386</v>
      </c>
      <c r="L395" t="e">
        <f>VLOOKUP(H395,'id (2020)'!H:I,2,0)</f>
        <v>#N/A</v>
      </c>
      <c r="M395" t="e">
        <f>VLOOKUP(H395,'id (2019)'!H:I,2,0)</f>
        <v>#N/A</v>
      </c>
      <c r="N395" t="e">
        <f>VLOOKUP(H395,'id (2018)'!H:I,2,0)</f>
        <v>#N/A</v>
      </c>
    </row>
    <row r="396" spans="1:14">
      <c r="A396" t="str">
        <f t="shared" si="108"/>
        <v>ZielińskiMariusz1972</v>
      </c>
      <c r="C396">
        <f t="shared" si="111"/>
        <v>395</v>
      </c>
      <c r="D396" t="s">
        <v>34</v>
      </c>
      <c r="E396" t="s">
        <v>378</v>
      </c>
      <c r="F396">
        <v>0</v>
      </c>
      <c r="G396">
        <v>1972</v>
      </c>
      <c r="H396" t="str">
        <f t="shared" si="109"/>
        <v>Zieliński Mariusz</v>
      </c>
      <c r="I396">
        <f t="shared" si="110"/>
        <v>1972</v>
      </c>
      <c r="J396" t="s">
        <v>32</v>
      </c>
      <c r="K396" t="s">
        <v>5386</v>
      </c>
      <c r="L396" t="e">
        <f>VLOOKUP(H396,'id (2020)'!H:I,2,0)</f>
        <v>#N/A</v>
      </c>
      <c r="M396" t="e">
        <f>VLOOKUP(H396,'id (2019)'!H:I,2,0)</f>
        <v>#N/A</v>
      </c>
      <c r="N396" t="e">
        <f>VLOOKUP(H396,'id (2018)'!H:I,2,0)</f>
        <v>#N/A</v>
      </c>
    </row>
    <row r="397" spans="1:14">
      <c r="A397" t="str">
        <f t="shared" si="108"/>
        <v>SzmaglinskiMarek1964</v>
      </c>
      <c r="C397">
        <f t="shared" si="111"/>
        <v>396</v>
      </c>
      <c r="D397" t="s">
        <v>5320</v>
      </c>
      <c r="E397" t="s">
        <v>33</v>
      </c>
      <c r="F397">
        <v>0</v>
      </c>
      <c r="G397">
        <v>1964</v>
      </c>
      <c r="H397" t="str">
        <f t="shared" si="109"/>
        <v>Szmaglinski Marek</v>
      </c>
      <c r="I397">
        <f t="shared" si="110"/>
        <v>1964</v>
      </c>
      <c r="J397" t="s">
        <v>32</v>
      </c>
      <c r="K397" t="s">
        <v>5386</v>
      </c>
      <c r="L397" t="e">
        <f>VLOOKUP(H397,'id (2020)'!H:I,2,0)</f>
        <v>#N/A</v>
      </c>
      <c r="M397" t="e">
        <f>VLOOKUP(H397,'id (2019)'!H:I,2,0)</f>
        <v>#N/A</v>
      </c>
      <c r="N397" t="e">
        <f>VLOOKUP(H397,'id (2018)'!H:I,2,0)</f>
        <v>#N/A</v>
      </c>
    </row>
    <row r="398" spans="1:14">
      <c r="A398" t="str">
        <f t="shared" si="108"/>
        <v>GojtowskiTomasz1987</v>
      </c>
      <c r="C398">
        <f t="shared" si="111"/>
        <v>397</v>
      </c>
      <c r="D398" t="s">
        <v>1120</v>
      </c>
      <c r="E398" t="s">
        <v>44</v>
      </c>
      <c r="F398">
        <v>0</v>
      </c>
      <c r="G398">
        <v>1987</v>
      </c>
      <c r="H398" t="str">
        <f t="shared" si="109"/>
        <v>Gojtowski Tomasz</v>
      </c>
      <c r="I398">
        <f t="shared" si="110"/>
        <v>1987</v>
      </c>
      <c r="J398" t="s">
        <v>32</v>
      </c>
      <c r="K398" t="s">
        <v>5386</v>
      </c>
      <c r="L398" t="e">
        <f>VLOOKUP(H398,'id (2020)'!H:I,2,0)</f>
        <v>#N/A</v>
      </c>
      <c r="M398">
        <f>VLOOKUP(H398,'id (2019)'!H:I,2,0)</f>
        <v>1987</v>
      </c>
      <c r="N398" t="e">
        <f>VLOOKUP(H398,'id (2018)'!H:I,2,0)</f>
        <v>#N/A</v>
      </c>
    </row>
    <row r="399" spans="1:14">
      <c r="A399" t="str">
        <f t="shared" si="108"/>
        <v>PacholskiKarol1984</v>
      </c>
      <c r="C399">
        <f t="shared" si="111"/>
        <v>398</v>
      </c>
      <c r="D399" t="s">
        <v>4489</v>
      </c>
      <c r="E399" t="s">
        <v>91</v>
      </c>
      <c r="F399" t="s">
        <v>5321</v>
      </c>
      <c r="G399">
        <v>1984</v>
      </c>
      <c r="H399" t="str">
        <f t="shared" si="109"/>
        <v>Pacholski Karol</v>
      </c>
      <c r="I399">
        <f t="shared" si="110"/>
        <v>1984</v>
      </c>
      <c r="J399" t="s">
        <v>32</v>
      </c>
      <c r="K399" t="s">
        <v>5386</v>
      </c>
      <c r="L399" t="e">
        <f>VLOOKUP(H399,'id (2020)'!H:I,2,0)</f>
        <v>#N/A</v>
      </c>
      <c r="M399">
        <f>VLOOKUP(H399,'id (2019)'!H:I,2,0)</f>
        <v>1984</v>
      </c>
      <c r="N399" t="e">
        <f>VLOOKUP(H399,'id (2018)'!H:I,2,0)</f>
        <v>#N/A</v>
      </c>
    </row>
    <row r="400" spans="1:14">
      <c r="A400" t="str">
        <f t="shared" si="108"/>
        <v>LegatLeszek1979</v>
      </c>
      <c r="C400">
        <f t="shared" si="111"/>
        <v>399</v>
      </c>
      <c r="D400" t="s">
        <v>559</v>
      </c>
      <c r="E400" t="s">
        <v>25</v>
      </c>
      <c r="F400" t="s">
        <v>4000</v>
      </c>
      <c r="G400">
        <v>1979</v>
      </c>
      <c r="H400" t="str">
        <f t="shared" si="109"/>
        <v>Legat Leszek</v>
      </c>
      <c r="I400">
        <f t="shared" si="110"/>
        <v>1979</v>
      </c>
      <c r="J400" t="s">
        <v>32</v>
      </c>
      <c r="K400" t="s">
        <v>5386</v>
      </c>
      <c r="L400">
        <f>VLOOKUP(H400,'id (2020)'!H:I,2,0)</f>
        <v>1979</v>
      </c>
      <c r="M400">
        <f>VLOOKUP(H400,'id (2019)'!H:I,2,0)</f>
        <v>1979</v>
      </c>
      <c r="N400">
        <f>VLOOKUP(H400,'id (2018)'!H:I,2,0)</f>
        <v>1979</v>
      </c>
    </row>
    <row r="401" spans="1:14">
      <c r="A401" t="str">
        <f t="shared" si="108"/>
        <v>KrauzeMarcin1984</v>
      </c>
      <c r="C401">
        <f t="shared" si="111"/>
        <v>400</v>
      </c>
      <c r="D401" t="s">
        <v>1122</v>
      </c>
      <c r="E401" t="s">
        <v>17</v>
      </c>
      <c r="F401">
        <v>0</v>
      </c>
      <c r="G401">
        <v>1984</v>
      </c>
      <c r="H401" t="str">
        <f t="shared" si="109"/>
        <v>Krauze Marcin</v>
      </c>
      <c r="I401">
        <f t="shared" si="110"/>
        <v>1984</v>
      </c>
      <c r="J401" t="s">
        <v>32</v>
      </c>
      <c r="K401" t="s">
        <v>5386</v>
      </c>
      <c r="L401" t="e">
        <f>VLOOKUP(H401,'id (2020)'!H:I,2,0)</f>
        <v>#N/A</v>
      </c>
      <c r="M401" t="e">
        <f>VLOOKUP(H401,'id (2019)'!H:I,2,0)</f>
        <v>#N/A</v>
      </c>
      <c r="N401">
        <f>VLOOKUP(H401,'id (2018)'!H:I,2,0)</f>
        <v>1984</v>
      </c>
    </row>
    <row r="402" spans="1:14">
      <c r="A402" t="str">
        <f t="shared" si="108"/>
        <v>SzymczakowskiTomasz1986</v>
      </c>
      <c r="C402">
        <f t="shared" si="111"/>
        <v>401</v>
      </c>
      <c r="D402" t="s">
        <v>3560</v>
      </c>
      <c r="E402" t="s">
        <v>44</v>
      </c>
      <c r="F402">
        <v>0</v>
      </c>
      <c r="G402">
        <v>1986</v>
      </c>
      <c r="H402" t="str">
        <f t="shared" si="109"/>
        <v>Szymczakowski Tomasz</v>
      </c>
      <c r="I402">
        <f t="shared" si="110"/>
        <v>1986</v>
      </c>
      <c r="J402" t="s">
        <v>32</v>
      </c>
      <c r="K402" t="s">
        <v>5386</v>
      </c>
      <c r="L402" t="e">
        <f>VLOOKUP(H402,'id (2020)'!H:I,2,0)</f>
        <v>#N/A</v>
      </c>
      <c r="M402" t="e">
        <f>VLOOKUP(H402,'id (2019)'!H:I,2,0)</f>
        <v>#N/A</v>
      </c>
      <c r="N402" t="e">
        <f>VLOOKUP(H402,'id (2018)'!H:I,2,0)</f>
        <v>#N/A</v>
      </c>
    </row>
    <row r="403" spans="1:14">
      <c r="A403" t="str">
        <f t="shared" si="108"/>
        <v>PrzytarskiMariusz1975</v>
      </c>
      <c r="C403">
        <f t="shared" si="111"/>
        <v>402</v>
      </c>
      <c r="D403" t="s">
        <v>5322</v>
      </c>
      <c r="E403" t="s">
        <v>378</v>
      </c>
      <c r="F403" t="s">
        <v>5324</v>
      </c>
      <c r="G403">
        <v>1975</v>
      </c>
      <c r="H403" t="str">
        <f t="shared" si="109"/>
        <v>Przytarski Mariusz</v>
      </c>
      <c r="I403">
        <f t="shared" si="110"/>
        <v>1975</v>
      </c>
      <c r="J403" t="s">
        <v>32</v>
      </c>
      <c r="K403" t="s">
        <v>5386</v>
      </c>
      <c r="L403" t="e">
        <f>VLOOKUP(H403,'id (2020)'!H:I,2,0)</f>
        <v>#N/A</v>
      </c>
      <c r="M403" t="e">
        <f>VLOOKUP(H403,'id (2019)'!H:I,2,0)</f>
        <v>#N/A</v>
      </c>
      <c r="N403" t="e">
        <f>VLOOKUP(H403,'id (2018)'!H:I,2,0)</f>
        <v>#N/A</v>
      </c>
    </row>
    <row r="404" spans="1:14">
      <c r="A404" t="str">
        <f t="shared" si="108"/>
        <v>BrunieckiAdam1983</v>
      </c>
      <c r="C404">
        <f t="shared" si="111"/>
        <v>403</v>
      </c>
      <c r="D404" t="s">
        <v>5325</v>
      </c>
      <c r="E404" t="s">
        <v>79</v>
      </c>
      <c r="F404" t="s">
        <v>5324</v>
      </c>
      <c r="G404">
        <v>1983</v>
      </c>
      <c r="H404" t="str">
        <f t="shared" si="109"/>
        <v>Bruniecki Adam</v>
      </c>
      <c r="I404">
        <f t="shared" si="110"/>
        <v>1983</v>
      </c>
      <c r="J404" t="s">
        <v>32</v>
      </c>
      <c r="K404" t="s">
        <v>5386</v>
      </c>
      <c r="L404" t="e">
        <f>VLOOKUP(H404,'id (2020)'!H:I,2,0)</f>
        <v>#N/A</v>
      </c>
      <c r="M404" t="e">
        <f>VLOOKUP(H404,'id (2019)'!H:I,2,0)</f>
        <v>#N/A</v>
      </c>
      <c r="N404" t="e">
        <f>VLOOKUP(H404,'id (2018)'!H:I,2,0)</f>
        <v>#N/A</v>
      </c>
    </row>
    <row r="405" spans="1:14">
      <c r="A405" t="str">
        <f t="shared" si="108"/>
        <v>WylężekZdzisław1952</v>
      </c>
      <c r="C405">
        <f t="shared" si="111"/>
        <v>404</v>
      </c>
      <c r="D405" t="s">
        <v>425</v>
      </c>
      <c r="E405" t="s">
        <v>214</v>
      </c>
      <c r="F405" t="s">
        <v>4012</v>
      </c>
      <c r="G405">
        <v>1952</v>
      </c>
      <c r="H405" t="str">
        <f t="shared" si="109"/>
        <v>Wylężek Zdzisław</v>
      </c>
      <c r="I405">
        <f t="shared" si="110"/>
        <v>1952</v>
      </c>
      <c r="J405" t="s">
        <v>32</v>
      </c>
      <c r="K405" t="s">
        <v>5386</v>
      </c>
      <c r="L405" t="e">
        <f>VLOOKUP(H405,'id (2020)'!H:I,2,0)</f>
        <v>#N/A</v>
      </c>
      <c r="M405" t="e">
        <f>VLOOKUP(H405,'id (2019)'!H:I,2,0)</f>
        <v>#N/A</v>
      </c>
      <c r="N405" t="e">
        <f>VLOOKUP(H405,'id (2018)'!H:I,2,0)</f>
        <v>#N/A</v>
      </c>
    </row>
    <row r="406" spans="1:14">
      <c r="A406" t="str">
        <f t="shared" si="108"/>
        <v>BowarPiotr1977</v>
      </c>
      <c r="C406">
        <f t="shared" si="111"/>
        <v>405</v>
      </c>
      <c r="D406" t="s">
        <v>547</v>
      </c>
      <c r="E406" t="s">
        <v>15</v>
      </c>
      <c r="F406" t="s">
        <v>4000</v>
      </c>
      <c r="G406">
        <v>1977</v>
      </c>
      <c r="H406" t="str">
        <f t="shared" si="109"/>
        <v>Bowar Piotr</v>
      </c>
      <c r="I406">
        <f t="shared" si="110"/>
        <v>1977</v>
      </c>
      <c r="J406" t="s">
        <v>32</v>
      </c>
      <c r="K406" t="s">
        <v>5386</v>
      </c>
      <c r="L406">
        <f>VLOOKUP(H406,'id (2020)'!H:I,2,0)</f>
        <v>1977</v>
      </c>
      <c r="M406">
        <f>VLOOKUP(H406,'id (2019)'!H:I,2,0)</f>
        <v>1977</v>
      </c>
      <c r="N406">
        <f>VLOOKUP(H406,'id (2018)'!H:I,2,0)</f>
        <v>1977</v>
      </c>
    </row>
    <row r="407" spans="1:14">
      <c r="A407" t="str">
        <f t="shared" si="108"/>
        <v>SielskiKarol1981</v>
      </c>
      <c r="C407">
        <f t="shared" si="111"/>
        <v>406</v>
      </c>
      <c r="D407" t="s">
        <v>407</v>
      </c>
      <c r="E407" t="s">
        <v>91</v>
      </c>
      <c r="F407">
        <v>0</v>
      </c>
      <c r="G407">
        <v>1981</v>
      </c>
      <c r="H407" t="str">
        <f t="shared" si="109"/>
        <v>Sielski Karol</v>
      </c>
      <c r="I407">
        <f t="shared" si="110"/>
        <v>1981</v>
      </c>
      <c r="J407" t="s">
        <v>32</v>
      </c>
      <c r="K407" t="s">
        <v>5386</v>
      </c>
      <c r="L407">
        <f>VLOOKUP(H407,'id (2020)'!H:I,2,0)</f>
        <v>1981</v>
      </c>
      <c r="M407">
        <f>VLOOKUP(H407,'id (2019)'!H:I,2,0)</f>
        <v>1981</v>
      </c>
      <c r="N407">
        <f>VLOOKUP(H407,'id (2018)'!H:I,2,0)</f>
        <v>1981</v>
      </c>
    </row>
    <row r="408" spans="1:14">
      <c r="A408" t="str">
        <f t="shared" si="108"/>
        <v>SkowronKamil1981</v>
      </c>
      <c r="C408">
        <f t="shared" si="111"/>
        <v>407</v>
      </c>
      <c r="D408" t="s">
        <v>5328</v>
      </c>
      <c r="E408" t="s">
        <v>189</v>
      </c>
      <c r="F408">
        <v>0</v>
      </c>
      <c r="G408">
        <v>1981</v>
      </c>
      <c r="H408" t="str">
        <f t="shared" si="109"/>
        <v>Skowron Kamil</v>
      </c>
      <c r="I408">
        <f t="shared" si="110"/>
        <v>1981</v>
      </c>
      <c r="J408" t="s">
        <v>32</v>
      </c>
      <c r="K408" t="s">
        <v>5386</v>
      </c>
      <c r="L408" t="e">
        <f>VLOOKUP(H408,'id (2020)'!H:I,2,0)</f>
        <v>#N/A</v>
      </c>
      <c r="M408" t="e">
        <f>VLOOKUP(H408,'id (2019)'!H:I,2,0)</f>
        <v>#N/A</v>
      </c>
      <c r="N408" t="e">
        <f>VLOOKUP(H408,'id (2018)'!H:I,2,0)</f>
        <v>#N/A</v>
      </c>
    </row>
    <row r="409" spans="1:14">
      <c r="A409" t="str">
        <f t="shared" si="108"/>
        <v>SzymkunMarek1992</v>
      </c>
      <c r="C409">
        <f t="shared" si="111"/>
        <v>408</v>
      </c>
      <c r="D409" t="s">
        <v>1373</v>
      </c>
      <c r="E409" t="s">
        <v>33</v>
      </c>
      <c r="F409">
        <v>0</v>
      </c>
      <c r="G409">
        <v>1992</v>
      </c>
      <c r="H409" t="str">
        <f t="shared" si="109"/>
        <v>Szymkun Marek</v>
      </c>
      <c r="I409">
        <f t="shared" si="110"/>
        <v>1992</v>
      </c>
      <c r="J409" t="s">
        <v>32</v>
      </c>
      <c r="K409" t="s">
        <v>5386</v>
      </c>
      <c r="L409">
        <f>VLOOKUP(H409,'id (2020)'!H:I,2,0)</f>
        <v>1992</v>
      </c>
      <c r="M409">
        <f>VLOOKUP(H409,'id (2019)'!H:I,2,0)</f>
        <v>1992</v>
      </c>
      <c r="N409" t="e">
        <f>VLOOKUP(H409,'id (2018)'!H:I,2,0)</f>
        <v>#N/A</v>
      </c>
    </row>
    <row r="410" spans="1:14">
      <c r="A410" t="str">
        <f t="shared" si="108"/>
        <v>SzymkunDariusz1962</v>
      </c>
      <c r="C410">
        <f t="shared" si="111"/>
        <v>409</v>
      </c>
      <c r="D410" t="s">
        <v>1373</v>
      </c>
      <c r="E410" t="s">
        <v>140</v>
      </c>
      <c r="F410" t="s">
        <v>5329</v>
      </c>
      <c r="G410">
        <v>1962</v>
      </c>
      <c r="H410" t="str">
        <f t="shared" si="109"/>
        <v>Szymkun Dariusz</v>
      </c>
      <c r="I410">
        <f t="shared" si="110"/>
        <v>1962</v>
      </c>
      <c r="J410" t="s">
        <v>32</v>
      </c>
      <c r="K410" t="s">
        <v>5386</v>
      </c>
      <c r="L410">
        <f>VLOOKUP(H410,'id (2020)'!H:I,2,0)</f>
        <v>1962</v>
      </c>
      <c r="M410">
        <f>VLOOKUP(H410,'id (2019)'!H:I,2,0)</f>
        <v>1962</v>
      </c>
      <c r="N410">
        <f>VLOOKUP(H410,'id (2018)'!H:I,2,0)</f>
        <v>1962</v>
      </c>
    </row>
    <row r="411" spans="1:14">
      <c r="A411" t="str">
        <f t="shared" si="108"/>
        <v>SudolskiWojciech1959</v>
      </c>
      <c r="C411">
        <f t="shared" si="111"/>
        <v>410</v>
      </c>
      <c r="D411" t="s">
        <v>1125</v>
      </c>
      <c r="E411" t="s">
        <v>147</v>
      </c>
      <c r="F411">
        <v>0</v>
      </c>
      <c r="G411">
        <v>1959</v>
      </c>
      <c r="H411" t="str">
        <f t="shared" si="109"/>
        <v>Sudolski Wojciech</v>
      </c>
      <c r="I411">
        <f t="shared" si="110"/>
        <v>1959</v>
      </c>
      <c r="J411" t="s">
        <v>32</v>
      </c>
      <c r="K411" t="s">
        <v>5386</v>
      </c>
      <c r="L411">
        <f>VLOOKUP(H411,'id (2020)'!H:I,2,0)</f>
        <v>1959</v>
      </c>
      <c r="M411">
        <f>VLOOKUP(H411,'id (2019)'!H:I,2,0)</f>
        <v>1959</v>
      </c>
      <c r="N411">
        <f>VLOOKUP(H411,'id (2018)'!H:I,2,0)</f>
        <v>1959</v>
      </c>
    </row>
    <row r="412" spans="1:14">
      <c r="A412" t="str">
        <f t="shared" si="108"/>
        <v>RoszmanMichał1981</v>
      </c>
      <c r="C412">
        <f t="shared" si="111"/>
        <v>411</v>
      </c>
      <c r="D412" t="s">
        <v>3570</v>
      </c>
      <c r="E412" t="s">
        <v>55</v>
      </c>
      <c r="F412" t="s">
        <v>3571</v>
      </c>
      <c r="G412">
        <v>1981</v>
      </c>
      <c r="H412" t="str">
        <f t="shared" si="109"/>
        <v>Roszman Michał</v>
      </c>
      <c r="I412">
        <f t="shared" si="110"/>
        <v>1981</v>
      </c>
      <c r="J412" t="s">
        <v>32</v>
      </c>
      <c r="K412" t="s">
        <v>5386</v>
      </c>
      <c r="L412" t="e">
        <f>VLOOKUP(H412,'id (2020)'!H:I,2,0)</f>
        <v>#N/A</v>
      </c>
      <c r="M412">
        <f>VLOOKUP(H412,'id (2019)'!H:I,2,0)</f>
        <v>1981</v>
      </c>
      <c r="N412">
        <f>VLOOKUP(H412,'id (2018)'!H:I,2,0)</f>
        <v>1981</v>
      </c>
    </row>
    <row r="413" spans="1:14">
      <c r="A413" t="str">
        <f t="shared" si="108"/>
        <v>SawickiKrzysztof1955</v>
      </c>
      <c r="C413">
        <f t="shared" si="111"/>
        <v>412</v>
      </c>
      <c r="D413" t="s">
        <v>535</v>
      </c>
      <c r="E413" t="s">
        <v>22</v>
      </c>
      <c r="F413">
        <v>0</v>
      </c>
      <c r="G413">
        <v>1955</v>
      </c>
      <c r="H413" t="str">
        <f t="shared" si="109"/>
        <v>Sawicki Krzysztof</v>
      </c>
      <c r="I413">
        <f t="shared" si="110"/>
        <v>1955</v>
      </c>
      <c r="J413" t="s">
        <v>32</v>
      </c>
      <c r="K413" t="s">
        <v>5386</v>
      </c>
      <c r="L413">
        <f>VLOOKUP(H413,'id (2020)'!H:I,2,0)</f>
        <v>1955</v>
      </c>
      <c r="M413">
        <f>VLOOKUP(H413,'id (2019)'!H:I,2,0)</f>
        <v>1955</v>
      </c>
      <c r="N413">
        <f>VLOOKUP(H413,'id (2018)'!H:I,2,0)</f>
        <v>1955</v>
      </c>
    </row>
    <row r="414" spans="1:14">
      <c r="A414" t="str">
        <f t="shared" si="108"/>
        <v>ŚwitońŁukasz1990</v>
      </c>
      <c r="C414">
        <f t="shared" si="111"/>
        <v>413</v>
      </c>
      <c r="D414" t="s">
        <v>3611</v>
      </c>
      <c r="E414" t="s">
        <v>59</v>
      </c>
      <c r="F414">
        <v>0</v>
      </c>
      <c r="G414">
        <v>1990</v>
      </c>
      <c r="H414" t="str">
        <f t="shared" si="109"/>
        <v>Świtoń Łukasz</v>
      </c>
      <c r="I414">
        <f t="shared" si="110"/>
        <v>1990</v>
      </c>
      <c r="J414" t="s">
        <v>32</v>
      </c>
      <c r="K414" t="s">
        <v>5386</v>
      </c>
      <c r="L414">
        <f>VLOOKUP(H414,'id (2020)'!H:I,2,0)</f>
        <v>1990</v>
      </c>
      <c r="M414">
        <f>VLOOKUP(H414,'id (2019)'!H:I,2,0)</f>
        <v>1990</v>
      </c>
      <c r="N414">
        <f>VLOOKUP(H414,'id (2018)'!H:I,2,0)</f>
        <v>1990</v>
      </c>
    </row>
    <row r="415" spans="1:14">
      <c r="A415" t="str">
        <f t="shared" si="108"/>
        <v>StępieńJarosław1980</v>
      </c>
      <c r="C415">
        <f t="shared" si="111"/>
        <v>414</v>
      </c>
      <c r="D415" t="s">
        <v>371</v>
      </c>
      <c r="E415" t="s">
        <v>86</v>
      </c>
      <c r="F415" t="s">
        <v>3571</v>
      </c>
      <c r="G415">
        <v>1980</v>
      </c>
      <c r="H415" t="str">
        <f t="shared" si="109"/>
        <v>Stępień Jarosław</v>
      </c>
      <c r="I415">
        <f t="shared" si="110"/>
        <v>1980</v>
      </c>
      <c r="J415" t="s">
        <v>32</v>
      </c>
      <c r="K415" t="s">
        <v>5386</v>
      </c>
      <c r="L415" t="e">
        <f>VLOOKUP(H415,'id (2020)'!H:I,2,0)</f>
        <v>#N/A</v>
      </c>
      <c r="M415">
        <f>VLOOKUP(H415,'id (2019)'!H:I,2,0)</f>
        <v>1980</v>
      </c>
      <c r="N415">
        <f>VLOOKUP(H415,'id (2018)'!H:I,2,0)</f>
        <v>1980</v>
      </c>
    </row>
    <row r="416" spans="1:14">
      <c r="A416" t="str">
        <f t="shared" si="108"/>
        <v>KałkaTadeusz1955</v>
      </c>
      <c r="C416">
        <f t="shared" si="111"/>
        <v>415</v>
      </c>
      <c r="D416" t="s">
        <v>439</v>
      </c>
      <c r="E416" t="s">
        <v>85</v>
      </c>
      <c r="F416">
        <v>0</v>
      </c>
      <c r="G416">
        <v>1955</v>
      </c>
      <c r="H416" t="str">
        <f t="shared" si="109"/>
        <v>Kałka Tadeusz</v>
      </c>
      <c r="I416">
        <f t="shared" si="110"/>
        <v>1955</v>
      </c>
      <c r="J416" t="s">
        <v>32</v>
      </c>
      <c r="K416" t="s">
        <v>5386</v>
      </c>
      <c r="L416">
        <f>VLOOKUP(H416,'id (2020)'!H:I,2,0)</f>
        <v>1955</v>
      </c>
      <c r="M416">
        <f>VLOOKUP(H416,'id (2019)'!H:I,2,0)</f>
        <v>1955</v>
      </c>
      <c r="N416">
        <f>VLOOKUP(H416,'id (2018)'!H:I,2,0)</f>
        <v>1955</v>
      </c>
    </row>
    <row r="417" spans="1:14">
      <c r="A417" t="str">
        <f t="shared" si="108"/>
        <v>SpruttaDamian1980</v>
      </c>
      <c r="C417">
        <f t="shared" si="111"/>
        <v>416</v>
      </c>
      <c r="D417" t="s">
        <v>1127</v>
      </c>
      <c r="E417" t="s">
        <v>277</v>
      </c>
      <c r="F417">
        <v>0</v>
      </c>
      <c r="G417">
        <v>1980</v>
      </c>
      <c r="H417" t="str">
        <f t="shared" si="109"/>
        <v>Sprutta Damian</v>
      </c>
      <c r="I417">
        <f t="shared" si="110"/>
        <v>1980</v>
      </c>
      <c r="J417" t="s">
        <v>32</v>
      </c>
      <c r="K417" t="s">
        <v>5386</v>
      </c>
      <c r="L417">
        <f>VLOOKUP(H417,'id (2020)'!H:I,2,0)</f>
        <v>1980</v>
      </c>
      <c r="M417">
        <f>VLOOKUP(H417,'id (2019)'!H:I,2,0)</f>
        <v>2019</v>
      </c>
      <c r="N417">
        <f>VLOOKUP(H417,'id (2018)'!H:I,2,0)</f>
        <v>1980</v>
      </c>
    </row>
    <row r="418" spans="1:14">
      <c r="A418" t="str">
        <f t="shared" ref="A418:A481" si="112">D418&amp;E418&amp;G418</f>
        <v>SzkudlarzMaciej1964</v>
      </c>
      <c r="C418">
        <f t="shared" si="111"/>
        <v>417</v>
      </c>
      <c r="D418" t="s">
        <v>1129</v>
      </c>
      <c r="E418" t="s">
        <v>66</v>
      </c>
      <c r="F418">
        <v>0</v>
      </c>
      <c r="G418">
        <v>1964</v>
      </c>
      <c r="H418" t="str">
        <f t="shared" ref="H418:H481" si="113">D418&amp;" "&amp;E418</f>
        <v>Szkudlarz Maciej</v>
      </c>
      <c r="I418">
        <f t="shared" ref="I418:I481" si="114">G418</f>
        <v>1964</v>
      </c>
      <c r="J418" t="s">
        <v>32</v>
      </c>
      <c r="K418" t="s">
        <v>5386</v>
      </c>
      <c r="L418">
        <f>VLOOKUP(H418,'id (2020)'!H:I,2,0)</f>
        <v>1964</v>
      </c>
      <c r="M418" t="e">
        <f>VLOOKUP(H418,'id (2019)'!H:I,2,0)</f>
        <v>#N/A</v>
      </c>
      <c r="N418">
        <f>VLOOKUP(H418,'id (2018)'!H:I,2,0)</f>
        <v>1964</v>
      </c>
    </row>
    <row r="419" spans="1:14">
      <c r="A419" t="str">
        <f t="shared" si="112"/>
        <v>KuczyńskiJerzy1980</v>
      </c>
      <c r="C419">
        <f t="shared" si="111"/>
        <v>418</v>
      </c>
      <c r="D419" t="s">
        <v>3935</v>
      </c>
      <c r="E419" t="s">
        <v>205</v>
      </c>
      <c r="F419" t="s">
        <v>4257</v>
      </c>
      <c r="G419">
        <v>1980</v>
      </c>
      <c r="H419" t="str">
        <f t="shared" si="113"/>
        <v>Kuczyński Jerzy</v>
      </c>
      <c r="I419">
        <f t="shared" si="114"/>
        <v>1980</v>
      </c>
      <c r="J419" t="s">
        <v>32</v>
      </c>
      <c r="K419" t="s">
        <v>5386</v>
      </c>
      <c r="L419">
        <f>VLOOKUP(H419,'id (2020)'!H:I,2,0)</f>
        <v>1980</v>
      </c>
      <c r="M419">
        <f>VLOOKUP(H419,'id (2019)'!H:I,2,0)</f>
        <v>1980</v>
      </c>
      <c r="N419">
        <f>VLOOKUP(H419,'id (2018)'!H:I,2,0)</f>
        <v>1980</v>
      </c>
    </row>
    <row r="420" spans="1:14">
      <c r="A420" t="str">
        <f t="shared" si="112"/>
        <v>GrodeckiFilip1992</v>
      </c>
      <c r="C420">
        <f t="shared" si="111"/>
        <v>419</v>
      </c>
      <c r="D420" t="s">
        <v>552</v>
      </c>
      <c r="E420" t="s">
        <v>539</v>
      </c>
      <c r="F420" t="s">
        <v>3562</v>
      </c>
      <c r="G420">
        <v>1992</v>
      </c>
      <c r="H420" t="str">
        <f t="shared" si="113"/>
        <v>Grodecki Filip</v>
      </c>
      <c r="I420">
        <f t="shared" si="114"/>
        <v>1992</v>
      </c>
      <c r="J420" t="s">
        <v>32</v>
      </c>
      <c r="K420" t="s">
        <v>5386</v>
      </c>
      <c r="L420">
        <f>VLOOKUP(H420,'id (2020)'!H:I,2,0)</f>
        <v>1992</v>
      </c>
      <c r="M420" t="e">
        <f>VLOOKUP(H420,'id (2019)'!H:I,2,0)</f>
        <v>#N/A</v>
      </c>
      <c r="N420">
        <f>VLOOKUP(H420,'id (2018)'!H:I,2,0)</f>
        <v>1992</v>
      </c>
    </row>
    <row r="421" spans="1:14">
      <c r="A421" t="str">
        <f t="shared" si="112"/>
        <v>GirjatJakub1992</v>
      </c>
      <c r="C421">
        <f t="shared" si="111"/>
        <v>420</v>
      </c>
      <c r="D421" t="s">
        <v>3584</v>
      </c>
      <c r="E421" t="s">
        <v>137</v>
      </c>
      <c r="F421" t="s">
        <v>3562</v>
      </c>
      <c r="G421">
        <v>1992</v>
      </c>
      <c r="H421" t="str">
        <f t="shared" si="113"/>
        <v>Girjat Jakub</v>
      </c>
      <c r="I421">
        <f t="shared" si="114"/>
        <v>1992</v>
      </c>
      <c r="J421" t="s">
        <v>32</v>
      </c>
      <c r="K421" t="s">
        <v>5386</v>
      </c>
      <c r="L421">
        <f>VLOOKUP(H421,'id (2020)'!H:I,2,0)</f>
        <v>1992</v>
      </c>
      <c r="M421" t="e">
        <f>VLOOKUP(H421,'id (2019)'!H:I,2,0)</f>
        <v>#N/A</v>
      </c>
      <c r="N421">
        <f>VLOOKUP(H421,'id (2018)'!H:I,2,0)</f>
        <v>1992</v>
      </c>
    </row>
    <row r="422" spans="1:14">
      <c r="A422" t="str">
        <f t="shared" si="112"/>
        <v>ŁaweckiJakub1992</v>
      </c>
      <c r="C422">
        <f t="shared" si="111"/>
        <v>421</v>
      </c>
      <c r="D422" t="s">
        <v>1025</v>
      </c>
      <c r="E422" t="s">
        <v>137</v>
      </c>
      <c r="F422" t="s">
        <v>3562</v>
      </c>
      <c r="G422">
        <v>1992</v>
      </c>
      <c r="H422" t="str">
        <f t="shared" si="113"/>
        <v>Ławecki Jakub</v>
      </c>
      <c r="I422">
        <f t="shared" si="114"/>
        <v>1992</v>
      </c>
      <c r="J422" t="s">
        <v>32</v>
      </c>
      <c r="K422" t="s">
        <v>5386</v>
      </c>
      <c r="L422" t="e">
        <f>VLOOKUP(H422,'id (2020)'!H:I,2,0)</f>
        <v>#N/A</v>
      </c>
      <c r="M422" t="e">
        <f>VLOOKUP(H422,'id (2019)'!H:I,2,0)</f>
        <v>#N/A</v>
      </c>
      <c r="N422">
        <f>VLOOKUP(H422,'id (2018)'!H:I,2,0)</f>
        <v>1992</v>
      </c>
    </row>
    <row r="423" spans="1:14">
      <c r="A423" t="str">
        <f t="shared" si="112"/>
        <v>SobczakPrzemysław1986</v>
      </c>
      <c r="C423">
        <f t="shared" si="111"/>
        <v>422</v>
      </c>
      <c r="D423" t="s">
        <v>1342</v>
      </c>
      <c r="E423" t="s">
        <v>24</v>
      </c>
      <c r="F423" t="s">
        <v>5332</v>
      </c>
      <c r="G423">
        <v>1986</v>
      </c>
      <c r="H423" t="str">
        <f t="shared" si="113"/>
        <v>Sobczak Przemysław</v>
      </c>
      <c r="I423">
        <f t="shared" si="114"/>
        <v>1986</v>
      </c>
      <c r="J423" t="s">
        <v>32</v>
      </c>
      <c r="K423" t="s">
        <v>5386</v>
      </c>
      <c r="L423" t="e">
        <f>VLOOKUP(H423,'id (2020)'!H:I,2,0)</f>
        <v>#N/A</v>
      </c>
      <c r="M423" t="e">
        <f>VLOOKUP(H423,'id (2019)'!H:I,2,0)</f>
        <v>#N/A</v>
      </c>
      <c r="N423" t="e">
        <f>VLOOKUP(H423,'id (2018)'!H:I,2,0)</f>
        <v>#N/A</v>
      </c>
    </row>
    <row r="424" spans="1:14">
      <c r="A424" t="str">
        <f t="shared" si="112"/>
        <v>WereszkaWojciech1981</v>
      </c>
      <c r="C424">
        <f t="shared" si="111"/>
        <v>423</v>
      </c>
      <c r="D424" t="s">
        <v>5333</v>
      </c>
      <c r="E424" t="s">
        <v>147</v>
      </c>
      <c r="F424" t="s">
        <v>5334</v>
      </c>
      <c r="G424">
        <v>1981</v>
      </c>
      <c r="H424" t="str">
        <f t="shared" si="113"/>
        <v>Wereszka Wojciech</v>
      </c>
      <c r="I424">
        <f t="shared" si="114"/>
        <v>1981</v>
      </c>
      <c r="J424" t="s">
        <v>32</v>
      </c>
      <c r="K424" t="s">
        <v>5386</v>
      </c>
      <c r="L424" t="e">
        <f>VLOOKUP(H424,'id (2020)'!H:I,2,0)</f>
        <v>#N/A</v>
      </c>
      <c r="M424" t="e">
        <f>VLOOKUP(H424,'id (2019)'!H:I,2,0)</f>
        <v>#N/A</v>
      </c>
      <c r="N424" t="e">
        <f>VLOOKUP(H424,'id (2018)'!H:I,2,0)</f>
        <v>#N/A</v>
      </c>
    </row>
    <row r="425" spans="1:14">
      <c r="A425" t="str">
        <f t="shared" si="112"/>
        <v>BarczykPiotr1978</v>
      </c>
      <c r="C425">
        <f t="shared" si="111"/>
        <v>424</v>
      </c>
      <c r="D425" t="s">
        <v>5335</v>
      </c>
      <c r="E425" t="s">
        <v>15</v>
      </c>
      <c r="F425">
        <v>0</v>
      </c>
      <c r="G425">
        <v>1978</v>
      </c>
      <c r="H425" t="str">
        <f t="shared" si="113"/>
        <v>Barczyk Piotr</v>
      </c>
      <c r="I425">
        <f t="shared" si="114"/>
        <v>1978</v>
      </c>
      <c r="J425" t="s">
        <v>32</v>
      </c>
      <c r="K425" t="s">
        <v>5386</v>
      </c>
      <c r="L425" t="e">
        <f>VLOOKUP(H425,'id (2020)'!H:I,2,0)</f>
        <v>#N/A</v>
      </c>
      <c r="M425" t="e">
        <f>VLOOKUP(H425,'id (2019)'!H:I,2,0)</f>
        <v>#N/A</v>
      </c>
      <c r="N425" t="e">
        <f>VLOOKUP(H425,'id (2018)'!H:I,2,0)</f>
        <v>#N/A</v>
      </c>
    </row>
    <row r="426" spans="1:14">
      <c r="A426" t="str">
        <f t="shared" si="112"/>
        <v>LilaMichał1989</v>
      </c>
      <c r="C426">
        <f t="shared" si="111"/>
        <v>425</v>
      </c>
      <c r="D426" t="s">
        <v>4246</v>
      </c>
      <c r="E426" t="s">
        <v>55</v>
      </c>
      <c r="F426" t="s">
        <v>5336</v>
      </c>
      <c r="G426">
        <v>1989</v>
      </c>
      <c r="H426" t="str">
        <f t="shared" si="113"/>
        <v>Lila Michał</v>
      </c>
      <c r="I426">
        <f t="shared" si="114"/>
        <v>1989</v>
      </c>
      <c r="J426" t="s">
        <v>32</v>
      </c>
      <c r="K426" t="s">
        <v>5386</v>
      </c>
      <c r="L426" t="e">
        <f>VLOOKUP(H426,'id (2020)'!H:I,2,0)</f>
        <v>#N/A</v>
      </c>
      <c r="M426">
        <f>VLOOKUP(H426,'id (2019)'!H:I,2,0)</f>
        <v>1989</v>
      </c>
      <c r="N426" t="e">
        <f>VLOOKUP(H426,'id (2018)'!H:I,2,0)</f>
        <v>#N/A</v>
      </c>
    </row>
    <row r="427" spans="1:14">
      <c r="A427" t="str">
        <f t="shared" si="112"/>
        <v>JankowskiMaciej1976</v>
      </c>
      <c r="C427">
        <f t="shared" si="111"/>
        <v>426</v>
      </c>
      <c r="D427" t="s">
        <v>304</v>
      </c>
      <c r="E427" t="s">
        <v>66</v>
      </c>
      <c r="F427" t="s">
        <v>5337</v>
      </c>
      <c r="G427">
        <v>1976</v>
      </c>
      <c r="H427" t="str">
        <f t="shared" si="113"/>
        <v>Jankowski Maciej</v>
      </c>
      <c r="I427">
        <f t="shared" si="114"/>
        <v>1976</v>
      </c>
      <c r="J427" t="s">
        <v>32</v>
      </c>
      <c r="K427" t="s">
        <v>5386</v>
      </c>
      <c r="L427">
        <f>VLOOKUP(H427,'id (2020)'!H:I,2,0)</f>
        <v>1976</v>
      </c>
      <c r="M427">
        <f>VLOOKUP(H427,'id (2019)'!H:I,2,0)</f>
        <v>1976</v>
      </c>
      <c r="N427">
        <f>VLOOKUP(H427,'id (2018)'!H:I,2,0)</f>
        <v>1976</v>
      </c>
    </row>
    <row r="428" spans="1:14">
      <c r="A428" t="str">
        <f t="shared" si="112"/>
        <v>KlainZbigniew1960</v>
      </c>
      <c r="C428">
        <f t="shared" si="111"/>
        <v>427</v>
      </c>
      <c r="D428" t="s">
        <v>517</v>
      </c>
      <c r="E428" t="s">
        <v>264</v>
      </c>
      <c r="F428" t="s">
        <v>518</v>
      </c>
      <c r="G428">
        <v>1960</v>
      </c>
      <c r="H428" t="str">
        <f t="shared" si="113"/>
        <v>Klain Zbigniew</v>
      </c>
      <c r="I428">
        <f t="shared" si="114"/>
        <v>1960</v>
      </c>
      <c r="J428" t="s">
        <v>32</v>
      </c>
      <c r="K428" t="s">
        <v>5386</v>
      </c>
      <c r="L428">
        <f>VLOOKUP(H428,'id (2020)'!H:I,2,0)</f>
        <v>1960</v>
      </c>
      <c r="M428">
        <f>VLOOKUP(H428,'id (2019)'!H:I,2,0)</f>
        <v>1960</v>
      </c>
      <c r="N428">
        <f>VLOOKUP(H428,'id (2018)'!H:I,2,0)</f>
        <v>1960</v>
      </c>
    </row>
    <row r="429" spans="1:14">
      <c r="A429" t="str">
        <f t="shared" si="112"/>
        <v>PrażanowskiDamian1999</v>
      </c>
      <c r="C429">
        <f t="shared" si="111"/>
        <v>428</v>
      </c>
      <c r="D429" t="s">
        <v>1130</v>
      </c>
      <c r="E429" t="s">
        <v>277</v>
      </c>
      <c r="F429">
        <v>0</v>
      </c>
      <c r="G429">
        <v>1999</v>
      </c>
      <c r="H429" t="str">
        <f t="shared" si="113"/>
        <v>Prażanowski Damian</v>
      </c>
      <c r="I429">
        <f t="shared" si="114"/>
        <v>1999</v>
      </c>
      <c r="J429" t="s">
        <v>32</v>
      </c>
      <c r="K429" t="s">
        <v>5386</v>
      </c>
      <c r="L429" t="e">
        <f>VLOOKUP(H429,'id (2020)'!H:I,2,0)</f>
        <v>#N/A</v>
      </c>
      <c r="M429" t="e">
        <f>VLOOKUP(H429,'id (2019)'!H:I,2,0)</f>
        <v>#N/A</v>
      </c>
      <c r="N429" t="e">
        <f>VLOOKUP(H429,'id (2018)'!H:I,2,0)</f>
        <v>#N/A</v>
      </c>
    </row>
    <row r="430" spans="1:14">
      <c r="A430" t="str">
        <f t="shared" si="112"/>
        <v>PrażanowskiMariusz1971</v>
      </c>
      <c r="C430">
        <f t="shared" si="111"/>
        <v>429</v>
      </c>
      <c r="D430" t="s">
        <v>1130</v>
      </c>
      <c r="E430" t="s">
        <v>378</v>
      </c>
      <c r="F430">
        <v>0</v>
      </c>
      <c r="G430">
        <v>1971</v>
      </c>
      <c r="H430" t="str">
        <f t="shared" si="113"/>
        <v>Prażanowski Mariusz</v>
      </c>
      <c r="I430">
        <f t="shared" si="114"/>
        <v>1971</v>
      </c>
      <c r="J430" t="s">
        <v>32</v>
      </c>
      <c r="K430" t="s">
        <v>5386</v>
      </c>
      <c r="L430" t="e">
        <f>VLOOKUP(H430,'id (2020)'!H:I,2,0)</f>
        <v>#N/A</v>
      </c>
      <c r="M430">
        <f>VLOOKUP(H430,'id (2019)'!H:I,2,0)</f>
        <v>1971</v>
      </c>
      <c r="N430" t="e">
        <f>VLOOKUP(H430,'id (2018)'!H:I,2,0)</f>
        <v>#N/A</v>
      </c>
    </row>
    <row r="431" spans="1:14">
      <c r="A431" t="str">
        <f t="shared" si="112"/>
        <v>TeległówTomasz1977</v>
      </c>
      <c r="C431">
        <f t="shared" si="111"/>
        <v>430</v>
      </c>
      <c r="D431" t="s">
        <v>569</v>
      </c>
      <c r="E431" t="s">
        <v>44</v>
      </c>
      <c r="F431">
        <v>0</v>
      </c>
      <c r="G431">
        <v>1977</v>
      </c>
      <c r="H431" t="str">
        <f t="shared" si="113"/>
        <v>Teległów Tomasz</v>
      </c>
      <c r="I431">
        <f t="shared" si="114"/>
        <v>1977</v>
      </c>
      <c r="J431" t="s">
        <v>32</v>
      </c>
      <c r="K431" t="s">
        <v>5386</v>
      </c>
      <c r="L431" t="e">
        <f>VLOOKUP(H431,'id (2020)'!H:I,2,0)</f>
        <v>#N/A</v>
      </c>
      <c r="M431" t="e">
        <f>VLOOKUP(H431,'id (2019)'!H:I,2,0)</f>
        <v>#N/A</v>
      </c>
      <c r="N431" t="e">
        <f>VLOOKUP(H431,'id (2018)'!H:I,2,0)</f>
        <v>#N/A</v>
      </c>
    </row>
    <row r="432" spans="1:14">
      <c r="A432" t="str">
        <f t="shared" si="112"/>
        <v>MaciejewskiŁukasz1977</v>
      </c>
      <c r="C432">
        <f t="shared" si="111"/>
        <v>431</v>
      </c>
      <c r="D432" t="s">
        <v>531</v>
      </c>
      <c r="E432" t="s">
        <v>59</v>
      </c>
      <c r="F432" t="s">
        <v>5338</v>
      </c>
      <c r="G432">
        <v>1977</v>
      </c>
      <c r="H432" t="str">
        <f t="shared" si="113"/>
        <v>Maciejewski Łukasz</v>
      </c>
      <c r="I432">
        <f t="shared" si="114"/>
        <v>1977</v>
      </c>
      <c r="J432" t="s">
        <v>32</v>
      </c>
      <c r="K432" t="s">
        <v>5386</v>
      </c>
      <c r="L432" t="e">
        <f>VLOOKUP(H432,'id (2020)'!H:I,2,0)</f>
        <v>#N/A</v>
      </c>
      <c r="M432" t="e">
        <f>VLOOKUP(H432,'id (2019)'!H:I,2,0)</f>
        <v>#N/A</v>
      </c>
      <c r="N432">
        <f>VLOOKUP(H432,'id (2018)'!H:I,2,0)</f>
        <v>1977</v>
      </c>
    </row>
    <row r="433" spans="1:14">
      <c r="A433" t="str">
        <f t="shared" si="112"/>
        <v>KurzyńskiPiotr1967</v>
      </c>
      <c r="C433">
        <f t="shared" si="111"/>
        <v>432</v>
      </c>
      <c r="D433" t="s">
        <v>453</v>
      </c>
      <c r="E433" t="s">
        <v>15</v>
      </c>
      <c r="F433" t="s">
        <v>1728</v>
      </c>
      <c r="G433">
        <v>1967</v>
      </c>
      <c r="H433" t="str">
        <f t="shared" si="113"/>
        <v>Kurzyński Piotr</v>
      </c>
      <c r="I433">
        <f t="shared" si="114"/>
        <v>1967</v>
      </c>
      <c r="J433" t="s">
        <v>32</v>
      </c>
      <c r="K433" t="s">
        <v>5386</v>
      </c>
      <c r="L433">
        <f>VLOOKUP(H433,'id (2020)'!H:I,2,0)</f>
        <v>1967</v>
      </c>
      <c r="M433" t="e">
        <f>VLOOKUP(H433,'id (2019)'!H:I,2,0)</f>
        <v>#N/A</v>
      </c>
      <c r="N433">
        <f>VLOOKUP(H433,'id (2018)'!H:I,2,0)</f>
        <v>1967</v>
      </c>
    </row>
    <row r="434" spans="1:14">
      <c r="A434" t="str">
        <f t="shared" si="112"/>
        <v>MatczukSzymon1974</v>
      </c>
      <c r="C434">
        <f t="shared" si="111"/>
        <v>433</v>
      </c>
      <c r="D434" t="s">
        <v>1727</v>
      </c>
      <c r="E434" t="s">
        <v>393</v>
      </c>
      <c r="F434" t="s">
        <v>5338</v>
      </c>
      <c r="G434">
        <v>1974</v>
      </c>
      <c r="H434" t="str">
        <f t="shared" si="113"/>
        <v>Matczuk Szymon</v>
      </c>
      <c r="I434">
        <f t="shared" si="114"/>
        <v>1974</v>
      </c>
      <c r="J434" t="s">
        <v>32</v>
      </c>
      <c r="K434" t="s">
        <v>5386</v>
      </c>
      <c r="L434">
        <f>VLOOKUP(H434,'id (2020)'!H:I,2,0)</f>
        <v>1974</v>
      </c>
      <c r="M434" t="e">
        <f>VLOOKUP(H434,'id (2019)'!H:I,2,0)</f>
        <v>#N/A</v>
      </c>
      <c r="N434">
        <f>VLOOKUP(H434,'id (2018)'!H:I,2,0)</f>
        <v>1974</v>
      </c>
    </row>
    <row r="435" spans="1:14">
      <c r="A435" t="str">
        <f t="shared" si="112"/>
        <v>BrzeskiŁukasz1989</v>
      </c>
      <c r="C435">
        <f t="shared" si="111"/>
        <v>434</v>
      </c>
      <c r="D435" t="s">
        <v>4778</v>
      </c>
      <c r="E435" t="s">
        <v>59</v>
      </c>
      <c r="F435" t="s">
        <v>5339</v>
      </c>
      <c r="G435">
        <v>1989</v>
      </c>
      <c r="H435" t="str">
        <f t="shared" si="113"/>
        <v>Brzeski Łukasz</v>
      </c>
      <c r="I435">
        <f t="shared" si="114"/>
        <v>1989</v>
      </c>
      <c r="J435" t="s">
        <v>32</v>
      </c>
      <c r="K435" t="s">
        <v>5386</v>
      </c>
      <c r="L435">
        <f>VLOOKUP(H435,'id (2020)'!H:I,2,0)</f>
        <v>1989</v>
      </c>
      <c r="M435" t="e">
        <f>VLOOKUP(H435,'id (2019)'!H:I,2,0)</f>
        <v>#N/A</v>
      </c>
      <c r="N435" t="e">
        <f>VLOOKUP(H435,'id (2018)'!H:I,2,0)</f>
        <v>#N/A</v>
      </c>
    </row>
    <row r="436" spans="1:14">
      <c r="A436" t="str">
        <f t="shared" si="112"/>
        <v>KowalskiBartosz1987</v>
      </c>
      <c r="C436">
        <f t="shared" si="111"/>
        <v>435</v>
      </c>
      <c r="D436" t="s">
        <v>832</v>
      </c>
      <c r="E436" t="s">
        <v>42</v>
      </c>
      <c r="F436" t="s">
        <v>5339</v>
      </c>
      <c r="G436">
        <v>1987</v>
      </c>
      <c r="H436" t="str">
        <f t="shared" si="113"/>
        <v>Kowalski Bartosz</v>
      </c>
      <c r="I436">
        <f t="shared" si="114"/>
        <v>1987</v>
      </c>
      <c r="J436" t="s">
        <v>32</v>
      </c>
      <c r="K436" t="s">
        <v>5386</v>
      </c>
      <c r="L436">
        <f>VLOOKUP(H436,'id (2020)'!H:I,2,0)</f>
        <v>1987</v>
      </c>
      <c r="M436" t="e">
        <f>VLOOKUP(H436,'id (2019)'!H:I,2,0)</f>
        <v>#N/A</v>
      </c>
      <c r="N436" t="e">
        <f>VLOOKUP(H436,'id (2018)'!H:I,2,0)</f>
        <v>#N/A</v>
      </c>
    </row>
    <row r="437" spans="1:14">
      <c r="A437" t="str">
        <f t="shared" si="112"/>
        <v>NadolnyWojciech1980</v>
      </c>
      <c r="C437">
        <f t="shared" si="111"/>
        <v>436</v>
      </c>
      <c r="D437" t="s">
        <v>522</v>
      </c>
      <c r="E437" t="s">
        <v>147</v>
      </c>
      <c r="F437" t="s">
        <v>4814</v>
      </c>
      <c r="G437">
        <v>1980</v>
      </c>
      <c r="H437" t="str">
        <f t="shared" si="113"/>
        <v>Nadolny Wojciech</v>
      </c>
      <c r="I437">
        <f t="shared" si="114"/>
        <v>1980</v>
      </c>
      <c r="J437" t="s">
        <v>32</v>
      </c>
      <c r="K437" t="s">
        <v>5386</v>
      </c>
      <c r="L437">
        <f>VLOOKUP(H437,'id (2020)'!H:I,2,0)</f>
        <v>1980</v>
      </c>
      <c r="M437">
        <f>VLOOKUP(H437,'id (2019)'!H:I,2,0)</f>
        <v>1980</v>
      </c>
      <c r="N437" t="e">
        <f>VLOOKUP(H437,'id (2018)'!H:I,2,0)</f>
        <v>#N/A</v>
      </c>
    </row>
    <row r="438" spans="1:14">
      <c r="A438" t="str">
        <f t="shared" si="112"/>
        <v>ŻabniakMaciej1980</v>
      </c>
      <c r="C438">
        <f t="shared" si="111"/>
        <v>437</v>
      </c>
      <c r="D438" t="s">
        <v>4815</v>
      </c>
      <c r="E438" t="s">
        <v>66</v>
      </c>
      <c r="F438" t="s">
        <v>4814</v>
      </c>
      <c r="G438">
        <v>1980</v>
      </c>
      <c r="H438" t="str">
        <f t="shared" si="113"/>
        <v>Żabniak Maciej</v>
      </c>
      <c r="I438">
        <f t="shared" si="114"/>
        <v>1980</v>
      </c>
      <c r="J438" t="s">
        <v>32</v>
      </c>
      <c r="K438" t="s">
        <v>5386</v>
      </c>
      <c r="L438">
        <f>VLOOKUP(H438,'id (2020)'!H:I,2,0)</f>
        <v>1980</v>
      </c>
      <c r="M438" t="e">
        <f>VLOOKUP(H438,'id (2019)'!H:I,2,0)</f>
        <v>#N/A</v>
      </c>
      <c r="N438" t="e">
        <f>VLOOKUP(H438,'id (2018)'!H:I,2,0)</f>
        <v>#N/A</v>
      </c>
    </row>
    <row r="439" spans="1:14">
      <c r="A439" t="str">
        <f t="shared" si="112"/>
        <v>ObertyńskiOlgierd1994</v>
      </c>
      <c r="C439">
        <f t="shared" si="111"/>
        <v>438</v>
      </c>
      <c r="D439" t="s">
        <v>3890</v>
      </c>
      <c r="E439" t="s">
        <v>389</v>
      </c>
      <c r="F439">
        <v>0</v>
      </c>
      <c r="G439">
        <v>1994</v>
      </c>
      <c r="H439" t="str">
        <f t="shared" si="113"/>
        <v>Obertyński Olgierd</v>
      </c>
      <c r="I439">
        <f t="shared" si="114"/>
        <v>1994</v>
      </c>
      <c r="J439" t="s">
        <v>32</v>
      </c>
      <c r="K439" t="s">
        <v>5386</v>
      </c>
      <c r="L439" t="e">
        <f>VLOOKUP(H439,'id (2020)'!H:I,2,0)</f>
        <v>#N/A</v>
      </c>
      <c r="M439">
        <f>VLOOKUP(H439,'id (2019)'!H:I,2,0)</f>
        <v>1994</v>
      </c>
      <c r="N439">
        <f>VLOOKUP(H439,'id (2018)'!H:I,2,0)</f>
        <v>2018</v>
      </c>
    </row>
    <row r="440" spans="1:14">
      <c r="A440" t="str">
        <f t="shared" si="112"/>
        <v>CeierGrzegorz1988</v>
      </c>
      <c r="C440">
        <f t="shared" si="111"/>
        <v>439</v>
      </c>
      <c r="D440" t="s">
        <v>514</v>
      </c>
      <c r="E440" t="s">
        <v>19</v>
      </c>
      <c r="F440">
        <v>0</v>
      </c>
      <c r="G440">
        <v>1988</v>
      </c>
      <c r="H440" t="str">
        <f t="shared" si="113"/>
        <v>Ceier Grzegorz</v>
      </c>
      <c r="I440">
        <f t="shared" si="114"/>
        <v>1988</v>
      </c>
      <c r="J440" t="s">
        <v>32</v>
      </c>
      <c r="K440" t="s">
        <v>5386</v>
      </c>
      <c r="L440" t="e">
        <f>VLOOKUP(H440,'id (2020)'!H:I,2,0)</f>
        <v>#N/A</v>
      </c>
      <c r="M440">
        <f>VLOOKUP(H440,'id (2019)'!H:I,2,0)</f>
        <v>1988</v>
      </c>
      <c r="N440">
        <f>VLOOKUP(H440,'id (2018)'!H:I,2,0)</f>
        <v>1988</v>
      </c>
    </row>
    <row r="441" spans="1:14">
      <c r="A441" t="str">
        <f t="shared" si="112"/>
        <v>OmieczyńskiAndrzej1961</v>
      </c>
      <c r="C441">
        <f t="shared" si="111"/>
        <v>440</v>
      </c>
      <c r="D441" t="s">
        <v>516</v>
      </c>
      <c r="E441" t="s">
        <v>26</v>
      </c>
      <c r="F441" t="s">
        <v>3888</v>
      </c>
      <c r="G441">
        <v>1961</v>
      </c>
      <c r="H441" t="str">
        <f t="shared" si="113"/>
        <v>Omieczyński Andrzej</v>
      </c>
      <c r="I441">
        <f t="shared" si="114"/>
        <v>1961</v>
      </c>
      <c r="J441" t="s">
        <v>32</v>
      </c>
      <c r="K441" t="s">
        <v>5386</v>
      </c>
      <c r="L441" t="e">
        <f>VLOOKUP(H441,'id (2020)'!H:I,2,0)</f>
        <v>#N/A</v>
      </c>
      <c r="M441">
        <f>VLOOKUP(H441,'id (2019)'!H:I,2,0)</f>
        <v>1961</v>
      </c>
      <c r="N441">
        <f>VLOOKUP(H441,'id (2018)'!H:I,2,0)</f>
        <v>1961</v>
      </c>
    </row>
    <row r="442" spans="1:14">
      <c r="A442" t="str">
        <f t="shared" si="112"/>
        <v>OlejarczykWojciech1977</v>
      </c>
      <c r="C442">
        <f t="shared" si="111"/>
        <v>441</v>
      </c>
      <c r="D442" t="s">
        <v>4817</v>
      </c>
      <c r="E442" t="s">
        <v>147</v>
      </c>
      <c r="F442" t="s">
        <v>5340</v>
      </c>
      <c r="G442">
        <v>1977</v>
      </c>
      <c r="H442" t="str">
        <f t="shared" si="113"/>
        <v>Olejarczyk Wojciech</v>
      </c>
      <c r="I442">
        <f t="shared" si="114"/>
        <v>1977</v>
      </c>
      <c r="J442" t="s">
        <v>32</v>
      </c>
      <c r="K442" t="s">
        <v>5386</v>
      </c>
      <c r="L442">
        <f>VLOOKUP(H442,'id (2020)'!H:I,2,0)</f>
        <v>1977</v>
      </c>
      <c r="M442" t="e">
        <f>VLOOKUP(H442,'id (2019)'!H:I,2,0)</f>
        <v>#N/A</v>
      </c>
      <c r="N442" t="e">
        <f>VLOOKUP(H442,'id (2018)'!H:I,2,0)</f>
        <v>#N/A</v>
      </c>
    </row>
    <row r="443" spans="1:14">
      <c r="A443" t="str">
        <f t="shared" si="112"/>
        <v>BanachewiczDariusz1965</v>
      </c>
      <c r="C443">
        <f t="shared" si="111"/>
        <v>442</v>
      </c>
      <c r="D443" t="s">
        <v>501</v>
      </c>
      <c r="E443" t="s">
        <v>140</v>
      </c>
      <c r="F443" t="s">
        <v>3864</v>
      </c>
      <c r="G443">
        <v>1965</v>
      </c>
      <c r="H443" t="str">
        <f t="shared" si="113"/>
        <v>Banachewicz Dariusz</v>
      </c>
      <c r="I443">
        <f t="shared" si="114"/>
        <v>1965</v>
      </c>
      <c r="J443" t="s">
        <v>32</v>
      </c>
      <c r="K443" t="s">
        <v>5386</v>
      </c>
      <c r="L443">
        <f>VLOOKUP(H443,'id (2020)'!H:I,2,0)</f>
        <v>1965</v>
      </c>
      <c r="M443">
        <f>VLOOKUP(H443,'id (2019)'!H:I,2,0)</f>
        <v>1965</v>
      </c>
      <c r="N443">
        <f>VLOOKUP(H443,'id (2018)'!H:I,2,0)</f>
        <v>1965</v>
      </c>
    </row>
    <row r="444" spans="1:14">
      <c r="A444" t="str">
        <f t="shared" si="112"/>
        <v>CiskowskiWaldemar1955</v>
      </c>
      <c r="C444">
        <f t="shared" si="111"/>
        <v>443</v>
      </c>
      <c r="D444" t="s">
        <v>502</v>
      </c>
      <c r="E444" t="s">
        <v>360</v>
      </c>
      <c r="F444">
        <v>0</v>
      </c>
      <c r="G444">
        <v>1955</v>
      </c>
      <c r="H444" t="str">
        <f t="shared" si="113"/>
        <v>Ciskowski Waldemar</v>
      </c>
      <c r="I444">
        <f t="shared" si="114"/>
        <v>1955</v>
      </c>
      <c r="J444" t="s">
        <v>32</v>
      </c>
      <c r="K444" t="s">
        <v>5386</v>
      </c>
      <c r="L444" t="e">
        <f>VLOOKUP(H444,'id (2020)'!H:I,2,0)</f>
        <v>#N/A</v>
      </c>
      <c r="M444">
        <f>VLOOKUP(H444,'id (2019)'!H:I,2,0)</f>
        <v>0</v>
      </c>
      <c r="N444">
        <f>VLOOKUP(H444,'id (2018)'!H:I,2,0)</f>
        <v>1955</v>
      </c>
    </row>
    <row r="445" spans="1:14">
      <c r="A445" t="str">
        <f t="shared" si="112"/>
        <v>KoropeckiJuliusz1959</v>
      </c>
      <c r="C445">
        <f t="shared" si="111"/>
        <v>444</v>
      </c>
      <c r="D445" t="s">
        <v>507</v>
      </c>
      <c r="E445" t="s">
        <v>506</v>
      </c>
      <c r="F445">
        <v>0</v>
      </c>
      <c r="G445">
        <v>1959</v>
      </c>
      <c r="H445" t="str">
        <f t="shared" si="113"/>
        <v>Koropecki Juliusz</v>
      </c>
      <c r="I445">
        <f t="shared" si="114"/>
        <v>1959</v>
      </c>
      <c r="J445" t="s">
        <v>32</v>
      </c>
      <c r="K445" t="s">
        <v>5386</v>
      </c>
      <c r="L445">
        <f>VLOOKUP(H445,'id (2020)'!H:I,2,0)</f>
        <v>1959</v>
      </c>
      <c r="M445">
        <f>VLOOKUP(H445,'id (2019)'!H:I,2,0)</f>
        <v>1959</v>
      </c>
      <c r="N445">
        <f>VLOOKUP(H445,'id (2018)'!H:I,2,0)</f>
        <v>1959</v>
      </c>
    </row>
    <row r="446" spans="1:14">
      <c r="A446" t="str">
        <f t="shared" si="112"/>
        <v>KołakowskiKrzysztof1984</v>
      </c>
      <c r="C446">
        <f t="shared" si="111"/>
        <v>445</v>
      </c>
      <c r="D446" t="s">
        <v>5343</v>
      </c>
      <c r="E446" t="s">
        <v>22</v>
      </c>
      <c r="F446">
        <v>0</v>
      </c>
      <c r="G446">
        <v>1984</v>
      </c>
      <c r="H446" t="str">
        <f t="shared" si="113"/>
        <v>Kołakowski Krzysztof</v>
      </c>
      <c r="I446">
        <f t="shared" si="114"/>
        <v>1984</v>
      </c>
      <c r="J446" t="s">
        <v>32</v>
      </c>
      <c r="K446" t="s">
        <v>5386</v>
      </c>
      <c r="L446" t="e">
        <f>VLOOKUP(H446,'id (2020)'!H:I,2,0)</f>
        <v>#N/A</v>
      </c>
      <c r="M446" t="e">
        <f>VLOOKUP(H446,'id (2019)'!H:I,2,0)</f>
        <v>#N/A</v>
      </c>
      <c r="N446" t="e">
        <f>VLOOKUP(H446,'id (2018)'!H:I,2,0)</f>
        <v>#N/A</v>
      </c>
    </row>
    <row r="447" spans="1:14">
      <c r="A447" t="str">
        <f t="shared" si="112"/>
        <v>ChabierskiBłażej1981</v>
      </c>
      <c r="C447">
        <f t="shared" si="111"/>
        <v>446</v>
      </c>
      <c r="D447" t="s">
        <v>5344</v>
      </c>
      <c r="E447" t="s">
        <v>1335</v>
      </c>
      <c r="F447" t="s">
        <v>4960</v>
      </c>
      <c r="G447">
        <v>1981</v>
      </c>
      <c r="H447" t="str">
        <f t="shared" si="113"/>
        <v>Chabierski Błażej</v>
      </c>
      <c r="I447">
        <f t="shared" si="114"/>
        <v>1981</v>
      </c>
      <c r="J447" t="s">
        <v>32</v>
      </c>
      <c r="K447" t="s">
        <v>5386</v>
      </c>
      <c r="L447" t="e">
        <f>VLOOKUP(H447,'id (2020)'!H:I,2,0)</f>
        <v>#N/A</v>
      </c>
      <c r="M447" t="e">
        <f>VLOOKUP(H447,'id (2019)'!H:I,2,0)</f>
        <v>#N/A</v>
      </c>
      <c r="N447" t="e">
        <f>VLOOKUP(H447,'id (2018)'!H:I,2,0)</f>
        <v>#N/A</v>
      </c>
    </row>
    <row r="448" spans="1:14">
      <c r="A448" t="str">
        <f t="shared" si="112"/>
        <v>DudaRobert1979</v>
      </c>
      <c r="C448">
        <f t="shared" si="111"/>
        <v>447</v>
      </c>
      <c r="D448" t="s">
        <v>557</v>
      </c>
      <c r="E448" t="s">
        <v>45</v>
      </c>
      <c r="F448" t="s">
        <v>5345</v>
      </c>
      <c r="G448">
        <v>1979</v>
      </c>
      <c r="H448" t="str">
        <f t="shared" si="113"/>
        <v>Duda Robert</v>
      </c>
      <c r="I448">
        <f t="shared" si="114"/>
        <v>1979</v>
      </c>
      <c r="J448" t="s">
        <v>32</v>
      </c>
      <c r="K448" t="s">
        <v>5386</v>
      </c>
      <c r="L448">
        <f>VLOOKUP(H448,'id (2020)'!H:I,2,0)</f>
        <v>1979</v>
      </c>
      <c r="M448">
        <f>VLOOKUP(H448,'id (2019)'!H:I,2,0)</f>
        <v>1979</v>
      </c>
      <c r="N448">
        <f>VLOOKUP(H448,'id (2018)'!H:I,2,0)</f>
        <v>1979</v>
      </c>
    </row>
    <row r="449" spans="1:14">
      <c r="A449" t="str">
        <f t="shared" si="112"/>
        <v>DudaErnest2004</v>
      </c>
      <c r="C449">
        <f t="shared" si="111"/>
        <v>448</v>
      </c>
      <c r="D449" t="s">
        <v>557</v>
      </c>
      <c r="E449" t="s">
        <v>3494</v>
      </c>
      <c r="F449" t="s">
        <v>5345</v>
      </c>
      <c r="G449">
        <v>2004</v>
      </c>
      <c r="H449" t="str">
        <f t="shared" si="113"/>
        <v>Duda Ernest</v>
      </c>
      <c r="I449">
        <f t="shared" si="114"/>
        <v>2004</v>
      </c>
      <c r="J449" t="s">
        <v>32</v>
      </c>
      <c r="K449" t="s">
        <v>5386</v>
      </c>
      <c r="L449" t="e">
        <f>VLOOKUP(H449,'id (2020)'!H:I,2,0)</f>
        <v>#N/A</v>
      </c>
      <c r="M449" t="e">
        <f>VLOOKUP(H449,'id (2019)'!H:I,2,0)</f>
        <v>#N/A</v>
      </c>
      <c r="N449" t="e">
        <f>VLOOKUP(H449,'id (2018)'!H:I,2,0)</f>
        <v>#N/A</v>
      </c>
    </row>
    <row r="450" spans="1:14">
      <c r="A450" t="str">
        <f t="shared" si="112"/>
        <v>SkalskiMarcin1979</v>
      </c>
      <c r="C450">
        <f t="shared" si="111"/>
        <v>449</v>
      </c>
      <c r="D450" t="s">
        <v>985</v>
      </c>
      <c r="E450" t="s">
        <v>17</v>
      </c>
      <c r="F450" t="s">
        <v>5347</v>
      </c>
      <c r="G450">
        <v>1979</v>
      </c>
      <c r="H450" t="str">
        <f t="shared" si="113"/>
        <v>Skalski Marcin</v>
      </c>
      <c r="I450">
        <f t="shared" si="114"/>
        <v>1979</v>
      </c>
      <c r="J450" t="s">
        <v>32</v>
      </c>
      <c r="K450" t="s">
        <v>5386</v>
      </c>
      <c r="L450" t="e">
        <f>VLOOKUP(H450,'id (2020)'!H:I,2,0)</f>
        <v>#N/A</v>
      </c>
      <c r="M450">
        <f>VLOOKUP(H450,'id (2019)'!H:I,2,0)</f>
        <v>1979</v>
      </c>
      <c r="N450">
        <f>VLOOKUP(H450,'id (2018)'!H:I,2,0)</f>
        <v>1979</v>
      </c>
    </row>
    <row r="451" spans="1:14">
      <c r="A451" t="str">
        <f t="shared" si="112"/>
        <v>WentaMarek Zbigniew1957</v>
      </c>
      <c r="C451">
        <f t="shared" si="111"/>
        <v>450</v>
      </c>
      <c r="D451" t="s">
        <v>558</v>
      </c>
      <c r="E451" t="s">
        <v>5348</v>
      </c>
      <c r="F451" t="s">
        <v>3864</v>
      </c>
      <c r="G451">
        <v>1957</v>
      </c>
      <c r="H451" t="str">
        <f t="shared" si="113"/>
        <v>Wenta Marek Zbigniew</v>
      </c>
      <c r="I451">
        <f t="shared" si="114"/>
        <v>1957</v>
      </c>
      <c r="J451" t="s">
        <v>32</v>
      </c>
      <c r="K451" t="s">
        <v>5386</v>
      </c>
      <c r="L451" t="e">
        <f>VLOOKUP(H451,'id (2020)'!H:I,2,0)</f>
        <v>#N/A</v>
      </c>
      <c r="M451" t="e">
        <f>VLOOKUP(H451,'id (2019)'!H:I,2,0)</f>
        <v>#N/A</v>
      </c>
      <c r="N451" t="e">
        <f>VLOOKUP(H451,'id (2018)'!H:I,2,0)</f>
        <v>#N/A</v>
      </c>
    </row>
    <row r="452" spans="1:14">
      <c r="A452" t="str">
        <f t="shared" si="112"/>
        <v>PochwałaŁukasz1987</v>
      </c>
      <c r="C452">
        <f t="shared" ref="C452:C516" si="115">C451+1</f>
        <v>451</v>
      </c>
      <c r="D452" t="s">
        <v>4536</v>
      </c>
      <c r="E452" t="s">
        <v>59</v>
      </c>
      <c r="F452">
        <v>0</v>
      </c>
      <c r="G452">
        <v>1987</v>
      </c>
      <c r="H452" t="str">
        <f t="shared" si="113"/>
        <v>Pochwała Łukasz</v>
      </c>
      <c r="I452">
        <f t="shared" si="114"/>
        <v>1987</v>
      </c>
      <c r="J452" t="s">
        <v>32</v>
      </c>
      <c r="K452" t="s">
        <v>5386</v>
      </c>
      <c r="L452" t="e">
        <f>VLOOKUP(H452,'id (2020)'!H:I,2,0)</f>
        <v>#N/A</v>
      </c>
      <c r="M452">
        <f>VLOOKUP(H452,'id (2019)'!H:I,2,0)</f>
        <v>1987</v>
      </c>
      <c r="N452" t="e">
        <f>VLOOKUP(H452,'id (2018)'!H:I,2,0)</f>
        <v>#N/A</v>
      </c>
    </row>
    <row r="453" spans="1:14">
      <c r="A453" t="str">
        <f t="shared" si="112"/>
        <v>KaraśkiewiczMaciej2000</v>
      </c>
      <c r="C453">
        <f t="shared" si="115"/>
        <v>452</v>
      </c>
      <c r="D453" t="s">
        <v>5349</v>
      </c>
      <c r="E453" t="s">
        <v>66</v>
      </c>
      <c r="F453" t="s">
        <v>5351</v>
      </c>
      <c r="G453">
        <v>2000</v>
      </c>
      <c r="H453" t="str">
        <f t="shared" si="113"/>
        <v>Karaśkiewicz Maciej</v>
      </c>
      <c r="I453">
        <f t="shared" si="114"/>
        <v>2000</v>
      </c>
      <c r="J453" t="s">
        <v>32</v>
      </c>
      <c r="K453" t="s">
        <v>5386</v>
      </c>
      <c r="L453" t="e">
        <f>VLOOKUP(H453,'id (2020)'!H:I,2,0)</f>
        <v>#N/A</v>
      </c>
      <c r="M453" t="e">
        <f>VLOOKUP(H453,'id (2019)'!H:I,2,0)</f>
        <v>#N/A</v>
      </c>
      <c r="N453" t="e">
        <f>VLOOKUP(H453,'id (2018)'!H:I,2,0)</f>
        <v>#N/A</v>
      </c>
    </row>
    <row r="454" spans="1:14">
      <c r="A454" t="str">
        <f t="shared" si="112"/>
        <v>KołakowskiMariusz1970</v>
      </c>
      <c r="C454">
        <f t="shared" si="115"/>
        <v>453</v>
      </c>
      <c r="D454" t="s">
        <v>5343</v>
      </c>
      <c r="E454" t="s">
        <v>378</v>
      </c>
      <c r="F454">
        <v>0</v>
      </c>
      <c r="G454">
        <v>1970</v>
      </c>
      <c r="H454" t="str">
        <f t="shared" si="113"/>
        <v>Kołakowski Mariusz</v>
      </c>
      <c r="I454">
        <f t="shared" si="114"/>
        <v>1970</v>
      </c>
      <c r="J454" t="s">
        <v>32</v>
      </c>
      <c r="K454" t="s">
        <v>5386</v>
      </c>
      <c r="L454" t="e">
        <f>VLOOKUP(H454,'id (2020)'!H:I,2,0)</f>
        <v>#N/A</v>
      </c>
      <c r="M454" t="e">
        <f>VLOOKUP(H454,'id (2019)'!H:I,2,0)</f>
        <v>#N/A</v>
      </c>
      <c r="N454" t="e">
        <f>VLOOKUP(H454,'id (2018)'!H:I,2,0)</f>
        <v>#N/A</v>
      </c>
    </row>
    <row r="455" spans="1:14">
      <c r="A455" t="str">
        <f t="shared" si="112"/>
        <v>PrażyńskiTymon2005</v>
      </c>
      <c r="C455">
        <f t="shared" si="115"/>
        <v>454</v>
      </c>
      <c r="D455" t="s">
        <v>1079</v>
      </c>
      <c r="E455" t="s">
        <v>3872</v>
      </c>
      <c r="F455" t="s">
        <v>3871</v>
      </c>
      <c r="G455">
        <v>2005</v>
      </c>
      <c r="H455" t="str">
        <f t="shared" si="113"/>
        <v>Prażyński Tymon</v>
      </c>
      <c r="I455">
        <f t="shared" si="114"/>
        <v>2005</v>
      </c>
      <c r="J455" t="s">
        <v>32</v>
      </c>
      <c r="K455" t="s">
        <v>5386</v>
      </c>
      <c r="L455">
        <f>VLOOKUP(H455,'id (2020)'!H:I,2,0)</f>
        <v>2005</v>
      </c>
      <c r="M455">
        <f>VLOOKUP(H455,'id (2019)'!H:I,2,0)</f>
        <v>2005</v>
      </c>
      <c r="N455">
        <f>VLOOKUP(H455,'id (2018)'!H:I,2,0)</f>
        <v>2005</v>
      </c>
    </row>
    <row r="456" spans="1:14">
      <c r="A456" t="str">
        <f t="shared" si="112"/>
        <v>PrażyńskiMichał1973</v>
      </c>
      <c r="C456">
        <f t="shared" si="115"/>
        <v>455</v>
      </c>
      <c r="D456" t="s">
        <v>1079</v>
      </c>
      <c r="E456" t="s">
        <v>55</v>
      </c>
      <c r="F456" t="s">
        <v>3871</v>
      </c>
      <c r="G456">
        <v>1973</v>
      </c>
      <c r="H456" t="str">
        <f t="shared" si="113"/>
        <v>Prażyński Michał</v>
      </c>
      <c r="I456">
        <f t="shared" si="114"/>
        <v>1973</v>
      </c>
      <c r="J456" t="s">
        <v>32</v>
      </c>
      <c r="K456" t="s">
        <v>5386</v>
      </c>
      <c r="L456">
        <f>VLOOKUP(H456,'id (2020)'!H:I,2,0)</f>
        <v>1973</v>
      </c>
      <c r="M456">
        <f>VLOOKUP(H456,'id (2019)'!H:I,2,0)</f>
        <v>1973</v>
      </c>
      <c r="N456">
        <f>VLOOKUP(H456,'id (2018)'!H:I,2,0)</f>
        <v>1973</v>
      </c>
    </row>
    <row r="457" spans="1:14">
      <c r="A457" t="str">
        <f t="shared" si="112"/>
        <v>CichoszJulian2006</v>
      </c>
      <c r="C457">
        <f t="shared" si="115"/>
        <v>456</v>
      </c>
      <c r="D457" t="s">
        <v>4496</v>
      </c>
      <c r="E457" t="s">
        <v>1662</v>
      </c>
      <c r="F457" t="s">
        <v>4794</v>
      </c>
      <c r="G457">
        <v>2006</v>
      </c>
      <c r="H457" t="str">
        <f t="shared" si="113"/>
        <v>Cichosz Julian</v>
      </c>
      <c r="I457">
        <f t="shared" si="114"/>
        <v>2006</v>
      </c>
      <c r="J457" t="s">
        <v>32</v>
      </c>
      <c r="K457" t="s">
        <v>5386</v>
      </c>
      <c r="L457">
        <f>VLOOKUP(H457,'id (2020)'!H:I,2,0)</f>
        <v>2006</v>
      </c>
      <c r="M457">
        <f>VLOOKUP(H457,'id (2019)'!H:I,2,0)</f>
        <v>2006</v>
      </c>
      <c r="N457" t="e">
        <f>VLOOKUP(H457,'id (2018)'!H:I,2,0)</f>
        <v>#N/A</v>
      </c>
    </row>
    <row r="458" spans="1:14">
      <c r="A458" t="str">
        <f t="shared" si="112"/>
        <v>CichoszJacek1971</v>
      </c>
      <c r="C458">
        <f t="shared" si="115"/>
        <v>457</v>
      </c>
      <c r="D458" t="s">
        <v>4496</v>
      </c>
      <c r="E458" t="s">
        <v>21</v>
      </c>
      <c r="F458" t="s">
        <v>4794</v>
      </c>
      <c r="G458">
        <v>1971</v>
      </c>
      <c r="H458" t="str">
        <f t="shared" si="113"/>
        <v>Cichosz Jacek</v>
      </c>
      <c r="I458">
        <f t="shared" si="114"/>
        <v>1971</v>
      </c>
      <c r="J458" t="s">
        <v>32</v>
      </c>
      <c r="K458" t="s">
        <v>5386</v>
      </c>
      <c r="L458">
        <f>VLOOKUP(H458,'id (2020)'!H:I,2,0)</f>
        <v>1971</v>
      </c>
      <c r="M458">
        <f>VLOOKUP(H458,'id (2019)'!H:I,2,0)</f>
        <v>1971</v>
      </c>
      <c r="N458" t="e">
        <f>VLOOKUP(H458,'id (2018)'!H:I,2,0)</f>
        <v>#N/A</v>
      </c>
    </row>
    <row r="459" spans="1:14">
      <c r="A459" t="str">
        <f t="shared" si="112"/>
        <v>ŁazarewiczMirosław1996</v>
      </c>
      <c r="C459">
        <f t="shared" si="115"/>
        <v>458</v>
      </c>
      <c r="D459" t="s">
        <v>5353</v>
      </c>
      <c r="E459" t="s">
        <v>387</v>
      </c>
      <c r="F459">
        <v>0</v>
      </c>
      <c r="G459">
        <v>1996</v>
      </c>
      <c r="H459" t="str">
        <f t="shared" si="113"/>
        <v>Łazarewicz Mirosław</v>
      </c>
      <c r="I459">
        <f t="shared" si="114"/>
        <v>1996</v>
      </c>
      <c r="J459" t="s">
        <v>32</v>
      </c>
      <c r="K459" t="s">
        <v>5386</v>
      </c>
      <c r="L459" t="e">
        <f>VLOOKUP(H459,'id (2020)'!H:I,2,0)</f>
        <v>#N/A</v>
      </c>
      <c r="M459" t="e">
        <f>VLOOKUP(H459,'id (2019)'!H:I,2,0)</f>
        <v>#N/A</v>
      </c>
      <c r="N459" t="e">
        <f>VLOOKUP(H459,'id (2018)'!H:I,2,0)</f>
        <v>#N/A</v>
      </c>
    </row>
    <row r="460" spans="1:14">
      <c r="A460" t="str">
        <f t="shared" si="112"/>
        <v>MerykRadosław1969</v>
      </c>
      <c r="C460">
        <f t="shared" si="115"/>
        <v>459</v>
      </c>
      <c r="D460" t="s">
        <v>5355</v>
      </c>
      <c r="E460" t="s">
        <v>237</v>
      </c>
      <c r="F460">
        <v>0</v>
      </c>
      <c r="G460">
        <v>1969</v>
      </c>
      <c r="H460" t="str">
        <f t="shared" si="113"/>
        <v>Meryk Radosław</v>
      </c>
      <c r="I460">
        <f t="shared" si="114"/>
        <v>1969</v>
      </c>
      <c r="J460" t="s">
        <v>32</v>
      </c>
      <c r="K460" t="s">
        <v>5386</v>
      </c>
      <c r="L460" t="e">
        <f>VLOOKUP(H460,'id (2020)'!H:I,2,0)</f>
        <v>#N/A</v>
      </c>
      <c r="M460" t="e">
        <f>VLOOKUP(H460,'id (2019)'!H:I,2,0)</f>
        <v>#N/A</v>
      </c>
      <c r="N460" t="e">
        <f>VLOOKUP(H460,'id (2018)'!H:I,2,0)</f>
        <v>#N/A</v>
      </c>
    </row>
    <row r="461" spans="1:14">
      <c r="A461" t="str">
        <f t="shared" si="112"/>
        <v>MilkaDawid1995</v>
      </c>
      <c r="C461">
        <f t="shared" si="115"/>
        <v>460</v>
      </c>
      <c r="D461" t="s">
        <v>4534</v>
      </c>
      <c r="E461" t="s">
        <v>462</v>
      </c>
      <c r="F461">
        <v>0</v>
      </c>
      <c r="G461">
        <v>1995</v>
      </c>
      <c r="H461" t="str">
        <f t="shared" si="113"/>
        <v>Milka Dawid</v>
      </c>
      <c r="I461">
        <f t="shared" si="114"/>
        <v>1995</v>
      </c>
      <c r="J461" t="s">
        <v>32</v>
      </c>
      <c r="K461" t="s">
        <v>5386</v>
      </c>
      <c r="L461">
        <f>VLOOKUP(H461,'id (2020)'!H:I,2,0)</f>
        <v>1995</v>
      </c>
      <c r="M461" t="e">
        <f>VLOOKUP(H461,'id (2019)'!H:I,2,0)</f>
        <v>#N/A</v>
      </c>
      <c r="N461" t="e">
        <f>VLOOKUP(H461,'id (2018)'!H:I,2,0)</f>
        <v>#N/A</v>
      </c>
    </row>
    <row r="462" spans="1:14">
      <c r="A462" t="str">
        <f t="shared" si="112"/>
        <v>MilkaŁukasz1993</v>
      </c>
      <c r="C462">
        <f t="shared" si="115"/>
        <v>461</v>
      </c>
      <c r="D462" t="s">
        <v>4534</v>
      </c>
      <c r="E462" t="s">
        <v>59</v>
      </c>
      <c r="F462">
        <v>0</v>
      </c>
      <c r="G462">
        <v>1993</v>
      </c>
      <c r="H462" t="str">
        <f t="shared" si="113"/>
        <v>Milka Łukasz</v>
      </c>
      <c r="I462">
        <f t="shared" si="114"/>
        <v>1993</v>
      </c>
      <c r="J462" t="s">
        <v>32</v>
      </c>
      <c r="K462" t="s">
        <v>5386</v>
      </c>
      <c r="L462">
        <f>VLOOKUP(H462,'id (2020)'!H:I,2,0)</f>
        <v>1993</v>
      </c>
      <c r="M462">
        <f>VLOOKUP(H462,'id (2019)'!H:I,2,0)</f>
        <v>0</v>
      </c>
      <c r="N462" t="e">
        <f>VLOOKUP(H462,'id (2018)'!H:I,2,0)</f>
        <v>#N/A</v>
      </c>
    </row>
    <row r="463" spans="1:14">
      <c r="A463" t="str">
        <f t="shared" si="112"/>
        <v>MilkaAdam1966</v>
      </c>
      <c r="C463">
        <f t="shared" si="115"/>
        <v>462</v>
      </c>
      <c r="D463" t="s">
        <v>4534</v>
      </c>
      <c r="E463" t="s">
        <v>79</v>
      </c>
      <c r="F463">
        <v>0</v>
      </c>
      <c r="G463">
        <v>1966</v>
      </c>
      <c r="H463" t="str">
        <f t="shared" si="113"/>
        <v>Milka Adam</v>
      </c>
      <c r="I463">
        <f t="shared" si="114"/>
        <v>1966</v>
      </c>
      <c r="J463" t="s">
        <v>32</v>
      </c>
      <c r="K463" t="s">
        <v>5386</v>
      </c>
      <c r="L463" t="e">
        <f>VLOOKUP(H463,'id (2020)'!H:I,2,0)</f>
        <v>#N/A</v>
      </c>
      <c r="M463">
        <f>VLOOKUP(H463,'id (2019)'!H:I,2,0)</f>
        <v>1966</v>
      </c>
      <c r="N463" t="e">
        <f>VLOOKUP(H463,'id (2018)'!H:I,2,0)</f>
        <v>#N/A</v>
      </c>
    </row>
    <row r="464" spans="1:14">
      <c r="A464" t="str">
        <f t="shared" si="112"/>
        <v>NiemiałkowskiAleksander1992</v>
      </c>
      <c r="C464">
        <f t="shared" si="115"/>
        <v>463</v>
      </c>
      <c r="D464" t="s">
        <v>5358</v>
      </c>
      <c r="E464" t="s">
        <v>99</v>
      </c>
      <c r="F464">
        <v>0</v>
      </c>
      <c r="G464">
        <v>1992</v>
      </c>
      <c r="H464" t="str">
        <f t="shared" si="113"/>
        <v>Niemiałkowski Aleksander</v>
      </c>
      <c r="I464">
        <f t="shared" si="114"/>
        <v>1992</v>
      </c>
      <c r="J464" t="s">
        <v>32</v>
      </c>
      <c r="K464" t="s">
        <v>5386</v>
      </c>
      <c r="L464" t="e">
        <f>VLOOKUP(H464,'id (2020)'!H:I,2,0)</f>
        <v>#N/A</v>
      </c>
      <c r="M464" t="e">
        <f>VLOOKUP(H464,'id (2019)'!H:I,2,0)</f>
        <v>#N/A</v>
      </c>
      <c r="N464" t="e">
        <f>VLOOKUP(H464,'id (2018)'!H:I,2,0)</f>
        <v>#N/A</v>
      </c>
    </row>
    <row r="465" spans="1:14">
      <c r="A465" t="str">
        <f t="shared" si="112"/>
        <v>ZawadzkiDawid1992</v>
      </c>
      <c r="C465">
        <f t="shared" si="115"/>
        <v>464</v>
      </c>
      <c r="D465" t="s">
        <v>179</v>
      </c>
      <c r="E465" t="s">
        <v>462</v>
      </c>
      <c r="F465">
        <v>0</v>
      </c>
      <c r="G465">
        <v>1992</v>
      </c>
      <c r="H465" t="str">
        <f t="shared" si="113"/>
        <v>Zawadzki Dawid</v>
      </c>
      <c r="I465">
        <f t="shared" si="114"/>
        <v>1992</v>
      </c>
      <c r="J465" t="s">
        <v>32</v>
      </c>
      <c r="K465" t="s">
        <v>5386</v>
      </c>
      <c r="L465" t="e">
        <f>VLOOKUP(H465,'id (2020)'!H:I,2,0)</f>
        <v>#N/A</v>
      </c>
      <c r="M465" t="e">
        <f>VLOOKUP(H465,'id (2019)'!H:I,2,0)</f>
        <v>#N/A</v>
      </c>
      <c r="N465" t="e">
        <f>VLOOKUP(H465,'id (2018)'!H:I,2,0)</f>
        <v>#N/A</v>
      </c>
    </row>
    <row r="466" spans="1:14">
      <c r="A466" t="str">
        <f t="shared" si="112"/>
        <v>SzałuckiPrzemysław1983</v>
      </c>
      <c r="C466">
        <f t="shared" si="115"/>
        <v>465</v>
      </c>
      <c r="D466" t="s">
        <v>4802</v>
      </c>
      <c r="E466" t="s">
        <v>24</v>
      </c>
      <c r="F466" t="s">
        <v>3841</v>
      </c>
      <c r="G466">
        <v>1983</v>
      </c>
      <c r="H466" t="str">
        <f t="shared" si="113"/>
        <v>Szałucki Przemysław</v>
      </c>
      <c r="I466">
        <f t="shared" si="114"/>
        <v>1983</v>
      </c>
      <c r="J466" t="s">
        <v>32</v>
      </c>
      <c r="K466" t="s">
        <v>5386</v>
      </c>
      <c r="L466">
        <f>VLOOKUP(H466,'id (2020)'!H:I,2,0)</f>
        <v>1983</v>
      </c>
      <c r="M466" t="e">
        <f>VLOOKUP(H466,'id (2019)'!H:I,2,0)</f>
        <v>#N/A</v>
      </c>
      <c r="N466" t="e">
        <f>VLOOKUP(H466,'id (2018)'!H:I,2,0)</f>
        <v>#N/A</v>
      </c>
    </row>
    <row r="467" spans="1:14">
      <c r="A467" t="str">
        <f t="shared" si="112"/>
        <v>MichalskiGrzegorz1990</v>
      </c>
      <c r="C467">
        <f t="shared" si="115"/>
        <v>466</v>
      </c>
      <c r="D467" t="s">
        <v>3847</v>
      </c>
      <c r="E467" t="s">
        <v>19</v>
      </c>
      <c r="F467" t="s">
        <v>3841</v>
      </c>
      <c r="G467">
        <v>1990</v>
      </c>
      <c r="H467" t="str">
        <f t="shared" si="113"/>
        <v>Michalski Grzegorz</v>
      </c>
      <c r="I467">
        <f t="shared" si="114"/>
        <v>1990</v>
      </c>
      <c r="J467" t="s">
        <v>32</v>
      </c>
      <c r="K467" t="s">
        <v>5386</v>
      </c>
      <c r="L467">
        <f>VLOOKUP(H467,'id (2020)'!H:I,2,0)</f>
        <v>1990</v>
      </c>
      <c r="M467">
        <f>VLOOKUP(H467,'id (2019)'!H:I,2,0)</f>
        <v>1990</v>
      </c>
      <c r="N467" t="e">
        <f>VLOOKUP(H467,'id (2018)'!H:I,2,0)</f>
        <v>#N/A</v>
      </c>
    </row>
    <row r="468" spans="1:14">
      <c r="A468" t="str">
        <f t="shared" si="112"/>
        <v>KowalskiPaweł1989</v>
      </c>
      <c r="C468">
        <f t="shared" si="115"/>
        <v>467</v>
      </c>
      <c r="D468" t="s">
        <v>832</v>
      </c>
      <c r="E468" t="s">
        <v>16</v>
      </c>
      <c r="F468" t="s">
        <v>3841</v>
      </c>
      <c r="G468">
        <v>1989</v>
      </c>
      <c r="H468" t="str">
        <f t="shared" si="113"/>
        <v>Kowalski Paweł</v>
      </c>
      <c r="I468">
        <f t="shared" si="114"/>
        <v>1989</v>
      </c>
      <c r="J468" t="s">
        <v>32</v>
      </c>
      <c r="K468" t="s">
        <v>5386</v>
      </c>
      <c r="L468" t="e">
        <f>VLOOKUP(H468,'id (2020)'!H:I,2,0)</f>
        <v>#N/A</v>
      </c>
      <c r="M468" t="e">
        <f>VLOOKUP(H468,'id (2019)'!H:I,2,0)</f>
        <v>#N/A</v>
      </c>
      <c r="N468" t="e">
        <f>VLOOKUP(H468,'id (2018)'!H:I,2,0)</f>
        <v>#N/A</v>
      </c>
    </row>
    <row r="469" spans="1:14">
      <c r="A469" t="str">
        <f t="shared" si="112"/>
        <v>PolaszJacek1968</v>
      </c>
      <c r="C469">
        <f t="shared" si="115"/>
        <v>468</v>
      </c>
      <c r="D469" t="s">
        <v>633</v>
      </c>
      <c r="E469" t="s">
        <v>21</v>
      </c>
      <c r="F469" t="s">
        <v>5360</v>
      </c>
      <c r="G469">
        <v>1968</v>
      </c>
      <c r="H469" t="str">
        <f t="shared" si="113"/>
        <v>Polasz Jacek</v>
      </c>
      <c r="I469">
        <f t="shared" si="114"/>
        <v>1968</v>
      </c>
      <c r="J469" t="s">
        <v>32</v>
      </c>
      <c r="K469" t="s">
        <v>5386</v>
      </c>
      <c r="L469">
        <f>VLOOKUP(H469,'id (2020)'!H:I,2,0)</f>
        <v>1968</v>
      </c>
      <c r="M469">
        <f>VLOOKUP(H469,'id (2019)'!H:I,2,0)</f>
        <v>1968</v>
      </c>
      <c r="N469">
        <f>VLOOKUP(H469,'id (2018)'!H:I,2,0)</f>
        <v>1968</v>
      </c>
    </row>
    <row r="470" spans="1:14">
      <c r="A470" t="str">
        <f t="shared" si="112"/>
        <v>LewandowskiRafał1983</v>
      </c>
      <c r="C470">
        <f t="shared" si="115"/>
        <v>469</v>
      </c>
      <c r="D470" t="s">
        <v>3843</v>
      </c>
      <c r="E470" t="s">
        <v>41</v>
      </c>
      <c r="F470" t="s">
        <v>3841</v>
      </c>
      <c r="G470">
        <v>1983</v>
      </c>
      <c r="H470" t="str">
        <f t="shared" si="113"/>
        <v>Lewandowski Rafał</v>
      </c>
      <c r="I470">
        <f t="shared" si="114"/>
        <v>1983</v>
      </c>
      <c r="J470" t="s">
        <v>32</v>
      </c>
      <c r="K470" t="s">
        <v>5386</v>
      </c>
      <c r="L470" t="e">
        <f>VLOOKUP(H470,'id (2020)'!H:I,2,0)</f>
        <v>#N/A</v>
      </c>
      <c r="M470">
        <f>VLOOKUP(H470,'id (2019)'!H:I,2,0)</f>
        <v>1983</v>
      </c>
      <c r="N470">
        <f>VLOOKUP(H470,'id (2018)'!H:I,2,0)</f>
        <v>1983</v>
      </c>
    </row>
    <row r="471" spans="1:14">
      <c r="A471" t="str">
        <f t="shared" si="112"/>
        <v>BanachewiczGrzegorz1963</v>
      </c>
      <c r="C471">
        <f t="shared" si="115"/>
        <v>470</v>
      </c>
      <c r="D471" t="s">
        <v>501</v>
      </c>
      <c r="E471" t="s">
        <v>19</v>
      </c>
      <c r="F471" t="s">
        <v>3864</v>
      </c>
      <c r="G471">
        <v>1963</v>
      </c>
      <c r="H471" t="str">
        <f t="shared" si="113"/>
        <v>Banachewicz Grzegorz</v>
      </c>
      <c r="I471">
        <f t="shared" si="114"/>
        <v>1963</v>
      </c>
      <c r="J471" t="s">
        <v>32</v>
      </c>
      <c r="K471" t="s">
        <v>5386</v>
      </c>
      <c r="L471">
        <f>VLOOKUP(H471,'id (2020)'!H:I,2,0)</f>
        <v>1963</v>
      </c>
      <c r="M471">
        <f>VLOOKUP(H471,'id (2019)'!H:I,2,0)</f>
        <v>1963</v>
      </c>
      <c r="N471">
        <f>VLOOKUP(H471,'id (2018)'!H:I,2,0)</f>
        <v>1963</v>
      </c>
    </row>
    <row r="472" spans="1:14">
      <c r="A472" t="str">
        <f t="shared" si="112"/>
        <v>BekierPiotr2005</v>
      </c>
      <c r="C472">
        <f t="shared" si="115"/>
        <v>471</v>
      </c>
      <c r="D472" t="s">
        <v>5361</v>
      </c>
      <c r="E472" t="s">
        <v>15</v>
      </c>
      <c r="F472" t="s">
        <v>4217</v>
      </c>
      <c r="G472">
        <v>2005</v>
      </c>
      <c r="H472" t="str">
        <f t="shared" si="113"/>
        <v>Bekier Piotr</v>
      </c>
      <c r="I472">
        <f t="shared" si="114"/>
        <v>2005</v>
      </c>
      <c r="J472" t="s">
        <v>32</v>
      </c>
      <c r="K472" t="s">
        <v>5386</v>
      </c>
      <c r="L472" t="e">
        <f>VLOOKUP(H472,'id (2020)'!H:I,2,0)</f>
        <v>#N/A</v>
      </c>
      <c r="M472" t="e">
        <f>VLOOKUP(H472,'id (2019)'!H:I,2,0)</f>
        <v>#N/A</v>
      </c>
      <c r="N472" t="e">
        <f>VLOOKUP(H472,'id (2018)'!H:I,2,0)</f>
        <v>#N/A</v>
      </c>
    </row>
    <row r="473" spans="1:14">
      <c r="A473" t="str">
        <f t="shared" si="112"/>
        <v>WójcikWojciech1975</v>
      </c>
      <c r="C473">
        <f t="shared" si="115"/>
        <v>472</v>
      </c>
      <c r="D473" t="s">
        <v>1041</v>
      </c>
      <c r="E473" t="s">
        <v>147</v>
      </c>
      <c r="F473" t="s">
        <v>4217</v>
      </c>
      <c r="G473">
        <v>1975</v>
      </c>
      <c r="H473" t="str">
        <f t="shared" si="113"/>
        <v>Wójcik Wojciech</v>
      </c>
      <c r="I473">
        <f t="shared" si="114"/>
        <v>1975</v>
      </c>
      <c r="J473" t="s">
        <v>32</v>
      </c>
      <c r="K473" t="s">
        <v>5386</v>
      </c>
      <c r="L473">
        <f>VLOOKUP(H473,'id (2020)'!H:I,2,0)</f>
        <v>1975</v>
      </c>
      <c r="M473">
        <f>VLOOKUP(H473,'id (2019)'!H:I,2,0)</f>
        <v>1975</v>
      </c>
      <c r="N473" t="e">
        <f>VLOOKUP(H473,'id (2018)'!H:I,2,0)</f>
        <v>#N/A</v>
      </c>
    </row>
    <row r="474" spans="1:14">
      <c r="A474" t="str">
        <f t="shared" si="112"/>
        <v>SiewertJanusz1975</v>
      </c>
      <c r="C474">
        <f t="shared" si="115"/>
        <v>473</v>
      </c>
      <c r="D474" t="s">
        <v>4293</v>
      </c>
      <c r="E474" t="s">
        <v>1202</v>
      </c>
      <c r="F474" t="s">
        <v>4217</v>
      </c>
      <c r="G474">
        <v>1975</v>
      </c>
      <c r="H474" t="str">
        <f t="shared" si="113"/>
        <v>Siewert Janusz</v>
      </c>
      <c r="I474">
        <f t="shared" si="114"/>
        <v>1975</v>
      </c>
      <c r="J474" t="s">
        <v>32</v>
      </c>
      <c r="K474" t="s">
        <v>5386</v>
      </c>
      <c r="L474">
        <f>VLOOKUP(H474,'id (2020)'!H:I,2,0)</f>
        <v>1975</v>
      </c>
      <c r="M474">
        <f>VLOOKUP(H474,'id (2019)'!H:I,2,0)</f>
        <v>1975</v>
      </c>
      <c r="N474" t="e">
        <f>VLOOKUP(H474,'id (2018)'!H:I,2,0)</f>
        <v>#N/A</v>
      </c>
    </row>
    <row r="475" spans="1:14">
      <c r="A475" t="str">
        <f t="shared" si="112"/>
        <v>WójcikMarcin1978</v>
      </c>
      <c r="C475">
        <f t="shared" si="115"/>
        <v>474</v>
      </c>
      <c r="D475" t="s">
        <v>1041</v>
      </c>
      <c r="E475" t="s">
        <v>17</v>
      </c>
      <c r="F475" t="s">
        <v>4217</v>
      </c>
      <c r="G475">
        <v>1978</v>
      </c>
      <c r="H475" t="str">
        <f t="shared" si="113"/>
        <v>Wójcik Marcin</v>
      </c>
      <c r="I475">
        <f t="shared" si="114"/>
        <v>1978</v>
      </c>
      <c r="J475" t="s">
        <v>32</v>
      </c>
      <c r="K475" t="s">
        <v>5386</v>
      </c>
      <c r="L475" t="e">
        <f>VLOOKUP(H475,'id (2020)'!H:I,2,0)</f>
        <v>#N/A</v>
      </c>
      <c r="M475">
        <f>VLOOKUP(H475,'id (2019)'!H:I,2,0)</f>
        <v>1983</v>
      </c>
      <c r="N475">
        <f>VLOOKUP(H475,'id (2018)'!H:I,2,0)</f>
        <v>1983</v>
      </c>
    </row>
    <row r="476" spans="1:14">
      <c r="A476" t="str">
        <f t="shared" si="112"/>
        <v>SurałaPaweł1975</v>
      </c>
      <c r="C476">
        <f t="shared" si="115"/>
        <v>475</v>
      </c>
      <c r="D476" t="s">
        <v>4294</v>
      </c>
      <c r="E476" t="s">
        <v>16</v>
      </c>
      <c r="F476" t="s">
        <v>4217</v>
      </c>
      <c r="G476">
        <v>1975</v>
      </c>
      <c r="H476" t="str">
        <f t="shared" si="113"/>
        <v>Surała Paweł</v>
      </c>
      <c r="I476">
        <f t="shared" si="114"/>
        <v>1975</v>
      </c>
      <c r="J476" t="s">
        <v>32</v>
      </c>
      <c r="K476" t="s">
        <v>5386</v>
      </c>
      <c r="L476">
        <f>VLOOKUP(H476,'id (2020)'!H:I,2,0)</f>
        <v>1975</v>
      </c>
      <c r="M476">
        <f>VLOOKUP(H476,'id (2019)'!H:I,2,0)</f>
        <v>1975</v>
      </c>
      <c r="N476" t="e">
        <f>VLOOKUP(H476,'id (2018)'!H:I,2,0)</f>
        <v>#N/A</v>
      </c>
    </row>
    <row r="477" spans="1:14">
      <c r="A477" t="str">
        <f t="shared" si="112"/>
        <v>JanczakSławomir1983</v>
      </c>
      <c r="C477">
        <f t="shared" si="115"/>
        <v>476</v>
      </c>
      <c r="D477" t="s">
        <v>1052</v>
      </c>
      <c r="E477" t="s">
        <v>88</v>
      </c>
      <c r="F477" t="s">
        <v>4019</v>
      </c>
      <c r="G477">
        <v>1983</v>
      </c>
      <c r="H477" t="str">
        <f t="shared" si="113"/>
        <v>Janczak Sławomir</v>
      </c>
      <c r="I477">
        <f t="shared" si="114"/>
        <v>1983</v>
      </c>
      <c r="J477" t="s">
        <v>32</v>
      </c>
      <c r="K477" t="s">
        <v>5386</v>
      </c>
      <c r="L477" t="e">
        <f>VLOOKUP(H477,'id (2020)'!H:I,2,0)</f>
        <v>#N/A</v>
      </c>
      <c r="M477" t="e">
        <f>VLOOKUP(H477,'id (2019)'!H:I,2,0)</f>
        <v>#N/A</v>
      </c>
      <c r="N477" t="e">
        <f>VLOOKUP(H477,'id (2018)'!H:I,2,0)</f>
        <v>#N/A</v>
      </c>
    </row>
    <row r="478" spans="1:14">
      <c r="A478" t="str">
        <f t="shared" si="112"/>
        <v>KunickiMarek1990</v>
      </c>
      <c r="C478">
        <f t="shared" si="115"/>
        <v>477</v>
      </c>
      <c r="D478" t="s">
        <v>5363</v>
      </c>
      <c r="E478" t="s">
        <v>33</v>
      </c>
      <c r="F478" t="s">
        <v>3562</v>
      </c>
      <c r="G478">
        <v>1990</v>
      </c>
      <c r="H478" t="str">
        <f t="shared" si="113"/>
        <v>Kunicki Marek</v>
      </c>
      <c r="I478">
        <f t="shared" si="114"/>
        <v>1990</v>
      </c>
      <c r="J478" t="s">
        <v>32</v>
      </c>
      <c r="K478" t="s">
        <v>5386</v>
      </c>
      <c r="L478" t="e">
        <f>VLOOKUP(H478,'id (2020)'!H:I,2,0)</f>
        <v>#N/A</v>
      </c>
      <c r="M478" t="e">
        <f>VLOOKUP(H478,'id (2019)'!H:I,2,0)</f>
        <v>#N/A</v>
      </c>
      <c r="N478" t="e">
        <f>VLOOKUP(H478,'id (2018)'!H:I,2,0)</f>
        <v>#N/A</v>
      </c>
    </row>
    <row r="479" spans="1:14">
      <c r="A479" t="str">
        <f t="shared" si="112"/>
        <v>ŚwierczyńskiMichał1984</v>
      </c>
      <c r="C479">
        <f t="shared" si="115"/>
        <v>478</v>
      </c>
      <c r="D479" t="s">
        <v>5365</v>
      </c>
      <c r="E479" t="s">
        <v>55</v>
      </c>
      <c r="F479">
        <v>0</v>
      </c>
      <c r="G479">
        <v>1984</v>
      </c>
      <c r="H479" t="str">
        <f t="shared" si="113"/>
        <v>Świerczyński Michał</v>
      </c>
      <c r="I479">
        <f t="shared" si="114"/>
        <v>1984</v>
      </c>
      <c r="J479" t="s">
        <v>32</v>
      </c>
      <c r="K479" t="s">
        <v>5386</v>
      </c>
      <c r="L479" t="e">
        <f>VLOOKUP(H479,'id (2020)'!H:I,2,0)</f>
        <v>#N/A</v>
      </c>
      <c r="M479" t="e">
        <f>VLOOKUP(H479,'id (2019)'!H:I,2,0)</f>
        <v>#N/A</v>
      </c>
      <c r="N479" t="e">
        <f>VLOOKUP(H479,'id (2018)'!H:I,2,0)</f>
        <v>#N/A</v>
      </c>
    </row>
    <row r="480" spans="1:14">
      <c r="A480" t="str">
        <f t="shared" si="112"/>
        <v>WitczakArkadiusz1900</v>
      </c>
      <c r="C480">
        <f t="shared" si="115"/>
        <v>479</v>
      </c>
      <c r="D480" t="s">
        <v>5366</v>
      </c>
      <c r="E480" t="s">
        <v>358</v>
      </c>
      <c r="F480" t="s">
        <v>499</v>
      </c>
      <c r="G480">
        <v>1900</v>
      </c>
      <c r="H480" t="str">
        <f t="shared" si="113"/>
        <v>Witczak Arkadiusz</v>
      </c>
      <c r="I480">
        <f t="shared" si="114"/>
        <v>1900</v>
      </c>
      <c r="J480" t="s">
        <v>32</v>
      </c>
      <c r="K480" t="s">
        <v>5386</v>
      </c>
      <c r="L480" t="e">
        <f>VLOOKUP(H480,'id (2020)'!H:I,2,0)</f>
        <v>#N/A</v>
      </c>
      <c r="M480" t="e">
        <f>VLOOKUP(H480,'id (2019)'!H:I,2,0)</f>
        <v>#N/A</v>
      </c>
      <c r="N480" t="e">
        <f>VLOOKUP(H480,'id (2018)'!H:I,2,0)</f>
        <v>#N/A</v>
      </c>
    </row>
    <row r="481" spans="1:14">
      <c r="A481" t="str">
        <f t="shared" si="112"/>
        <v>WitrowskiKrzysztof1977</v>
      </c>
      <c r="C481">
        <f t="shared" si="115"/>
        <v>480</v>
      </c>
      <c r="D481" t="s">
        <v>5368</v>
      </c>
      <c r="E481" t="s">
        <v>22</v>
      </c>
      <c r="F481">
        <v>0</v>
      </c>
      <c r="G481">
        <v>1977</v>
      </c>
      <c r="H481" t="str">
        <f t="shared" si="113"/>
        <v>Witrowski Krzysztof</v>
      </c>
      <c r="I481">
        <f t="shared" si="114"/>
        <v>1977</v>
      </c>
      <c r="J481" t="s">
        <v>32</v>
      </c>
      <c r="K481" t="s">
        <v>5386</v>
      </c>
      <c r="L481" t="e">
        <f>VLOOKUP(H481,'id (2020)'!H:I,2,0)</f>
        <v>#N/A</v>
      </c>
      <c r="M481" t="e">
        <f>VLOOKUP(H481,'id (2019)'!H:I,2,0)</f>
        <v>#N/A</v>
      </c>
      <c r="N481" t="e">
        <f>VLOOKUP(H481,'id (2018)'!H:I,2,0)</f>
        <v>#N/A</v>
      </c>
    </row>
    <row r="482" spans="1:14">
      <c r="A482" t="str">
        <f t="shared" ref="A482:A504" si="116">D482&amp;E482&amp;G482</f>
        <v>GrundkowskiLesław1952</v>
      </c>
      <c r="C482">
        <f t="shared" si="115"/>
        <v>481</v>
      </c>
      <c r="D482" t="s">
        <v>640</v>
      </c>
      <c r="E482" t="s">
        <v>639</v>
      </c>
      <c r="F482">
        <v>0</v>
      </c>
      <c r="G482">
        <v>1952</v>
      </c>
      <c r="H482" t="str">
        <f t="shared" ref="H482:H504" si="117">D482&amp;" "&amp;E482</f>
        <v>Grundkowski Lesław</v>
      </c>
      <c r="I482">
        <f t="shared" ref="I482:I504" si="118">G482</f>
        <v>1952</v>
      </c>
      <c r="J482" t="s">
        <v>32</v>
      </c>
      <c r="K482" t="s">
        <v>5386</v>
      </c>
      <c r="L482">
        <f>VLOOKUP(H482,'id (2020)'!H:I,2,0)</f>
        <v>1952</v>
      </c>
      <c r="M482">
        <f>VLOOKUP(H482,'id (2019)'!H:I,2,0)</f>
        <v>1952</v>
      </c>
      <c r="N482">
        <f>VLOOKUP(H482,'id (2018)'!H:I,2,0)</f>
        <v>1952</v>
      </c>
    </row>
    <row r="483" spans="1:14">
      <c r="A483" t="str">
        <f t="shared" si="116"/>
        <v>BudrejkoSzymon1979</v>
      </c>
      <c r="C483">
        <f t="shared" si="115"/>
        <v>482</v>
      </c>
      <c r="D483" t="s">
        <v>5369</v>
      </c>
      <c r="E483" t="s">
        <v>393</v>
      </c>
      <c r="F483">
        <v>0</v>
      </c>
      <c r="G483">
        <v>1979</v>
      </c>
      <c r="H483" t="str">
        <f t="shared" si="117"/>
        <v>Budrejko Szymon</v>
      </c>
      <c r="I483">
        <f t="shared" si="118"/>
        <v>1979</v>
      </c>
      <c r="J483" t="s">
        <v>32</v>
      </c>
      <c r="K483" t="s">
        <v>5386</v>
      </c>
      <c r="L483" t="e">
        <f>VLOOKUP(H483,'id (2020)'!H:I,2,0)</f>
        <v>#N/A</v>
      </c>
      <c r="M483" t="e">
        <f>VLOOKUP(H483,'id (2019)'!H:I,2,0)</f>
        <v>#N/A</v>
      </c>
      <c r="N483" t="e">
        <f>VLOOKUP(H483,'id (2018)'!H:I,2,0)</f>
        <v>#N/A</v>
      </c>
    </row>
    <row r="484" spans="1:14">
      <c r="A484" t="str">
        <f t="shared" si="116"/>
        <v>KrzysztofDębski1975</v>
      </c>
      <c r="C484">
        <f t="shared" si="115"/>
        <v>483</v>
      </c>
      <c r="D484" t="s">
        <v>22</v>
      </c>
      <c r="E484" t="s">
        <v>627</v>
      </c>
      <c r="F484">
        <v>0</v>
      </c>
      <c r="G484">
        <v>1975</v>
      </c>
      <c r="H484" t="str">
        <f t="shared" si="117"/>
        <v>Krzysztof Dębski</v>
      </c>
      <c r="I484">
        <f t="shared" si="118"/>
        <v>1975</v>
      </c>
      <c r="J484" t="s">
        <v>32</v>
      </c>
      <c r="K484" t="s">
        <v>5386</v>
      </c>
      <c r="L484" t="e">
        <f>VLOOKUP(H484,'id (2020)'!H:I,2,0)</f>
        <v>#N/A</v>
      </c>
      <c r="M484" t="e">
        <f>VLOOKUP(H484,'id (2019)'!H:I,2,0)</f>
        <v>#N/A</v>
      </c>
      <c r="N484" t="e">
        <f>VLOOKUP(H484,'id (2018)'!H:I,2,0)</f>
        <v>#N/A</v>
      </c>
    </row>
    <row r="485" spans="1:14">
      <c r="A485" t="str">
        <f t="shared" si="116"/>
        <v>SadowskiMichał1986</v>
      </c>
      <c r="C485">
        <f t="shared" si="115"/>
        <v>484</v>
      </c>
      <c r="D485" t="s">
        <v>90</v>
      </c>
      <c r="E485" t="s">
        <v>55</v>
      </c>
      <c r="F485" t="s">
        <v>5370</v>
      </c>
      <c r="G485">
        <v>1986</v>
      </c>
      <c r="H485" t="str">
        <f t="shared" si="117"/>
        <v>Sadowski Michał</v>
      </c>
      <c r="I485">
        <f t="shared" si="118"/>
        <v>1986</v>
      </c>
      <c r="J485" t="s">
        <v>32</v>
      </c>
      <c r="K485" t="s">
        <v>5386</v>
      </c>
      <c r="L485" t="e">
        <f>VLOOKUP(H485,'id (2020)'!H:I,2,0)</f>
        <v>#N/A</v>
      </c>
      <c r="M485" t="e">
        <f>VLOOKUP(H485,'id (2019)'!H:I,2,0)</f>
        <v>#N/A</v>
      </c>
      <c r="N485" t="e">
        <f>VLOOKUP(H485,'id (2018)'!H:I,2,0)</f>
        <v>#N/A</v>
      </c>
    </row>
    <row r="486" spans="1:14">
      <c r="A486" t="str">
        <f t="shared" si="116"/>
        <v>JelińskiArkadiusz1977</v>
      </c>
      <c r="C486">
        <f t="shared" si="115"/>
        <v>485</v>
      </c>
      <c r="D486" t="s">
        <v>207</v>
      </c>
      <c r="E486" t="s">
        <v>358</v>
      </c>
      <c r="F486" t="s">
        <v>1388</v>
      </c>
      <c r="G486">
        <v>1977</v>
      </c>
      <c r="H486" t="str">
        <f t="shared" si="117"/>
        <v>Jeliński Arkadiusz</v>
      </c>
      <c r="I486">
        <f t="shared" si="118"/>
        <v>1977</v>
      </c>
      <c r="J486" t="s">
        <v>32</v>
      </c>
      <c r="K486" t="s">
        <v>5386</v>
      </c>
      <c r="L486" t="e">
        <f>VLOOKUP(H486,'id (2020)'!H:I,2,0)</f>
        <v>#N/A</v>
      </c>
      <c r="M486" t="e">
        <f>VLOOKUP(H486,'id (2019)'!H:I,2,0)</f>
        <v>#N/A</v>
      </c>
      <c r="N486">
        <f>VLOOKUP(H486,'id (2018)'!H:I,2,0)</f>
        <v>1977</v>
      </c>
    </row>
    <row r="487" spans="1:14">
      <c r="A487" t="str">
        <f t="shared" si="116"/>
        <v>MiecznikowskiAdam2001</v>
      </c>
      <c r="C487">
        <f t="shared" si="115"/>
        <v>486</v>
      </c>
      <c r="D487" t="s">
        <v>5372</v>
      </c>
      <c r="E487" t="s">
        <v>79</v>
      </c>
      <c r="F487" t="s">
        <v>5286</v>
      </c>
      <c r="G487">
        <v>2001</v>
      </c>
      <c r="H487" t="str">
        <f t="shared" si="117"/>
        <v>Miecznikowski Adam</v>
      </c>
      <c r="I487">
        <f t="shared" si="118"/>
        <v>2001</v>
      </c>
      <c r="J487" t="s">
        <v>32</v>
      </c>
      <c r="K487" t="s">
        <v>5386</v>
      </c>
      <c r="L487" t="e">
        <f>VLOOKUP(H487,'id (2020)'!H:I,2,0)</f>
        <v>#N/A</v>
      </c>
      <c r="M487" t="e">
        <f>VLOOKUP(H487,'id (2019)'!H:I,2,0)</f>
        <v>#N/A</v>
      </c>
      <c r="N487" t="e">
        <f>VLOOKUP(H487,'id (2018)'!H:I,2,0)</f>
        <v>#N/A</v>
      </c>
    </row>
    <row r="488" spans="1:14">
      <c r="A488" t="str">
        <f t="shared" si="116"/>
        <v>MichniewiczDominik1999</v>
      </c>
      <c r="C488">
        <f t="shared" si="115"/>
        <v>487</v>
      </c>
      <c r="D488" t="s">
        <v>3862</v>
      </c>
      <c r="E488" t="s">
        <v>368</v>
      </c>
      <c r="F488" t="s">
        <v>5286</v>
      </c>
      <c r="G488">
        <v>1999</v>
      </c>
      <c r="H488" t="str">
        <f t="shared" si="117"/>
        <v>Michniewicz Dominik</v>
      </c>
      <c r="I488">
        <f t="shared" si="118"/>
        <v>1999</v>
      </c>
      <c r="J488" t="s">
        <v>32</v>
      </c>
      <c r="K488" t="s">
        <v>5386</v>
      </c>
      <c r="L488" t="e">
        <f>VLOOKUP(H488,'id (2020)'!H:I,2,0)</f>
        <v>#N/A</v>
      </c>
      <c r="M488">
        <f>VLOOKUP(H488,'id (2019)'!H:I,2,0)</f>
        <v>1999</v>
      </c>
      <c r="N488" t="e">
        <f>VLOOKUP(H488,'id (2018)'!H:I,2,0)</f>
        <v>#N/A</v>
      </c>
    </row>
    <row r="489" spans="1:14">
      <c r="A489" t="str">
        <f t="shared" si="116"/>
        <v>KamieńskiMaciej1987</v>
      </c>
      <c r="C489">
        <f t="shared" si="115"/>
        <v>488</v>
      </c>
      <c r="D489" t="s">
        <v>5373</v>
      </c>
      <c r="E489" t="s">
        <v>66</v>
      </c>
      <c r="F489" t="s">
        <v>5286</v>
      </c>
      <c r="G489">
        <v>1987</v>
      </c>
      <c r="H489" t="str">
        <f t="shared" si="117"/>
        <v>Kamieński Maciej</v>
      </c>
      <c r="I489">
        <f t="shared" si="118"/>
        <v>1987</v>
      </c>
      <c r="J489" t="s">
        <v>32</v>
      </c>
      <c r="K489" t="s">
        <v>5386</v>
      </c>
      <c r="L489" t="e">
        <f>VLOOKUP(H489,'id (2020)'!H:I,2,0)</f>
        <v>#N/A</v>
      </c>
      <c r="M489" t="e">
        <f>VLOOKUP(H489,'id (2019)'!H:I,2,0)</f>
        <v>#N/A</v>
      </c>
      <c r="N489" t="e">
        <f>VLOOKUP(H489,'id (2018)'!H:I,2,0)</f>
        <v>#N/A</v>
      </c>
    </row>
    <row r="490" spans="1:14">
      <c r="A490" t="str">
        <f t="shared" si="116"/>
        <v>GalantKamil1978</v>
      </c>
      <c r="C490">
        <f t="shared" si="115"/>
        <v>489</v>
      </c>
      <c r="D490" t="s">
        <v>5374</v>
      </c>
      <c r="E490" t="s">
        <v>189</v>
      </c>
      <c r="F490" t="s">
        <v>5286</v>
      </c>
      <c r="G490">
        <v>1978</v>
      </c>
      <c r="H490" t="str">
        <f t="shared" si="117"/>
        <v>Galant Kamil</v>
      </c>
      <c r="I490">
        <f t="shared" si="118"/>
        <v>1978</v>
      </c>
      <c r="J490" t="s">
        <v>32</v>
      </c>
      <c r="K490" t="s">
        <v>5386</v>
      </c>
      <c r="L490" t="e">
        <f>VLOOKUP(H490,'id (2020)'!H:I,2,0)</f>
        <v>#N/A</v>
      </c>
      <c r="M490" t="e">
        <f>VLOOKUP(H490,'id (2019)'!H:I,2,0)</f>
        <v>#N/A</v>
      </c>
      <c r="N490" t="e">
        <f>VLOOKUP(H490,'id (2018)'!H:I,2,0)</f>
        <v>#N/A</v>
      </c>
    </row>
    <row r="491" spans="1:14">
      <c r="A491" t="str">
        <f t="shared" si="116"/>
        <v>MichniewiczKrzysztof1900</v>
      </c>
      <c r="C491">
        <f t="shared" si="115"/>
        <v>490</v>
      </c>
      <c r="D491" t="s">
        <v>3862</v>
      </c>
      <c r="E491" t="s">
        <v>22</v>
      </c>
      <c r="F491" t="s">
        <v>5286</v>
      </c>
      <c r="G491">
        <v>1900</v>
      </c>
      <c r="H491" t="str">
        <f t="shared" si="117"/>
        <v>Michniewicz Krzysztof</v>
      </c>
      <c r="I491">
        <f t="shared" si="118"/>
        <v>1900</v>
      </c>
      <c r="J491" t="s">
        <v>32</v>
      </c>
      <c r="K491" t="s">
        <v>5386</v>
      </c>
      <c r="L491" t="e">
        <f>VLOOKUP(H491,'id (2020)'!H:I,2,0)</f>
        <v>#N/A</v>
      </c>
      <c r="M491" t="e">
        <f>VLOOKUP(H491,'id (2019)'!H:I,2,0)</f>
        <v>#N/A</v>
      </c>
      <c r="N491" t="e">
        <f>VLOOKUP(H491,'id (2018)'!H:I,2,0)</f>
        <v>#N/A</v>
      </c>
    </row>
    <row r="492" spans="1:14">
      <c r="A492" t="str">
        <f t="shared" si="116"/>
        <v>KadulskiMarcin1983</v>
      </c>
      <c r="C492">
        <f t="shared" si="115"/>
        <v>491</v>
      </c>
      <c r="D492" t="s">
        <v>5375</v>
      </c>
      <c r="E492" t="s">
        <v>17</v>
      </c>
      <c r="F492" t="s">
        <v>5286</v>
      </c>
      <c r="G492">
        <v>1983</v>
      </c>
      <c r="H492" t="str">
        <f t="shared" si="117"/>
        <v>Kadulski Marcin</v>
      </c>
      <c r="I492">
        <f t="shared" si="118"/>
        <v>1983</v>
      </c>
      <c r="J492" t="s">
        <v>32</v>
      </c>
      <c r="K492" t="s">
        <v>5386</v>
      </c>
      <c r="L492" t="e">
        <f>VLOOKUP(H492,'id (2020)'!H:I,2,0)</f>
        <v>#N/A</v>
      </c>
      <c r="M492" t="e">
        <f>VLOOKUP(H492,'id (2019)'!H:I,2,0)</f>
        <v>#N/A</v>
      </c>
      <c r="N492" t="e">
        <f>VLOOKUP(H492,'id (2018)'!H:I,2,0)</f>
        <v>#N/A</v>
      </c>
    </row>
    <row r="493" spans="1:14">
      <c r="A493" t="str">
        <f t="shared" si="116"/>
        <v>SkowrońskiTomasz1975</v>
      </c>
      <c r="C493">
        <f t="shared" si="115"/>
        <v>492</v>
      </c>
      <c r="D493" t="s">
        <v>4016</v>
      </c>
      <c r="E493" t="s">
        <v>44</v>
      </c>
      <c r="F493">
        <v>0</v>
      </c>
      <c r="G493">
        <v>1975</v>
      </c>
      <c r="H493" t="str">
        <f t="shared" si="117"/>
        <v>Skowroński Tomasz</v>
      </c>
      <c r="I493">
        <f t="shared" si="118"/>
        <v>1975</v>
      </c>
      <c r="J493" t="s">
        <v>32</v>
      </c>
      <c r="K493" t="s">
        <v>5386</v>
      </c>
      <c r="L493" t="e">
        <f>VLOOKUP(H493,'id (2020)'!H:I,2,0)</f>
        <v>#N/A</v>
      </c>
      <c r="M493" t="e">
        <f>VLOOKUP(H493,'id (2019)'!H:I,2,0)</f>
        <v>#N/A</v>
      </c>
      <c r="N493" t="e">
        <f>VLOOKUP(H493,'id (2018)'!H:I,2,0)</f>
        <v>#N/A</v>
      </c>
    </row>
    <row r="494" spans="1:14">
      <c r="A494" t="str">
        <f t="shared" si="116"/>
        <v>RozenbergAdam1982</v>
      </c>
      <c r="C494">
        <f t="shared" si="115"/>
        <v>493</v>
      </c>
      <c r="D494" t="s">
        <v>5376</v>
      </c>
      <c r="E494" t="s">
        <v>79</v>
      </c>
      <c r="F494" t="s">
        <v>5377</v>
      </c>
      <c r="G494">
        <v>1982</v>
      </c>
      <c r="H494" t="str">
        <f t="shared" si="117"/>
        <v>Rozenberg Adam</v>
      </c>
      <c r="I494">
        <f t="shared" si="118"/>
        <v>1982</v>
      </c>
      <c r="J494" t="s">
        <v>32</v>
      </c>
      <c r="K494" t="s">
        <v>5386</v>
      </c>
      <c r="L494" t="e">
        <f>VLOOKUP(H494,'id (2020)'!H:I,2,0)</f>
        <v>#N/A</v>
      </c>
      <c r="M494" t="e">
        <f>VLOOKUP(H494,'id (2019)'!H:I,2,0)</f>
        <v>#N/A</v>
      </c>
      <c r="N494" t="e">
        <f>VLOOKUP(H494,'id (2018)'!H:I,2,0)</f>
        <v>#N/A</v>
      </c>
    </row>
    <row r="495" spans="1:14">
      <c r="A495" t="str">
        <f t="shared" si="116"/>
        <v>MalinowskiMarek.1974</v>
      </c>
      <c r="C495">
        <f t="shared" si="115"/>
        <v>494</v>
      </c>
      <c r="D495" t="s">
        <v>981</v>
      </c>
      <c r="E495" t="s">
        <v>1696</v>
      </c>
      <c r="F495">
        <v>0</v>
      </c>
      <c r="G495">
        <v>1974</v>
      </c>
      <c r="H495" t="str">
        <f t="shared" si="117"/>
        <v>Malinowski Marek.</v>
      </c>
      <c r="I495">
        <f t="shared" si="118"/>
        <v>1974</v>
      </c>
      <c r="J495" t="s">
        <v>32</v>
      </c>
      <c r="K495" t="s">
        <v>5386</v>
      </c>
      <c r="L495" t="e">
        <f>VLOOKUP(H495,'id (2020)'!H:I,2,0)</f>
        <v>#N/A</v>
      </c>
      <c r="M495" t="e">
        <f>VLOOKUP(H495,'id (2019)'!H:I,2,0)</f>
        <v>#N/A</v>
      </c>
      <c r="N495" t="e">
        <f>VLOOKUP(H495,'id (2018)'!H:I,2,0)</f>
        <v>#N/A</v>
      </c>
    </row>
    <row r="496" spans="1:14">
      <c r="A496" t="str">
        <f t="shared" si="116"/>
        <v>BurkiciakMarcin1972</v>
      </c>
      <c r="C496">
        <f t="shared" si="115"/>
        <v>495</v>
      </c>
      <c r="D496" t="s">
        <v>638</v>
      </c>
      <c r="E496" t="s">
        <v>17</v>
      </c>
      <c r="F496">
        <v>0</v>
      </c>
      <c r="G496">
        <v>1972</v>
      </c>
      <c r="H496" t="str">
        <f t="shared" si="117"/>
        <v>Burkiciak Marcin</v>
      </c>
      <c r="I496">
        <f t="shared" si="118"/>
        <v>1972</v>
      </c>
      <c r="J496" t="s">
        <v>32</v>
      </c>
      <c r="K496" t="s">
        <v>5386</v>
      </c>
      <c r="L496" t="e">
        <f>VLOOKUP(H496,'id (2020)'!H:I,2,0)</f>
        <v>#N/A</v>
      </c>
      <c r="M496">
        <f>VLOOKUP(H496,'id (2019)'!H:I,2,0)</f>
        <v>1972</v>
      </c>
      <c r="N496" t="e">
        <f>VLOOKUP(H496,'id (2018)'!H:I,2,0)</f>
        <v>#N/A</v>
      </c>
    </row>
    <row r="497" spans="1:14">
      <c r="A497" t="str">
        <f t="shared" si="116"/>
        <v>MikołajczykPrzemysław1962</v>
      </c>
      <c r="C497">
        <f t="shared" si="115"/>
        <v>496</v>
      </c>
      <c r="D497" t="s">
        <v>1386</v>
      </c>
      <c r="E497" t="s">
        <v>24</v>
      </c>
      <c r="F497">
        <v>0</v>
      </c>
      <c r="G497">
        <v>1962</v>
      </c>
      <c r="H497" t="str">
        <f t="shared" si="117"/>
        <v>Mikołajczyk Przemysław</v>
      </c>
      <c r="I497">
        <f t="shared" si="118"/>
        <v>1962</v>
      </c>
      <c r="J497" t="s">
        <v>32</v>
      </c>
      <c r="K497" t="s">
        <v>5386</v>
      </c>
      <c r="L497" t="e">
        <f>VLOOKUP(H497,'id (2020)'!H:I,2,0)</f>
        <v>#N/A</v>
      </c>
      <c r="M497">
        <f>VLOOKUP(H497,'id (2019)'!H:I,2,0)</f>
        <v>1962</v>
      </c>
      <c r="N497">
        <f>VLOOKUP(H497,'id (2018)'!H:I,2,0)</f>
        <v>1962</v>
      </c>
    </row>
    <row r="498" spans="1:14">
      <c r="A498" t="str">
        <f t="shared" si="116"/>
        <v>MaciejewskiMariusz1991</v>
      </c>
      <c r="C498">
        <f t="shared" si="115"/>
        <v>497</v>
      </c>
      <c r="D498" t="s">
        <v>531</v>
      </c>
      <c r="E498" t="s">
        <v>378</v>
      </c>
      <c r="F498">
        <v>0</v>
      </c>
      <c r="G498">
        <v>1991</v>
      </c>
      <c r="H498" t="str">
        <f t="shared" si="117"/>
        <v>Maciejewski Mariusz</v>
      </c>
      <c r="I498">
        <f t="shared" si="118"/>
        <v>1991</v>
      </c>
      <c r="J498" t="s">
        <v>32</v>
      </c>
      <c r="K498" t="s">
        <v>5386</v>
      </c>
      <c r="L498" t="e">
        <f>VLOOKUP(H498,'id (2020)'!H:I,2,0)</f>
        <v>#N/A</v>
      </c>
      <c r="M498" t="e">
        <f>VLOOKUP(H498,'id (2019)'!H:I,2,0)</f>
        <v>#N/A</v>
      </c>
      <c r="N498" t="e">
        <f>VLOOKUP(H498,'id (2018)'!H:I,2,0)</f>
        <v>#N/A</v>
      </c>
    </row>
    <row r="499" spans="1:14">
      <c r="A499" t="str">
        <f t="shared" si="116"/>
        <v>PilipczukMateusz1991</v>
      </c>
      <c r="C499">
        <f t="shared" si="115"/>
        <v>498</v>
      </c>
      <c r="D499" t="s">
        <v>5383</v>
      </c>
      <c r="E499" t="s">
        <v>87</v>
      </c>
      <c r="F499">
        <v>0</v>
      </c>
      <c r="G499">
        <v>1991</v>
      </c>
      <c r="H499" t="str">
        <f t="shared" si="117"/>
        <v>Pilipczuk Mateusz</v>
      </c>
      <c r="I499">
        <f t="shared" si="118"/>
        <v>1991</v>
      </c>
      <c r="J499" t="s">
        <v>32</v>
      </c>
      <c r="K499" t="s">
        <v>5386</v>
      </c>
      <c r="L499" t="e">
        <f>VLOOKUP(H499,'id (2020)'!H:I,2,0)</f>
        <v>#N/A</v>
      </c>
      <c r="M499" t="e">
        <f>VLOOKUP(H499,'id (2019)'!H:I,2,0)</f>
        <v>#N/A</v>
      </c>
      <c r="N499" t="e">
        <f>VLOOKUP(H499,'id (2018)'!H:I,2,0)</f>
        <v>#N/A</v>
      </c>
    </row>
    <row r="500" spans="1:14">
      <c r="A500" t="str">
        <f t="shared" si="116"/>
        <v>SosinTomasz1991</v>
      </c>
      <c r="C500">
        <f t="shared" si="115"/>
        <v>499</v>
      </c>
      <c r="D500" t="s">
        <v>3861</v>
      </c>
      <c r="E500" t="s">
        <v>44</v>
      </c>
      <c r="F500">
        <v>0</v>
      </c>
      <c r="G500">
        <v>1991</v>
      </c>
      <c r="H500" t="str">
        <f t="shared" si="117"/>
        <v>Sosin Tomasz</v>
      </c>
      <c r="I500">
        <f t="shared" si="118"/>
        <v>1991</v>
      </c>
      <c r="J500" t="s">
        <v>32</v>
      </c>
      <c r="K500" t="s">
        <v>5386</v>
      </c>
      <c r="L500" t="e">
        <f>VLOOKUP(H500,'id (2020)'!H:I,2,0)</f>
        <v>#N/A</v>
      </c>
      <c r="M500">
        <f>VLOOKUP(H500,'id (2019)'!H:I,2,0)</f>
        <v>1991</v>
      </c>
      <c r="N500">
        <f>VLOOKUP(H500,'id (2018)'!H:I,2,0)</f>
        <v>1991</v>
      </c>
    </row>
    <row r="501" spans="1:14">
      <c r="A501" t="str">
        <f t="shared" si="116"/>
        <v>KwarcianyRafał1978</v>
      </c>
      <c r="C501">
        <f t="shared" si="115"/>
        <v>500</v>
      </c>
      <c r="D501" t="s">
        <v>1439</v>
      </c>
      <c r="E501" t="s">
        <v>41</v>
      </c>
      <c r="F501">
        <v>0</v>
      </c>
      <c r="G501">
        <v>1978</v>
      </c>
      <c r="H501" t="str">
        <f t="shared" si="117"/>
        <v>Kwarciany Rafał</v>
      </c>
      <c r="I501">
        <f t="shared" si="118"/>
        <v>1978</v>
      </c>
      <c r="J501" t="s">
        <v>32</v>
      </c>
      <c r="K501" t="s">
        <v>5386</v>
      </c>
      <c r="L501" t="e">
        <f>VLOOKUP(H501,'id (2020)'!H:I,2,0)</f>
        <v>#N/A</v>
      </c>
      <c r="M501" t="e">
        <f>VLOOKUP(H501,'id (2019)'!H:I,2,0)</f>
        <v>#N/A</v>
      </c>
      <c r="N501">
        <f>VLOOKUP(H501,'id (2018)'!H:I,2,0)</f>
        <v>1978</v>
      </c>
    </row>
    <row r="502" spans="1:14">
      <c r="A502" t="str">
        <f t="shared" si="116"/>
        <v>PadzikRafał1971</v>
      </c>
      <c r="C502">
        <f t="shared" si="115"/>
        <v>501</v>
      </c>
      <c r="D502" t="s">
        <v>3536</v>
      </c>
      <c r="E502" t="s">
        <v>41</v>
      </c>
      <c r="F502" t="s">
        <v>3537</v>
      </c>
      <c r="G502">
        <v>1971</v>
      </c>
      <c r="H502" t="str">
        <f t="shared" si="117"/>
        <v>Padzik Rafał</v>
      </c>
      <c r="I502">
        <f t="shared" si="118"/>
        <v>1971</v>
      </c>
      <c r="J502" t="s">
        <v>32</v>
      </c>
      <c r="K502" t="s">
        <v>5386</v>
      </c>
      <c r="L502">
        <f>VLOOKUP(H502,'id (2020)'!H:I,2,0)</f>
        <v>1971</v>
      </c>
      <c r="M502">
        <f>VLOOKUP(H502,'id (2019)'!H:I,2,0)</f>
        <v>1971</v>
      </c>
      <c r="N502">
        <f>VLOOKUP(H502,'id (2018)'!H:I,2,0)</f>
        <v>1971</v>
      </c>
    </row>
    <row r="503" spans="1:14">
      <c r="A503" t="str">
        <f t="shared" si="116"/>
        <v>JakubikPiotr1971</v>
      </c>
      <c r="C503">
        <f t="shared" si="115"/>
        <v>502</v>
      </c>
      <c r="D503" t="s">
        <v>1174</v>
      </c>
      <c r="E503" t="s">
        <v>15</v>
      </c>
      <c r="F503">
        <v>0</v>
      </c>
      <c r="G503">
        <v>1971</v>
      </c>
      <c r="H503" t="str">
        <f t="shared" si="117"/>
        <v>Jakubik Piotr</v>
      </c>
      <c r="I503">
        <f t="shared" si="118"/>
        <v>1971</v>
      </c>
      <c r="J503" t="s">
        <v>32</v>
      </c>
      <c r="K503" t="s">
        <v>5386</v>
      </c>
      <c r="L503">
        <f>VLOOKUP(H503,'id (2020)'!H:I,2,0)</f>
        <v>1971</v>
      </c>
      <c r="M503" t="e">
        <f>VLOOKUP(H503,'id (2019)'!H:I,2,0)</f>
        <v>#N/A</v>
      </c>
      <c r="N503">
        <f>VLOOKUP(H503,'id (2018)'!H:I,2,0)</f>
        <v>1971</v>
      </c>
    </row>
    <row r="504" spans="1:14">
      <c r="A504" t="str">
        <f t="shared" si="116"/>
        <v>ReszkaWitek1972</v>
      </c>
      <c r="C504">
        <f t="shared" si="115"/>
        <v>503</v>
      </c>
      <c r="D504" t="s">
        <v>475</v>
      </c>
      <c r="E504" t="s">
        <v>500</v>
      </c>
      <c r="F504" t="s">
        <v>499</v>
      </c>
      <c r="G504">
        <v>1972</v>
      </c>
      <c r="H504" t="str">
        <f t="shared" si="117"/>
        <v>Reszka Witek</v>
      </c>
      <c r="I504">
        <f t="shared" si="118"/>
        <v>1972</v>
      </c>
      <c r="J504" t="s">
        <v>32</v>
      </c>
      <c r="K504" t="s">
        <v>5386</v>
      </c>
      <c r="L504" t="e">
        <f>VLOOKUP(H504,'id (2020)'!H:I,2,0)</f>
        <v>#N/A</v>
      </c>
      <c r="M504" t="e">
        <f>VLOOKUP(H504,'id (2019)'!H:I,2,0)</f>
        <v>#N/A</v>
      </c>
      <c r="N504">
        <f>VLOOKUP(H504,'id (2018)'!H:I,2,0)</f>
        <v>1972</v>
      </c>
    </row>
    <row r="505" spans="1:14">
      <c r="A505" t="str">
        <f t="shared" ref="A505:A514" si="119">D505&amp;E505&amp;G505</f>
        <v>KreftMirka1980</v>
      </c>
      <c r="C505">
        <f t="shared" si="115"/>
        <v>504</v>
      </c>
      <c r="D505" t="s">
        <v>4151</v>
      </c>
      <c r="E505" t="s">
        <v>4150</v>
      </c>
      <c r="F505" t="s">
        <v>4304</v>
      </c>
      <c r="G505">
        <v>1980</v>
      </c>
      <c r="H505" t="str">
        <f t="shared" ref="H505:H514" si="120">D505&amp;" "&amp;E505</f>
        <v>Kreft Mirka</v>
      </c>
      <c r="I505">
        <f t="shared" ref="I505:I514" si="121">G505</f>
        <v>1980</v>
      </c>
      <c r="J505" t="s">
        <v>0</v>
      </c>
      <c r="K505" t="s">
        <v>5386</v>
      </c>
      <c r="L505">
        <f>VLOOKUP(H505,'id (2020)'!H:I,2,0)</f>
        <v>1980</v>
      </c>
      <c r="M505">
        <f>VLOOKUP(H505,'id (2019)'!H:I,2,0)</f>
        <v>1980</v>
      </c>
      <c r="N505" t="e">
        <f>VLOOKUP(H505,'id (2018)'!H:I,2,0)</f>
        <v>#N/A</v>
      </c>
    </row>
    <row r="506" spans="1:14">
      <c r="A506" t="str">
        <f t="shared" si="119"/>
        <v>ŚlósarczykDominika1982</v>
      </c>
      <c r="C506">
        <f t="shared" si="115"/>
        <v>505</v>
      </c>
      <c r="D506" t="s">
        <v>580</v>
      </c>
      <c r="E506" t="s">
        <v>579</v>
      </c>
      <c r="F506" t="s">
        <v>5281</v>
      </c>
      <c r="G506">
        <v>1982</v>
      </c>
      <c r="H506" t="str">
        <f t="shared" si="120"/>
        <v>Ślósarczyk Dominika</v>
      </c>
      <c r="I506">
        <f t="shared" si="121"/>
        <v>1982</v>
      </c>
      <c r="J506" t="s">
        <v>0</v>
      </c>
      <c r="K506" t="s">
        <v>5386</v>
      </c>
      <c r="L506">
        <f>VLOOKUP(H506,'id (2020)'!H:I,2,0)</f>
        <v>1982</v>
      </c>
      <c r="M506">
        <f>VLOOKUP(H506,'id (2019)'!H:I,2,0)</f>
        <v>1982</v>
      </c>
      <c r="N506">
        <f>VLOOKUP(H506,'id (2018)'!H:I,2,0)</f>
        <v>1982</v>
      </c>
    </row>
    <row r="507" spans="1:14">
      <c r="A507" t="str">
        <f t="shared" si="119"/>
        <v>Kwiatkowska-SiochEdyta1978</v>
      </c>
      <c r="C507">
        <f t="shared" si="115"/>
        <v>506</v>
      </c>
      <c r="D507" t="s">
        <v>5282</v>
      </c>
      <c r="E507" t="s">
        <v>458</v>
      </c>
      <c r="F507">
        <v>0</v>
      </c>
      <c r="G507">
        <v>1978</v>
      </c>
      <c r="H507" t="str">
        <f t="shared" si="120"/>
        <v>Kwiatkowska-Sioch Edyta</v>
      </c>
      <c r="I507">
        <f t="shared" si="121"/>
        <v>1978</v>
      </c>
      <c r="J507" t="s">
        <v>0</v>
      </c>
      <c r="K507" t="s">
        <v>5386</v>
      </c>
      <c r="L507" t="e">
        <f>VLOOKUP(H507,'id (2020)'!H:I,2,0)</f>
        <v>#N/A</v>
      </c>
      <c r="M507" t="e">
        <f>VLOOKUP(H507,'id (2019)'!H:I,2,0)</f>
        <v>#N/A</v>
      </c>
      <c r="N507" t="e">
        <f>VLOOKUP(H507,'id (2018)'!H:I,2,0)</f>
        <v>#N/A</v>
      </c>
    </row>
    <row r="508" spans="1:14">
      <c r="A508" t="str">
        <f t="shared" si="119"/>
        <v>UrbanIzabela1979</v>
      </c>
      <c r="C508">
        <f t="shared" si="115"/>
        <v>507</v>
      </c>
      <c r="D508" t="s">
        <v>1009</v>
      </c>
      <c r="E508" t="s">
        <v>1010</v>
      </c>
      <c r="F508">
        <v>0</v>
      </c>
      <c r="G508">
        <v>1979</v>
      </c>
      <c r="H508" t="str">
        <f t="shared" si="120"/>
        <v>Urban Izabela</v>
      </c>
      <c r="I508">
        <f t="shared" si="121"/>
        <v>1979</v>
      </c>
      <c r="J508" t="s">
        <v>0</v>
      </c>
      <c r="K508" t="s">
        <v>5386</v>
      </c>
      <c r="L508" t="e">
        <f>VLOOKUP(H508,'id (2020)'!H:I,2,0)</f>
        <v>#N/A</v>
      </c>
      <c r="M508">
        <f>VLOOKUP(H508,'id (2019)'!H:I,2,0)</f>
        <v>1979</v>
      </c>
      <c r="N508">
        <f>VLOOKUP(H508,'id (2018)'!H:I,2,0)</f>
        <v>1979</v>
      </c>
    </row>
    <row r="509" spans="1:14">
      <c r="A509" t="str">
        <f t="shared" si="119"/>
        <v>LilaPatrycja1992</v>
      </c>
      <c r="C509">
        <f t="shared" si="115"/>
        <v>508</v>
      </c>
      <c r="D509" t="s">
        <v>4246</v>
      </c>
      <c r="E509" t="s">
        <v>4245</v>
      </c>
      <c r="F509" t="s">
        <v>5284</v>
      </c>
      <c r="G509">
        <v>1992</v>
      </c>
      <c r="H509" t="str">
        <f t="shared" si="120"/>
        <v>Lila Patrycja</v>
      </c>
      <c r="I509">
        <f t="shared" si="121"/>
        <v>1992</v>
      </c>
      <c r="J509" t="s">
        <v>0</v>
      </c>
      <c r="K509" t="s">
        <v>5386</v>
      </c>
      <c r="L509" t="e">
        <f>VLOOKUP(H509,'id (2020)'!H:I,2,0)</f>
        <v>#N/A</v>
      </c>
      <c r="M509">
        <f>VLOOKUP(H509,'id (2019)'!H:I,2,0)</f>
        <v>1992</v>
      </c>
      <c r="N509" t="e">
        <f>VLOOKUP(H509,'id (2018)'!H:I,2,0)</f>
        <v>#N/A</v>
      </c>
    </row>
    <row r="510" spans="1:14">
      <c r="A510" t="str">
        <f t="shared" si="119"/>
        <v>LewandowskaAgata1983</v>
      </c>
      <c r="C510">
        <f t="shared" si="115"/>
        <v>509</v>
      </c>
      <c r="D510" t="s">
        <v>3842</v>
      </c>
      <c r="E510" t="s">
        <v>227</v>
      </c>
      <c r="F510" t="s">
        <v>3841</v>
      </c>
      <c r="G510">
        <v>1983</v>
      </c>
      <c r="H510" t="str">
        <f t="shared" si="120"/>
        <v>Lewandowska Agata</v>
      </c>
      <c r="I510">
        <f t="shared" si="121"/>
        <v>1983</v>
      </c>
      <c r="J510" t="s">
        <v>0</v>
      </c>
      <c r="K510" t="s">
        <v>5386</v>
      </c>
      <c r="L510" t="e">
        <f>VLOOKUP(H510,'id (2020)'!H:I,2,0)</f>
        <v>#N/A</v>
      </c>
      <c r="M510" t="e">
        <f>VLOOKUP(H510,'id (2019)'!H:I,2,0)</f>
        <v>#N/A</v>
      </c>
      <c r="N510" t="e">
        <f>VLOOKUP(H510,'id (2018)'!H:I,2,0)</f>
        <v>#N/A</v>
      </c>
    </row>
    <row r="511" spans="1:14">
      <c r="A511" t="str">
        <f t="shared" si="119"/>
        <v>KorniahoKatarzyna1984</v>
      </c>
      <c r="C511">
        <f t="shared" si="115"/>
        <v>510</v>
      </c>
      <c r="D511" t="s">
        <v>5285</v>
      </c>
      <c r="E511" t="s">
        <v>763</v>
      </c>
      <c r="F511" t="s">
        <v>5286</v>
      </c>
      <c r="G511">
        <v>1984</v>
      </c>
      <c r="H511" t="str">
        <f t="shared" si="120"/>
        <v>Korniaho Katarzyna</v>
      </c>
      <c r="I511">
        <f t="shared" si="121"/>
        <v>1984</v>
      </c>
      <c r="J511" t="s">
        <v>0</v>
      </c>
      <c r="K511" t="s">
        <v>5386</v>
      </c>
      <c r="L511" t="e">
        <f>VLOOKUP(H511,'id (2020)'!H:I,2,0)</f>
        <v>#N/A</v>
      </c>
      <c r="M511" t="e">
        <f>VLOOKUP(H511,'id (2019)'!H:I,2,0)</f>
        <v>#N/A</v>
      </c>
      <c r="N511" t="e">
        <f>VLOOKUP(H511,'id (2018)'!H:I,2,0)</f>
        <v>#N/A</v>
      </c>
    </row>
    <row r="512" spans="1:14">
      <c r="A512" t="str">
        <f t="shared" si="119"/>
        <v>MichałekEwelina1983</v>
      </c>
      <c r="C512">
        <f t="shared" si="115"/>
        <v>511</v>
      </c>
      <c r="D512" t="s">
        <v>5287</v>
      </c>
      <c r="E512" t="s">
        <v>1757</v>
      </c>
      <c r="F512" t="s">
        <v>5286</v>
      </c>
      <c r="G512">
        <v>1983</v>
      </c>
      <c r="H512" t="str">
        <f t="shared" si="120"/>
        <v>Michałek Ewelina</v>
      </c>
      <c r="I512">
        <f t="shared" si="121"/>
        <v>1983</v>
      </c>
      <c r="J512" t="s">
        <v>0</v>
      </c>
      <c r="K512" t="s">
        <v>5386</v>
      </c>
      <c r="L512" t="e">
        <f>VLOOKUP(H512,'id (2020)'!H:I,2,0)</f>
        <v>#N/A</v>
      </c>
      <c r="M512" t="e">
        <f>VLOOKUP(H512,'id (2019)'!H:I,2,0)</f>
        <v>#N/A</v>
      </c>
      <c r="N512" t="e">
        <f>VLOOKUP(H512,'id (2018)'!H:I,2,0)</f>
        <v>#N/A</v>
      </c>
    </row>
    <row r="513" spans="1:14">
      <c r="A513" t="str">
        <f t="shared" si="119"/>
        <v>SkowrońskaBeata1976</v>
      </c>
      <c r="C513">
        <f t="shared" si="115"/>
        <v>512</v>
      </c>
      <c r="D513" t="s">
        <v>5288</v>
      </c>
      <c r="E513" t="s">
        <v>482</v>
      </c>
      <c r="F513">
        <v>0</v>
      </c>
      <c r="G513">
        <v>1976</v>
      </c>
      <c r="H513" t="str">
        <f t="shared" si="120"/>
        <v>Skowrońska Beata</v>
      </c>
      <c r="I513">
        <f t="shared" si="121"/>
        <v>1976</v>
      </c>
      <c r="J513" t="s">
        <v>0</v>
      </c>
      <c r="K513" t="s">
        <v>5386</v>
      </c>
      <c r="L513" t="e">
        <f>VLOOKUP(H513,'id (2020)'!H:I,2,0)</f>
        <v>#N/A</v>
      </c>
      <c r="M513" t="e">
        <f>VLOOKUP(H513,'id (2019)'!H:I,2,0)</f>
        <v>#N/A</v>
      </c>
      <c r="N513" t="e">
        <f>VLOOKUP(H513,'id (2018)'!H:I,2,0)</f>
        <v>#N/A</v>
      </c>
    </row>
    <row r="514" spans="1:14">
      <c r="A514" t="str">
        <f t="shared" si="119"/>
        <v>CichyDominika1996</v>
      </c>
      <c r="C514">
        <f t="shared" si="115"/>
        <v>513</v>
      </c>
      <c r="D514" t="s">
        <v>5289</v>
      </c>
      <c r="E514" t="s">
        <v>579</v>
      </c>
      <c r="F514" t="s">
        <v>5290</v>
      </c>
      <c r="G514">
        <v>1996</v>
      </c>
      <c r="H514" t="str">
        <f t="shared" si="120"/>
        <v>Cichy Dominika</v>
      </c>
      <c r="I514">
        <f t="shared" si="121"/>
        <v>1996</v>
      </c>
      <c r="J514" t="s">
        <v>0</v>
      </c>
      <c r="K514" t="s">
        <v>5386</v>
      </c>
      <c r="L514" t="e">
        <f>VLOOKUP(H514,'id (2020)'!H:I,2,0)</f>
        <v>#N/A</v>
      </c>
      <c r="M514" t="e">
        <f>VLOOKUP(H514,'id (2019)'!H:I,2,0)</f>
        <v>#N/A</v>
      </c>
      <c r="N514" t="e">
        <f>VLOOKUP(H514,'id (2018)'!H:I,2,0)</f>
        <v>#N/A</v>
      </c>
    </row>
    <row r="515" spans="1:14">
      <c r="A515" t="str">
        <f t="shared" ref="A515" si="122">D515&amp;E515&amp;G515</f>
        <v>LabutMaria1977</v>
      </c>
      <c r="C515">
        <f t="shared" si="115"/>
        <v>514</v>
      </c>
      <c r="D515" t="s">
        <v>201</v>
      </c>
      <c r="E515" t="s">
        <v>200</v>
      </c>
      <c r="G515">
        <v>1977</v>
      </c>
      <c r="H515" t="str">
        <f t="shared" ref="H515" si="123">D515&amp;" "&amp;E515</f>
        <v>Labut Maria</v>
      </c>
      <c r="I515">
        <f t="shared" ref="I515" si="124">G515</f>
        <v>1977</v>
      </c>
      <c r="J515" t="s">
        <v>0</v>
      </c>
      <c r="K515" t="s">
        <v>3449</v>
      </c>
      <c r="L515" t="e">
        <f>VLOOKUP(H515,'id (2020)'!H:I,2,0)</f>
        <v>#N/A</v>
      </c>
      <c r="M515" t="e">
        <f>VLOOKUP(H515,'id (2019)'!H:I,2,0)</f>
        <v>#N/A</v>
      </c>
      <c r="N515">
        <f>VLOOKUP(H515,'id (2018)'!H:I,2,0)</f>
        <v>1977</v>
      </c>
    </row>
    <row r="516" spans="1:14">
      <c r="A516" t="str">
        <f t="shared" ref="A516:A536" si="125">D516&amp;E516&amp;G516</f>
        <v>PakułaKrzysztof1977</v>
      </c>
      <c r="C516">
        <f t="shared" si="115"/>
        <v>515</v>
      </c>
      <c r="D516" t="s">
        <v>4946</v>
      </c>
      <c r="E516" t="s">
        <v>22</v>
      </c>
      <c r="G516">
        <v>1977</v>
      </c>
      <c r="H516" t="str">
        <f t="shared" ref="H516:H536" si="126">D516&amp;" "&amp;E516</f>
        <v>Pakuła Krzysztof</v>
      </c>
      <c r="I516">
        <f t="shared" ref="I516:I525" si="127">G516</f>
        <v>1977</v>
      </c>
      <c r="J516" t="s">
        <v>32</v>
      </c>
      <c r="K516" t="s">
        <v>3449</v>
      </c>
      <c r="L516" t="e">
        <f>VLOOKUP(H516,'id (2020)'!H:I,2,0)</f>
        <v>#N/A</v>
      </c>
      <c r="M516" t="e">
        <f>VLOOKUP(H516,'id (2019)'!H:I,2,0)</f>
        <v>#N/A</v>
      </c>
      <c r="N516" t="e">
        <f>VLOOKUP(H516,'id (2018)'!H:I,2,0)</f>
        <v>#N/A</v>
      </c>
    </row>
    <row r="517" spans="1:14">
      <c r="A517" t="str">
        <f t="shared" si="125"/>
        <v>PakułaBogusław1982</v>
      </c>
      <c r="C517">
        <f t="shared" ref="C517:C549" si="128">C516+1</f>
        <v>516</v>
      </c>
      <c r="D517" t="s">
        <v>4946</v>
      </c>
      <c r="E517" t="s">
        <v>1410</v>
      </c>
      <c r="G517">
        <v>1982</v>
      </c>
      <c r="H517" t="str">
        <f t="shared" si="126"/>
        <v>Pakuła Bogusław</v>
      </c>
      <c r="I517">
        <f t="shared" si="127"/>
        <v>1982</v>
      </c>
      <c r="J517" t="s">
        <v>32</v>
      </c>
      <c r="K517" t="s">
        <v>3449</v>
      </c>
      <c r="L517" t="e">
        <f>VLOOKUP(H517,'id (2020)'!H:I,2,0)</f>
        <v>#N/A</v>
      </c>
      <c r="M517" t="e">
        <f>VLOOKUP(H517,'id (2019)'!H:I,2,0)</f>
        <v>#N/A</v>
      </c>
      <c r="N517" t="e">
        <f>VLOOKUP(H517,'id (2018)'!H:I,2,0)</f>
        <v>#N/A</v>
      </c>
    </row>
    <row r="518" spans="1:14">
      <c r="A518" t="str">
        <f t="shared" si="125"/>
        <v>SzołtysikMarek1979</v>
      </c>
      <c r="C518">
        <f t="shared" si="128"/>
        <v>517</v>
      </c>
      <c r="D518" t="s">
        <v>5432</v>
      </c>
      <c r="E518" t="s">
        <v>33</v>
      </c>
      <c r="G518">
        <v>1979</v>
      </c>
      <c r="H518" t="str">
        <f t="shared" si="126"/>
        <v>Szołtysik Marek</v>
      </c>
      <c r="I518">
        <f t="shared" si="127"/>
        <v>1979</v>
      </c>
      <c r="J518" t="s">
        <v>32</v>
      </c>
      <c r="K518" t="s">
        <v>3449</v>
      </c>
      <c r="L518" t="e">
        <f>VLOOKUP(H518,'id (2020)'!H:I,2,0)</f>
        <v>#N/A</v>
      </c>
      <c r="M518" t="e">
        <f>VLOOKUP(H518,'id (2019)'!H:I,2,0)</f>
        <v>#N/A</v>
      </c>
      <c r="N518" t="e">
        <f>VLOOKUP(H518,'id (2018)'!H:I,2,0)</f>
        <v>#N/A</v>
      </c>
    </row>
    <row r="519" spans="1:14">
      <c r="A519" t="str">
        <f t="shared" si="125"/>
        <v>ZadwornyTomasz1982</v>
      </c>
      <c r="C519">
        <f t="shared" si="128"/>
        <v>518</v>
      </c>
      <c r="D519" t="s">
        <v>255</v>
      </c>
      <c r="E519" t="s">
        <v>44</v>
      </c>
      <c r="G519">
        <v>1982</v>
      </c>
      <c r="H519" t="str">
        <f t="shared" si="126"/>
        <v>Zadworny Tomasz</v>
      </c>
      <c r="I519">
        <f t="shared" si="127"/>
        <v>1982</v>
      </c>
      <c r="J519" t="s">
        <v>32</v>
      </c>
      <c r="K519" t="s">
        <v>3449</v>
      </c>
      <c r="L519">
        <f>VLOOKUP(H519,'id (2020)'!H:I,2,0)</f>
        <v>1982</v>
      </c>
      <c r="M519">
        <f>VLOOKUP(H519,'id (2019)'!H:I,2,0)</f>
        <v>1982</v>
      </c>
      <c r="N519">
        <f>VLOOKUP(H519,'id (2018)'!H:I,2,0)</f>
        <v>1982</v>
      </c>
    </row>
    <row r="520" spans="1:14">
      <c r="A520" t="str">
        <f t="shared" si="125"/>
        <v>ŚwiderskiBartosz1976</v>
      </c>
      <c r="C520">
        <f t="shared" si="128"/>
        <v>519</v>
      </c>
      <c r="D520" t="s">
        <v>4028</v>
      </c>
      <c r="E520" t="s">
        <v>42</v>
      </c>
      <c r="G520">
        <v>1976</v>
      </c>
      <c r="H520" t="str">
        <f t="shared" si="126"/>
        <v>Świderski Bartosz</v>
      </c>
      <c r="I520">
        <f t="shared" si="127"/>
        <v>1976</v>
      </c>
      <c r="J520" t="s">
        <v>32</v>
      </c>
      <c r="K520" t="s">
        <v>3449</v>
      </c>
      <c r="L520" t="e">
        <f>VLOOKUP(H520,'id (2020)'!H:I,2,0)</f>
        <v>#N/A</v>
      </c>
      <c r="M520" t="e">
        <f>VLOOKUP(H520,'id (2019)'!H:I,2,0)</f>
        <v>#N/A</v>
      </c>
      <c r="N520">
        <f>VLOOKUP(H520,'id (2018)'!H:I,2,0)</f>
        <v>1976</v>
      </c>
    </row>
    <row r="521" spans="1:14">
      <c r="A521" t="str">
        <f t="shared" si="125"/>
        <v>CichońPaweł1984</v>
      </c>
      <c r="C521">
        <f t="shared" si="128"/>
        <v>520</v>
      </c>
      <c r="D521" t="s">
        <v>103</v>
      </c>
      <c r="E521" t="s">
        <v>16</v>
      </c>
      <c r="G521">
        <v>1984</v>
      </c>
      <c r="H521" t="str">
        <f t="shared" si="126"/>
        <v>Cichoń Paweł</v>
      </c>
      <c r="I521">
        <f t="shared" si="127"/>
        <v>1984</v>
      </c>
      <c r="J521" t="s">
        <v>32</v>
      </c>
      <c r="K521" t="s">
        <v>3449</v>
      </c>
      <c r="L521">
        <f>VLOOKUP(H521,'id (2020)'!H:I,2,0)</f>
        <v>1984</v>
      </c>
      <c r="M521">
        <f>VLOOKUP(H521,'id (2019)'!H:I,2,0)</f>
        <v>1984</v>
      </c>
      <c r="N521">
        <f>VLOOKUP(H521,'id (2018)'!H:I,2,0)</f>
        <v>1984</v>
      </c>
    </row>
    <row r="522" spans="1:14">
      <c r="A522" t="str">
        <f t="shared" si="125"/>
        <v>DominikGrzegorz1971</v>
      </c>
      <c r="C522">
        <f t="shared" si="128"/>
        <v>521</v>
      </c>
      <c r="D522" t="s">
        <v>368</v>
      </c>
      <c r="E522" t="s">
        <v>19</v>
      </c>
      <c r="G522">
        <v>1971</v>
      </c>
      <c r="H522" t="str">
        <f t="shared" si="126"/>
        <v>Dominik Grzegorz</v>
      </c>
      <c r="I522">
        <f t="shared" si="127"/>
        <v>1971</v>
      </c>
      <c r="J522" t="s">
        <v>32</v>
      </c>
      <c r="K522" t="s">
        <v>3449</v>
      </c>
      <c r="L522">
        <f>VLOOKUP(H522,'id (2020)'!H:I,2,0)</f>
        <v>1971</v>
      </c>
      <c r="M522">
        <f>VLOOKUP(H522,'id (2019)'!H:I,2,0)</f>
        <v>1971</v>
      </c>
      <c r="N522" t="e">
        <f>VLOOKUP(H522,'id (2018)'!H:I,2,0)</f>
        <v>#N/A</v>
      </c>
    </row>
    <row r="523" spans="1:14">
      <c r="A523" t="str">
        <f t="shared" si="125"/>
        <v>MiklerArkadiusz1974</v>
      </c>
      <c r="C523">
        <f t="shared" si="128"/>
        <v>522</v>
      </c>
      <c r="D523" t="s">
        <v>5450</v>
      </c>
      <c r="E523" t="s">
        <v>358</v>
      </c>
      <c r="G523">
        <v>1974</v>
      </c>
      <c r="H523" t="str">
        <f t="shared" si="126"/>
        <v>Mikler Arkadiusz</v>
      </c>
      <c r="I523">
        <f t="shared" si="127"/>
        <v>1974</v>
      </c>
      <c r="J523" t="s">
        <v>32</v>
      </c>
      <c r="K523" t="s">
        <v>3449</v>
      </c>
      <c r="L523" t="e">
        <f>VLOOKUP(H523,'id (2020)'!H:I,2,0)</f>
        <v>#N/A</v>
      </c>
      <c r="M523" t="e">
        <f>VLOOKUP(H523,'id (2019)'!H:I,2,0)</f>
        <v>#N/A</v>
      </c>
      <c r="N523" t="e">
        <f>VLOOKUP(H523,'id (2018)'!H:I,2,0)</f>
        <v>#N/A</v>
      </c>
    </row>
    <row r="524" spans="1:14">
      <c r="A524" t="str">
        <f t="shared" si="125"/>
        <v>KonopińskiMaciej1973</v>
      </c>
      <c r="C524">
        <f t="shared" si="128"/>
        <v>523</v>
      </c>
      <c r="D524" t="s">
        <v>199</v>
      </c>
      <c r="E524" t="s">
        <v>66</v>
      </c>
      <c r="G524">
        <v>1973</v>
      </c>
      <c r="H524" t="str">
        <f t="shared" si="126"/>
        <v>Konopiński Maciej</v>
      </c>
      <c r="I524">
        <f t="shared" si="127"/>
        <v>1973</v>
      </c>
      <c r="J524" t="s">
        <v>32</v>
      </c>
      <c r="K524" t="s">
        <v>3449</v>
      </c>
      <c r="L524">
        <f>VLOOKUP(H524,'id (2020)'!H:I,2,0)</f>
        <v>1973</v>
      </c>
      <c r="M524">
        <f>VLOOKUP(H524,'id (2019)'!H:I,2,0)</f>
        <v>1973</v>
      </c>
      <c r="N524">
        <f>VLOOKUP(H524,'id (2018)'!H:I,2,0)</f>
        <v>1973</v>
      </c>
    </row>
    <row r="525" spans="1:14">
      <c r="A525" t="str">
        <f t="shared" si="125"/>
        <v>MalawskiFilip1986</v>
      </c>
      <c r="C525">
        <f t="shared" si="128"/>
        <v>524</v>
      </c>
      <c r="D525" t="s">
        <v>923</v>
      </c>
      <c r="E525" t="s">
        <v>539</v>
      </c>
      <c r="G525">
        <v>1986</v>
      </c>
      <c r="H525" t="str">
        <f t="shared" si="126"/>
        <v>Malawski Filip</v>
      </c>
      <c r="I525">
        <f t="shared" si="127"/>
        <v>1986</v>
      </c>
      <c r="J525" t="s">
        <v>32</v>
      </c>
      <c r="K525" t="s">
        <v>3449</v>
      </c>
      <c r="L525" t="e">
        <f>VLOOKUP(H525,'id (2020)'!H:I,2,0)</f>
        <v>#N/A</v>
      </c>
      <c r="M525">
        <f>VLOOKUP(H525,'id (2019)'!H:I,2,0)</f>
        <v>1986</v>
      </c>
      <c r="N525" t="e">
        <f>VLOOKUP(H525,'id (2018)'!H:I,2,0)</f>
        <v>#N/A</v>
      </c>
    </row>
    <row r="526" spans="1:14">
      <c r="A526" t="str">
        <f t="shared" si="125"/>
        <v>DopierałaPiotr1978</v>
      </c>
      <c r="C526">
        <f t="shared" si="128"/>
        <v>525</v>
      </c>
      <c r="D526" t="s">
        <v>1803</v>
      </c>
      <c r="E526" t="s">
        <v>15</v>
      </c>
      <c r="F526" t="s">
        <v>5572</v>
      </c>
      <c r="G526">
        <v>1978</v>
      </c>
      <c r="H526" t="str">
        <f t="shared" si="126"/>
        <v>Dopierała Piotr</v>
      </c>
      <c r="I526">
        <f t="shared" ref="I526:I536" si="129">G526</f>
        <v>1978</v>
      </c>
      <c r="J526" t="s">
        <v>32</v>
      </c>
      <c r="K526" t="s">
        <v>4042</v>
      </c>
      <c r="L526">
        <f>VLOOKUP(H526,'id (2020)'!H:I,2,0)</f>
        <v>1978</v>
      </c>
      <c r="M526" t="e">
        <f>VLOOKUP(H526,'id (2019)'!H:I,2,0)</f>
        <v>#N/A</v>
      </c>
      <c r="N526">
        <f>VLOOKUP(H526,'id (2018)'!H:I,2,0)</f>
        <v>1978</v>
      </c>
    </row>
    <row r="527" spans="1:14">
      <c r="A527" t="str">
        <f t="shared" si="125"/>
        <v>ZwolinskiKuba1979</v>
      </c>
      <c r="C527">
        <f t="shared" si="128"/>
        <v>526</v>
      </c>
      <c r="D527" t="s">
        <v>4730</v>
      </c>
      <c r="E527" t="s">
        <v>486</v>
      </c>
      <c r="F527" t="s">
        <v>5573</v>
      </c>
      <c r="G527">
        <v>1979</v>
      </c>
      <c r="H527" t="str">
        <f t="shared" si="126"/>
        <v>Zwolinski Kuba</v>
      </c>
      <c r="I527">
        <f t="shared" si="129"/>
        <v>1979</v>
      </c>
      <c r="J527" t="s">
        <v>32</v>
      </c>
      <c r="K527" t="s">
        <v>4042</v>
      </c>
      <c r="L527">
        <f>VLOOKUP(H527,'id (2020)'!H:I,2,0)</f>
        <v>1979</v>
      </c>
      <c r="M527" t="e">
        <f>VLOOKUP(H527,'id (2019)'!H:I,2,0)</f>
        <v>#N/A</v>
      </c>
      <c r="N527" t="e">
        <f>VLOOKUP(H527,'id (2018)'!H:I,2,0)</f>
        <v>#N/A</v>
      </c>
    </row>
    <row r="528" spans="1:14">
      <c r="A528" t="str">
        <f t="shared" si="125"/>
        <v>RochowskiKonrad1984</v>
      </c>
      <c r="C528">
        <f t="shared" si="128"/>
        <v>527</v>
      </c>
      <c r="D528" t="s">
        <v>1801</v>
      </c>
      <c r="E528" t="s">
        <v>64</v>
      </c>
      <c r="F528" t="s">
        <v>1802</v>
      </c>
      <c r="G528">
        <v>1984</v>
      </c>
      <c r="H528" t="str">
        <f t="shared" si="126"/>
        <v>Rochowski Konrad</v>
      </c>
      <c r="I528">
        <f t="shared" si="129"/>
        <v>1984</v>
      </c>
      <c r="J528" t="s">
        <v>32</v>
      </c>
      <c r="K528" t="s">
        <v>4042</v>
      </c>
      <c r="L528">
        <f>VLOOKUP(H528,'id (2020)'!H:I,2,0)</f>
        <v>1984</v>
      </c>
      <c r="M528" t="e">
        <f>VLOOKUP(H528,'id (2019)'!H:I,2,0)</f>
        <v>#N/A</v>
      </c>
      <c r="N528">
        <f>VLOOKUP(H528,'id (2018)'!H:I,2,0)</f>
        <v>1984</v>
      </c>
    </row>
    <row r="529" spans="1:14">
      <c r="A529" t="str">
        <f t="shared" si="125"/>
        <v>MuszyńskiKrzysztof1992</v>
      </c>
      <c r="C529">
        <f t="shared" si="128"/>
        <v>528</v>
      </c>
      <c r="D529" t="s">
        <v>4835</v>
      </c>
      <c r="E529" t="s">
        <v>22</v>
      </c>
      <c r="F529" t="s">
        <v>5572</v>
      </c>
      <c r="G529">
        <v>1992</v>
      </c>
      <c r="H529" t="str">
        <f t="shared" si="126"/>
        <v>Muszyński Krzysztof</v>
      </c>
      <c r="I529">
        <f t="shared" si="129"/>
        <v>1992</v>
      </c>
      <c r="J529" t="s">
        <v>32</v>
      </c>
      <c r="K529" t="s">
        <v>4042</v>
      </c>
      <c r="L529">
        <f>VLOOKUP(H529,'id (2020)'!H:I,2,0)</f>
        <v>1992</v>
      </c>
      <c r="M529" t="e">
        <f>VLOOKUP(H529,'id (2019)'!H:I,2,0)</f>
        <v>#N/A</v>
      </c>
      <c r="N529" t="e">
        <f>VLOOKUP(H529,'id (2018)'!H:I,2,0)</f>
        <v>#N/A</v>
      </c>
    </row>
    <row r="530" spans="1:14">
      <c r="A530" t="str">
        <f t="shared" si="125"/>
        <v>SzmytMaciej1980</v>
      </c>
      <c r="C530">
        <f t="shared" si="128"/>
        <v>529</v>
      </c>
      <c r="D530" t="s">
        <v>852</v>
      </c>
      <c r="E530" t="s">
        <v>66</v>
      </c>
      <c r="F530" t="s">
        <v>5575</v>
      </c>
      <c r="G530">
        <v>1980</v>
      </c>
      <c r="H530" t="str">
        <f t="shared" si="126"/>
        <v>Szmyt Maciej</v>
      </c>
      <c r="I530">
        <f t="shared" si="129"/>
        <v>1980</v>
      </c>
      <c r="J530" t="s">
        <v>32</v>
      </c>
      <c r="K530" t="s">
        <v>4042</v>
      </c>
      <c r="L530" t="e">
        <f>VLOOKUP(H530,'id (2020)'!H:I,2,0)</f>
        <v>#N/A</v>
      </c>
      <c r="M530" t="e">
        <f>VLOOKUP(H530,'id (2019)'!H:I,2,0)</f>
        <v>#N/A</v>
      </c>
      <c r="N530" t="e">
        <f>VLOOKUP(H530,'id (2018)'!H:I,2,0)</f>
        <v>#N/A</v>
      </c>
    </row>
    <row r="531" spans="1:14">
      <c r="A531" t="str">
        <f t="shared" si="125"/>
        <v>CzaickiSeba1977</v>
      </c>
      <c r="C531">
        <f t="shared" si="128"/>
        <v>530</v>
      </c>
      <c r="D531" t="s">
        <v>4829</v>
      </c>
      <c r="E531" t="s">
        <v>4825</v>
      </c>
      <c r="F531" t="s">
        <v>5576</v>
      </c>
      <c r="G531">
        <v>1977</v>
      </c>
      <c r="H531" t="str">
        <f t="shared" si="126"/>
        <v>Czaicki Seba</v>
      </c>
      <c r="I531">
        <f t="shared" si="129"/>
        <v>1977</v>
      </c>
      <c r="J531" t="s">
        <v>32</v>
      </c>
      <c r="K531" t="s">
        <v>4042</v>
      </c>
      <c r="L531">
        <f>VLOOKUP(H531,'id (2020)'!H:I,2,0)</f>
        <v>1977</v>
      </c>
      <c r="M531" t="e">
        <f>VLOOKUP(H531,'id (2019)'!H:I,2,0)</f>
        <v>#N/A</v>
      </c>
      <c r="N531" t="e">
        <f>VLOOKUP(H531,'id (2018)'!H:I,2,0)</f>
        <v>#N/A</v>
      </c>
    </row>
    <row r="532" spans="1:14">
      <c r="A532" t="str">
        <f t="shared" si="125"/>
        <v>HajdukJacek1975</v>
      </c>
      <c r="C532">
        <f t="shared" si="128"/>
        <v>531</v>
      </c>
      <c r="D532" t="s">
        <v>173</v>
      </c>
      <c r="E532" t="s">
        <v>21</v>
      </c>
      <c r="F532" t="s">
        <v>5577</v>
      </c>
      <c r="G532">
        <v>1975</v>
      </c>
      <c r="H532" t="str">
        <f t="shared" si="126"/>
        <v>Hajduk Jacek</v>
      </c>
      <c r="I532">
        <f t="shared" si="129"/>
        <v>1975</v>
      </c>
      <c r="J532" t="s">
        <v>32</v>
      </c>
      <c r="K532" t="s">
        <v>4042</v>
      </c>
      <c r="L532">
        <f>VLOOKUP(H532,'id (2020)'!H:I,2,0)</f>
        <v>1975</v>
      </c>
      <c r="M532" t="e">
        <f>VLOOKUP(H532,'id (2019)'!H:I,2,0)</f>
        <v>#N/A</v>
      </c>
      <c r="N532">
        <f>VLOOKUP(H532,'id (2018)'!H:I,2,0)</f>
        <v>1975</v>
      </c>
    </row>
    <row r="533" spans="1:14">
      <c r="A533" t="str">
        <f t="shared" si="125"/>
        <v>BielewiczRadek1966</v>
      </c>
      <c r="C533">
        <f t="shared" si="128"/>
        <v>532</v>
      </c>
      <c r="D533" t="s">
        <v>4639</v>
      </c>
      <c r="E533" t="s">
        <v>574</v>
      </c>
      <c r="G533">
        <v>1966</v>
      </c>
      <c r="H533" t="str">
        <f t="shared" si="126"/>
        <v>Bielewicz Radek</v>
      </c>
      <c r="I533">
        <f t="shared" si="129"/>
        <v>1966</v>
      </c>
      <c r="J533" t="s">
        <v>32</v>
      </c>
      <c r="K533" t="s">
        <v>4042</v>
      </c>
      <c r="L533" t="e">
        <f>VLOOKUP(H533,'id (2020)'!H:I,2,0)</f>
        <v>#N/A</v>
      </c>
      <c r="M533" t="e">
        <f>VLOOKUP(H533,'id (2019)'!H:I,2,0)</f>
        <v>#N/A</v>
      </c>
      <c r="N533" t="e">
        <f>VLOOKUP(H533,'id (2018)'!H:I,2,0)</f>
        <v>#N/A</v>
      </c>
    </row>
    <row r="534" spans="1:14">
      <c r="A534" t="str">
        <f t="shared" si="125"/>
        <v>KijakPrzemysław1982</v>
      </c>
      <c r="C534">
        <f t="shared" si="128"/>
        <v>533</v>
      </c>
      <c r="D534" s="93" t="s">
        <v>4090</v>
      </c>
      <c r="E534" s="93" t="s">
        <v>24</v>
      </c>
      <c r="F534" s="93"/>
      <c r="G534" s="93">
        <v>1982</v>
      </c>
      <c r="H534" t="str">
        <f t="shared" si="126"/>
        <v>Kijak Przemysław</v>
      </c>
      <c r="I534">
        <f t="shared" si="129"/>
        <v>1982</v>
      </c>
      <c r="J534" t="s">
        <v>32</v>
      </c>
      <c r="K534" t="s">
        <v>4042</v>
      </c>
      <c r="L534" t="e">
        <f>VLOOKUP(H534,'id (2020)'!H:I,2,0)</f>
        <v>#N/A</v>
      </c>
      <c r="M534">
        <f>VLOOKUP(H534,'id (2019)'!H:I,2,0)</f>
        <v>1982</v>
      </c>
      <c r="N534" t="e">
        <f>VLOOKUP(H534,'id (2018)'!H:I,2,0)</f>
        <v>#N/A</v>
      </c>
    </row>
    <row r="535" spans="1:14">
      <c r="A535" t="str">
        <f t="shared" si="125"/>
        <v>SkrzypińskiTomasz1983</v>
      </c>
      <c r="C535">
        <f t="shared" si="128"/>
        <v>534</v>
      </c>
      <c r="D535" s="93" t="s">
        <v>4089</v>
      </c>
      <c r="E535" s="93" t="s">
        <v>44</v>
      </c>
      <c r="F535" s="93"/>
      <c r="G535" s="93">
        <v>1983</v>
      </c>
      <c r="H535" t="str">
        <f t="shared" si="126"/>
        <v>Skrzypiński Tomasz</v>
      </c>
      <c r="I535">
        <f t="shared" si="129"/>
        <v>1983</v>
      </c>
      <c r="J535" t="s">
        <v>32</v>
      </c>
      <c r="K535" t="s">
        <v>4042</v>
      </c>
      <c r="L535" t="e">
        <f>VLOOKUP(H535,'id (2020)'!H:I,2,0)</f>
        <v>#N/A</v>
      </c>
      <c r="M535">
        <f>VLOOKUP(H535,'id (2019)'!H:I,2,0)</f>
        <v>1983</v>
      </c>
      <c r="N535" t="e">
        <f>VLOOKUP(H535,'id (2018)'!H:I,2,0)</f>
        <v>#N/A</v>
      </c>
    </row>
    <row r="536" spans="1:14">
      <c r="A536" t="str">
        <f t="shared" si="125"/>
        <v>NajderekRobert0</v>
      </c>
      <c r="C536">
        <f t="shared" si="128"/>
        <v>535</v>
      </c>
      <c r="D536" t="s">
        <v>5579</v>
      </c>
      <c r="E536" t="s">
        <v>45</v>
      </c>
      <c r="F536" t="s">
        <v>5580</v>
      </c>
      <c r="G536">
        <v>0</v>
      </c>
      <c r="H536" t="str">
        <f t="shared" si="126"/>
        <v>Najderek Robert</v>
      </c>
      <c r="I536">
        <f t="shared" si="129"/>
        <v>0</v>
      </c>
      <c r="J536" t="s">
        <v>32</v>
      </c>
      <c r="K536" t="s">
        <v>4042</v>
      </c>
      <c r="L536" t="e">
        <f>VLOOKUP(H536,'id (2020)'!H:I,2,0)</f>
        <v>#N/A</v>
      </c>
      <c r="M536" t="e">
        <f>VLOOKUP(H536,'id (2019)'!H:I,2,0)</f>
        <v>#N/A</v>
      </c>
      <c r="N536" t="e">
        <f>VLOOKUP(H536,'id (2018)'!H:I,2,0)</f>
        <v>#N/A</v>
      </c>
    </row>
    <row r="537" spans="1:14">
      <c r="A537" t="str">
        <f t="shared" ref="A537:A549" si="130">D537&amp;E537&amp;G537</f>
        <v>KusajdaPaulina1986</v>
      </c>
      <c r="C537">
        <f t="shared" si="128"/>
        <v>536</v>
      </c>
      <c r="D537" t="s">
        <v>1198</v>
      </c>
      <c r="E537" t="s">
        <v>1197</v>
      </c>
      <c r="G537">
        <v>1986</v>
      </c>
      <c r="H537" t="str">
        <f t="shared" ref="H537:H538" si="131">D537&amp;" "&amp;E537</f>
        <v>Kusajda Paulina</v>
      </c>
      <c r="I537">
        <f t="shared" ref="I537:I538" si="132">G537</f>
        <v>1986</v>
      </c>
      <c r="J537" t="s">
        <v>0</v>
      </c>
      <c r="K537" t="s">
        <v>1804</v>
      </c>
      <c r="L537" t="e">
        <f>VLOOKUP(H537,'id (2020)'!H:I,2,0)</f>
        <v>#N/A</v>
      </c>
      <c r="M537" t="e">
        <f>VLOOKUP(H537,'id (2019)'!H:I,2,0)</f>
        <v>#N/A</v>
      </c>
      <c r="N537" t="e">
        <f>VLOOKUP(H537,'id (2018)'!H:I,2,0)</f>
        <v>#N/A</v>
      </c>
    </row>
    <row r="538" spans="1:14">
      <c r="A538" t="str">
        <f t="shared" si="130"/>
        <v>LeszkoMonika1976</v>
      </c>
      <c r="C538">
        <f t="shared" si="128"/>
        <v>537</v>
      </c>
      <c r="D538" t="s">
        <v>5587</v>
      </c>
      <c r="E538" t="s">
        <v>203</v>
      </c>
      <c r="G538">
        <v>1976</v>
      </c>
      <c r="H538" t="str">
        <f t="shared" si="131"/>
        <v>Leszko Monika</v>
      </c>
      <c r="I538">
        <f t="shared" si="132"/>
        <v>1976</v>
      </c>
      <c r="J538" t="s">
        <v>0</v>
      </c>
      <c r="K538" t="s">
        <v>1804</v>
      </c>
      <c r="L538" t="e">
        <f>VLOOKUP(H538,'id (2020)'!H:I,2,0)</f>
        <v>#N/A</v>
      </c>
      <c r="M538" t="e">
        <f>VLOOKUP(H538,'id (2019)'!H:I,2,0)</f>
        <v>#N/A</v>
      </c>
      <c r="N538" t="e">
        <f>VLOOKUP(H538,'id (2018)'!H:I,2,0)</f>
        <v>#N/A</v>
      </c>
    </row>
    <row r="539" spans="1:14">
      <c r="A539" t="str">
        <f t="shared" si="130"/>
        <v>MańczakMichał1980</v>
      </c>
      <c r="C539">
        <f t="shared" si="128"/>
        <v>538</v>
      </c>
      <c r="D539" t="s">
        <v>1520</v>
      </c>
      <c r="E539" t="s">
        <v>55</v>
      </c>
      <c r="G539">
        <v>1980</v>
      </c>
      <c r="H539" t="str">
        <f t="shared" ref="H539:H546" si="133">D539&amp;" "&amp;E539</f>
        <v>Mańczak Michał</v>
      </c>
      <c r="I539">
        <f t="shared" ref="I539:I546" si="134">G539</f>
        <v>1980</v>
      </c>
      <c r="J539" t="s">
        <v>32</v>
      </c>
      <c r="K539" t="s">
        <v>1804</v>
      </c>
      <c r="L539">
        <f>VLOOKUP(H539,'id (2020)'!H:I,2,0)</f>
        <v>1980</v>
      </c>
      <c r="M539" t="e">
        <f>VLOOKUP(H539,'id (2019)'!H:I,2,0)</f>
        <v>#N/A</v>
      </c>
      <c r="N539" t="e">
        <f>VLOOKUP(H539,'id (2018)'!H:I,2,0)</f>
        <v>#N/A</v>
      </c>
    </row>
    <row r="540" spans="1:14">
      <c r="A540" t="str">
        <f t="shared" si="130"/>
        <v>SokołowskiTomasz1984</v>
      </c>
      <c r="C540">
        <f t="shared" si="128"/>
        <v>539</v>
      </c>
      <c r="D540" t="s">
        <v>4611</v>
      </c>
      <c r="E540" t="s">
        <v>44</v>
      </c>
      <c r="G540">
        <v>1984</v>
      </c>
      <c r="H540" t="str">
        <f t="shared" si="133"/>
        <v>Sokołowski Tomasz</v>
      </c>
      <c r="I540">
        <f t="shared" si="134"/>
        <v>1984</v>
      </c>
      <c r="J540" t="s">
        <v>32</v>
      </c>
      <c r="K540" t="s">
        <v>1804</v>
      </c>
      <c r="L540">
        <f>VLOOKUP(H540,'id (2020)'!H:I,2,0)</f>
        <v>1984</v>
      </c>
      <c r="M540" t="e">
        <f>VLOOKUP(H540,'id (2019)'!H:I,2,0)</f>
        <v>#N/A</v>
      </c>
      <c r="N540" t="e">
        <f>VLOOKUP(H540,'id (2018)'!H:I,2,0)</f>
        <v>#N/A</v>
      </c>
    </row>
    <row r="541" spans="1:14">
      <c r="A541" t="str">
        <f t="shared" si="130"/>
        <v>JuszczykRadosław1987</v>
      </c>
      <c r="C541">
        <f t="shared" si="128"/>
        <v>540</v>
      </c>
      <c r="D541" t="s">
        <v>1800</v>
      </c>
      <c r="E541" t="s">
        <v>237</v>
      </c>
      <c r="G541">
        <v>1987</v>
      </c>
      <c r="H541" t="str">
        <f t="shared" si="133"/>
        <v>Juszczyk Radosław</v>
      </c>
      <c r="I541">
        <f t="shared" si="134"/>
        <v>1987</v>
      </c>
      <c r="J541" t="s">
        <v>32</v>
      </c>
      <c r="K541" t="s">
        <v>1804</v>
      </c>
      <c r="L541" t="e">
        <f>VLOOKUP(H541,'id (2020)'!H:I,2,0)</f>
        <v>#N/A</v>
      </c>
      <c r="M541" t="e">
        <f>VLOOKUP(H541,'id (2019)'!H:I,2,0)</f>
        <v>#N/A</v>
      </c>
      <c r="N541" t="e">
        <f>VLOOKUP(H541,'id (2018)'!H:I,2,0)</f>
        <v>#N/A</v>
      </c>
    </row>
    <row r="542" spans="1:14">
      <c r="A542" t="str">
        <f t="shared" si="130"/>
        <v>JuszczykTomasz1974</v>
      </c>
      <c r="C542">
        <f t="shared" si="128"/>
        <v>541</v>
      </c>
      <c r="D542" t="s">
        <v>1800</v>
      </c>
      <c r="E542" t="s">
        <v>44</v>
      </c>
      <c r="G542">
        <v>1974</v>
      </c>
      <c r="H542" t="str">
        <f t="shared" si="133"/>
        <v>Juszczyk Tomasz</v>
      </c>
      <c r="I542">
        <f t="shared" si="134"/>
        <v>1974</v>
      </c>
      <c r="J542" t="s">
        <v>32</v>
      </c>
      <c r="K542" t="s">
        <v>1804</v>
      </c>
      <c r="L542" t="e">
        <f>VLOOKUP(H542,'id (2020)'!H:I,2,0)</f>
        <v>#N/A</v>
      </c>
      <c r="M542">
        <f>VLOOKUP(H542,'id (2019)'!H:I,2,0)</f>
        <v>1974</v>
      </c>
      <c r="N542">
        <f>VLOOKUP(H542,'id (2018)'!H:I,2,0)</f>
        <v>1974</v>
      </c>
    </row>
    <row r="543" spans="1:14">
      <c r="A543" t="str">
        <f t="shared" si="130"/>
        <v>BoczkowskiBorys1970</v>
      </c>
      <c r="C543">
        <f t="shared" si="128"/>
        <v>542</v>
      </c>
      <c r="D543" t="s">
        <v>4047</v>
      </c>
      <c r="E543" t="s">
        <v>1392</v>
      </c>
      <c r="G543">
        <v>1970</v>
      </c>
      <c r="H543" t="str">
        <f t="shared" si="133"/>
        <v>Boczkowski Borys</v>
      </c>
      <c r="I543">
        <f t="shared" si="134"/>
        <v>1970</v>
      </c>
      <c r="J543" t="s">
        <v>32</v>
      </c>
      <c r="K543" t="s">
        <v>1804</v>
      </c>
      <c r="L543">
        <f>VLOOKUP(H543,'id (2020)'!H:I,2,0)</f>
        <v>1970</v>
      </c>
      <c r="M543">
        <f>VLOOKUP(H543,'id (2019)'!H:I,2,0)</f>
        <v>1970</v>
      </c>
      <c r="N543">
        <f>VLOOKUP(H543,'id (2018)'!H:I,2,0)</f>
        <v>1970</v>
      </c>
    </row>
    <row r="544" spans="1:14">
      <c r="A544" t="str">
        <f t="shared" si="130"/>
        <v>BorciuchZbigniew1961</v>
      </c>
      <c r="C544">
        <f t="shared" si="128"/>
        <v>543</v>
      </c>
      <c r="D544" t="s">
        <v>1798</v>
      </c>
      <c r="E544" t="s">
        <v>264</v>
      </c>
      <c r="G544">
        <v>1961</v>
      </c>
      <c r="H544" t="str">
        <f t="shared" si="133"/>
        <v>Borciuch Zbigniew</v>
      </c>
      <c r="I544">
        <f t="shared" si="134"/>
        <v>1961</v>
      </c>
      <c r="J544" t="s">
        <v>32</v>
      </c>
      <c r="K544" t="s">
        <v>1804</v>
      </c>
      <c r="L544">
        <f>VLOOKUP(H544,'id (2020)'!H:I,2,0)</f>
        <v>1961</v>
      </c>
      <c r="M544">
        <f>VLOOKUP(H544,'id (2019)'!H:I,2,0)</f>
        <v>1961</v>
      </c>
      <c r="N544">
        <f>VLOOKUP(H544,'id (2018)'!H:I,2,0)</f>
        <v>1961</v>
      </c>
    </row>
    <row r="545" spans="1:14">
      <c r="A545" t="str">
        <f t="shared" si="130"/>
        <v>JuszczykSławomir1963</v>
      </c>
      <c r="C545">
        <f t="shared" si="128"/>
        <v>544</v>
      </c>
      <c r="D545" t="s">
        <v>1800</v>
      </c>
      <c r="E545" t="s">
        <v>88</v>
      </c>
      <c r="G545">
        <v>1963</v>
      </c>
      <c r="H545" t="str">
        <f t="shared" si="133"/>
        <v>Juszczyk Sławomir</v>
      </c>
      <c r="I545">
        <f t="shared" si="134"/>
        <v>1963</v>
      </c>
      <c r="J545" t="s">
        <v>32</v>
      </c>
      <c r="K545" t="s">
        <v>1804</v>
      </c>
      <c r="L545" t="e">
        <f>VLOOKUP(H545,'id (2020)'!H:I,2,0)</f>
        <v>#N/A</v>
      </c>
      <c r="M545">
        <f>VLOOKUP(H545,'id (2019)'!H:I,2,0)</f>
        <v>1963</v>
      </c>
      <c r="N545">
        <f>VLOOKUP(H545,'id (2018)'!H:I,2,0)</f>
        <v>1963</v>
      </c>
    </row>
    <row r="546" spans="1:14">
      <c r="A546" t="str">
        <f t="shared" si="130"/>
        <v>WielińskiPrzemysław1973</v>
      </c>
      <c r="C546">
        <f t="shared" si="128"/>
        <v>545</v>
      </c>
      <c r="D546" t="s">
        <v>1195</v>
      </c>
      <c r="E546" t="s">
        <v>24</v>
      </c>
      <c r="G546">
        <v>1973</v>
      </c>
      <c r="H546" t="str">
        <f t="shared" si="133"/>
        <v>Wieliński Przemysław</v>
      </c>
      <c r="I546">
        <f t="shared" si="134"/>
        <v>1973</v>
      </c>
      <c r="J546" t="s">
        <v>32</v>
      </c>
      <c r="K546" t="s">
        <v>1804</v>
      </c>
      <c r="L546">
        <f>VLOOKUP(H546,'id (2020)'!H:I,2,0)</f>
        <v>1973</v>
      </c>
      <c r="M546">
        <f>VLOOKUP(H546,'id (2019)'!H:I,2,0)</f>
        <v>1973</v>
      </c>
      <c r="N546">
        <f>VLOOKUP(H546,'id (2018)'!H:I,2,0)</f>
        <v>1973</v>
      </c>
    </row>
    <row r="547" spans="1:14">
      <c r="A547" t="str">
        <f t="shared" si="130"/>
        <v>PaizertKrzysztof1976</v>
      </c>
      <c r="C547">
        <f t="shared" si="128"/>
        <v>546</v>
      </c>
      <c r="D547" t="s">
        <v>5610</v>
      </c>
      <c r="E547" t="s">
        <v>22</v>
      </c>
      <c r="G547">
        <v>1976</v>
      </c>
      <c r="H547" t="str">
        <f t="shared" ref="H547:H549" si="135">D547&amp;" "&amp;E547</f>
        <v>Paizert Krzysztof</v>
      </c>
      <c r="I547">
        <f t="shared" ref="I547:I549" si="136">G547</f>
        <v>1976</v>
      </c>
      <c r="J547" t="s">
        <v>32</v>
      </c>
      <c r="K547" t="s">
        <v>1804</v>
      </c>
      <c r="L547" t="e">
        <f>VLOOKUP(H547,'id (2020)'!H:I,2,0)</f>
        <v>#N/A</v>
      </c>
      <c r="M547" t="e">
        <f>VLOOKUP(H547,'id (2019)'!H:I,2,0)</f>
        <v>#N/A</v>
      </c>
      <c r="N547" t="e">
        <f>VLOOKUP(H547,'id (2018)'!H:I,2,0)</f>
        <v>#N/A</v>
      </c>
    </row>
    <row r="548" spans="1:14">
      <c r="A548" t="str">
        <f t="shared" si="130"/>
        <v>KaczorPiotr1977</v>
      </c>
      <c r="C548">
        <f t="shared" si="128"/>
        <v>547</v>
      </c>
      <c r="D548" t="s">
        <v>1207</v>
      </c>
      <c r="E548" t="s">
        <v>15</v>
      </c>
      <c r="G548">
        <v>1977</v>
      </c>
      <c r="H548" t="str">
        <f t="shared" si="135"/>
        <v>Kaczor Piotr</v>
      </c>
      <c r="I548">
        <f t="shared" si="136"/>
        <v>1977</v>
      </c>
      <c r="J548" t="s">
        <v>32</v>
      </c>
      <c r="K548" t="s">
        <v>1804</v>
      </c>
      <c r="L548" t="e">
        <f>VLOOKUP(H548,'id (2020)'!H:I,2,0)</f>
        <v>#N/A</v>
      </c>
      <c r="M548" t="e">
        <f>VLOOKUP(H548,'id (2019)'!H:I,2,0)</f>
        <v>#N/A</v>
      </c>
      <c r="N548" t="e">
        <f>VLOOKUP(H548,'id (2018)'!H:I,2,0)</f>
        <v>#N/A</v>
      </c>
    </row>
    <row r="549" spans="1:14">
      <c r="A549" t="str">
        <f t="shared" si="130"/>
        <v>GulbinowiczAdam1967</v>
      </c>
      <c r="C549">
        <f t="shared" si="128"/>
        <v>548</v>
      </c>
      <c r="D549" t="s">
        <v>1205</v>
      </c>
      <c r="E549" t="s">
        <v>79</v>
      </c>
      <c r="G549">
        <v>1967</v>
      </c>
      <c r="H549" t="str">
        <f t="shared" si="135"/>
        <v>Gulbinowicz Adam</v>
      </c>
      <c r="I549">
        <f t="shared" si="136"/>
        <v>1967</v>
      </c>
      <c r="J549" t="s">
        <v>32</v>
      </c>
      <c r="K549" t="s">
        <v>1804</v>
      </c>
      <c r="L549">
        <f>VLOOKUP(H549,'id (2020)'!H:I,2,0)</f>
        <v>1967</v>
      </c>
      <c r="M549" t="e">
        <f>VLOOKUP(H549,'id (2019)'!H:I,2,0)</f>
        <v>#N/A</v>
      </c>
      <c r="N549" t="e">
        <f>VLOOKUP(H549,'id (2018)'!H:I,2,0)</f>
        <v>#N/A</v>
      </c>
    </row>
  </sheetData>
  <sortState ref="O3:S20">
    <sortCondition ref="O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"/>
  <sheetViews>
    <sheetView topLeftCell="E1" workbookViewId="0">
      <selection activeCell="D2" sqref="D2:D5"/>
    </sheetView>
  </sheetViews>
  <sheetFormatPr defaultRowHeight="12.75"/>
  <cols>
    <col min="1" max="1" width="14.85546875" bestFit="1" customWidth="1"/>
    <col min="4" max="4" width="10.5703125" bestFit="1" customWidth="1"/>
  </cols>
  <sheetData>
    <row r="1" spans="1:20">
      <c r="A1" t="s">
        <v>95</v>
      </c>
      <c r="B1" t="s">
        <v>96</v>
      </c>
      <c r="C1" t="s">
        <v>3434</v>
      </c>
      <c r="D1" t="s">
        <v>37</v>
      </c>
      <c r="E1" t="s">
        <v>3435</v>
      </c>
      <c r="F1" t="s">
        <v>3436</v>
      </c>
      <c r="G1" t="s">
        <v>3417</v>
      </c>
      <c r="I1" s="13" t="s">
        <v>67</v>
      </c>
      <c r="J1" s="13" t="s">
        <v>68</v>
      </c>
      <c r="K1" s="9" t="s">
        <v>95</v>
      </c>
      <c r="L1" s="9" t="s">
        <v>96</v>
      </c>
      <c r="M1" s="9" t="s">
        <v>71</v>
      </c>
      <c r="N1" s="9" t="s">
        <v>69</v>
      </c>
      <c r="O1" s="9" t="s">
        <v>40</v>
      </c>
      <c r="P1" s="9"/>
      <c r="Q1" s="9" t="s">
        <v>37</v>
      </c>
      <c r="R1" s="9" t="s">
        <v>38</v>
      </c>
      <c r="S1" s="9" t="s">
        <v>31</v>
      </c>
      <c r="T1" s="9" t="s">
        <v>39</v>
      </c>
    </row>
    <row r="2" spans="1:20" ht="14.25">
      <c r="A2" s="159" t="s">
        <v>262</v>
      </c>
      <c r="B2" s="159" t="s">
        <v>801</v>
      </c>
      <c r="C2" s="166" t="s">
        <v>4912</v>
      </c>
      <c r="D2" s="163">
        <v>0.32290509259259259</v>
      </c>
      <c r="E2" s="159">
        <v>30</v>
      </c>
      <c r="F2" s="68">
        <v>1</v>
      </c>
      <c r="G2" s="102">
        <v>2007</v>
      </c>
      <c r="I2" s="13">
        <f>VLOOKUP(J2,id!$A:$C,3,0)</f>
        <v>53</v>
      </c>
      <c r="J2" s="13" t="str">
        <f t="shared" ref="J2" si="0">K2&amp;L2&amp;N2</f>
        <v>BrudłoBasia2007</v>
      </c>
      <c r="K2" s="9" t="str">
        <f t="shared" ref="K2" si="1">A2</f>
        <v>Brudło</v>
      </c>
      <c r="L2" s="9" t="str">
        <f>B2</f>
        <v>Basia</v>
      </c>
      <c r="M2" s="9" t="str">
        <f>C2</f>
        <v>Babiki</v>
      </c>
      <c r="N2" s="9">
        <f>G2</f>
        <v>2007</v>
      </c>
      <c r="O2" s="9">
        <v>100</v>
      </c>
      <c r="P2" s="9"/>
      <c r="Q2" s="9"/>
      <c r="R2" s="9"/>
      <c r="S2" s="9"/>
      <c r="T2" s="9"/>
    </row>
    <row r="3" spans="1:20" ht="14.25">
      <c r="A3" s="159" t="s">
        <v>194</v>
      </c>
      <c r="B3" s="159" t="s">
        <v>195</v>
      </c>
      <c r="C3" s="166" t="s">
        <v>1177</v>
      </c>
      <c r="D3" s="163">
        <v>0.32290509259259259</v>
      </c>
      <c r="E3" s="159">
        <v>30</v>
      </c>
      <c r="F3">
        <v>2</v>
      </c>
      <c r="G3" s="103">
        <v>1980</v>
      </c>
      <c r="I3" s="13">
        <f>VLOOKUP(J3,id!$A:$C,3,0)</f>
        <v>46</v>
      </c>
      <c r="J3" s="13" t="str">
        <f t="shared" ref="J3:J5" si="2">K3&amp;L3&amp;N3</f>
        <v>TruszkowskaKamila1980</v>
      </c>
      <c r="K3" s="9" t="str">
        <f t="shared" ref="K3:K5" si="3">A3</f>
        <v>Truszkowska</v>
      </c>
      <c r="L3" s="9" t="str">
        <f t="shared" ref="L3:L5" si="4">B3</f>
        <v>Kamila</v>
      </c>
      <c r="M3" s="9" t="str">
        <f t="shared" ref="M3:M5" si="5">C3</f>
        <v xml:space="preserve"> </v>
      </c>
      <c r="N3" s="9">
        <f t="shared" ref="N3:N5" si="6">G3</f>
        <v>1980</v>
      </c>
      <c r="O3" s="9">
        <f t="shared" ref="O3:O5" si="7">O2*IF(S3&lt;1,S3,IF(T3&lt;1,T3,IF(R3&lt;1,R3,IF(Q3&lt;1,Q3,1))))</f>
        <v>100</v>
      </c>
      <c r="P3" s="9"/>
      <c r="Q3" s="9">
        <f>D2/D3</f>
        <v>1</v>
      </c>
      <c r="R3" s="9">
        <v>1</v>
      </c>
      <c r="S3" s="9">
        <f>E3/E2</f>
        <v>1</v>
      </c>
      <c r="T3" s="9">
        <v>1</v>
      </c>
    </row>
    <row r="4" spans="1:20" ht="25.5">
      <c r="A4" s="160" t="s">
        <v>4370</v>
      </c>
      <c r="B4" s="161" t="s">
        <v>630</v>
      </c>
      <c r="C4" s="167" t="s">
        <v>4384</v>
      </c>
      <c r="D4" s="164">
        <v>0.32810185185185192</v>
      </c>
      <c r="E4" s="161">
        <v>20</v>
      </c>
      <c r="F4">
        <v>3</v>
      </c>
      <c r="G4" s="104">
        <v>1975</v>
      </c>
      <c r="I4" s="13">
        <f>VLOOKUP(J4,id!$A:$C,3,0)</f>
        <v>49</v>
      </c>
      <c r="J4" s="13" t="str">
        <f t="shared" si="2"/>
        <v>Tomaszczyk-TiszbeinAlicja1975</v>
      </c>
      <c r="K4" s="9" t="str">
        <f t="shared" si="3"/>
        <v>Tomaszczyk-Tiszbein</v>
      </c>
      <c r="L4" s="9" t="str">
        <f t="shared" si="4"/>
        <v>Alicja</v>
      </c>
      <c r="M4" s="9" t="str">
        <f t="shared" si="5"/>
        <v>Ameba Lisiny</v>
      </c>
      <c r="N4" s="9">
        <f t="shared" si="6"/>
        <v>1975</v>
      </c>
      <c r="O4" s="9">
        <f t="shared" si="7"/>
        <v>66.666666666666657</v>
      </c>
      <c r="P4" s="9"/>
      <c r="Q4" s="9">
        <f t="shared" ref="Q4:Q5" si="8">D3/D4</f>
        <v>0.98416114011570455</v>
      </c>
      <c r="R4" s="9">
        <v>1</v>
      </c>
      <c r="S4" s="9">
        <f t="shared" ref="S4:S5" si="9">E4/E3</f>
        <v>0.66666666666666663</v>
      </c>
      <c r="T4" s="9">
        <v>1</v>
      </c>
    </row>
    <row r="5" spans="1:20" ht="14.25">
      <c r="A5" s="162" t="s">
        <v>326</v>
      </c>
      <c r="B5" s="162" t="s">
        <v>327</v>
      </c>
      <c r="C5" s="168" t="s">
        <v>4925</v>
      </c>
      <c r="D5" s="165">
        <v>0.32633101851851853</v>
      </c>
      <c r="E5" s="162">
        <v>15</v>
      </c>
      <c r="F5">
        <v>4</v>
      </c>
      <c r="G5" s="105">
        <v>1959</v>
      </c>
      <c r="I5" s="13">
        <f>VLOOKUP(J5,id!$A:$C,3,0)</f>
        <v>54</v>
      </c>
      <c r="J5" s="13" t="str">
        <f t="shared" si="2"/>
        <v>KoniecznaKrystyna1959</v>
      </c>
      <c r="K5" s="9" t="str">
        <f t="shared" si="3"/>
        <v>Konieczna</v>
      </c>
      <c r="L5" s="9" t="str">
        <f t="shared" si="4"/>
        <v>Krystyna</v>
      </c>
      <c r="M5" s="9" t="str">
        <f t="shared" si="5"/>
        <v>Grupa Rowerowa Lipka 2</v>
      </c>
      <c r="N5" s="9">
        <f t="shared" si="6"/>
        <v>1959</v>
      </c>
      <c r="O5" s="9">
        <f t="shared" si="7"/>
        <v>49.999999999999993</v>
      </c>
      <c r="P5" s="9"/>
      <c r="Q5" s="9">
        <f t="shared" si="8"/>
        <v>1.0054264940592306</v>
      </c>
      <c r="R5" s="9">
        <v>1</v>
      </c>
      <c r="S5" s="9">
        <f t="shared" si="9"/>
        <v>0.75</v>
      </c>
      <c r="T5" s="9">
        <v>1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95"/>
  <sheetViews>
    <sheetView workbookViewId="0"/>
  </sheetViews>
  <sheetFormatPr defaultRowHeight="12.75"/>
  <cols>
    <col min="1" max="1" width="25.5703125" bestFit="1" customWidth="1"/>
    <col min="2" max="2" width="8.140625" bestFit="1" customWidth="1"/>
    <col min="3" max="3" width="13.85546875" bestFit="1" customWidth="1"/>
    <col min="4" max="4" width="13.5703125" bestFit="1" customWidth="1"/>
    <col min="5" max="5" width="11.140625" bestFit="1" customWidth="1"/>
    <col min="6" max="6" width="27.28515625" bestFit="1" customWidth="1"/>
    <col min="7" max="7" width="9" bestFit="1" customWidth="1"/>
    <col min="8" max="8" width="23.5703125" bestFit="1" customWidth="1"/>
    <col min="9" max="9" width="6.85546875" bestFit="1" customWidth="1"/>
  </cols>
  <sheetData>
    <row r="1" spans="1:12">
      <c r="A1" t="s">
        <v>68</v>
      </c>
      <c r="B1" t="s">
        <v>70</v>
      </c>
      <c r="C1" t="s">
        <v>67</v>
      </c>
      <c r="D1" t="s">
        <v>9</v>
      </c>
      <c r="E1" t="s">
        <v>36</v>
      </c>
      <c r="F1" t="s">
        <v>11</v>
      </c>
      <c r="G1" t="s">
        <v>54</v>
      </c>
      <c r="H1" t="s">
        <v>14</v>
      </c>
      <c r="I1" t="s">
        <v>69</v>
      </c>
      <c r="J1" t="s">
        <v>127</v>
      </c>
      <c r="K1" t="s">
        <v>125</v>
      </c>
    </row>
    <row r="2" spans="1:12">
      <c r="A2" t="str">
        <f t="shared" ref="A2:A65" si="0">D2&amp;E2&amp;G2</f>
        <v>BrudłoPaweł1979</v>
      </c>
      <c r="C2">
        <v>1</v>
      </c>
      <c r="D2" t="s">
        <v>262</v>
      </c>
      <c r="E2" t="s">
        <v>16</v>
      </c>
      <c r="F2" t="s">
        <v>261</v>
      </c>
      <c r="G2">
        <v>1979</v>
      </c>
      <c r="H2" t="str">
        <f>D2&amp;" "&amp;E2</f>
        <v>Brudło Paweł</v>
      </c>
      <c r="I2">
        <f>G2</f>
        <v>1979</v>
      </c>
      <c r="J2" t="s">
        <v>32</v>
      </c>
      <c r="K2" t="s">
        <v>1225</v>
      </c>
      <c r="L2">
        <f>VLOOKUP(H2,'id (2017)'!H:I,2,0)</f>
        <v>1979</v>
      </c>
    </row>
    <row r="3" spans="1:12">
      <c r="A3" t="str">
        <f t="shared" si="0"/>
        <v>WesołyKrzysztof1976</v>
      </c>
      <c r="C3">
        <f>C2+1</f>
        <v>2</v>
      </c>
      <c r="D3" t="s">
        <v>3343</v>
      </c>
      <c r="E3" t="s">
        <v>22</v>
      </c>
      <c r="F3" t="s">
        <v>1555</v>
      </c>
      <c r="G3">
        <v>1976</v>
      </c>
      <c r="H3" t="str">
        <f t="shared" ref="H3:H66" si="1">D3&amp;" "&amp;E3</f>
        <v>Wesoły Krzysztof</v>
      </c>
      <c r="I3">
        <f t="shared" ref="I3:I66" si="2">G3</f>
        <v>1976</v>
      </c>
      <c r="J3" t="s">
        <v>32</v>
      </c>
      <c r="K3" t="s">
        <v>1225</v>
      </c>
      <c r="L3" t="e">
        <f>VLOOKUP(H3,'id (2017)'!H:I,2,0)</f>
        <v>#N/A</v>
      </c>
    </row>
    <row r="4" spans="1:12">
      <c r="A4" t="str">
        <f t="shared" si="0"/>
        <v>ŚmiejaDaniel1982</v>
      </c>
      <c r="C4">
        <f t="shared" ref="C4:C67" si="3">C3+1</f>
        <v>3</v>
      </c>
      <c r="D4" t="s">
        <v>153</v>
      </c>
      <c r="E4" t="s">
        <v>135</v>
      </c>
      <c r="F4" t="s">
        <v>160</v>
      </c>
      <c r="G4">
        <v>1982</v>
      </c>
      <c r="H4" t="str">
        <f t="shared" si="1"/>
        <v>Śmieja Daniel</v>
      </c>
      <c r="I4">
        <f t="shared" si="2"/>
        <v>1982</v>
      </c>
      <c r="J4" t="s">
        <v>32</v>
      </c>
      <c r="K4" t="s">
        <v>1225</v>
      </c>
      <c r="L4">
        <f>VLOOKUP(H4,'id (2017)'!H:I,2,0)</f>
        <v>1982</v>
      </c>
    </row>
    <row r="5" spans="1:12">
      <c r="A5" t="str">
        <f t="shared" si="0"/>
        <v>SłomkaPaweł1990</v>
      </c>
      <c r="C5">
        <f t="shared" si="3"/>
        <v>4</v>
      </c>
      <c r="D5" t="s">
        <v>292</v>
      </c>
      <c r="E5" t="s">
        <v>16</v>
      </c>
      <c r="F5" t="s">
        <v>3454</v>
      </c>
      <c r="G5">
        <v>1990</v>
      </c>
      <c r="H5" t="str">
        <f t="shared" si="1"/>
        <v>Słomka Paweł</v>
      </c>
      <c r="I5">
        <f t="shared" si="2"/>
        <v>1990</v>
      </c>
      <c r="J5" t="s">
        <v>32</v>
      </c>
      <c r="K5" t="s">
        <v>1225</v>
      </c>
      <c r="L5">
        <f>VLOOKUP(H5,'id (2017)'!H:I,2,0)</f>
        <v>1990</v>
      </c>
    </row>
    <row r="6" spans="1:12">
      <c r="A6" t="str">
        <f t="shared" si="0"/>
        <v>SzawdzinKrzysztof1969</v>
      </c>
      <c r="C6">
        <f t="shared" si="3"/>
        <v>5</v>
      </c>
      <c r="D6" t="s">
        <v>51</v>
      </c>
      <c r="E6" t="s">
        <v>22</v>
      </c>
      <c r="F6">
        <v>0</v>
      </c>
      <c r="G6">
        <v>1969</v>
      </c>
      <c r="H6" t="str">
        <f t="shared" si="1"/>
        <v>Szawdzin Krzysztof</v>
      </c>
      <c r="I6">
        <f t="shared" si="2"/>
        <v>1969</v>
      </c>
      <c r="J6" t="s">
        <v>32</v>
      </c>
      <c r="K6" t="s">
        <v>1225</v>
      </c>
      <c r="L6">
        <f>VLOOKUP(H6,'id (2017)'!H:I,2,0)</f>
        <v>1969</v>
      </c>
    </row>
    <row r="7" spans="1:12">
      <c r="A7" t="str">
        <f t="shared" si="0"/>
        <v>JakubekKrystian1992</v>
      </c>
      <c r="C7">
        <f t="shared" si="3"/>
        <v>6</v>
      </c>
      <c r="D7" t="s">
        <v>74</v>
      </c>
      <c r="E7" t="s">
        <v>73</v>
      </c>
      <c r="F7" t="s">
        <v>158</v>
      </c>
      <c r="G7">
        <v>1992</v>
      </c>
      <c r="H7" t="str">
        <f t="shared" si="1"/>
        <v>Jakubek Krystian</v>
      </c>
      <c r="I7">
        <f t="shared" si="2"/>
        <v>1992</v>
      </c>
      <c r="J7" t="s">
        <v>32</v>
      </c>
      <c r="K7" t="s">
        <v>1225</v>
      </c>
      <c r="L7">
        <f>VLOOKUP(H7,'id (2017)'!H:I,2,0)</f>
        <v>1992</v>
      </c>
    </row>
    <row r="8" spans="1:12">
      <c r="A8" t="str">
        <f t="shared" si="0"/>
        <v>KrólikowskiRoman1963</v>
      </c>
      <c r="C8">
        <f t="shared" si="3"/>
        <v>7</v>
      </c>
      <c r="D8" t="s">
        <v>260</v>
      </c>
      <c r="E8" t="s">
        <v>230</v>
      </c>
      <c r="F8">
        <v>0</v>
      </c>
      <c r="G8">
        <v>1963</v>
      </c>
      <c r="H8" t="str">
        <f t="shared" si="1"/>
        <v>Królikowski Roman</v>
      </c>
      <c r="I8">
        <f t="shared" si="2"/>
        <v>1963</v>
      </c>
      <c r="J8" t="s">
        <v>32</v>
      </c>
      <c r="K8" t="s">
        <v>1225</v>
      </c>
      <c r="L8">
        <f>VLOOKUP(H8,'id (2017)'!H:I,2,0)</f>
        <v>1963</v>
      </c>
    </row>
    <row r="9" spans="1:12">
      <c r="A9" t="str">
        <f t="shared" si="0"/>
        <v>WalentowskiRadosław1979</v>
      </c>
      <c r="C9">
        <f t="shared" si="3"/>
        <v>8</v>
      </c>
      <c r="D9" t="s">
        <v>241</v>
      </c>
      <c r="E9" t="s">
        <v>237</v>
      </c>
      <c r="F9" t="s">
        <v>307</v>
      </c>
      <c r="G9">
        <v>1979</v>
      </c>
      <c r="H9" t="str">
        <f t="shared" si="1"/>
        <v>Walentowski Radosław</v>
      </c>
      <c r="I9">
        <f t="shared" si="2"/>
        <v>1979</v>
      </c>
      <c r="J9" t="s">
        <v>32</v>
      </c>
      <c r="K9" t="s">
        <v>1225</v>
      </c>
      <c r="L9">
        <f>VLOOKUP(H9,'id (2017)'!H:I,2,0)</f>
        <v>1979</v>
      </c>
    </row>
    <row r="10" spans="1:12">
      <c r="A10" t="str">
        <f t="shared" si="0"/>
        <v>ZadwornyTomasz1982</v>
      </c>
      <c r="C10">
        <f t="shared" si="3"/>
        <v>9</v>
      </c>
      <c r="D10" t="s">
        <v>255</v>
      </c>
      <c r="E10" t="s">
        <v>44</v>
      </c>
      <c r="F10" t="s">
        <v>3349</v>
      </c>
      <c r="G10">
        <v>1982</v>
      </c>
      <c r="H10" t="str">
        <f t="shared" si="1"/>
        <v>Zadworny Tomasz</v>
      </c>
      <c r="I10">
        <f t="shared" si="2"/>
        <v>1982</v>
      </c>
      <c r="J10" t="s">
        <v>32</v>
      </c>
      <c r="K10" t="s">
        <v>1225</v>
      </c>
      <c r="L10">
        <f>VLOOKUP(H10,'id (2017)'!H:I,2,0)</f>
        <v>1982</v>
      </c>
    </row>
    <row r="11" spans="1:12">
      <c r="A11" t="str">
        <f t="shared" si="0"/>
        <v>WiktorowskiKrzysztof1954</v>
      </c>
      <c r="C11">
        <f t="shared" si="3"/>
        <v>10</v>
      </c>
      <c r="D11" t="s">
        <v>72</v>
      </c>
      <c r="E11" t="s">
        <v>22</v>
      </c>
      <c r="F11">
        <v>0</v>
      </c>
      <c r="G11">
        <v>1954</v>
      </c>
      <c r="H11" t="str">
        <f t="shared" si="1"/>
        <v>Wiktorowski Krzysztof</v>
      </c>
      <c r="I11">
        <f t="shared" si="2"/>
        <v>1954</v>
      </c>
      <c r="J11" t="s">
        <v>32</v>
      </c>
      <c r="K11" t="s">
        <v>1225</v>
      </c>
      <c r="L11">
        <f>VLOOKUP(H11,'id (2017)'!H:I,2,0)</f>
        <v>1954</v>
      </c>
    </row>
    <row r="12" spans="1:12">
      <c r="A12" t="str">
        <f t="shared" si="0"/>
        <v>LiszkaGrzegorz1964</v>
      </c>
      <c r="C12">
        <f t="shared" si="3"/>
        <v>11</v>
      </c>
      <c r="D12" t="s">
        <v>18</v>
      </c>
      <c r="E12" t="s">
        <v>19</v>
      </c>
      <c r="F12" t="s">
        <v>672</v>
      </c>
      <c r="G12">
        <v>1964</v>
      </c>
      <c r="H12" t="str">
        <f t="shared" si="1"/>
        <v>Liszka Grzegorz</v>
      </c>
      <c r="I12">
        <f t="shared" si="2"/>
        <v>1964</v>
      </c>
      <c r="J12" t="s">
        <v>32</v>
      </c>
      <c r="K12" t="s">
        <v>1225</v>
      </c>
      <c r="L12">
        <f>VLOOKUP(H12,'id (2017)'!H:I,2,0)</f>
        <v>1964</v>
      </c>
    </row>
    <row r="13" spans="1:12">
      <c r="A13" t="str">
        <f t="shared" si="0"/>
        <v>SmejdaAndrzej1965</v>
      </c>
      <c r="C13">
        <f t="shared" si="3"/>
        <v>12</v>
      </c>
      <c r="D13" t="s">
        <v>29</v>
      </c>
      <c r="E13" t="s">
        <v>26</v>
      </c>
      <c r="F13">
        <v>0</v>
      </c>
      <c r="G13">
        <v>1965</v>
      </c>
      <c r="H13" t="str">
        <f t="shared" si="1"/>
        <v>Smejda Andrzej</v>
      </c>
      <c r="I13">
        <f t="shared" si="2"/>
        <v>1965</v>
      </c>
      <c r="J13" t="s">
        <v>32</v>
      </c>
      <c r="K13" t="s">
        <v>1225</v>
      </c>
      <c r="L13">
        <f>VLOOKUP(H13,'id (2017)'!H:I,2,0)</f>
        <v>1965</v>
      </c>
    </row>
    <row r="14" spans="1:12">
      <c r="A14" t="str">
        <f t="shared" si="0"/>
        <v>BiałkaMarcin1976</v>
      </c>
      <c r="C14">
        <f t="shared" si="3"/>
        <v>13</v>
      </c>
      <c r="D14" t="s">
        <v>1570</v>
      </c>
      <c r="E14" t="s">
        <v>17</v>
      </c>
      <c r="F14">
        <v>0</v>
      </c>
      <c r="G14">
        <v>1976</v>
      </c>
      <c r="H14" t="str">
        <f t="shared" si="1"/>
        <v>Białka Marcin</v>
      </c>
      <c r="I14">
        <f t="shared" si="2"/>
        <v>1976</v>
      </c>
      <c r="J14" t="s">
        <v>32</v>
      </c>
      <c r="K14" t="s">
        <v>1225</v>
      </c>
      <c r="L14">
        <f>VLOOKUP(H14,'id (2017)'!H:I,2,0)</f>
        <v>0</v>
      </c>
    </row>
    <row r="15" spans="1:12">
      <c r="A15" t="str">
        <f t="shared" si="0"/>
        <v>ŻelaskoAndrzej1963</v>
      </c>
      <c r="C15">
        <f t="shared" si="3"/>
        <v>14</v>
      </c>
      <c r="D15" t="s">
        <v>3344</v>
      </c>
      <c r="E15" t="s">
        <v>26</v>
      </c>
      <c r="F15" t="s">
        <v>3350</v>
      </c>
      <c r="G15">
        <v>1963</v>
      </c>
      <c r="H15" t="str">
        <f t="shared" si="1"/>
        <v>Żelasko Andrzej</v>
      </c>
      <c r="I15">
        <f t="shared" si="2"/>
        <v>1963</v>
      </c>
      <c r="J15" t="s">
        <v>32</v>
      </c>
      <c r="K15" t="s">
        <v>1225</v>
      </c>
      <c r="L15" t="e">
        <f>VLOOKUP(H15,'id (2017)'!H:I,2,0)</f>
        <v>#N/A</v>
      </c>
    </row>
    <row r="16" spans="1:12">
      <c r="A16" t="str">
        <f t="shared" si="0"/>
        <v>NiewęgłowskiPiotr1976</v>
      </c>
      <c r="C16">
        <f t="shared" si="3"/>
        <v>15</v>
      </c>
      <c r="D16" t="s">
        <v>1237</v>
      </c>
      <c r="E16" t="s">
        <v>15</v>
      </c>
      <c r="F16">
        <v>0</v>
      </c>
      <c r="G16">
        <v>1976</v>
      </c>
      <c r="H16" t="str">
        <f t="shared" si="1"/>
        <v>Niewęgłowski Piotr</v>
      </c>
      <c r="I16">
        <f t="shared" si="2"/>
        <v>1976</v>
      </c>
      <c r="J16" t="s">
        <v>32</v>
      </c>
      <c r="K16" t="s">
        <v>1225</v>
      </c>
      <c r="L16">
        <f>VLOOKUP(H16,'id (2017)'!H:I,2,0)</f>
        <v>1976</v>
      </c>
    </row>
    <row r="17" spans="1:12">
      <c r="A17" t="str">
        <f t="shared" si="0"/>
        <v>BelicaRobert1979</v>
      </c>
      <c r="C17">
        <f t="shared" si="3"/>
        <v>16</v>
      </c>
      <c r="D17" t="s">
        <v>984</v>
      </c>
      <c r="E17" t="s">
        <v>45</v>
      </c>
      <c r="F17" t="s">
        <v>1315</v>
      </c>
      <c r="G17">
        <v>1979</v>
      </c>
      <c r="H17" t="str">
        <f t="shared" si="1"/>
        <v>Belica Robert</v>
      </c>
      <c r="I17">
        <f t="shared" si="2"/>
        <v>1979</v>
      </c>
      <c r="J17" t="s">
        <v>32</v>
      </c>
      <c r="K17" t="s">
        <v>1225</v>
      </c>
      <c r="L17">
        <f>VLOOKUP(H17,'id (2017)'!H:I,2,0)</f>
        <v>1979</v>
      </c>
    </row>
    <row r="19" spans="1:12">
      <c r="A19" t="str">
        <f t="shared" si="0"/>
        <v>RudnickiMariusz1966</v>
      </c>
      <c r="C19">
        <v>18</v>
      </c>
      <c r="D19" t="s">
        <v>831</v>
      </c>
      <c r="E19" t="s">
        <v>378</v>
      </c>
      <c r="F19" t="s">
        <v>866</v>
      </c>
      <c r="G19">
        <v>1966</v>
      </c>
      <c r="H19" t="str">
        <f t="shared" si="1"/>
        <v>Rudnicki Mariusz</v>
      </c>
      <c r="I19">
        <f t="shared" si="2"/>
        <v>1966</v>
      </c>
      <c r="J19" t="s">
        <v>32</v>
      </c>
      <c r="K19" t="s">
        <v>1225</v>
      </c>
      <c r="L19">
        <f>VLOOKUP(H19,'id (2017)'!H:I,2,0)</f>
        <v>1966</v>
      </c>
    </row>
    <row r="20" spans="1:12">
      <c r="A20" t="str">
        <f t="shared" si="0"/>
        <v>KowalskiKrzysztof1963</v>
      </c>
      <c r="C20">
        <f t="shared" si="3"/>
        <v>19</v>
      </c>
      <c r="D20" t="s">
        <v>832</v>
      </c>
      <c r="E20" t="s">
        <v>22</v>
      </c>
      <c r="F20" t="s">
        <v>866</v>
      </c>
      <c r="G20">
        <v>1963</v>
      </c>
      <c r="H20" t="str">
        <f t="shared" si="1"/>
        <v>Kowalski Krzysztof</v>
      </c>
      <c r="I20">
        <f t="shared" si="2"/>
        <v>1963</v>
      </c>
      <c r="J20" t="s">
        <v>32</v>
      </c>
      <c r="K20" t="s">
        <v>1225</v>
      </c>
      <c r="L20">
        <f>VLOOKUP(H20,'id (2017)'!H:I,2,0)</f>
        <v>1963</v>
      </c>
    </row>
    <row r="21" spans="1:12">
      <c r="A21" t="str">
        <f t="shared" si="0"/>
        <v>CzarnyGrzegorz1984</v>
      </c>
      <c r="C21">
        <f t="shared" si="3"/>
        <v>20</v>
      </c>
      <c r="D21" t="s">
        <v>802</v>
      </c>
      <c r="E21" t="s">
        <v>19</v>
      </c>
      <c r="F21" t="s">
        <v>800</v>
      </c>
      <c r="G21">
        <v>1984</v>
      </c>
      <c r="H21" t="str">
        <f t="shared" si="1"/>
        <v>Czarny Grzegorz</v>
      </c>
      <c r="I21">
        <f t="shared" si="2"/>
        <v>1984</v>
      </c>
      <c r="J21" t="s">
        <v>32</v>
      </c>
      <c r="K21" t="s">
        <v>1225</v>
      </c>
      <c r="L21">
        <f>VLOOKUP(H21,'id (2017)'!H:I,2,0)</f>
        <v>1984</v>
      </c>
    </row>
    <row r="22" spans="1:12">
      <c r="A22" t="str">
        <f t="shared" si="0"/>
        <v>MadejRafał1978</v>
      </c>
      <c r="C22">
        <f t="shared" si="3"/>
        <v>21</v>
      </c>
      <c r="D22" t="s">
        <v>3345</v>
      </c>
      <c r="E22" t="s">
        <v>41</v>
      </c>
      <c r="F22" t="s">
        <v>3351</v>
      </c>
      <c r="G22">
        <v>1978</v>
      </c>
      <c r="H22" t="str">
        <f t="shared" si="1"/>
        <v>Madej Rafał</v>
      </c>
      <c r="I22">
        <f t="shared" si="2"/>
        <v>1978</v>
      </c>
      <c r="J22" t="s">
        <v>32</v>
      </c>
      <c r="K22" t="s">
        <v>1225</v>
      </c>
      <c r="L22" t="e">
        <f>VLOOKUP(H22,'id (2017)'!H:I,2,0)</f>
        <v>#N/A</v>
      </c>
    </row>
    <row r="23" spans="1:12">
      <c r="A23" t="str">
        <f t="shared" si="0"/>
        <v>FałowskiRafał1970</v>
      </c>
      <c r="C23">
        <f t="shared" si="3"/>
        <v>22</v>
      </c>
      <c r="D23" t="s">
        <v>113</v>
      </c>
      <c r="E23" t="s">
        <v>41</v>
      </c>
      <c r="F23">
        <v>0</v>
      </c>
      <c r="G23">
        <v>1970</v>
      </c>
      <c r="H23" t="str">
        <f t="shared" si="1"/>
        <v>Fałowski Rafał</v>
      </c>
      <c r="I23">
        <f t="shared" si="2"/>
        <v>1970</v>
      </c>
      <c r="J23" t="s">
        <v>32</v>
      </c>
      <c r="K23" t="s">
        <v>1225</v>
      </c>
      <c r="L23">
        <f>VLOOKUP(H23,'id (2017)'!H:I,2,0)</f>
        <v>1970</v>
      </c>
    </row>
    <row r="24" spans="1:12">
      <c r="A24" t="str">
        <f t="shared" si="0"/>
        <v>SójkaTomasz1963</v>
      </c>
      <c r="C24">
        <f t="shared" si="3"/>
        <v>23</v>
      </c>
      <c r="D24" t="s">
        <v>65</v>
      </c>
      <c r="E24" t="s">
        <v>44</v>
      </c>
      <c r="F24" t="s">
        <v>219</v>
      </c>
      <c r="G24">
        <v>1963</v>
      </c>
      <c r="H24" t="str">
        <f t="shared" si="1"/>
        <v>Sójka Tomasz</v>
      </c>
      <c r="I24">
        <f t="shared" si="2"/>
        <v>1963</v>
      </c>
      <c r="J24" t="s">
        <v>32</v>
      </c>
      <c r="K24" t="s">
        <v>1225</v>
      </c>
      <c r="L24">
        <f>VLOOKUP(H24,'id (2017)'!H:I,2,0)</f>
        <v>1963</v>
      </c>
    </row>
    <row r="25" spans="1:12">
      <c r="A25" t="str">
        <f t="shared" si="0"/>
        <v>PiechotaMarcin1981</v>
      </c>
      <c r="C25">
        <f t="shared" si="3"/>
        <v>24</v>
      </c>
      <c r="D25" t="s">
        <v>3346</v>
      </c>
      <c r="E25" t="s">
        <v>17</v>
      </c>
      <c r="F25">
        <v>0</v>
      </c>
      <c r="G25">
        <v>1981</v>
      </c>
      <c r="H25" t="str">
        <f t="shared" si="1"/>
        <v>Piechota Marcin</v>
      </c>
      <c r="I25">
        <f t="shared" si="2"/>
        <v>1981</v>
      </c>
      <c r="J25" t="s">
        <v>32</v>
      </c>
      <c r="K25" t="s">
        <v>1225</v>
      </c>
      <c r="L25" t="e">
        <f>VLOOKUP(H25,'id (2017)'!H:I,2,0)</f>
        <v>#N/A</v>
      </c>
    </row>
    <row r="26" spans="1:12">
      <c r="A26" t="str">
        <f t="shared" si="0"/>
        <v>GryszkalisMarcin1977</v>
      </c>
      <c r="C26">
        <f t="shared" si="3"/>
        <v>25</v>
      </c>
      <c r="D26" t="s">
        <v>235</v>
      </c>
      <c r="E26" t="s">
        <v>17</v>
      </c>
      <c r="F26">
        <v>0</v>
      </c>
      <c r="G26">
        <v>1977</v>
      </c>
      <c r="H26" t="str">
        <f t="shared" si="1"/>
        <v>Gryszkalis Marcin</v>
      </c>
      <c r="I26">
        <f t="shared" si="2"/>
        <v>1977</v>
      </c>
      <c r="J26" t="s">
        <v>32</v>
      </c>
      <c r="K26" t="s">
        <v>1225</v>
      </c>
      <c r="L26">
        <f>VLOOKUP(H26,'id (2017)'!H:I,2,0)</f>
        <v>1977</v>
      </c>
    </row>
    <row r="27" spans="1:12">
      <c r="A27" t="str">
        <f t="shared" si="0"/>
        <v>RychlikMichał1978</v>
      </c>
      <c r="C27">
        <f t="shared" si="3"/>
        <v>26</v>
      </c>
      <c r="D27" t="s">
        <v>743</v>
      </c>
      <c r="E27" t="s">
        <v>55</v>
      </c>
      <c r="F27" t="s">
        <v>742</v>
      </c>
      <c r="G27">
        <v>1978</v>
      </c>
      <c r="H27" t="str">
        <f t="shared" si="1"/>
        <v>Rychlik Michał</v>
      </c>
      <c r="I27">
        <f t="shared" si="2"/>
        <v>1978</v>
      </c>
      <c r="J27" t="s">
        <v>32</v>
      </c>
      <c r="K27" t="s">
        <v>1225</v>
      </c>
      <c r="L27">
        <f>VLOOKUP(H27,'id (2017)'!H:I,2,0)</f>
        <v>1978</v>
      </c>
    </row>
    <row r="28" spans="1:12">
      <c r="A28" t="str">
        <f t="shared" si="0"/>
        <v>FirutaPaweł1983</v>
      </c>
      <c r="C28">
        <f t="shared" si="3"/>
        <v>27</v>
      </c>
      <c r="D28" t="s">
        <v>1543</v>
      </c>
      <c r="E28" t="s">
        <v>16</v>
      </c>
      <c r="F28" t="s">
        <v>1565</v>
      </c>
      <c r="G28">
        <v>1983</v>
      </c>
      <c r="H28" t="str">
        <f t="shared" si="1"/>
        <v>Firuta Paweł</v>
      </c>
      <c r="I28">
        <f t="shared" si="2"/>
        <v>1983</v>
      </c>
      <c r="J28" t="s">
        <v>32</v>
      </c>
      <c r="K28" t="s">
        <v>1225</v>
      </c>
      <c r="L28">
        <f>VLOOKUP(H28,'id (2017)'!H:I,2,0)</f>
        <v>1983</v>
      </c>
    </row>
    <row r="29" spans="1:12">
      <c r="A29" t="str">
        <f t="shared" si="0"/>
        <v>WiśniewskiKrzysztof1964</v>
      </c>
      <c r="C29">
        <f t="shared" si="3"/>
        <v>28</v>
      </c>
      <c r="D29" t="s">
        <v>94</v>
      </c>
      <c r="E29" t="s">
        <v>22</v>
      </c>
      <c r="F29" t="s">
        <v>867</v>
      </c>
      <c r="G29">
        <v>1964</v>
      </c>
      <c r="H29" t="str">
        <f t="shared" si="1"/>
        <v>Wiśniewski Krzysztof</v>
      </c>
      <c r="I29">
        <f t="shared" si="2"/>
        <v>1964</v>
      </c>
      <c r="J29" t="s">
        <v>32</v>
      </c>
      <c r="K29" t="s">
        <v>1225</v>
      </c>
      <c r="L29">
        <f>VLOOKUP(H29,'id (2017)'!H:I,2,0)</f>
        <v>1964</v>
      </c>
    </row>
    <row r="30" spans="1:12">
      <c r="A30" t="str">
        <f t="shared" si="0"/>
        <v>WiśniewskiAdam1989</v>
      </c>
      <c r="C30">
        <f t="shared" si="3"/>
        <v>29</v>
      </c>
      <c r="D30" t="s">
        <v>94</v>
      </c>
      <c r="E30" t="s">
        <v>79</v>
      </c>
      <c r="F30" t="s">
        <v>867</v>
      </c>
      <c r="G30">
        <v>1989</v>
      </c>
      <c r="H30" t="str">
        <f t="shared" si="1"/>
        <v>Wiśniewski Adam</v>
      </c>
      <c r="I30">
        <f t="shared" si="2"/>
        <v>1989</v>
      </c>
      <c r="J30" t="s">
        <v>32</v>
      </c>
      <c r="K30" t="s">
        <v>1225</v>
      </c>
      <c r="L30">
        <f>VLOOKUP(H30,'id (2017)'!H:I,2,0)</f>
        <v>1989</v>
      </c>
    </row>
    <row r="31" spans="1:12">
      <c r="A31" t="str">
        <f t="shared" si="0"/>
        <v>FormanowskiSławomir1974</v>
      </c>
      <c r="C31">
        <f t="shared" si="3"/>
        <v>30</v>
      </c>
      <c r="D31" t="s">
        <v>77</v>
      </c>
      <c r="E31" t="s">
        <v>88</v>
      </c>
      <c r="F31" t="s">
        <v>867</v>
      </c>
      <c r="G31">
        <v>1974</v>
      </c>
      <c r="H31" t="str">
        <f t="shared" si="1"/>
        <v>Formanowski Sławomir</v>
      </c>
      <c r="I31">
        <f t="shared" si="2"/>
        <v>1974</v>
      </c>
      <c r="J31" t="s">
        <v>32</v>
      </c>
      <c r="K31" t="s">
        <v>1225</v>
      </c>
      <c r="L31">
        <f>VLOOKUP(H31,'id (2017)'!H:I,2,0)</f>
        <v>1974</v>
      </c>
    </row>
    <row r="32" spans="1:12">
      <c r="A32" t="str">
        <f t="shared" si="0"/>
        <v>ZychowiczRoman1985</v>
      </c>
      <c r="C32">
        <f t="shared" si="3"/>
        <v>31</v>
      </c>
      <c r="D32" t="s">
        <v>3347</v>
      </c>
      <c r="E32" t="s">
        <v>230</v>
      </c>
      <c r="F32">
        <v>0</v>
      </c>
      <c r="G32">
        <v>1985</v>
      </c>
      <c r="H32" t="str">
        <f t="shared" si="1"/>
        <v>Zychowicz Roman</v>
      </c>
      <c r="I32">
        <f t="shared" si="2"/>
        <v>1985</v>
      </c>
      <c r="J32" t="s">
        <v>32</v>
      </c>
      <c r="K32" t="s">
        <v>1225</v>
      </c>
      <c r="L32" t="e">
        <f>VLOOKUP(H32,'id (2017)'!H:I,2,0)</f>
        <v>#N/A</v>
      </c>
    </row>
    <row r="33" spans="1:12">
      <c r="A33" t="str">
        <f t="shared" si="0"/>
        <v>MirowskiMichał1988</v>
      </c>
      <c r="C33">
        <f t="shared" si="3"/>
        <v>32</v>
      </c>
      <c r="D33" t="s">
        <v>76</v>
      </c>
      <c r="E33" t="s">
        <v>55</v>
      </c>
      <c r="F33" t="s">
        <v>3352</v>
      </c>
      <c r="G33">
        <v>1988</v>
      </c>
      <c r="H33" t="str">
        <f t="shared" si="1"/>
        <v>Mirowski Michał</v>
      </c>
      <c r="I33">
        <f t="shared" si="2"/>
        <v>1988</v>
      </c>
      <c r="J33" t="s">
        <v>32</v>
      </c>
      <c r="K33" t="s">
        <v>1225</v>
      </c>
      <c r="L33" t="e">
        <f>VLOOKUP(H33,'id (2017)'!H:I,2,0)</f>
        <v>#N/A</v>
      </c>
    </row>
    <row r="34" spans="1:12">
      <c r="A34" t="str">
        <f t="shared" si="0"/>
        <v>MordakaDawid1990</v>
      </c>
      <c r="C34">
        <f t="shared" si="3"/>
        <v>33</v>
      </c>
      <c r="D34" t="s">
        <v>3348</v>
      </c>
      <c r="E34" t="s">
        <v>462</v>
      </c>
      <c r="F34" t="s">
        <v>3352</v>
      </c>
      <c r="G34">
        <v>1990</v>
      </c>
      <c r="H34" t="str">
        <f t="shared" si="1"/>
        <v>Mordaka Dawid</v>
      </c>
      <c r="I34">
        <f t="shared" si="2"/>
        <v>1990</v>
      </c>
      <c r="J34" t="s">
        <v>32</v>
      </c>
      <c r="K34" t="s">
        <v>1225</v>
      </c>
      <c r="L34" t="e">
        <f>VLOOKUP(H34,'id (2017)'!H:I,2,0)</f>
        <v>#N/A</v>
      </c>
    </row>
    <row r="35" spans="1:12">
      <c r="A35" t="str">
        <f t="shared" si="0"/>
        <v>SadowskiMarek1978</v>
      </c>
      <c r="C35">
        <f t="shared" si="3"/>
        <v>34</v>
      </c>
      <c r="D35" t="s">
        <v>90</v>
      </c>
      <c r="E35" t="s">
        <v>33</v>
      </c>
      <c r="F35" t="s">
        <v>154</v>
      </c>
      <c r="G35">
        <v>1978</v>
      </c>
      <c r="H35" t="str">
        <f t="shared" si="1"/>
        <v>Sadowski Marek</v>
      </c>
      <c r="I35">
        <f t="shared" si="2"/>
        <v>1978</v>
      </c>
      <c r="J35" t="s">
        <v>32</v>
      </c>
      <c r="K35" t="s">
        <v>1225</v>
      </c>
      <c r="L35">
        <f>VLOOKUP(H35,'id (2017)'!H:I,2,0)</f>
        <v>1978</v>
      </c>
    </row>
    <row r="36" spans="1:12">
      <c r="A36" t="str">
        <f t="shared" si="0"/>
        <v>AdamczykEwa1975</v>
      </c>
      <c r="C36">
        <f t="shared" si="3"/>
        <v>35</v>
      </c>
      <c r="D36" t="s">
        <v>226</v>
      </c>
      <c r="E36" t="s">
        <v>329</v>
      </c>
      <c r="F36" t="s">
        <v>330</v>
      </c>
      <c r="G36">
        <v>1975</v>
      </c>
      <c r="H36" t="str">
        <f t="shared" si="1"/>
        <v>Adamczyk Ewa</v>
      </c>
      <c r="I36">
        <f t="shared" si="2"/>
        <v>1975</v>
      </c>
      <c r="J36" t="s">
        <v>0</v>
      </c>
      <c r="K36" t="s">
        <v>1225</v>
      </c>
      <c r="L36">
        <f>VLOOKUP(H36,'id (2017)'!H:I,2,0)</f>
        <v>1975</v>
      </c>
    </row>
    <row r="37" spans="1:12">
      <c r="A37" t="str">
        <f t="shared" si="0"/>
        <v>CzarnyBarbara1982</v>
      </c>
      <c r="C37">
        <f t="shared" si="3"/>
        <v>36</v>
      </c>
      <c r="D37" t="s">
        <v>802</v>
      </c>
      <c r="E37" t="s">
        <v>404</v>
      </c>
      <c r="F37" t="s">
        <v>800</v>
      </c>
      <c r="G37">
        <v>1982</v>
      </c>
      <c r="H37" t="str">
        <f t="shared" si="1"/>
        <v>Czarny Barbara</v>
      </c>
      <c r="I37">
        <f t="shared" si="2"/>
        <v>1982</v>
      </c>
      <c r="J37" t="s">
        <v>0</v>
      </c>
      <c r="K37" t="s">
        <v>1225</v>
      </c>
      <c r="L37" t="e">
        <f>VLOOKUP(H37,'id (2017)'!H:I,2,0)</f>
        <v>#N/A</v>
      </c>
    </row>
    <row r="38" spans="1:12">
      <c r="A38" t="str">
        <f t="shared" si="0"/>
        <v>Gruziel-SłomkaMagdalena1976</v>
      </c>
      <c r="C38">
        <f t="shared" si="3"/>
        <v>37</v>
      </c>
      <c r="D38" t="s">
        <v>3670</v>
      </c>
      <c r="E38" t="s">
        <v>35</v>
      </c>
      <c r="F38" t="s">
        <v>3454</v>
      </c>
      <c r="G38">
        <v>1976</v>
      </c>
      <c r="H38" t="str">
        <f t="shared" si="1"/>
        <v>Gruziel-Słomka Magdalena</v>
      </c>
      <c r="I38">
        <f t="shared" si="2"/>
        <v>1976</v>
      </c>
      <c r="J38" t="s">
        <v>0</v>
      </c>
      <c r="K38" t="s">
        <v>1225</v>
      </c>
      <c r="L38" t="e">
        <f>VLOOKUP(H38,'id (2017)'!H:I,2,0)</f>
        <v>#N/A</v>
      </c>
    </row>
    <row r="39" spans="1:12">
      <c r="A39" t="str">
        <f t="shared" si="0"/>
        <v>MirowskiŁukasz1986</v>
      </c>
      <c r="C39">
        <f t="shared" si="3"/>
        <v>38</v>
      </c>
      <c r="D39" t="s">
        <v>76</v>
      </c>
      <c r="E39" t="s">
        <v>59</v>
      </c>
      <c r="G39">
        <v>1986</v>
      </c>
      <c r="H39" t="str">
        <f t="shared" si="1"/>
        <v>Mirowski Łukasz</v>
      </c>
      <c r="I39">
        <f t="shared" si="2"/>
        <v>1986</v>
      </c>
      <c r="J39" t="s">
        <v>32</v>
      </c>
      <c r="K39" t="s">
        <v>196</v>
      </c>
      <c r="L39">
        <f>VLOOKUP(H39,'id (2017)'!H:I,2,0)</f>
        <v>1986</v>
      </c>
    </row>
    <row r="40" spans="1:12">
      <c r="A40" t="str">
        <f t="shared" si="0"/>
        <v>CecułaKrzysztof1975</v>
      </c>
      <c r="C40">
        <f t="shared" si="3"/>
        <v>39</v>
      </c>
      <c r="D40" t="s">
        <v>10</v>
      </c>
      <c r="E40" t="s">
        <v>22</v>
      </c>
      <c r="G40">
        <v>1975</v>
      </c>
      <c r="H40" t="str">
        <f t="shared" si="1"/>
        <v>Cecuła Krzysztof</v>
      </c>
      <c r="I40">
        <f t="shared" si="2"/>
        <v>1975</v>
      </c>
      <c r="J40" t="s">
        <v>32</v>
      </c>
      <c r="K40" t="s">
        <v>196</v>
      </c>
      <c r="L40">
        <f>VLOOKUP(H40,'id (2017)'!H:I,2,0)</f>
        <v>1975</v>
      </c>
    </row>
    <row r="41" spans="1:12">
      <c r="A41" t="str">
        <f t="shared" si="0"/>
        <v>PachulskiMarek1968</v>
      </c>
      <c r="C41">
        <f t="shared" si="3"/>
        <v>40</v>
      </c>
      <c r="D41" t="s">
        <v>161</v>
      </c>
      <c r="E41" t="s">
        <v>33</v>
      </c>
      <c r="G41">
        <v>1968</v>
      </c>
      <c r="H41" t="str">
        <f t="shared" si="1"/>
        <v>Pachulski Marek</v>
      </c>
      <c r="I41">
        <f t="shared" si="2"/>
        <v>1968</v>
      </c>
      <c r="J41" t="s">
        <v>32</v>
      </c>
      <c r="K41" t="s">
        <v>196</v>
      </c>
      <c r="L41">
        <f>VLOOKUP(H41,'id (2017)'!H:I,2,0)</f>
        <v>1968</v>
      </c>
    </row>
    <row r="42" spans="1:12">
      <c r="A42" t="str">
        <f t="shared" si="0"/>
        <v>WieczorekJarosław1984</v>
      </c>
      <c r="C42">
        <f t="shared" si="3"/>
        <v>41</v>
      </c>
      <c r="D42" t="s">
        <v>75</v>
      </c>
      <c r="E42" t="s">
        <v>86</v>
      </c>
      <c r="G42">
        <v>1984</v>
      </c>
      <c r="H42" t="str">
        <f t="shared" si="1"/>
        <v>Wieczorek Jarosław</v>
      </c>
      <c r="I42">
        <f t="shared" si="2"/>
        <v>1984</v>
      </c>
      <c r="J42" t="s">
        <v>32</v>
      </c>
      <c r="K42" t="s">
        <v>196</v>
      </c>
      <c r="L42">
        <f>VLOOKUP(H42,'id (2017)'!H:I,2,0)</f>
        <v>1984</v>
      </c>
    </row>
    <row r="43" spans="1:12">
      <c r="A43" t="str">
        <f t="shared" si="0"/>
        <v>HołdakowskiWojciech1970</v>
      </c>
      <c r="C43">
        <f t="shared" si="3"/>
        <v>42</v>
      </c>
      <c r="D43" t="s">
        <v>148</v>
      </c>
      <c r="E43" t="s">
        <v>147</v>
      </c>
      <c r="G43">
        <v>1970</v>
      </c>
      <c r="H43" t="str">
        <f t="shared" si="1"/>
        <v>Hołdakowski Wojciech</v>
      </c>
      <c r="I43">
        <f t="shared" si="2"/>
        <v>1970</v>
      </c>
      <c r="J43" t="s">
        <v>32</v>
      </c>
      <c r="K43" t="s">
        <v>196</v>
      </c>
      <c r="L43">
        <f>VLOOKUP(H43,'id (2017)'!H:I,2,0)</f>
        <v>1970</v>
      </c>
    </row>
    <row r="44" spans="1:12">
      <c r="A44" t="str">
        <f t="shared" si="0"/>
        <v>ZawadzkiArtur1970</v>
      </c>
      <c r="C44">
        <f t="shared" si="3"/>
        <v>43</v>
      </c>
      <c r="D44" t="s">
        <v>179</v>
      </c>
      <c r="E44" t="s">
        <v>47</v>
      </c>
      <c r="G44">
        <v>1970</v>
      </c>
      <c r="H44" t="str">
        <f t="shared" si="1"/>
        <v>Zawadzki Artur</v>
      </c>
      <c r="I44">
        <f t="shared" si="2"/>
        <v>1970</v>
      </c>
      <c r="J44" t="s">
        <v>32</v>
      </c>
      <c r="K44" t="s">
        <v>196</v>
      </c>
      <c r="L44">
        <f>VLOOKUP(H44,'id (2017)'!H:I,2,0)</f>
        <v>1970</v>
      </c>
    </row>
    <row r="45" spans="1:12">
      <c r="A45" t="str">
        <f t="shared" si="0"/>
        <v>GołębiewskiRadosław1978</v>
      </c>
      <c r="C45">
        <f t="shared" si="3"/>
        <v>44</v>
      </c>
      <c r="D45" t="s">
        <v>1788</v>
      </c>
      <c r="E45" t="s">
        <v>237</v>
      </c>
      <c r="G45">
        <v>1978</v>
      </c>
      <c r="H45" t="str">
        <f t="shared" si="1"/>
        <v>Gołębiewski Radosław</v>
      </c>
      <c r="I45">
        <f t="shared" si="2"/>
        <v>1978</v>
      </c>
      <c r="J45" t="s">
        <v>32</v>
      </c>
      <c r="K45" t="s">
        <v>196</v>
      </c>
      <c r="L45">
        <f>VLOOKUP(H45,'id (2017)'!H:I,2,0)</f>
        <v>1978</v>
      </c>
    </row>
    <row r="46" spans="1:12">
      <c r="A46" t="str">
        <f t="shared" si="0"/>
        <v>JackowiakMichal1979</v>
      </c>
      <c r="C46">
        <f t="shared" si="3"/>
        <v>45</v>
      </c>
      <c r="D46" t="s">
        <v>3389</v>
      </c>
      <c r="E46" t="s">
        <v>583</v>
      </c>
      <c r="G46">
        <v>1979</v>
      </c>
      <c r="H46" t="str">
        <f t="shared" si="1"/>
        <v>Jackowiak Michal</v>
      </c>
      <c r="I46">
        <f t="shared" si="2"/>
        <v>1979</v>
      </c>
      <c r="J46" t="s">
        <v>32</v>
      </c>
      <c r="K46" t="s">
        <v>196</v>
      </c>
      <c r="L46" t="e">
        <f>VLOOKUP(H46,'id (2017)'!H:I,2,0)</f>
        <v>#N/A</v>
      </c>
    </row>
    <row r="47" spans="1:12">
      <c r="A47" t="str">
        <f t="shared" si="0"/>
        <v>ZiółkowskiJanusz1978</v>
      </c>
      <c r="C47">
        <f t="shared" si="3"/>
        <v>46</v>
      </c>
      <c r="D47" t="s">
        <v>3390</v>
      </c>
      <c r="E47" t="s">
        <v>1202</v>
      </c>
      <c r="G47">
        <v>1978</v>
      </c>
      <c r="H47" t="str">
        <f t="shared" si="1"/>
        <v>Ziółkowski Janusz</v>
      </c>
      <c r="I47">
        <f t="shared" si="2"/>
        <v>1978</v>
      </c>
      <c r="J47" t="s">
        <v>32</v>
      </c>
      <c r="K47" t="s">
        <v>196</v>
      </c>
      <c r="L47" t="e">
        <f>VLOOKUP(H47,'id (2017)'!H:I,2,0)</f>
        <v>#N/A</v>
      </c>
    </row>
    <row r="48" spans="1:12">
      <c r="A48" t="str">
        <f t="shared" si="0"/>
        <v>StefańskiTomasz1982</v>
      </c>
      <c r="C48">
        <f t="shared" si="3"/>
        <v>47</v>
      </c>
      <c r="D48" t="s">
        <v>81</v>
      </c>
      <c r="E48" t="s">
        <v>44</v>
      </c>
      <c r="G48">
        <v>1982</v>
      </c>
      <c r="H48" t="str">
        <f t="shared" si="1"/>
        <v>Stefański Tomasz</v>
      </c>
      <c r="I48">
        <f t="shared" si="2"/>
        <v>1982</v>
      </c>
      <c r="J48" t="s">
        <v>32</v>
      </c>
      <c r="K48" t="s">
        <v>196</v>
      </c>
      <c r="L48">
        <f>VLOOKUP(H48,'id (2017)'!H:I,2,0)</f>
        <v>1982</v>
      </c>
    </row>
    <row r="49" spans="1:12">
      <c r="A49" t="str">
        <f t="shared" si="0"/>
        <v>RygalskiGrzegorz1974</v>
      </c>
      <c r="C49">
        <f t="shared" si="3"/>
        <v>48</v>
      </c>
      <c r="D49" t="s">
        <v>83</v>
      </c>
      <c r="E49" t="s">
        <v>19</v>
      </c>
      <c r="G49">
        <v>1974</v>
      </c>
      <c r="H49" t="str">
        <f t="shared" si="1"/>
        <v>Rygalski Grzegorz</v>
      </c>
      <c r="I49">
        <f t="shared" si="2"/>
        <v>1974</v>
      </c>
      <c r="J49" t="s">
        <v>32</v>
      </c>
      <c r="K49" t="s">
        <v>196</v>
      </c>
      <c r="L49">
        <f>VLOOKUP(H49,'id (2017)'!H:I,2,0)</f>
        <v>1974</v>
      </c>
    </row>
    <row r="50" spans="1:12">
      <c r="A50" t="str">
        <f t="shared" si="0"/>
        <v>FilipiukTomasz1974</v>
      </c>
      <c r="C50">
        <f t="shared" si="3"/>
        <v>49</v>
      </c>
      <c r="D50" t="s">
        <v>152</v>
      </c>
      <c r="E50" t="s">
        <v>44</v>
      </c>
      <c r="G50">
        <v>1974</v>
      </c>
      <c r="H50" t="str">
        <f t="shared" si="1"/>
        <v>Filipiuk Tomasz</v>
      </c>
      <c r="I50">
        <f t="shared" si="2"/>
        <v>1974</v>
      </c>
      <c r="J50" t="s">
        <v>32</v>
      </c>
      <c r="K50" t="s">
        <v>196</v>
      </c>
      <c r="L50">
        <f>VLOOKUP(H50,'id (2017)'!H:I,2,0)</f>
        <v>1974</v>
      </c>
    </row>
    <row r="51" spans="1:12">
      <c r="A51" t="str">
        <f t="shared" si="0"/>
        <v>PaszkowskiWojciech1978</v>
      </c>
      <c r="C51">
        <f t="shared" si="3"/>
        <v>50</v>
      </c>
      <c r="D51" t="s">
        <v>150</v>
      </c>
      <c r="E51" t="s">
        <v>147</v>
      </c>
      <c r="G51">
        <v>1978</v>
      </c>
      <c r="H51" t="str">
        <f t="shared" si="1"/>
        <v>Paszkowski Wojciech</v>
      </c>
      <c r="I51">
        <f t="shared" si="2"/>
        <v>1978</v>
      </c>
      <c r="J51" t="s">
        <v>32</v>
      </c>
      <c r="K51" t="s">
        <v>196</v>
      </c>
      <c r="L51">
        <f>VLOOKUP(H51,'id (2017)'!H:I,2,0)</f>
        <v>1978</v>
      </c>
    </row>
    <row r="52" spans="1:12">
      <c r="A52" t="str">
        <f t="shared" si="0"/>
        <v>WitkowskiMarcin1969</v>
      </c>
      <c r="C52">
        <f t="shared" si="3"/>
        <v>51</v>
      </c>
      <c r="D52" t="s">
        <v>23</v>
      </c>
      <c r="E52" t="s">
        <v>17</v>
      </c>
      <c r="G52">
        <v>1969</v>
      </c>
      <c r="H52" t="str">
        <f t="shared" si="1"/>
        <v>Witkowski Marcin</v>
      </c>
      <c r="I52">
        <f t="shared" si="2"/>
        <v>1969</v>
      </c>
      <c r="J52" t="s">
        <v>32</v>
      </c>
      <c r="K52" t="s">
        <v>196</v>
      </c>
      <c r="L52">
        <f>VLOOKUP(H52,'id (2017)'!H:I,2,0)</f>
        <v>1969</v>
      </c>
    </row>
    <row r="53" spans="1:12">
      <c r="A53" t="str">
        <f t="shared" si="0"/>
        <v>BeszterdaSebastian1975</v>
      </c>
      <c r="C53">
        <f t="shared" si="3"/>
        <v>52</v>
      </c>
      <c r="D53" t="s">
        <v>1267</v>
      </c>
      <c r="E53" t="s">
        <v>783</v>
      </c>
      <c r="G53">
        <v>1975</v>
      </c>
      <c r="H53" t="str">
        <f t="shared" si="1"/>
        <v>Beszterda Sebastian</v>
      </c>
      <c r="I53">
        <f t="shared" si="2"/>
        <v>1975</v>
      </c>
      <c r="J53" t="s">
        <v>32</v>
      </c>
      <c r="K53" t="s">
        <v>196</v>
      </c>
      <c r="L53">
        <f>VLOOKUP(H53,'id (2017)'!H:I,2,0)</f>
        <v>1975</v>
      </c>
    </row>
    <row r="54" spans="1:12">
      <c r="A54" t="str">
        <f t="shared" si="0"/>
        <v>StaszewskiDaniel1973</v>
      </c>
      <c r="C54">
        <f t="shared" si="3"/>
        <v>53</v>
      </c>
      <c r="D54" t="s">
        <v>221</v>
      </c>
      <c r="E54" t="s">
        <v>135</v>
      </c>
      <c r="G54">
        <v>1973</v>
      </c>
      <c r="H54" t="str">
        <f t="shared" si="1"/>
        <v>Staszewski Daniel</v>
      </c>
      <c r="I54">
        <f t="shared" si="2"/>
        <v>1973</v>
      </c>
      <c r="J54" t="s">
        <v>32</v>
      </c>
      <c r="K54" t="s">
        <v>196</v>
      </c>
      <c r="L54">
        <f>VLOOKUP(H54,'id (2017)'!H:I,2,0)</f>
        <v>1973</v>
      </c>
    </row>
    <row r="55" spans="1:12">
      <c r="A55" t="str">
        <f t="shared" si="0"/>
        <v>CichońPaweł1984</v>
      </c>
      <c r="C55">
        <f t="shared" si="3"/>
        <v>54</v>
      </c>
      <c r="D55" t="s">
        <v>103</v>
      </c>
      <c r="E55" t="s">
        <v>16</v>
      </c>
      <c r="G55">
        <v>1984</v>
      </c>
      <c r="H55" t="str">
        <f t="shared" si="1"/>
        <v>Cichoń Paweł</v>
      </c>
      <c r="I55">
        <f t="shared" si="2"/>
        <v>1984</v>
      </c>
      <c r="J55" t="s">
        <v>32</v>
      </c>
      <c r="K55" t="s">
        <v>196</v>
      </c>
      <c r="L55">
        <f>VLOOKUP(H55,'id (2017)'!H:I,2,0)</f>
        <v>1984</v>
      </c>
    </row>
    <row r="57" spans="1:12">
      <c r="A57" t="str">
        <f t="shared" si="0"/>
        <v>SzajdukPiotr1963</v>
      </c>
      <c r="C57">
        <f>C55+2</f>
        <v>56</v>
      </c>
      <c r="D57" t="s">
        <v>63</v>
      </c>
      <c r="E57" t="s">
        <v>15</v>
      </c>
      <c r="G57">
        <v>1963</v>
      </c>
      <c r="H57" t="str">
        <f t="shared" si="1"/>
        <v>Szajduk Piotr</v>
      </c>
      <c r="I57">
        <f t="shared" si="2"/>
        <v>1963</v>
      </c>
      <c r="J57" t="s">
        <v>32</v>
      </c>
      <c r="K57" t="s">
        <v>196</v>
      </c>
      <c r="L57">
        <f>VLOOKUP(H57,'id (2017)'!H:I,2,0)</f>
        <v>1963</v>
      </c>
    </row>
    <row r="58" spans="1:12">
      <c r="A58" t="str">
        <f t="shared" si="0"/>
        <v>MakowiecSławomir1974</v>
      </c>
      <c r="C58">
        <f t="shared" si="3"/>
        <v>57</v>
      </c>
      <c r="D58" t="s">
        <v>89</v>
      </c>
      <c r="E58" t="s">
        <v>88</v>
      </c>
      <c r="G58">
        <v>1974</v>
      </c>
      <c r="H58" t="str">
        <f t="shared" si="1"/>
        <v>Makowiec Sławomir</v>
      </c>
      <c r="I58">
        <f t="shared" si="2"/>
        <v>1974</v>
      </c>
      <c r="J58" t="s">
        <v>32</v>
      </c>
      <c r="K58" t="s">
        <v>196</v>
      </c>
      <c r="L58">
        <f>VLOOKUP(H58,'id (2017)'!H:I,2,0)</f>
        <v>1974</v>
      </c>
    </row>
    <row r="59" spans="1:12">
      <c r="A59" t="str">
        <f t="shared" si="0"/>
        <v>JaskólskiKonrad1980</v>
      </c>
      <c r="C59">
        <f t="shared" si="3"/>
        <v>58</v>
      </c>
      <c r="D59" t="s">
        <v>136</v>
      </c>
      <c r="E59" t="s">
        <v>64</v>
      </c>
      <c r="G59">
        <v>1980</v>
      </c>
      <c r="H59" t="str">
        <f t="shared" si="1"/>
        <v>Jaskólski Konrad</v>
      </c>
      <c r="I59">
        <f t="shared" si="2"/>
        <v>1980</v>
      </c>
      <c r="J59" t="s">
        <v>32</v>
      </c>
      <c r="K59" t="s">
        <v>196</v>
      </c>
      <c r="L59">
        <f>VLOOKUP(H59,'id (2017)'!H:I,2,0)</f>
        <v>1980</v>
      </c>
    </row>
    <row r="60" spans="1:12">
      <c r="A60" t="str">
        <f t="shared" si="0"/>
        <v>ZająkałaDariusz1969</v>
      </c>
      <c r="C60">
        <f t="shared" si="3"/>
        <v>59</v>
      </c>
      <c r="D60" t="s">
        <v>3393</v>
      </c>
      <c r="E60" t="s">
        <v>140</v>
      </c>
      <c r="G60">
        <v>1969</v>
      </c>
      <c r="H60" t="str">
        <f t="shared" si="1"/>
        <v>Zająkała Dariusz</v>
      </c>
      <c r="I60">
        <f t="shared" si="2"/>
        <v>1969</v>
      </c>
      <c r="J60" t="s">
        <v>32</v>
      </c>
      <c r="K60" t="s">
        <v>196</v>
      </c>
      <c r="L60" t="e">
        <f>VLOOKUP(H60,'id (2017)'!H:I,2,0)</f>
        <v>#N/A</v>
      </c>
    </row>
    <row r="61" spans="1:12">
      <c r="A61" t="str">
        <f t="shared" si="0"/>
        <v>JańczakWiesław1963</v>
      </c>
      <c r="C61">
        <f t="shared" si="3"/>
        <v>60</v>
      </c>
      <c r="D61" t="s">
        <v>60</v>
      </c>
      <c r="E61" t="s">
        <v>61</v>
      </c>
      <c r="G61">
        <v>1963</v>
      </c>
      <c r="H61" t="str">
        <f t="shared" si="1"/>
        <v>Jańczak Wiesław</v>
      </c>
      <c r="I61">
        <f t="shared" si="2"/>
        <v>1963</v>
      </c>
      <c r="J61" t="s">
        <v>32</v>
      </c>
      <c r="K61" t="s">
        <v>196</v>
      </c>
      <c r="L61">
        <f>VLOOKUP(H61,'id (2017)'!H:I,2,0)</f>
        <v>1963</v>
      </c>
    </row>
    <row r="62" spans="1:12">
      <c r="A62" t="str">
        <f t="shared" si="0"/>
        <v>AdkonisKonrad1978</v>
      </c>
      <c r="C62">
        <f t="shared" si="3"/>
        <v>61</v>
      </c>
      <c r="D62" t="s">
        <v>109</v>
      </c>
      <c r="E62" t="s">
        <v>64</v>
      </c>
      <c r="G62">
        <v>1978</v>
      </c>
      <c r="H62" t="str">
        <f t="shared" si="1"/>
        <v>Adkonis Konrad</v>
      </c>
      <c r="I62">
        <f t="shared" si="2"/>
        <v>1978</v>
      </c>
      <c r="J62" t="s">
        <v>32</v>
      </c>
      <c r="K62" t="s">
        <v>196</v>
      </c>
      <c r="L62" t="e">
        <f>VLOOKUP(H62,'id (2017)'!H:I,2,0)</f>
        <v>#N/A</v>
      </c>
    </row>
    <row r="63" spans="1:12">
      <c r="A63" t="str">
        <f t="shared" si="0"/>
        <v>PapisLeszek1958</v>
      </c>
      <c r="C63">
        <f t="shared" si="3"/>
        <v>62</v>
      </c>
      <c r="D63" t="s">
        <v>27</v>
      </c>
      <c r="E63" t="s">
        <v>25</v>
      </c>
      <c r="G63">
        <v>1958</v>
      </c>
      <c r="H63" t="str">
        <f t="shared" si="1"/>
        <v>Papis Leszek</v>
      </c>
      <c r="I63">
        <f t="shared" si="2"/>
        <v>1958</v>
      </c>
      <c r="J63" t="s">
        <v>32</v>
      </c>
      <c r="K63" t="s">
        <v>196</v>
      </c>
      <c r="L63">
        <f>VLOOKUP(H63,'id (2017)'!H:I,2,0)</f>
        <v>1958</v>
      </c>
    </row>
    <row r="64" spans="1:12">
      <c r="A64" t="str">
        <f t="shared" si="0"/>
        <v>UrbanikJanusz1981</v>
      </c>
      <c r="C64">
        <f t="shared" si="3"/>
        <v>63</v>
      </c>
      <c r="D64" t="s">
        <v>1408</v>
      </c>
      <c r="E64" t="s">
        <v>1202</v>
      </c>
      <c r="G64">
        <v>1981</v>
      </c>
      <c r="H64" t="str">
        <f t="shared" si="1"/>
        <v>Urbanik Janusz</v>
      </c>
      <c r="I64">
        <f t="shared" si="2"/>
        <v>1981</v>
      </c>
      <c r="J64" t="s">
        <v>32</v>
      </c>
      <c r="K64" t="s">
        <v>196</v>
      </c>
      <c r="L64">
        <f>VLOOKUP(H64,'id (2017)'!H:I,2,0)</f>
        <v>1981</v>
      </c>
    </row>
    <row r="65" spans="1:12">
      <c r="A65" t="str">
        <f t="shared" si="0"/>
        <v>RedoGrzegorz1971</v>
      </c>
      <c r="C65">
        <f t="shared" si="3"/>
        <v>64</v>
      </c>
      <c r="D65" t="s">
        <v>1547</v>
      </c>
      <c r="E65" t="s">
        <v>19</v>
      </c>
      <c r="G65">
        <v>1971</v>
      </c>
      <c r="H65" t="str">
        <f t="shared" si="1"/>
        <v>Redo Grzegorz</v>
      </c>
      <c r="I65">
        <f t="shared" si="2"/>
        <v>1971</v>
      </c>
      <c r="J65" t="s">
        <v>32</v>
      </c>
      <c r="K65" t="s">
        <v>196</v>
      </c>
      <c r="L65">
        <f>VLOOKUP(H65,'id (2017)'!H:I,2,0)</f>
        <v>1971</v>
      </c>
    </row>
    <row r="66" spans="1:12">
      <c r="A66" t="str">
        <f t="shared" ref="A66:A129" si="4">D66&amp;E66&amp;G66</f>
        <v>OrłowskiLeszek1958</v>
      </c>
      <c r="C66">
        <f t="shared" si="3"/>
        <v>65</v>
      </c>
      <c r="D66" t="s">
        <v>28</v>
      </c>
      <c r="E66" t="s">
        <v>25</v>
      </c>
      <c r="G66">
        <v>1958</v>
      </c>
      <c r="H66" t="str">
        <f t="shared" si="1"/>
        <v>Orłowski Leszek</v>
      </c>
      <c r="I66">
        <f t="shared" si="2"/>
        <v>1958</v>
      </c>
      <c r="J66" t="s">
        <v>32</v>
      </c>
      <c r="K66" t="s">
        <v>196</v>
      </c>
      <c r="L66">
        <f>VLOOKUP(H66,'id (2017)'!H:I,2,0)</f>
        <v>1958</v>
      </c>
    </row>
    <row r="67" spans="1:12">
      <c r="A67" t="str">
        <f t="shared" si="4"/>
        <v>NowackaElżbieta1976</v>
      </c>
      <c r="C67">
        <f t="shared" si="3"/>
        <v>66</v>
      </c>
      <c r="D67" t="s">
        <v>1212</v>
      </c>
      <c r="E67" t="s">
        <v>1211</v>
      </c>
      <c r="G67">
        <v>1976</v>
      </c>
      <c r="H67" t="str">
        <f t="shared" ref="H67:H130" si="5">D67&amp;" "&amp;E67</f>
        <v>Nowacka Elżbieta</v>
      </c>
      <c r="I67">
        <f t="shared" ref="I67:I130" si="6">G67</f>
        <v>1976</v>
      </c>
      <c r="J67" t="s">
        <v>0</v>
      </c>
      <c r="K67" t="s">
        <v>196</v>
      </c>
      <c r="L67">
        <f>VLOOKUP(H67,'id (2017)'!H:I,2,0)</f>
        <v>1976</v>
      </c>
    </row>
    <row r="68" spans="1:12">
      <c r="A68" t="str">
        <f t="shared" si="4"/>
        <v>Urbanik-RedoEwa1974</v>
      </c>
      <c r="C68">
        <f t="shared" ref="C68:C131" si="7">C67+1</f>
        <v>67</v>
      </c>
      <c r="D68" t="s">
        <v>1536</v>
      </c>
      <c r="E68" t="s">
        <v>329</v>
      </c>
      <c r="G68">
        <v>1974</v>
      </c>
      <c r="H68" t="str">
        <f t="shared" si="5"/>
        <v>Urbanik-Redo Ewa</v>
      </c>
      <c r="I68">
        <f t="shared" si="6"/>
        <v>1974</v>
      </c>
      <c r="J68" t="s">
        <v>0</v>
      </c>
      <c r="K68" t="s">
        <v>196</v>
      </c>
      <c r="L68">
        <f>VLOOKUP(H68,'id (2017)'!H:I,2,0)</f>
        <v>1974</v>
      </c>
    </row>
    <row r="69" spans="1:12">
      <c r="A69" t="str">
        <f t="shared" si="4"/>
        <v>WieszczeczyńskiKrzysztof1986</v>
      </c>
      <c r="C69">
        <f t="shared" si="7"/>
        <v>68</v>
      </c>
      <c r="D69" t="s">
        <v>80</v>
      </c>
      <c r="E69" t="s">
        <v>22</v>
      </c>
      <c r="F69">
        <v>0</v>
      </c>
      <c r="G69">
        <v>1986</v>
      </c>
      <c r="H69" t="str">
        <f t="shared" si="5"/>
        <v>Wieszczeczyński Krzysztof</v>
      </c>
      <c r="I69">
        <f t="shared" si="6"/>
        <v>1986</v>
      </c>
      <c r="J69" t="s">
        <v>32</v>
      </c>
      <c r="K69" t="s">
        <v>3412</v>
      </c>
      <c r="L69">
        <f>VLOOKUP(H69,'id (2017)'!H:I,2,0)</f>
        <v>1986</v>
      </c>
    </row>
    <row r="70" spans="1:12">
      <c r="A70" t="str">
        <f t="shared" si="4"/>
        <v>JakubikPiotr1971</v>
      </c>
      <c r="C70">
        <f t="shared" si="7"/>
        <v>69</v>
      </c>
      <c r="D70" t="s">
        <v>1174</v>
      </c>
      <c r="E70" t="s">
        <v>15</v>
      </c>
      <c r="F70" t="s">
        <v>3409</v>
      </c>
      <c r="G70">
        <v>1971</v>
      </c>
      <c r="H70" t="str">
        <f t="shared" si="5"/>
        <v>Jakubik Piotr</v>
      </c>
      <c r="I70">
        <f t="shared" si="6"/>
        <v>1971</v>
      </c>
      <c r="J70" t="s">
        <v>32</v>
      </c>
      <c r="K70" t="s">
        <v>3412</v>
      </c>
      <c r="L70" t="e">
        <f>VLOOKUP(H70,'id (2017)'!H:I,2,0)</f>
        <v>#N/A</v>
      </c>
    </row>
    <row r="71" spans="1:12">
      <c r="A71" t="str">
        <f t="shared" si="4"/>
        <v>StanekRobert1967</v>
      </c>
      <c r="C71">
        <f t="shared" si="7"/>
        <v>70</v>
      </c>
      <c r="D71" t="s">
        <v>46</v>
      </c>
      <c r="E71" t="s">
        <v>45</v>
      </c>
      <c r="F71" t="s">
        <v>131</v>
      </c>
      <c r="G71">
        <v>1967</v>
      </c>
      <c r="H71" t="str">
        <f t="shared" si="5"/>
        <v>Stanek Robert</v>
      </c>
      <c r="I71">
        <f t="shared" si="6"/>
        <v>1967</v>
      </c>
      <c r="J71" t="s">
        <v>32</v>
      </c>
      <c r="K71" t="s">
        <v>3412</v>
      </c>
      <c r="L71">
        <f>VLOOKUP(H71,'id (2017)'!H:I,2,0)</f>
        <v>1967</v>
      </c>
    </row>
    <row r="72" spans="1:12">
      <c r="A72" t="str">
        <f t="shared" si="4"/>
        <v>PieczyńskiPaweł1987</v>
      </c>
      <c r="C72">
        <f t="shared" si="7"/>
        <v>71</v>
      </c>
      <c r="D72" t="s">
        <v>3397</v>
      </c>
      <c r="E72" t="s">
        <v>16</v>
      </c>
      <c r="F72">
        <v>0</v>
      </c>
      <c r="G72">
        <v>1987</v>
      </c>
      <c r="H72" t="str">
        <f t="shared" si="5"/>
        <v>Pieczyński Paweł</v>
      </c>
      <c r="I72">
        <f t="shared" si="6"/>
        <v>1987</v>
      </c>
      <c r="J72" t="s">
        <v>32</v>
      </c>
      <c r="K72" t="s">
        <v>3412</v>
      </c>
      <c r="L72" t="e">
        <f>VLOOKUP(H72,'id (2017)'!H:I,2,0)</f>
        <v>#N/A</v>
      </c>
    </row>
    <row r="73" spans="1:12">
      <c r="A73" t="str">
        <f t="shared" si="4"/>
        <v>KaczmarekMateusz1989</v>
      </c>
      <c r="C73">
        <f t="shared" si="7"/>
        <v>72</v>
      </c>
      <c r="D73" t="s">
        <v>3399</v>
      </c>
      <c r="E73" t="s">
        <v>87</v>
      </c>
      <c r="F73" t="s">
        <v>3400</v>
      </c>
      <c r="G73">
        <v>1989</v>
      </c>
      <c r="H73" t="str">
        <f t="shared" si="5"/>
        <v>Kaczmarek Mateusz</v>
      </c>
      <c r="I73">
        <f t="shared" si="6"/>
        <v>1989</v>
      </c>
      <c r="J73" t="s">
        <v>32</v>
      </c>
      <c r="K73" t="s">
        <v>3412</v>
      </c>
      <c r="L73" t="e">
        <f>VLOOKUP(H73,'id (2017)'!H:I,2,0)</f>
        <v>#N/A</v>
      </c>
    </row>
    <row r="74" spans="1:12">
      <c r="A74" t="str">
        <f t="shared" si="4"/>
        <v>DawidziakJarosław1971</v>
      </c>
      <c r="C74">
        <f t="shared" si="7"/>
        <v>73</v>
      </c>
      <c r="D74" t="s">
        <v>874</v>
      </c>
      <c r="E74" t="s">
        <v>86</v>
      </c>
      <c r="F74" t="s">
        <v>867</v>
      </c>
      <c r="G74">
        <v>1971</v>
      </c>
      <c r="H74" t="str">
        <f t="shared" si="5"/>
        <v>Dawidziak Jarosław</v>
      </c>
      <c r="I74">
        <f t="shared" si="6"/>
        <v>1971</v>
      </c>
      <c r="J74" t="s">
        <v>32</v>
      </c>
      <c r="K74" t="s">
        <v>3412</v>
      </c>
      <c r="L74">
        <f>VLOOKUP(H74,'id (2017)'!H:I,2,0)</f>
        <v>1971</v>
      </c>
    </row>
    <row r="75" spans="1:12">
      <c r="A75" t="str">
        <f t="shared" si="4"/>
        <v>TobołaMiron1973</v>
      </c>
      <c r="C75">
        <f t="shared" si="7"/>
        <v>74</v>
      </c>
      <c r="D75" t="s">
        <v>120</v>
      </c>
      <c r="E75" t="s">
        <v>119</v>
      </c>
      <c r="F75" t="s">
        <v>867</v>
      </c>
      <c r="G75">
        <v>1973</v>
      </c>
      <c r="H75" t="str">
        <f t="shared" si="5"/>
        <v>Toboła Miron</v>
      </c>
      <c r="I75">
        <f t="shared" si="6"/>
        <v>1973</v>
      </c>
      <c r="J75" t="s">
        <v>32</v>
      </c>
      <c r="K75" t="s">
        <v>3412</v>
      </c>
      <c r="L75">
        <f>VLOOKUP(H75,'id (2017)'!H:I,2,0)</f>
        <v>1973</v>
      </c>
    </row>
    <row r="76" spans="1:12">
      <c r="A76" t="str">
        <f t="shared" si="4"/>
        <v>JanikArtur1981</v>
      </c>
      <c r="C76">
        <f t="shared" si="7"/>
        <v>75</v>
      </c>
      <c r="D76" t="s">
        <v>78</v>
      </c>
      <c r="E76" t="s">
        <v>47</v>
      </c>
      <c r="F76" t="s">
        <v>867</v>
      </c>
      <c r="G76">
        <v>1981</v>
      </c>
      <c r="H76" t="str">
        <f t="shared" si="5"/>
        <v>Janik Artur</v>
      </c>
      <c r="I76">
        <f t="shared" si="6"/>
        <v>1981</v>
      </c>
      <c r="J76" t="s">
        <v>32</v>
      </c>
      <c r="K76" t="s">
        <v>3412</v>
      </c>
      <c r="L76">
        <f>VLOOKUP(H76,'id (2017)'!H:I,2,0)</f>
        <v>1980</v>
      </c>
    </row>
    <row r="77" spans="1:12">
      <c r="A77" t="str">
        <f t="shared" si="4"/>
        <v>FlorczakKarol1980</v>
      </c>
      <c r="C77">
        <f t="shared" si="7"/>
        <v>76</v>
      </c>
      <c r="D77" t="s">
        <v>118</v>
      </c>
      <c r="E77" t="s">
        <v>91</v>
      </c>
      <c r="F77" t="s">
        <v>867</v>
      </c>
      <c r="G77">
        <v>1980</v>
      </c>
      <c r="H77" t="str">
        <f t="shared" si="5"/>
        <v>Florczak Karol</v>
      </c>
      <c r="I77">
        <f t="shared" si="6"/>
        <v>1980</v>
      </c>
      <c r="J77" t="s">
        <v>32</v>
      </c>
      <c r="K77" t="s">
        <v>3412</v>
      </c>
      <c r="L77">
        <f>VLOOKUP(H77,'id (2017)'!H:I,2,0)</f>
        <v>1980</v>
      </c>
    </row>
    <row r="78" spans="1:12">
      <c r="A78" t="str">
        <f t="shared" si="4"/>
        <v>PoździkRadosław1978</v>
      </c>
      <c r="C78">
        <f t="shared" si="7"/>
        <v>77</v>
      </c>
      <c r="D78" t="s">
        <v>429</v>
      </c>
      <c r="E78" t="s">
        <v>237</v>
      </c>
      <c r="F78" t="s">
        <v>428</v>
      </c>
      <c r="G78">
        <v>1978</v>
      </c>
      <c r="H78" t="str">
        <f t="shared" si="5"/>
        <v>Poździk Radosław</v>
      </c>
      <c r="I78">
        <f t="shared" si="6"/>
        <v>1978</v>
      </c>
      <c r="J78" t="s">
        <v>32</v>
      </c>
      <c r="K78" t="s">
        <v>3412</v>
      </c>
      <c r="L78">
        <f>VLOOKUP(H78,'id (2017)'!H:I,2,0)</f>
        <v>1978</v>
      </c>
    </row>
    <row r="79" spans="1:12">
      <c r="A79" t="str">
        <f t="shared" si="4"/>
        <v>KęsickiTytus1995</v>
      </c>
      <c r="C79">
        <f t="shared" si="7"/>
        <v>78</v>
      </c>
      <c r="D79" t="s">
        <v>3403</v>
      </c>
      <c r="E79" t="s">
        <v>3402</v>
      </c>
      <c r="F79">
        <v>0</v>
      </c>
      <c r="G79">
        <v>1995</v>
      </c>
      <c r="H79" t="str">
        <f t="shared" si="5"/>
        <v>Kęsicki Tytus</v>
      </c>
      <c r="I79">
        <f t="shared" si="6"/>
        <v>1995</v>
      </c>
      <c r="J79" t="s">
        <v>32</v>
      </c>
      <c r="K79" t="s">
        <v>3412</v>
      </c>
      <c r="L79" t="e">
        <f>VLOOKUP(H79,'id (2017)'!H:I,2,0)</f>
        <v>#N/A</v>
      </c>
    </row>
    <row r="80" spans="1:12">
      <c r="A80" t="str">
        <f t="shared" si="4"/>
        <v>KucharskiRafał1981</v>
      </c>
      <c r="C80">
        <f t="shared" si="7"/>
        <v>79</v>
      </c>
      <c r="D80" t="s">
        <v>741</v>
      </c>
      <c r="E80" t="s">
        <v>41</v>
      </c>
      <c r="F80">
        <v>0</v>
      </c>
      <c r="G80">
        <v>1981</v>
      </c>
      <c r="H80" t="str">
        <f t="shared" si="5"/>
        <v>Kucharski Rafał</v>
      </c>
      <c r="I80">
        <f t="shared" si="6"/>
        <v>1981</v>
      </c>
      <c r="J80" t="s">
        <v>32</v>
      </c>
      <c r="K80" t="s">
        <v>3412</v>
      </c>
      <c r="L80">
        <f>VLOOKUP(H80,'id (2017)'!H:I,2,0)</f>
        <v>1981</v>
      </c>
    </row>
    <row r="81" spans="1:12">
      <c r="A81" t="str">
        <f t="shared" si="4"/>
        <v>WolnySebastian1978</v>
      </c>
      <c r="C81">
        <f t="shared" si="7"/>
        <v>80</v>
      </c>
      <c r="D81" t="s">
        <v>1270</v>
      </c>
      <c r="E81" t="s">
        <v>783</v>
      </c>
      <c r="F81">
        <v>0</v>
      </c>
      <c r="G81">
        <v>1978</v>
      </c>
      <c r="H81" t="str">
        <f t="shared" si="5"/>
        <v>Wolny Sebastian</v>
      </c>
      <c r="I81">
        <f t="shared" si="6"/>
        <v>1978</v>
      </c>
      <c r="J81" t="s">
        <v>32</v>
      </c>
      <c r="K81" t="s">
        <v>3412</v>
      </c>
      <c r="L81">
        <f>VLOOKUP(H81,'id (2017)'!H:I,2,0)</f>
        <v>1978</v>
      </c>
    </row>
    <row r="82" spans="1:12">
      <c r="A82" t="str">
        <f t="shared" si="4"/>
        <v>TadeuszMaciej1982</v>
      </c>
      <c r="C82">
        <f t="shared" si="7"/>
        <v>81</v>
      </c>
      <c r="D82" t="s">
        <v>85</v>
      </c>
      <c r="E82" t="s">
        <v>66</v>
      </c>
      <c r="F82" t="s">
        <v>1278</v>
      </c>
      <c r="G82">
        <v>1982</v>
      </c>
      <c r="H82" t="str">
        <f t="shared" si="5"/>
        <v>Tadeusz Maciej</v>
      </c>
      <c r="I82">
        <f t="shared" si="6"/>
        <v>1982</v>
      </c>
      <c r="J82" t="s">
        <v>32</v>
      </c>
      <c r="K82" t="s">
        <v>3412</v>
      </c>
      <c r="L82">
        <f>VLOOKUP(H82,'id (2017)'!H:I,2,0)</f>
        <v>1982</v>
      </c>
    </row>
    <row r="83" spans="1:12">
      <c r="A83" t="str">
        <f t="shared" si="4"/>
        <v>KoniecznyTomasz1960</v>
      </c>
      <c r="C83">
        <f t="shared" si="7"/>
        <v>82</v>
      </c>
      <c r="D83" t="s">
        <v>43</v>
      </c>
      <c r="E83" t="s">
        <v>44</v>
      </c>
      <c r="F83" t="s">
        <v>305</v>
      </c>
      <c r="G83">
        <v>1960</v>
      </c>
      <c r="H83" t="str">
        <f t="shared" si="5"/>
        <v>Konieczny Tomasz</v>
      </c>
      <c r="I83">
        <f t="shared" si="6"/>
        <v>1960</v>
      </c>
      <c r="J83" t="s">
        <v>32</v>
      </c>
      <c r="K83" t="s">
        <v>3412</v>
      </c>
      <c r="L83">
        <f>VLOOKUP(H83,'id (2017)'!H:I,2,0)</f>
        <v>1960</v>
      </c>
    </row>
    <row r="84" spans="1:12">
      <c r="A84" t="str">
        <f t="shared" si="4"/>
        <v>KoniecznaJoanna1988</v>
      </c>
      <c r="C84">
        <f t="shared" si="7"/>
        <v>83</v>
      </c>
      <c r="D84" t="s">
        <v>326</v>
      </c>
      <c r="E84" t="s">
        <v>484</v>
      </c>
      <c r="F84" t="s">
        <v>305</v>
      </c>
      <c r="G84">
        <v>1988</v>
      </c>
      <c r="H84" t="str">
        <f t="shared" si="5"/>
        <v>Konieczna Joanna</v>
      </c>
      <c r="I84">
        <f t="shared" si="6"/>
        <v>1988</v>
      </c>
      <c r="J84" t="s">
        <v>0</v>
      </c>
      <c r="K84" t="s">
        <v>3412</v>
      </c>
      <c r="L84">
        <f>VLOOKUP(H84,'id (2017)'!H:I,2,0)</f>
        <v>1988</v>
      </c>
    </row>
    <row r="85" spans="1:12">
      <c r="A85" t="str">
        <f t="shared" si="4"/>
        <v>KoniecznaKrystyna1959</v>
      </c>
      <c r="C85">
        <f t="shared" si="7"/>
        <v>84</v>
      </c>
      <c r="D85" t="s">
        <v>326</v>
      </c>
      <c r="E85" t="s">
        <v>327</v>
      </c>
      <c r="F85" t="s">
        <v>305</v>
      </c>
      <c r="G85">
        <v>1959</v>
      </c>
      <c r="H85" t="str">
        <f t="shared" si="5"/>
        <v>Konieczna Krystyna</v>
      </c>
      <c r="I85">
        <f t="shared" si="6"/>
        <v>1959</v>
      </c>
      <c r="J85" t="s">
        <v>0</v>
      </c>
      <c r="K85" t="s">
        <v>3412</v>
      </c>
      <c r="L85">
        <f>VLOOKUP(H85,'id (2017)'!H:I,2,0)</f>
        <v>1959</v>
      </c>
    </row>
    <row r="86" spans="1:12">
      <c r="A86" t="str">
        <f t="shared" si="4"/>
        <v>OstaszkiewiczJolanta1981</v>
      </c>
      <c r="C86">
        <f t="shared" si="7"/>
        <v>85</v>
      </c>
      <c r="D86" t="s">
        <v>3407</v>
      </c>
      <c r="E86" t="s">
        <v>748</v>
      </c>
      <c r="F86" t="s">
        <v>3405</v>
      </c>
      <c r="G86">
        <v>1981</v>
      </c>
      <c r="H86" t="str">
        <f t="shared" si="5"/>
        <v>Ostaszkiewicz Jolanta</v>
      </c>
      <c r="I86">
        <f t="shared" si="6"/>
        <v>1981</v>
      </c>
      <c r="J86" t="s">
        <v>0</v>
      </c>
      <c r="K86" t="s">
        <v>3412</v>
      </c>
      <c r="L86" t="e">
        <f>VLOOKUP(H86,'id (2017)'!H:I,2,0)</f>
        <v>#N/A</v>
      </c>
    </row>
    <row r="87" spans="1:12">
      <c r="A87" t="str">
        <f t="shared" si="4"/>
        <v>PokoraKatarzyna1972</v>
      </c>
      <c r="C87">
        <f t="shared" si="7"/>
        <v>86</v>
      </c>
      <c r="D87" t="s">
        <v>3408</v>
      </c>
      <c r="E87" t="s">
        <v>763</v>
      </c>
      <c r="F87">
        <v>0</v>
      </c>
      <c r="G87">
        <v>1972</v>
      </c>
      <c r="H87" t="str">
        <f t="shared" si="5"/>
        <v>Pokora Katarzyna</v>
      </c>
      <c r="I87">
        <f t="shared" si="6"/>
        <v>1972</v>
      </c>
      <c r="J87" t="s">
        <v>0</v>
      </c>
      <c r="K87" t="s">
        <v>3412</v>
      </c>
      <c r="L87" t="e">
        <f>VLOOKUP(H87,'id (2017)'!H:I,2,0)</f>
        <v>#N/A</v>
      </c>
    </row>
    <row r="88" spans="1:12">
      <c r="A88" t="str">
        <f t="shared" si="4"/>
        <v>WalkowiakAgata1980</v>
      </c>
      <c r="C88">
        <f t="shared" si="7"/>
        <v>87</v>
      </c>
      <c r="D88" t="s">
        <v>1595</v>
      </c>
      <c r="E88" t="s">
        <v>227</v>
      </c>
      <c r="F88" t="s">
        <v>3406</v>
      </c>
      <c r="G88">
        <v>1980</v>
      </c>
      <c r="H88" t="str">
        <f t="shared" si="5"/>
        <v>Walkowiak Agata</v>
      </c>
      <c r="I88">
        <f t="shared" si="6"/>
        <v>1980</v>
      </c>
      <c r="J88" t="s">
        <v>0</v>
      </c>
      <c r="K88" t="s">
        <v>3412</v>
      </c>
      <c r="L88">
        <f>VLOOKUP(H88,'id (2017)'!H:I,2,0)</f>
        <v>1980</v>
      </c>
    </row>
    <row r="89" spans="1:12">
      <c r="A89" t="str">
        <f t="shared" si="4"/>
        <v>KomosaAgnieszka1981</v>
      </c>
      <c r="C89">
        <f t="shared" si="7"/>
        <v>88</v>
      </c>
      <c r="D89" t="s">
        <v>1594</v>
      </c>
      <c r="E89" t="s">
        <v>129</v>
      </c>
      <c r="F89" t="s">
        <v>3406</v>
      </c>
      <c r="G89">
        <v>1981</v>
      </c>
      <c r="H89" t="str">
        <f t="shared" si="5"/>
        <v>Komosa Agnieszka</v>
      </c>
      <c r="I89">
        <f t="shared" si="6"/>
        <v>1981</v>
      </c>
      <c r="J89" t="s">
        <v>0</v>
      </c>
      <c r="K89" t="s">
        <v>3412</v>
      </c>
      <c r="L89">
        <f>VLOOKUP(H89,'id (2017)'!H:I,2,0)</f>
        <v>1981</v>
      </c>
    </row>
    <row r="90" spans="1:12">
      <c r="A90" t="str">
        <f t="shared" si="4"/>
        <v>JarosiewiczMałgorzata1979</v>
      </c>
      <c r="C90">
        <f t="shared" si="7"/>
        <v>89</v>
      </c>
      <c r="D90" t="s">
        <v>572</v>
      </c>
      <c r="E90" t="s">
        <v>495</v>
      </c>
      <c r="F90" t="s">
        <v>3433</v>
      </c>
      <c r="G90">
        <v>1979</v>
      </c>
      <c r="H90" t="str">
        <f t="shared" si="5"/>
        <v>Jarosiewicz Małgorzata</v>
      </c>
      <c r="I90">
        <f t="shared" si="6"/>
        <v>1979</v>
      </c>
      <c r="J90" t="s">
        <v>0</v>
      </c>
      <c r="K90" t="s">
        <v>3329</v>
      </c>
      <c r="L90">
        <f>VLOOKUP(H90,'id (2017)'!H:I,2,0)</f>
        <v>1979</v>
      </c>
    </row>
    <row r="91" spans="1:12">
      <c r="A91" t="str">
        <f t="shared" si="4"/>
        <v>RóżakMarcin1980</v>
      </c>
      <c r="C91">
        <f t="shared" si="7"/>
        <v>90</v>
      </c>
      <c r="D91" t="s">
        <v>312</v>
      </c>
      <c r="E91" t="s">
        <v>17</v>
      </c>
      <c r="F91" t="s">
        <v>1248</v>
      </c>
      <c r="G91">
        <v>1980</v>
      </c>
      <c r="H91" t="str">
        <f t="shared" si="5"/>
        <v>Różak Marcin</v>
      </c>
      <c r="I91">
        <f t="shared" si="6"/>
        <v>1980</v>
      </c>
      <c r="J91" t="s">
        <v>32</v>
      </c>
      <c r="K91" t="s">
        <v>3329</v>
      </c>
      <c r="L91">
        <f>VLOOKUP(H91,'id (2017)'!H:I,2,0)</f>
        <v>1980</v>
      </c>
    </row>
    <row r="92" spans="1:12">
      <c r="A92" t="str">
        <f t="shared" si="4"/>
        <v>PiwakowskiWojciech1977</v>
      </c>
      <c r="C92">
        <f t="shared" si="7"/>
        <v>91</v>
      </c>
      <c r="D92" t="s">
        <v>134</v>
      </c>
      <c r="E92" t="s">
        <v>147</v>
      </c>
      <c r="F92" t="s">
        <v>3429</v>
      </c>
      <c r="G92">
        <v>1977</v>
      </c>
      <c r="H92" t="str">
        <f t="shared" si="5"/>
        <v>Piwakowski Wojciech</v>
      </c>
      <c r="I92">
        <f t="shared" si="6"/>
        <v>1977</v>
      </c>
      <c r="J92" t="s">
        <v>32</v>
      </c>
      <c r="K92" t="s">
        <v>3329</v>
      </c>
      <c r="L92">
        <f>VLOOKUP(H92,'id (2017)'!H:I,2,0)</f>
        <v>1977</v>
      </c>
    </row>
    <row r="93" spans="1:12">
      <c r="A93" t="str">
        <f t="shared" si="4"/>
        <v>PachulskiLeszek1967</v>
      </c>
      <c r="C93">
        <f t="shared" si="7"/>
        <v>92</v>
      </c>
      <c r="D93" t="s">
        <v>161</v>
      </c>
      <c r="E93" t="s">
        <v>25</v>
      </c>
      <c r="F93">
        <v>0</v>
      </c>
      <c r="G93">
        <v>1967</v>
      </c>
      <c r="H93" t="str">
        <f t="shared" si="5"/>
        <v>Pachulski Leszek</v>
      </c>
      <c r="I93">
        <f t="shared" si="6"/>
        <v>1967</v>
      </c>
      <c r="J93" t="s">
        <v>32</v>
      </c>
      <c r="K93" t="s">
        <v>3329</v>
      </c>
      <c r="L93">
        <f>VLOOKUP(H93,'id (2017)'!H:I,2,0)</f>
        <v>1967</v>
      </c>
    </row>
    <row r="94" spans="1:12">
      <c r="A94" t="str">
        <f t="shared" si="4"/>
        <v>SzumańskiJakub1983</v>
      </c>
      <c r="C94">
        <f t="shared" si="7"/>
        <v>93</v>
      </c>
      <c r="D94" t="s">
        <v>176</v>
      </c>
      <c r="E94" t="s">
        <v>137</v>
      </c>
      <c r="F94" t="s">
        <v>3430</v>
      </c>
      <c r="G94">
        <v>1983</v>
      </c>
      <c r="H94" t="str">
        <f t="shared" si="5"/>
        <v>Szumański Jakub</v>
      </c>
      <c r="I94">
        <f t="shared" si="6"/>
        <v>1983</v>
      </c>
      <c r="J94" t="s">
        <v>32</v>
      </c>
      <c r="K94" t="s">
        <v>3329</v>
      </c>
      <c r="L94">
        <f>VLOOKUP(H94,'id (2017)'!H:I,2,0)</f>
        <v>1983</v>
      </c>
    </row>
    <row r="95" spans="1:12">
      <c r="A95" t="str">
        <f t="shared" si="4"/>
        <v>BuchajewiczAndrzej1966</v>
      </c>
      <c r="C95">
        <f t="shared" si="7"/>
        <v>94</v>
      </c>
      <c r="D95" t="s">
        <v>1515</v>
      </c>
      <c r="E95" t="s">
        <v>26</v>
      </c>
      <c r="F95" t="s">
        <v>1514</v>
      </c>
      <c r="G95">
        <v>1966</v>
      </c>
      <c r="H95" t="str">
        <f t="shared" si="5"/>
        <v>Buchajewicz Andrzej</v>
      </c>
      <c r="I95">
        <f t="shared" si="6"/>
        <v>1966</v>
      </c>
      <c r="J95" t="s">
        <v>32</v>
      </c>
      <c r="K95" t="s">
        <v>3329</v>
      </c>
      <c r="L95">
        <f>VLOOKUP(H95,'id (2017)'!H:I,2,0)</f>
        <v>1966</v>
      </c>
    </row>
    <row r="96" spans="1:12">
      <c r="A96" t="str">
        <f t="shared" si="4"/>
        <v>PotockiRobert1974</v>
      </c>
      <c r="C96">
        <f t="shared" si="7"/>
        <v>95</v>
      </c>
      <c r="D96" t="s">
        <v>388</v>
      </c>
      <c r="E96" t="s">
        <v>45</v>
      </c>
      <c r="F96">
        <v>0</v>
      </c>
      <c r="G96">
        <v>1974</v>
      </c>
      <c r="H96" t="str">
        <f t="shared" si="5"/>
        <v>Potocki Robert</v>
      </c>
      <c r="I96">
        <f t="shared" si="6"/>
        <v>1974</v>
      </c>
      <c r="J96" t="s">
        <v>32</v>
      </c>
      <c r="K96" t="s">
        <v>3329</v>
      </c>
      <c r="L96">
        <f>VLOOKUP(H96,'id (2017)'!H:I,2,0)</f>
        <v>1974</v>
      </c>
    </row>
    <row r="97" spans="1:12">
      <c r="A97" t="str">
        <f t="shared" si="4"/>
        <v>PotockiMirosław1969</v>
      </c>
      <c r="C97">
        <f t="shared" si="7"/>
        <v>96</v>
      </c>
      <c r="D97" t="s">
        <v>388</v>
      </c>
      <c r="E97" t="s">
        <v>387</v>
      </c>
      <c r="F97" t="s">
        <v>386</v>
      </c>
      <c r="G97">
        <v>1969</v>
      </c>
      <c r="H97" t="str">
        <f t="shared" si="5"/>
        <v>Potocki Mirosław</v>
      </c>
      <c r="I97">
        <f t="shared" si="6"/>
        <v>1969</v>
      </c>
      <c r="J97" t="s">
        <v>32</v>
      </c>
      <c r="K97" t="s">
        <v>3329</v>
      </c>
      <c r="L97">
        <f>VLOOKUP(H97,'id (2017)'!H:I,2,0)</f>
        <v>1969</v>
      </c>
    </row>
    <row r="98" spans="1:12">
      <c r="A98" t="str">
        <f t="shared" si="4"/>
        <v>WalińskiMikołaj1978</v>
      </c>
      <c r="C98">
        <f t="shared" si="7"/>
        <v>97</v>
      </c>
      <c r="D98" t="s">
        <v>427</v>
      </c>
      <c r="E98" t="s">
        <v>426</v>
      </c>
      <c r="F98" t="s">
        <v>1368</v>
      </c>
      <c r="G98">
        <v>1978</v>
      </c>
      <c r="H98" t="str">
        <f t="shared" si="5"/>
        <v>Waliński Mikołaj</v>
      </c>
      <c r="I98">
        <f t="shared" si="6"/>
        <v>1978</v>
      </c>
      <c r="J98" t="s">
        <v>32</v>
      </c>
      <c r="K98" t="s">
        <v>3329</v>
      </c>
      <c r="L98">
        <f>VLOOKUP(H98,'id (2017)'!H:I,2,0)</f>
        <v>1978</v>
      </c>
    </row>
    <row r="99" spans="1:12">
      <c r="A99" t="str">
        <f t="shared" si="4"/>
        <v>BallerstadtŁukasz1979</v>
      </c>
      <c r="C99">
        <f t="shared" si="7"/>
        <v>98</v>
      </c>
      <c r="D99" t="s">
        <v>575</v>
      </c>
      <c r="E99" t="s">
        <v>59</v>
      </c>
      <c r="F99" t="s">
        <v>3432</v>
      </c>
      <c r="G99">
        <v>1979</v>
      </c>
      <c r="H99" t="str">
        <f t="shared" si="5"/>
        <v>Ballerstadt Łukasz</v>
      </c>
      <c r="I99">
        <f t="shared" si="6"/>
        <v>1979</v>
      </c>
      <c r="J99" t="s">
        <v>32</v>
      </c>
      <c r="K99" t="s">
        <v>3329</v>
      </c>
      <c r="L99">
        <f>VLOOKUP(H99,'id (2017)'!H:I,2,0)</f>
        <v>1979</v>
      </c>
    </row>
    <row r="100" spans="1:12">
      <c r="A100" t="str">
        <f t="shared" si="4"/>
        <v>BróżWojciech1975</v>
      </c>
      <c r="C100">
        <f t="shared" si="7"/>
        <v>99</v>
      </c>
      <c r="D100" t="s">
        <v>576</v>
      </c>
      <c r="E100" t="s">
        <v>147</v>
      </c>
      <c r="F100" t="s">
        <v>3432</v>
      </c>
      <c r="G100">
        <v>1975</v>
      </c>
      <c r="H100" t="str">
        <f t="shared" si="5"/>
        <v>Bróż Wojciech</v>
      </c>
      <c r="I100">
        <f t="shared" si="6"/>
        <v>1975</v>
      </c>
      <c r="J100" t="s">
        <v>32</v>
      </c>
      <c r="K100" t="s">
        <v>3329</v>
      </c>
      <c r="L100">
        <f>VLOOKUP(H100,'id (2017)'!H:I,2,0)</f>
        <v>1975</v>
      </c>
    </row>
    <row r="101" spans="1:12">
      <c r="A101" t="str">
        <f t="shared" si="4"/>
        <v>JarosiewiczRadosław1976</v>
      </c>
      <c r="C101">
        <f t="shared" si="7"/>
        <v>100</v>
      </c>
      <c r="D101" t="s">
        <v>572</v>
      </c>
      <c r="E101" t="s">
        <v>237</v>
      </c>
      <c r="F101" t="s">
        <v>3433</v>
      </c>
      <c r="G101">
        <v>1976</v>
      </c>
      <c r="H101" t="str">
        <f t="shared" si="5"/>
        <v>Jarosiewicz Radosław</v>
      </c>
      <c r="I101">
        <f t="shared" si="6"/>
        <v>1976</v>
      </c>
      <c r="J101" t="s">
        <v>32</v>
      </c>
      <c r="K101" t="s">
        <v>3329</v>
      </c>
      <c r="L101">
        <f>VLOOKUP(H101,'id (2017)'!H:I,2,0)</f>
        <v>1976</v>
      </c>
    </row>
    <row r="102" spans="1:12">
      <c r="A102" t="str">
        <f t="shared" si="4"/>
        <v>CisońMateusz1982</v>
      </c>
      <c r="C102">
        <f t="shared" si="7"/>
        <v>101</v>
      </c>
      <c r="D102" t="s">
        <v>571</v>
      </c>
      <c r="E102" t="s">
        <v>87</v>
      </c>
      <c r="F102" t="s">
        <v>3432</v>
      </c>
      <c r="G102">
        <v>1982</v>
      </c>
      <c r="H102" t="str">
        <f t="shared" si="5"/>
        <v>Cisoń Mateusz</v>
      </c>
      <c r="I102">
        <f t="shared" si="6"/>
        <v>1982</v>
      </c>
      <c r="J102" t="s">
        <v>32</v>
      </c>
      <c r="K102" t="s">
        <v>3329</v>
      </c>
      <c r="L102">
        <f>VLOOKUP(H102,'id (2017)'!H:I,2,0)</f>
        <v>1982</v>
      </c>
    </row>
    <row r="103" spans="1:12">
      <c r="A103" t="str">
        <f t="shared" si="4"/>
        <v>MossoczyZbigniew1973</v>
      </c>
      <c r="C103">
        <f t="shared" si="7"/>
        <v>102</v>
      </c>
      <c r="D103" t="s">
        <v>265</v>
      </c>
      <c r="E103" t="s">
        <v>264</v>
      </c>
      <c r="F103" t="s">
        <v>1317</v>
      </c>
      <c r="G103">
        <v>1973</v>
      </c>
      <c r="H103" t="str">
        <f t="shared" si="5"/>
        <v>Mossoczy Zbigniew</v>
      </c>
      <c r="I103">
        <f t="shared" si="6"/>
        <v>1973</v>
      </c>
      <c r="J103" t="s">
        <v>32</v>
      </c>
      <c r="K103" t="s">
        <v>3449</v>
      </c>
      <c r="L103" t="e">
        <f>VLOOKUP(H103,'id (2017)'!H:I,2,0)</f>
        <v>#N/A</v>
      </c>
    </row>
    <row r="104" spans="1:12">
      <c r="A104" t="str">
        <f t="shared" si="4"/>
        <v>BanaszkiewiczPiotr1985</v>
      </c>
      <c r="C104">
        <f t="shared" si="7"/>
        <v>103</v>
      </c>
      <c r="D104" t="s">
        <v>257</v>
      </c>
      <c r="E104" t="s">
        <v>15</v>
      </c>
      <c r="F104" t="s">
        <v>256</v>
      </c>
      <c r="G104">
        <v>1985</v>
      </c>
      <c r="H104" t="str">
        <f t="shared" si="5"/>
        <v>Banaszkiewicz Piotr</v>
      </c>
      <c r="I104">
        <f t="shared" si="6"/>
        <v>1985</v>
      </c>
      <c r="J104" t="s">
        <v>32</v>
      </c>
      <c r="K104" t="s">
        <v>3449</v>
      </c>
      <c r="L104">
        <f>VLOOKUP(H104,'id (2017)'!H:I,2,0)</f>
        <v>1985</v>
      </c>
    </row>
    <row r="105" spans="1:12">
      <c r="A105" t="str">
        <f t="shared" si="4"/>
        <v>GorczycaPaweł1973</v>
      </c>
      <c r="C105">
        <f t="shared" si="7"/>
        <v>104</v>
      </c>
      <c r="D105" t="s">
        <v>258</v>
      </c>
      <c r="E105" t="s">
        <v>16</v>
      </c>
      <c r="F105">
        <v>0</v>
      </c>
      <c r="G105">
        <v>1973</v>
      </c>
      <c r="H105" t="str">
        <f t="shared" si="5"/>
        <v>Gorczyca Paweł</v>
      </c>
      <c r="I105">
        <f t="shared" si="6"/>
        <v>1973</v>
      </c>
      <c r="J105" t="s">
        <v>32</v>
      </c>
      <c r="K105" t="s">
        <v>3449</v>
      </c>
      <c r="L105" t="e">
        <f>VLOOKUP(H105,'id (2017)'!H:I,2,0)</f>
        <v>#N/A</v>
      </c>
    </row>
    <row r="106" spans="1:12">
      <c r="A106" t="str">
        <f t="shared" si="4"/>
        <v>BoberBartłomiej1972</v>
      </c>
      <c r="C106">
        <f t="shared" si="7"/>
        <v>105</v>
      </c>
      <c r="D106" t="s">
        <v>293</v>
      </c>
      <c r="E106" t="s">
        <v>267</v>
      </c>
      <c r="F106" t="s">
        <v>139</v>
      </c>
      <c r="G106">
        <v>1972</v>
      </c>
      <c r="H106" t="str">
        <f t="shared" si="5"/>
        <v>Bober Bartłomiej</v>
      </c>
      <c r="I106">
        <f t="shared" si="6"/>
        <v>1972</v>
      </c>
      <c r="J106" t="s">
        <v>32</v>
      </c>
      <c r="K106" t="s">
        <v>3449</v>
      </c>
      <c r="L106">
        <f>VLOOKUP(H106,'id (2017)'!H:I,2,0)</f>
        <v>1972</v>
      </c>
    </row>
    <row r="107" spans="1:12">
      <c r="A107" t="str">
        <f t="shared" si="4"/>
        <v>KotMaciej1984</v>
      </c>
      <c r="C107">
        <f t="shared" si="7"/>
        <v>106</v>
      </c>
      <c r="D107" t="s">
        <v>240</v>
      </c>
      <c r="E107" t="s">
        <v>66</v>
      </c>
      <c r="F107" t="s">
        <v>3438</v>
      </c>
      <c r="G107">
        <v>1984</v>
      </c>
      <c r="H107" t="str">
        <f t="shared" si="5"/>
        <v>Kot Maciej</v>
      </c>
      <c r="I107">
        <f t="shared" si="6"/>
        <v>1984</v>
      </c>
      <c r="J107" t="s">
        <v>32</v>
      </c>
      <c r="K107" t="s">
        <v>3449</v>
      </c>
      <c r="L107">
        <f>VLOOKUP(H107,'id (2017)'!H:I,2,0)</f>
        <v>1984</v>
      </c>
    </row>
    <row r="108" spans="1:12">
      <c r="A108" t="str">
        <f t="shared" si="4"/>
        <v>MańskiKrzysztof1986</v>
      </c>
      <c r="C108">
        <f t="shared" si="7"/>
        <v>107</v>
      </c>
      <c r="D108" t="s">
        <v>3444</v>
      </c>
      <c r="E108" t="s">
        <v>22</v>
      </c>
      <c r="F108" t="s">
        <v>3443</v>
      </c>
      <c r="G108">
        <v>1986</v>
      </c>
      <c r="H108" t="str">
        <f t="shared" si="5"/>
        <v>Mański Krzysztof</v>
      </c>
      <c r="I108">
        <f t="shared" si="6"/>
        <v>1986</v>
      </c>
      <c r="J108" t="s">
        <v>32</v>
      </c>
      <c r="K108" t="s">
        <v>3449</v>
      </c>
      <c r="L108" t="e">
        <f>VLOOKUP(H108,'id (2017)'!H:I,2,0)</f>
        <v>#N/A</v>
      </c>
    </row>
    <row r="109" spans="1:12">
      <c r="A109" t="str">
        <f t="shared" si="4"/>
        <v>NiedośpiałKrzysztof1976</v>
      </c>
      <c r="C109">
        <f t="shared" si="7"/>
        <v>108</v>
      </c>
      <c r="D109" t="s">
        <v>251</v>
      </c>
      <c r="E109" t="s">
        <v>22</v>
      </c>
      <c r="F109">
        <v>0</v>
      </c>
      <c r="G109">
        <v>1976</v>
      </c>
      <c r="H109" t="str">
        <f t="shared" si="5"/>
        <v>Niedośpiał Krzysztof</v>
      </c>
      <c r="I109">
        <f t="shared" si="6"/>
        <v>1976</v>
      </c>
      <c r="J109" t="s">
        <v>32</v>
      </c>
      <c r="K109" t="s">
        <v>3449</v>
      </c>
      <c r="L109">
        <f>VLOOKUP(H109,'id (2017)'!H:I,2,0)</f>
        <v>1976</v>
      </c>
    </row>
    <row r="110" spans="1:12">
      <c r="A110" t="str">
        <f t="shared" si="4"/>
        <v>PisarekPiotr1969</v>
      </c>
      <c r="C110">
        <f t="shared" si="7"/>
        <v>109</v>
      </c>
      <c r="D110" t="s">
        <v>253</v>
      </c>
      <c r="E110" t="s">
        <v>15</v>
      </c>
      <c r="F110">
        <v>0</v>
      </c>
      <c r="G110">
        <v>1969</v>
      </c>
      <c r="H110" t="str">
        <f t="shared" si="5"/>
        <v>Pisarek Piotr</v>
      </c>
      <c r="I110">
        <f t="shared" si="6"/>
        <v>1969</v>
      </c>
      <c r="J110" t="s">
        <v>32</v>
      </c>
      <c r="K110" t="s">
        <v>3449</v>
      </c>
      <c r="L110">
        <f>VLOOKUP(H110,'id (2017)'!H:I,2,0)</f>
        <v>1969</v>
      </c>
    </row>
    <row r="111" spans="1:12">
      <c r="A111" t="str">
        <f t="shared" si="4"/>
        <v>KapustkaWojciech1979</v>
      </c>
      <c r="C111">
        <f t="shared" si="7"/>
        <v>110</v>
      </c>
      <c r="D111" t="s">
        <v>946</v>
      </c>
      <c r="E111" t="s">
        <v>147</v>
      </c>
      <c r="F111">
        <v>0</v>
      </c>
      <c r="G111">
        <v>1979</v>
      </c>
      <c r="H111" t="str">
        <f t="shared" si="5"/>
        <v>Kapustka Wojciech</v>
      </c>
      <c r="I111">
        <f t="shared" si="6"/>
        <v>1979</v>
      </c>
      <c r="J111" t="s">
        <v>32</v>
      </c>
      <c r="K111" t="s">
        <v>3449</v>
      </c>
      <c r="L111">
        <f>VLOOKUP(H111,'id (2017)'!H:I,2,0)</f>
        <v>1979</v>
      </c>
    </row>
    <row r="112" spans="1:12">
      <c r="A112" t="str">
        <f t="shared" si="4"/>
        <v>Herman-IżyckiLeszek1958</v>
      </c>
      <c r="C112">
        <f t="shared" si="7"/>
        <v>111</v>
      </c>
      <c r="D112" t="s">
        <v>2</v>
      </c>
      <c r="E112" t="s">
        <v>25</v>
      </c>
      <c r="F112">
        <v>0</v>
      </c>
      <c r="G112">
        <v>1958</v>
      </c>
      <c r="H112" t="str">
        <f t="shared" si="5"/>
        <v>Herman-Iżycki Leszek</v>
      </c>
      <c r="I112">
        <f t="shared" si="6"/>
        <v>1958</v>
      </c>
      <c r="J112" t="s">
        <v>32</v>
      </c>
      <c r="K112" t="s">
        <v>3449</v>
      </c>
      <c r="L112">
        <f>VLOOKUP(H112,'id (2017)'!H:I,2,0)</f>
        <v>1958</v>
      </c>
    </row>
    <row r="113" spans="1:12">
      <c r="A113" t="str">
        <f t="shared" si="4"/>
        <v>AdamczykBartosz1980</v>
      </c>
      <c r="C113">
        <f t="shared" si="7"/>
        <v>112</v>
      </c>
      <c r="D113" t="s">
        <v>226</v>
      </c>
      <c r="E113" t="s">
        <v>42</v>
      </c>
      <c r="F113" t="s">
        <v>3441</v>
      </c>
      <c r="G113">
        <v>1980</v>
      </c>
      <c r="H113" t="str">
        <f t="shared" si="5"/>
        <v>Adamczyk Bartosz</v>
      </c>
      <c r="I113">
        <f t="shared" si="6"/>
        <v>1980</v>
      </c>
      <c r="J113" t="s">
        <v>32</v>
      </c>
      <c r="K113" t="s">
        <v>3449</v>
      </c>
      <c r="L113">
        <f>VLOOKUP(H113,'id (2017)'!H:I,2,0)</f>
        <v>1980</v>
      </c>
    </row>
    <row r="114" spans="1:12">
      <c r="A114" t="str">
        <f t="shared" si="4"/>
        <v>Melon-MikaKrzysztof1975</v>
      </c>
      <c r="C114">
        <f t="shared" si="7"/>
        <v>113</v>
      </c>
      <c r="D114" t="s">
        <v>233</v>
      </c>
      <c r="E114" t="s">
        <v>22</v>
      </c>
      <c r="F114" t="s">
        <v>307</v>
      </c>
      <c r="G114">
        <v>1975</v>
      </c>
      <c r="H114" t="str">
        <f t="shared" si="5"/>
        <v>Melon-Mika Krzysztof</v>
      </c>
      <c r="I114">
        <f t="shared" si="6"/>
        <v>1975</v>
      </c>
      <c r="J114" t="s">
        <v>32</v>
      </c>
      <c r="K114" t="s">
        <v>3449</v>
      </c>
      <c r="L114">
        <f>VLOOKUP(H114,'id (2017)'!H:I,2,0)</f>
        <v>1975</v>
      </c>
    </row>
    <row r="115" spans="1:12">
      <c r="A115" t="str">
        <f t="shared" si="4"/>
        <v>FrankeMarcin1978</v>
      </c>
      <c r="C115">
        <f t="shared" si="7"/>
        <v>114</v>
      </c>
      <c r="D115" t="s">
        <v>1621</v>
      </c>
      <c r="E115" t="s">
        <v>17</v>
      </c>
      <c r="F115" t="s">
        <v>3440</v>
      </c>
      <c r="G115">
        <v>1978</v>
      </c>
      <c r="H115" t="str">
        <f t="shared" si="5"/>
        <v>Franke Marcin</v>
      </c>
      <c r="I115">
        <f t="shared" si="6"/>
        <v>1978</v>
      </c>
      <c r="J115" t="s">
        <v>32</v>
      </c>
      <c r="K115" t="s">
        <v>3449</v>
      </c>
      <c r="L115">
        <f>VLOOKUP(H115,'id (2017)'!H:I,2,0)</f>
        <v>1978</v>
      </c>
    </row>
    <row r="116" spans="1:12">
      <c r="A116" t="str">
        <f t="shared" si="4"/>
        <v>PasiecznikWojciech1970</v>
      </c>
      <c r="C116">
        <f t="shared" si="7"/>
        <v>115</v>
      </c>
      <c r="D116" t="s">
        <v>909</v>
      </c>
      <c r="E116" t="s">
        <v>147</v>
      </c>
      <c r="F116" t="s">
        <v>3439</v>
      </c>
      <c r="G116">
        <v>1970</v>
      </c>
      <c r="H116" t="str">
        <f t="shared" si="5"/>
        <v>Pasiecznik Wojciech</v>
      </c>
      <c r="I116">
        <f t="shared" si="6"/>
        <v>1970</v>
      </c>
      <c r="J116" t="s">
        <v>32</v>
      </c>
      <c r="K116" t="s">
        <v>3449</v>
      </c>
      <c r="L116">
        <f>VLOOKUP(H116,'id (2017)'!H:I,2,0)</f>
        <v>1970</v>
      </c>
    </row>
    <row r="117" spans="1:12">
      <c r="A117" t="str">
        <f t="shared" si="4"/>
        <v>BasterPrzemysław1978</v>
      </c>
      <c r="C117">
        <f t="shared" si="7"/>
        <v>116</v>
      </c>
      <c r="D117" t="s">
        <v>212</v>
      </c>
      <c r="E117" t="s">
        <v>24</v>
      </c>
      <c r="F117">
        <v>0</v>
      </c>
      <c r="G117">
        <v>1978</v>
      </c>
      <c r="H117" t="str">
        <f t="shared" si="5"/>
        <v>Baster Przemysław</v>
      </c>
      <c r="I117">
        <f t="shared" si="6"/>
        <v>1978</v>
      </c>
      <c r="J117" t="s">
        <v>32</v>
      </c>
      <c r="K117" t="s">
        <v>3449</v>
      </c>
      <c r="L117">
        <f>VLOOKUP(H117,'id (2017)'!H:I,2,0)</f>
        <v>1978</v>
      </c>
    </row>
    <row r="118" spans="1:12">
      <c r="A118" t="str">
        <f t="shared" si="4"/>
        <v>KsiążekMikołaj1985</v>
      </c>
      <c r="C118">
        <f t="shared" si="7"/>
        <v>117</v>
      </c>
      <c r="D118" t="s">
        <v>708</v>
      </c>
      <c r="E118" t="s">
        <v>426</v>
      </c>
      <c r="F118">
        <v>0</v>
      </c>
      <c r="G118">
        <v>1985</v>
      </c>
      <c r="H118" t="str">
        <f t="shared" si="5"/>
        <v>Książek Mikołaj</v>
      </c>
      <c r="I118">
        <f t="shared" si="6"/>
        <v>1985</v>
      </c>
      <c r="J118" t="s">
        <v>32</v>
      </c>
      <c r="K118" t="s">
        <v>3449</v>
      </c>
      <c r="L118">
        <f>VLOOKUP(H118,'id (2017)'!H:I,2,0)</f>
        <v>1985</v>
      </c>
    </row>
    <row r="119" spans="1:12">
      <c r="A119" t="str">
        <f t="shared" si="4"/>
        <v>JakubasPiotr1985</v>
      </c>
      <c r="C119">
        <f t="shared" si="7"/>
        <v>118</v>
      </c>
      <c r="D119" t="s">
        <v>709</v>
      </c>
      <c r="E119" t="s">
        <v>15</v>
      </c>
      <c r="F119" t="s">
        <v>3438</v>
      </c>
      <c r="G119">
        <v>1985</v>
      </c>
      <c r="H119" t="str">
        <f t="shared" si="5"/>
        <v>Jakubas Piotr</v>
      </c>
      <c r="I119">
        <f t="shared" si="6"/>
        <v>1985</v>
      </c>
      <c r="J119" t="s">
        <v>32</v>
      </c>
      <c r="K119" t="s">
        <v>3449</v>
      </c>
      <c r="L119">
        <f>VLOOKUP(H119,'id (2017)'!H:I,2,0)</f>
        <v>1985</v>
      </c>
    </row>
    <row r="120" spans="1:12">
      <c r="A120" t="str">
        <f t="shared" si="4"/>
        <v>MałodobryWojciech1959</v>
      </c>
      <c r="C120">
        <f t="shared" si="7"/>
        <v>119</v>
      </c>
      <c r="D120" t="s">
        <v>914</v>
      </c>
      <c r="E120" t="s">
        <v>147</v>
      </c>
      <c r="F120">
        <v>0</v>
      </c>
      <c r="G120">
        <v>1959</v>
      </c>
      <c r="H120" t="str">
        <f t="shared" si="5"/>
        <v>Małodobry Wojciech</v>
      </c>
      <c r="I120">
        <f t="shared" si="6"/>
        <v>1959</v>
      </c>
      <c r="J120" t="s">
        <v>32</v>
      </c>
      <c r="K120" t="s">
        <v>3449</v>
      </c>
      <c r="L120">
        <f>VLOOKUP(H120,'id (2017)'!H:I,2,0)</f>
        <v>1959</v>
      </c>
    </row>
    <row r="121" spans="1:12">
      <c r="A121" t="str">
        <f t="shared" si="4"/>
        <v>KorzecStaszek1978</v>
      </c>
      <c r="C121">
        <f t="shared" si="7"/>
        <v>120</v>
      </c>
      <c r="D121" t="s">
        <v>224</v>
      </c>
      <c r="E121" t="s">
        <v>223</v>
      </c>
      <c r="F121" t="s">
        <v>1304</v>
      </c>
      <c r="G121">
        <v>1978</v>
      </c>
      <c r="H121" t="str">
        <f t="shared" si="5"/>
        <v>Korzec Staszek</v>
      </c>
      <c r="I121">
        <f t="shared" si="6"/>
        <v>1978</v>
      </c>
      <c r="J121" t="s">
        <v>32</v>
      </c>
      <c r="K121" t="s">
        <v>3449</v>
      </c>
      <c r="L121">
        <f>VLOOKUP(H121,'id (2017)'!H:I,2,0)</f>
        <v>1978</v>
      </c>
    </row>
    <row r="122" spans="1:12">
      <c r="A122" t="str">
        <f t="shared" si="4"/>
        <v>KonopińskiMaciej1973</v>
      </c>
      <c r="C122">
        <f t="shared" si="7"/>
        <v>121</v>
      </c>
      <c r="D122" t="s">
        <v>199</v>
      </c>
      <c r="E122" t="s">
        <v>66</v>
      </c>
      <c r="F122" t="s">
        <v>1304</v>
      </c>
      <c r="G122">
        <v>1973</v>
      </c>
      <c r="H122" t="str">
        <f t="shared" si="5"/>
        <v>Konopiński Maciej</v>
      </c>
      <c r="I122">
        <f t="shared" si="6"/>
        <v>1973</v>
      </c>
      <c r="J122" t="s">
        <v>32</v>
      </c>
      <c r="K122" t="s">
        <v>3449</v>
      </c>
      <c r="L122" t="e">
        <f>VLOOKUP(H122,'id (2017)'!H:I,2,0)</f>
        <v>#N/A</v>
      </c>
    </row>
    <row r="123" spans="1:12">
      <c r="A123" t="str">
        <f t="shared" si="4"/>
        <v>DudekMagdalena1984</v>
      </c>
      <c r="C123">
        <f t="shared" si="7"/>
        <v>122</v>
      </c>
      <c r="D123" t="s">
        <v>711</v>
      </c>
      <c r="E123" t="s">
        <v>35</v>
      </c>
      <c r="F123" t="s">
        <v>3445</v>
      </c>
      <c r="G123">
        <v>1984</v>
      </c>
      <c r="H123" t="str">
        <f t="shared" si="5"/>
        <v>Dudek Magdalena</v>
      </c>
      <c r="I123">
        <f t="shared" si="6"/>
        <v>1984</v>
      </c>
      <c r="J123" t="s">
        <v>0</v>
      </c>
      <c r="K123" t="s">
        <v>3449</v>
      </c>
      <c r="L123">
        <f>VLOOKUP(H123,'id (2017)'!H:I,2,0)</f>
        <v>1984</v>
      </c>
    </row>
    <row r="124" spans="1:12">
      <c r="A124" t="str">
        <f t="shared" si="4"/>
        <v>ZimnyUrszula1985</v>
      </c>
      <c r="C124">
        <f t="shared" si="7"/>
        <v>123</v>
      </c>
      <c r="D124" t="s">
        <v>3442</v>
      </c>
      <c r="E124" t="s">
        <v>765</v>
      </c>
      <c r="F124">
        <v>0</v>
      </c>
      <c r="G124">
        <v>1985</v>
      </c>
      <c r="H124" t="str">
        <f t="shared" si="5"/>
        <v>Zimny Urszula</v>
      </c>
      <c r="I124">
        <f t="shared" si="6"/>
        <v>1985</v>
      </c>
      <c r="J124" t="s">
        <v>0</v>
      </c>
      <c r="K124" t="s">
        <v>3449</v>
      </c>
      <c r="L124" t="e">
        <f>VLOOKUP(H124,'id (2017)'!H:I,2,0)</f>
        <v>#N/A</v>
      </c>
    </row>
    <row r="125" spans="1:12">
      <c r="A125" t="str">
        <f t="shared" si="4"/>
        <v>Motyl-AdamczykAgata1979</v>
      </c>
      <c r="C125">
        <f t="shared" si="7"/>
        <v>124</v>
      </c>
      <c r="D125" t="s">
        <v>228</v>
      </c>
      <c r="E125" t="s">
        <v>227</v>
      </c>
      <c r="F125" t="s">
        <v>3441</v>
      </c>
      <c r="G125">
        <v>1979</v>
      </c>
      <c r="H125" t="str">
        <f t="shared" si="5"/>
        <v>Motyl-Adamczyk Agata</v>
      </c>
      <c r="I125">
        <f t="shared" si="6"/>
        <v>1979</v>
      </c>
      <c r="J125" t="s">
        <v>0</v>
      </c>
      <c r="K125" t="s">
        <v>3449</v>
      </c>
      <c r="L125">
        <f>VLOOKUP(H125,'id (2017)'!H:I,2,0)</f>
        <v>1979</v>
      </c>
    </row>
    <row r="126" spans="1:12">
      <c r="A126" t="str">
        <f t="shared" si="4"/>
        <v>TruszkowskaKamila1980</v>
      </c>
      <c r="C126">
        <f t="shared" si="7"/>
        <v>125</v>
      </c>
      <c r="D126" t="s">
        <v>194</v>
      </c>
      <c r="E126" t="s">
        <v>195</v>
      </c>
      <c r="F126">
        <v>0</v>
      </c>
      <c r="G126">
        <v>1980</v>
      </c>
      <c r="H126" t="str">
        <f t="shared" si="5"/>
        <v>Truszkowska Kamila</v>
      </c>
      <c r="I126">
        <f t="shared" si="6"/>
        <v>1980</v>
      </c>
      <c r="J126" t="s">
        <v>0</v>
      </c>
      <c r="K126" t="s">
        <v>3449</v>
      </c>
      <c r="L126">
        <f>VLOOKUP(H126,'id (2017)'!H:I,2,0)</f>
        <v>1980</v>
      </c>
    </row>
    <row r="127" spans="1:12">
      <c r="A127" t="str">
        <f t="shared" si="4"/>
        <v>KotIwona1980</v>
      </c>
      <c r="C127">
        <f t="shared" si="7"/>
        <v>126</v>
      </c>
      <c r="D127" t="s">
        <v>240</v>
      </c>
      <c r="E127" t="s">
        <v>1533</v>
      </c>
      <c r="F127">
        <v>0</v>
      </c>
      <c r="G127">
        <v>1980</v>
      </c>
      <c r="H127" t="str">
        <f t="shared" si="5"/>
        <v>Kot Iwona</v>
      </c>
      <c r="I127">
        <f t="shared" si="6"/>
        <v>1980</v>
      </c>
      <c r="J127" t="s">
        <v>0</v>
      </c>
      <c r="K127" t="s">
        <v>3449</v>
      </c>
      <c r="L127">
        <f>VLOOKUP(H127,'id (2017)'!H:I,2,0)</f>
        <v>1980</v>
      </c>
    </row>
    <row r="128" spans="1:12">
      <c r="A128" t="str">
        <f t="shared" si="4"/>
        <v>NieduziakMagdalena1983</v>
      </c>
      <c r="C128">
        <f t="shared" si="7"/>
        <v>127</v>
      </c>
      <c r="D128" t="s">
        <v>1612</v>
      </c>
      <c r="E128" t="s">
        <v>35</v>
      </c>
      <c r="F128">
        <v>0</v>
      </c>
      <c r="G128">
        <v>1983</v>
      </c>
      <c r="H128" t="str">
        <f t="shared" si="5"/>
        <v>Nieduziak Magdalena</v>
      </c>
      <c r="I128">
        <f t="shared" si="6"/>
        <v>1983</v>
      </c>
      <c r="J128" t="s">
        <v>0</v>
      </c>
      <c r="K128" t="s">
        <v>3449</v>
      </c>
      <c r="L128">
        <f>VLOOKUP(H128,'id (2017)'!H:I,2,0)</f>
        <v>1983</v>
      </c>
    </row>
    <row r="129" spans="1:12">
      <c r="A129" t="str">
        <f t="shared" si="4"/>
        <v>RychlikAnna1983</v>
      </c>
      <c r="C129">
        <f t="shared" si="7"/>
        <v>128</v>
      </c>
      <c r="D129" t="s">
        <v>743</v>
      </c>
      <c r="E129" t="s">
        <v>271</v>
      </c>
      <c r="F129" t="s">
        <v>742</v>
      </c>
      <c r="G129">
        <v>1983</v>
      </c>
      <c r="H129" t="str">
        <f t="shared" si="5"/>
        <v>Rychlik Anna</v>
      </c>
      <c r="I129">
        <f t="shared" si="6"/>
        <v>1983</v>
      </c>
      <c r="J129" t="s">
        <v>0</v>
      </c>
      <c r="K129" t="s">
        <v>3449</v>
      </c>
      <c r="L129">
        <f>VLOOKUP(H129,'id (2017)'!H:I,2,0)</f>
        <v>1983</v>
      </c>
    </row>
    <row r="130" spans="1:12">
      <c r="A130" t="str">
        <f t="shared" ref="A130:A193" si="8">D130&amp;E130&amp;G130</f>
        <v>LabutMaria1977</v>
      </c>
      <c r="C130">
        <f t="shared" si="7"/>
        <v>129</v>
      </c>
      <c r="D130" t="s">
        <v>201</v>
      </c>
      <c r="E130" t="s">
        <v>200</v>
      </c>
      <c r="F130">
        <v>0</v>
      </c>
      <c r="G130">
        <v>1977</v>
      </c>
      <c r="H130" t="str">
        <f t="shared" si="5"/>
        <v>Labut Maria</v>
      </c>
      <c r="I130">
        <f t="shared" si="6"/>
        <v>1977</v>
      </c>
      <c r="J130" t="s">
        <v>0</v>
      </c>
      <c r="K130" t="s">
        <v>3449</v>
      </c>
      <c r="L130">
        <f>VLOOKUP(H130,'id (2017)'!H:I,2,0)</f>
        <v>1977</v>
      </c>
    </row>
    <row r="131" spans="1:12">
      <c r="A131" t="str">
        <f t="shared" si="8"/>
        <v>PacekKarolina1988</v>
      </c>
      <c r="C131">
        <f t="shared" si="7"/>
        <v>130</v>
      </c>
      <c r="D131" t="s">
        <v>546</v>
      </c>
      <c r="E131" t="s">
        <v>545</v>
      </c>
      <c r="F131" t="s">
        <v>3464</v>
      </c>
      <c r="G131">
        <v>1988</v>
      </c>
      <c r="H131" t="str">
        <f t="shared" ref="H131:H194" si="9">D131&amp;" "&amp;E131</f>
        <v>Pacek Karolina</v>
      </c>
      <c r="I131">
        <f t="shared" ref="I131:I194" si="10">G131</f>
        <v>1988</v>
      </c>
      <c r="J131" t="s">
        <v>0</v>
      </c>
      <c r="K131" t="s">
        <v>124</v>
      </c>
      <c r="L131">
        <f>VLOOKUP(H131,'id (2017)'!H:I,2,0)</f>
        <v>1988</v>
      </c>
    </row>
    <row r="132" spans="1:12">
      <c r="A132" t="str">
        <f t="shared" si="8"/>
        <v>KwitowskaAnna1982</v>
      </c>
      <c r="C132">
        <f t="shared" ref="C132:C195" si="11">C131+1</f>
        <v>131</v>
      </c>
      <c r="D132" t="s">
        <v>3465</v>
      </c>
      <c r="E132" t="s">
        <v>271</v>
      </c>
      <c r="F132" t="s">
        <v>3</v>
      </c>
      <c r="G132">
        <v>1982</v>
      </c>
      <c r="H132" t="str">
        <f t="shared" si="9"/>
        <v>Kwitowska Anna</v>
      </c>
      <c r="I132">
        <f t="shared" si="10"/>
        <v>1982</v>
      </c>
      <c r="J132" t="s">
        <v>0</v>
      </c>
      <c r="K132" t="s">
        <v>3466</v>
      </c>
      <c r="L132" t="e">
        <f>VLOOKUP(H132,'id (2017)'!H:I,2,0)</f>
        <v>#N/A</v>
      </c>
    </row>
    <row r="133" spans="1:12">
      <c r="A133" t="str">
        <f t="shared" si="8"/>
        <v>BuciakPiotr1979</v>
      </c>
      <c r="C133">
        <f t="shared" si="11"/>
        <v>132</v>
      </c>
      <c r="D133" t="s">
        <v>297</v>
      </c>
      <c r="E133" t="s">
        <v>15</v>
      </c>
      <c r="F133" t="s">
        <v>3454</v>
      </c>
      <c r="G133">
        <v>1979</v>
      </c>
      <c r="H133" t="str">
        <f t="shared" si="9"/>
        <v>Buciak Piotr</v>
      </c>
      <c r="I133">
        <f t="shared" si="10"/>
        <v>1979</v>
      </c>
      <c r="J133" t="s">
        <v>32</v>
      </c>
      <c r="K133" t="s">
        <v>3467</v>
      </c>
      <c r="L133">
        <f>VLOOKUP(H133,'id (2017)'!H:I,2,0)</f>
        <v>1979</v>
      </c>
    </row>
    <row r="134" spans="1:12">
      <c r="A134" t="str">
        <f t="shared" si="8"/>
        <v>WojciechowskiAdam1984</v>
      </c>
      <c r="C134">
        <f t="shared" si="11"/>
        <v>133</v>
      </c>
      <c r="D134" t="s">
        <v>295</v>
      </c>
      <c r="E134" t="s">
        <v>79</v>
      </c>
      <c r="F134" t="s">
        <v>3735</v>
      </c>
      <c r="G134">
        <v>1984</v>
      </c>
      <c r="H134" t="str">
        <f t="shared" si="9"/>
        <v>Wojciechowski Adam</v>
      </c>
      <c r="I134">
        <f t="shared" si="10"/>
        <v>1984</v>
      </c>
      <c r="J134" t="s">
        <v>32</v>
      </c>
      <c r="K134" t="s">
        <v>3468</v>
      </c>
      <c r="L134">
        <f>VLOOKUP(H134,'id (2017)'!H:I,2,0)</f>
        <v>1984</v>
      </c>
    </row>
    <row r="135" spans="1:12">
      <c r="A135" t="str">
        <f t="shared" si="8"/>
        <v>KielakHubert1996</v>
      </c>
      <c r="C135">
        <f t="shared" si="11"/>
        <v>134</v>
      </c>
      <c r="D135" t="s">
        <v>1475</v>
      </c>
      <c r="E135" t="s">
        <v>705</v>
      </c>
      <c r="F135" t="s">
        <v>3455</v>
      </c>
      <c r="G135">
        <v>1996</v>
      </c>
      <c r="H135" t="str">
        <f t="shared" si="9"/>
        <v>Kielak Hubert</v>
      </c>
      <c r="I135">
        <f t="shared" si="10"/>
        <v>1996</v>
      </c>
      <c r="J135" t="s">
        <v>32</v>
      </c>
      <c r="K135" t="s">
        <v>3469</v>
      </c>
      <c r="L135">
        <f>VLOOKUP(H135,'id (2017)'!H:I,2,0)</f>
        <v>1996</v>
      </c>
    </row>
    <row r="136" spans="1:12">
      <c r="A136" t="str">
        <f t="shared" si="8"/>
        <v>BogumiłDariusz1977</v>
      </c>
      <c r="C136">
        <f t="shared" si="11"/>
        <v>135</v>
      </c>
      <c r="D136" t="s">
        <v>432</v>
      </c>
      <c r="E136" t="s">
        <v>140</v>
      </c>
      <c r="F136" t="s">
        <v>3454</v>
      </c>
      <c r="G136">
        <v>1977</v>
      </c>
      <c r="H136" t="str">
        <f t="shared" si="9"/>
        <v>Bogumił Dariusz</v>
      </c>
      <c r="I136">
        <f t="shared" si="10"/>
        <v>1977</v>
      </c>
      <c r="J136" t="s">
        <v>32</v>
      </c>
      <c r="K136" t="s">
        <v>3470</v>
      </c>
      <c r="L136">
        <f>VLOOKUP(H136,'id (2017)'!H:I,2,0)</f>
        <v>1977</v>
      </c>
    </row>
    <row r="137" spans="1:12">
      <c r="A137" t="str">
        <f t="shared" si="8"/>
        <v>KielakIgor1999</v>
      </c>
      <c r="C137">
        <f t="shared" si="11"/>
        <v>136</v>
      </c>
      <c r="D137" t="s">
        <v>1475</v>
      </c>
      <c r="E137" t="s">
        <v>1476</v>
      </c>
      <c r="F137" t="s">
        <v>3455</v>
      </c>
      <c r="G137">
        <v>1999</v>
      </c>
      <c r="H137" t="str">
        <f t="shared" si="9"/>
        <v>Kielak Igor</v>
      </c>
      <c r="I137">
        <f t="shared" si="10"/>
        <v>1999</v>
      </c>
      <c r="J137" t="s">
        <v>32</v>
      </c>
      <c r="K137" t="s">
        <v>3471</v>
      </c>
      <c r="L137">
        <f>VLOOKUP(H137,'id (2017)'!H:I,2,0)</f>
        <v>1999</v>
      </c>
    </row>
    <row r="138" spans="1:12">
      <c r="A138" t="str">
        <f t="shared" si="8"/>
        <v>KielakSławomir1972</v>
      </c>
      <c r="C138">
        <f t="shared" si="11"/>
        <v>137</v>
      </c>
      <c r="D138" t="s">
        <v>1475</v>
      </c>
      <c r="E138" t="s">
        <v>88</v>
      </c>
      <c r="F138" t="s">
        <v>3455</v>
      </c>
      <c r="G138">
        <v>1972</v>
      </c>
      <c r="H138" t="str">
        <f t="shared" si="9"/>
        <v>Kielak Sławomir</v>
      </c>
      <c r="I138">
        <f t="shared" si="10"/>
        <v>1972</v>
      </c>
      <c r="J138" t="s">
        <v>32</v>
      </c>
      <c r="K138" t="s">
        <v>3472</v>
      </c>
      <c r="L138">
        <f>VLOOKUP(H138,'id (2017)'!H:I,2,0)</f>
        <v>1972</v>
      </c>
    </row>
    <row r="139" spans="1:12">
      <c r="A139" t="str">
        <f t="shared" si="8"/>
        <v>SenderekŁukasz1977</v>
      </c>
      <c r="C139">
        <f t="shared" si="11"/>
        <v>138</v>
      </c>
      <c r="D139" t="s">
        <v>290</v>
      </c>
      <c r="E139" t="s">
        <v>59</v>
      </c>
      <c r="F139" t="s">
        <v>3454</v>
      </c>
      <c r="G139">
        <v>1977</v>
      </c>
      <c r="H139" t="str">
        <f t="shared" si="9"/>
        <v>Senderek Łukasz</v>
      </c>
      <c r="I139">
        <f t="shared" si="10"/>
        <v>1977</v>
      </c>
      <c r="J139" t="s">
        <v>32</v>
      </c>
      <c r="K139" t="s">
        <v>3473</v>
      </c>
      <c r="L139">
        <f>VLOOKUP(H139,'id (2017)'!H:I,2,0)</f>
        <v>1977</v>
      </c>
    </row>
    <row r="140" spans="1:12">
      <c r="A140" t="str">
        <f t="shared" si="8"/>
        <v>RuchlickiStanisław1983</v>
      </c>
      <c r="C140">
        <f t="shared" si="11"/>
        <v>139</v>
      </c>
      <c r="D140" t="s">
        <v>431</v>
      </c>
      <c r="E140" t="s">
        <v>274</v>
      </c>
      <c r="F140" t="s">
        <v>282</v>
      </c>
      <c r="G140">
        <v>1983</v>
      </c>
      <c r="H140" t="str">
        <f t="shared" si="9"/>
        <v>Ruchlicki Stanisław</v>
      </c>
      <c r="I140">
        <f t="shared" si="10"/>
        <v>1983</v>
      </c>
      <c r="J140" t="s">
        <v>32</v>
      </c>
      <c r="K140" t="s">
        <v>3474</v>
      </c>
      <c r="L140">
        <f>VLOOKUP(H140,'id (2017)'!H:I,2,0)</f>
        <v>1983</v>
      </c>
    </row>
    <row r="141" spans="1:12">
      <c r="A141" t="str">
        <f t="shared" si="8"/>
        <v>KędziorekDamian1979</v>
      </c>
      <c r="C141">
        <f t="shared" si="11"/>
        <v>140</v>
      </c>
      <c r="D141" t="s">
        <v>276</v>
      </c>
      <c r="E141" t="s">
        <v>277</v>
      </c>
      <c r="F141" t="s">
        <v>1263</v>
      </c>
      <c r="G141">
        <v>1979</v>
      </c>
      <c r="H141" t="str">
        <f t="shared" si="9"/>
        <v>Kędziorek Damian</v>
      </c>
      <c r="I141">
        <f t="shared" si="10"/>
        <v>1979</v>
      </c>
      <c r="J141" t="s">
        <v>32</v>
      </c>
      <c r="K141" t="s">
        <v>3475</v>
      </c>
      <c r="L141">
        <f>VLOOKUP(H141,'id (2017)'!H:I,2,0)</f>
        <v>1979</v>
      </c>
    </row>
    <row r="142" spans="1:12">
      <c r="A142" t="str">
        <f t="shared" si="8"/>
        <v>SiochRadosław1981</v>
      </c>
      <c r="C142">
        <f t="shared" si="11"/>
        <v>141</v>
      </c>
      <c r="D142" t="s">
        <v>1700</v>
      </c>
      <c r="E142" t="s">
        <v>237</v>
      </c>
      <c r="F142" t="s">
        <v>3456</v>
      </c>
      <c r="G142">
        <v>1981</v>
      </c>
      <c r="H142" t="str">
        <f t="shared" si="9"/>
        <v>Sioch Radosław</v>
      </c>
      <c r="I142">
        <f t="shared" si="10"/>
        <v>1981</v>
      </c>
      <c r="J142" t="s">
        <v>32</v>
      </c>
      <c r="K142" t="s">
        <v>3476</v>
      </c>
      <c r="L142">
        <f>VLOOKUP(H142,'id (2017)'!H:I,2,0)</f>
        <v>1981</v>
      </c>
    </row>
    <row r="143" spans="1:12">
      <c r="A143" t="str">
        <f t="shared" si="8"/>
        <v>MarcinkiewiczGrzegorz1985</v>
      </c>
      <c r="C143">
        <f t="shared" si="11"/>
        <v>142</v>
      </c>
      <c r="D143" t="s">
        <v>398</v>
      </c>
      <c r="E143" t="s">
        <v>19</v>
      </c>
      <c r="F143" t="s">
        <v>3457</v>
      </c>
      <c r="G143">
        <v>1985</v>
      </c>
      <c r="H143" t="str">
        <f t="shared" si="9"/>
        <v>Marcinkiewicz Grzegorz</v>
      </c>
      <c r="I143">
        <f t="shared" si="10"/>
        <v>1985</v>
      </c>
      <c r="J143" t="s">
        <v>32</v>
      </c>
      <c r="K143" t="s">
        <v>3477</v>
      </c>
      <c r="L143">
        <f>VLOOKUP(H143,'id (2017)'!H:I,2,0)</f>
        <v>1986</v>
      </c>
    </row>
    <row r="144" spans="1:12">
      <c r="A144" t="str">
        <f t="shared" si="8"/>
        <v>MierzwickiKrzysztof1979</v>
      </c>
      <c r="C144">
        <f t="shared" si="11"/>
        <v>143</v>
      </c>
      <c r="D144" t="s">
        <v>272</v>
      </c>
      <c r="E144" t="s">
        <v>22</v>
      </c>
      <c r="F144" t="s">
        <v>3</v>
      </c>
      <c r="G144">
        <v>1979</v>
      </c>
      <c r="H144" t="str">
        <f t="shared" si="9"/>
        <v>Mierzwicki Krzysztof</v>
      </c>
      <c r="I144">
        <f t="shared" si="10"/>
        <v>1979</v>
      </c>
      <c r="J144" t="s">
        <v>32</v>
      </c>
      <c r="K144" t="s">
        <v>3478</v>
      </c>
      <c r="L144">
        <f>VLOOKUP(H144,'id (2017)'!H:I,2,0)</f>
        <v>1979</v>
      </c>
    </row>
    <row r="145" spans="1:12">
      <c r="A145" t="str">
        <f t="shared" si="8"/>
        <v>KasejaJanek1987</v>
      </c>
      <c r="C145">
        <f t="shared" si="11"/>
        <v>144</v>
      </c>
      <c r="D145" t="s">
        <v>3458</v>
      </c>
      <c r="E145" t="s">
        <v>1639</v>
      </c>
      <c r="F145" t="s">
        <v>3459</v>
      </c>
      <c r="G145">
        <v>1987</v>
      </c>
      <c r="H145" t="str">
        <f t="shared" si="9"/>
        <v>Kaseja Janek</v>
      </c>
      <c r="I145">
        <f t="shared" si="10"/>
        <v>1987</v>
      </c>
      <c r="J145" t="s">
        <v>32</v>
      </c>
      <c r="K145" t="s">
        <v>3479</v>
      </c>
      <c r="L145" t="e">
        <f>VLOOKUP(H145,'id (2017)'!H:I,2,0)</f>
        <v>#N/A</v>
      </c>
    </row>
    <row r="146" spans="1:12">
      <c r="A146" t="str">
        <f t="shared" si="8"/>
        <v>KasejaMaciej1963</v>
      </c>
      <c r="C146">
        <f t="shared" si="11"/>
        <v>145</v>
      </c>
      <c r="D146" t="s">
        <v>3458</v>
      </c>
      <c r="E146" t="s">
        <v>66</v>
      </c>
      <c r="F146" t="s">
        <v>3459</v>
      </c>
      <c r="G146">
        <v>1963</v>
      </c>
      <c r="H146" t="str">
        <f t="shared" si="9"/>
        <v>Kaseja Maciej</v>
      </c>
      <c r="I146">
        <f t="shared" si="10"/>
        <v>1963</v>
      </c>
      <c r="J146" t="s">
        <v>32</v>
      </c>
      <c r="K146" t="s">
        <v>3480</v>
      </c>
      <c r="L146" t="e">
        <f>VLOOKUP(H146,'id (2017)'!H:I,2,0)</f>
        <v>#N/A</v>
      </c>
    </row>
    <row r="147" spans="1:12">
      <c r="A147" t="str">
        <f t="shared" si="8"/>
        <v>MrózJacek1958</v>
      </c>
      <c r="C147">
        <f t="shared" si="11"/>
        <v>146</v>
      </c>
      <c r="D147" t="s">
        <v>3460</v>
      </c>
      <c r="E147" t="s">
        <v>21</v>
      </c>
      <c r="F147" t="s">
        <v>3461</v>
      </c>
      <c r="G147">
        <v>1958</v>
      </c>
      <c r="H147" t="str">
        <f t="shared" si="9"/>
        <v>Mróz Jacek</v>
      </c>
      <c r="I147">
        <f t="shared" si="10"/>
        <v>1958</v>
      </c>
      <c r="J147" t="s">
        <v>32</v>
      </c>
      <c r="K147" t="s">
        <v>3481</v>
      </c>
      <c r="L147" t="e">
        <f>VLOOKUP(H147,'id (2017)'!H:I,2,0)</f>
        <v>#N/A</v>
      </c>
    </row>
    <row r="148" spans="1:12">
      <c r="A148" t="str">
        <f t="shared" si="8"/>
        <v>JeziorskiKrzysztof0</v>
      </c>
      <c r="C148">
        <f t="shared" si="11"/>
        <v>147</v>
      </c>
      <c r="D148" t="s">
        <v>3462</v>
      </c>
      <c r="E148" t="s">
        <v>22</v>
      </c>
      <c r="F148" t="s">
        <v>3463</v>
      </c>
      <c r="G148">
        <v>0</v>
      </c>
      <c r="H148" t="str">
        <f t="shared" si="9"/>
        <v>Jeziorski Krzysztof</v>
      </c>
      <c r="I148">
        <f t="shared" si="10"/>
        <v>0</v>
      </c>
      <c r="J148" t="s">
        <v>32</v>
      </c>
      <c r="K148" t="s">
        <v>3482</v>
      </c>
      <c r="L148" t="e">
        <f>VLOOKUP(H148,'id (2017)'!H:I,2,0)</f>
        <v>#N/A</v>
      </c>
    </row>
    <row r="149" spans="1:12">
      <c r="A149" t="str">
        <f t="shared" si="8"/>
        <v>ZielińskaJadwiga1972</v>
      </c>
      <c r="C149">
        <f t="shared" si="11"/>
        <v>148</v>
      </c>
      <c r="D149" t="s">
        <v>1016</v>
      </c>
      <c r="E149" t="s">
        <v>1697</v>
      </c>
      <c r="F149" t="s">
        <v>364</v>
      </c>
      <c r="G149">
        <v>1972</v>
      </c>
      <c r="H149" t="str">
        <f t="shared" si="9"/>
        <v>Zielińska Jadwiga</v>
      </c>
      <c r="I149">
        <f t="shared" si="10"/>
        <v>1972</v>
      </c>
      <c r="J149" t="s">
        <v>0</v>
      </c>
      <c r="K149" t="s">
        <v>3626</v>
      </c>
      <c r="L149">
        <f>VLOOKUP(H149,'id (2017)'!H:I,2,0)</f>
        <v>1972</v>
      </c>
    </row>
    <row r="150" spans="1:12">
      <c r="A150" t="str">
        <f t="shared" si="8"/>
        <v>DunowskaIlona1973</v>
      </c>
      <c r="C150">
        <f t="shared" si="11"/>
        <v>149</v>
      </c>
      <c r="D150" t="s">
        <v>366</v>
      </c>
      <c r="E150" t="s">
        <v>365</v>
      </c>
      <c r="F150" t="s">
        <v>364</v>
      </c>
      <c r="G150">
        <v>1973</v>
      </c>
      <c r="H150" t="str">
        <f t="shared" si="9"/>
        <v>Dunowska Ilona</v>
      </c>
      <c r="I150">
        <f t="shared" si="10"/>
        <v>1973</v>
      </c>
      <c r="J150" t="s">
        <v>0</v>
      </c>
      <c r="K150" t="s">
        <v>3626</v>
      </c>
      <c r="L150">
        <f>VLOOKUP(H150,'id (2017)'!H:I,2,0)</f>
        <v>1973</v>
      </c>
    </row>
    <row r="151" spans="1:12">
      <c r="A151" t="str">
        <f t="shared" si="8"/>
        <v>SzwarackaMałgorzata1988</v>
      </c>
      <c r="C151">
        <f t="shared" si="11"/>
        <v>150</v>
      </c>
      <c r="D151" t="s">
        <v>1011</v>
      </c>
      <c r="E151" t="s">
        <v>495</v>
      </c>
      <c r="F151" t="s">
        <v>822</v>
      </c>
      <c r="G151">
        <v>1988</v>
      </c>
      <c r="H151" t="str">
        <f t="shared" si="9"/>
        <v>Szwaracka Małgorzata</v>
      </c>
      <c r="I151">
        <f t="shared" si="10"/>
        <v>1988</v>
      </c>
      <c r="J151" t="s">
        <v>0</v>
      </c>
      <c r="K151" t="s">
        <v>3626</v>
      </c>
      <c r="L151">
        <f>VLOOKUP(H151,'id (2017)'!H:I,2,0)</f>
        <v>1988</v>
      </c>
    </row>
    <row r="152" spans="1:12">
      <c r="A152" t="str">
        <f t="shared" si="8"/>
        <v>UrbanIzabela1979</v>
      </c>
      <c r="C152">
        <f t="shared" si="11"/>
        <v>151</v>
      </c>
      <c r="D152" t="s">
        <v>1009</v>
      </c>
      <c r="E152" t="s">
        <v>1010</v>
      </c>
      <c r="F152">
        <v>0</v>
      </c>
      <c r="G152">
        <v>1979</v>
      </c>
      <c r="H152" t="str">
        <f t="shared" si="9"/>
        <v>Urban Izabela</v>
      </c>
      <c r="I152">
        <f t="shared" si="10"/>
        <v>1979</v>
      </c>
      <c r="J152" t="s">
        <v>0</v>
      </c>
      <c r="K152" t="s">
        <v>3626</v>
      </c>
      <c r="L152" t="e">
        <f>VLOOKUP(H152,'id (2017)'!H:I,2,0)</f>
        <v>#N/A</v>
      </c>
    </row>
    <row r="153" spans="1:12">
      <c r="A153" t="str">
        <f t="shared" si="8"/>
        <v>MarcinkowskaMagdalena1970</v>
      </c>
      <c r="C153">
        <f t="shared" si="11"/>
        <v>152</v>
      </c>
      <c r="D153" t="s">
        <v>82</v>
      </c>
      <c r="E153" t="s">
        <v>35</v>
      </c>
      <c r="F153">
        <v>0</v>
      </c>
      <c r="G153">
        <v>1970</v>
      </c>
      <c r="H153" t="str">
        <f t="shared" si="9"/>
        <v>Marcinkowska Magdalena</v>
      </c>
      <c r="I153">
        <f t="shared" si="10"/>
        <v>1970</v>
      </c>
      <c r="J153" t="s">
        <v>0</v>
      </c>
      <c r="K153" t="s">
        <v>3626</v>
      </c>
      <c r="L153">
        <f>VLOOKUP(H153,'id (2017)'!H:I,2,0)</f>
        <v>1970</v>
      </c>
    </row>
    <row r="154" spans="1:12">
      <c r="A154" t="str">
        <f t="shared" si="8"/>
        <v>LisekMałgorzata1981</v>
      </c>
      <c r="C154">
        <f t="shared" si="11"/>
        <v>153</v>
      </c>
      <c r="D154" t="s">
        <v>3543</v>
      </c>
      <c r="E154" t="s">
        <v>495</v>
      </c>
      <c r="F154">
        <v>0</v>
      </c>
      <c r="G154">
        <v>1981</v>
      </c>
      <c r="H154" t="str">
        <f t="shared" si="9"/>
        <v>Lisek Małgorzata</v>
      </c>
      <c r="I154">
        <f t="shared" si="10"/>
        <v>1981</v>
      </c>
      <c r="J154" t="s">
        <v>0</v>
      </c>
      <c r="K154" t="s">
        <v>3628</v>
      </c>
      <c r="L154" t="e">
        <f>VLOOKUP(H154,'id (2017)'!H:I,2,0)</f>
        <v>#N/A</v>
      </c>
    </row>
    <row r="155" spans="1:12">
      <c r="A155" t="str">
        <f t="shared" si="8"/>
        <v>KrzeptowskaSylwia1971</v>
      </c>
      <c r="C155">
        <f t="shared" si="11"/>
        <v>154</v>
      </c>
      <c r="D155" t="s">
        <v>3549</v>
      </c>
      <c r="E155" t="s">
        <v>896</v>
      </c>
      <c r="F155">
        <v>0</v>
      </c>
      <c r="G155">
        <v>1971</v>
      </c>
      <c r="H155" t="str">
        <f t="shared" si="9"/>
        <v>Krzeptowska Sylwia</v>
      </c>
      <c r="I155">
        <f t="shared" si="10"/>
        <v>1971</v>
      </c>
      <c r="J155" t="s">
        <v>0</v>
      </c>
      <c r="K155" t="s">
        <v>3628</v>
      </c>
      <c r="L155" t="e">
        <f>VLOOKUP(H155,'id (2017)'!H:I,2,0)</f>
        <v>#N/A</v>
      </c>
    </row>
    <row r="156" spans="1:12">
      <c r="A156" t="str">
        <f t="shared" si="8"/>
        <v>KlucznikKasia1986</v>
      </c>
      <c r="C156">
        <f t="shared" si="11"/>
        <v>155</v>
      </c>
      <c r="D156" t="s">
        <v>582</v>
      </c>
      <c r="E156" t="s">
        <v>944</v>
      </c>
      <c r="F156" t="s">
        <v>1141</v>
      </c>
      <c r="G156">
        <v>1986</v>
      </c>
      <c r="H156" t="str">
        <f t="shared" si="9"/>
        <v>Klucznik Kasia</v>
      </c>
      <c r="I156">
        <f t="shared" si="10"/>
        <v>1986</v>
      </c>
      <c r="J156" t="s">
        <v>0</v>
      </c>
      <c r="K156" t="s">
        <v>3628</v>
      </c>
      <c r="L156" t="e">
        <f>VLOOKUP(H156,'id (2017)'!H:I,2,0)</f>
        <v>#N/A</v>
      </c>
    </row>
    <row r="157" spans="1:12">
      <c r="A157" t="str">
        <f t="shared" si="8"/>
        <v>OstaszkiewiczJola1981</v>
      </c>
      <c r="C157">
        <f t="shared" si="11"/>
        <v>156</v>
      </c>
      <c r="D157" t="s">
        <v>3407</v>
      </c>
      <c r="E157" t="s">
        <v>3557</v>
      </c>
      <c r="F157">
        <v>0</v>
      </c>
      <c r="G157">
        <v>1981</v>
      </c>
      <c r="H157" t="str">
        <f t="shared" si="9"/>
        <v>Ostaszkiewicz Jola</v>
      </c>
      <c r="I157">
        <f t="shared" si="10"/>
        <v>1981</v>
      </c>
      <c r="J157" t="s">
        <v>0</v>
      </c>
      <c r="K157" t="s">
        <v>3628</v>
      </c>
      <c r="L157" t="e">
        <f>VLOOKUP(H157,'id (2017)'!H:I,2,0)</f>
        <v>#N/A</v>
      </c>
    </row>
    <row r="158" spans="1:12">
      <c r="A158" t="str">
        <f t="shared" si="8"/>
        <v>OlszewskaBarbara1990</v>
      </c>
      <c r="C158">
        <f t="shared" si="11"/>
        <v>157</v>
      </c>
      <c r="D158" t="s">
        <v>1427</v>
      </c>
      <c r="E158" t="s">
        <v>404</v>
      </c>
      <c r="F158" t="s">
        <v>349</v>
      </c>
      <c r="G158">
        <v>1990</v>
      </c>
      <c r="H158" t="str">
        <f t="shared" si="9"/>
        <v>Olszewska Barbara</v>
      </c>
      <c r="I158">
        <f t="shared" si="10"/>
        <v>1990</v>
      </c>
      <c r="J158" t="s">
        <v>0</v>
      </c>
      <c r="K158" t="s">
        <v>3628</v>
      </c>
      <c r="L158">
        <f>VLOOKUP(H158,'id (2017)'!H:I,2,0)</f>
        <v>1990</v>
      </c>
    </row>
    <row r="159" spans="1:12">
      <c r="A159" t="str">
        <f t="shared" si="8"/>
        <v>ŚlósarczykDominika1982</v>
      </c>
      <c r="C159">
        <f t="shared" si="11"/>
        <v>158</v>
      </c>
      <c r="D159" t="s">
        <v>580</v>
      </c>
      <c r="E159" t="s">
        <v>579</v>
      </c>
      <c r="F159">
        <v>0</v>
      </c>
      <c r="G159">
        <v>1982</v>
      </c>
      <c r="H159" t="str">
        <f t="shared" si="9"/>
        <v>Ślósarczyk Dominika</v>
      </c>
      <c r="I159">
        <f t="shared" si="10"/>
        <v>1982</v>
      </c>
      <c r="J159" t="s">
        <v>0</v>
      </c>
      <c r="K159" t="s">
        <v>3628</v>
      </c>
      <c r="L159">
        <f>VLOOKUP(H159,'id (2017)'!H:I,2,0)</f>
        <v>1982</v>
      </c>
    </row>
    <row r="160" spans="1:12">
      <c r="A160" t="str">
        <f t="shared" si="8"/>
        <v>SynakowskaMonika1977</v>
      </c>
      <c r="C160">
        <f t="shared" si="11"/>
        <v>159</v>
      </c>
      <c r="D160" t="s">
        <v>3589</v>
      </c>
      <c r="E160" t="s">
        <v>203</v>
      </c>
      <c r="F160">
        <v>0</v>
      </c>
      <c r="G160">
        <v>1977</v>
      </c>
      <c r="H160" t="str">
        <f t="shared" si="9"/>
        <v>Synakowska Monika</v>
      </c>
      <c r="I160">
        <f t="shared" si="10"/>
        <v>1977</v>
      </c>
      <c r="J160" t="s">
        <v>0</v>
      </c>
      <c r="K160" t="s">
        <v>3628</v>
      </c>
      <c r="L160" t="e">
        <f>VLOOKUP(H160,'id (2017)'!H:I,2,0)</f>
        <v>#N/A</v>
      </c>
    </row>
    <row r="161" spans="1:12">
      <c r="A161" t="str">
        <f t="shared" si="8"/>
        <v>WorotyńskaKamilla1980</v>
      </c>
      <c r="C161">
        <f t="shared" si="11"/>
        <v>160</v>
      </c>
      <c r="D161" t="s">
        <v>3591</v>
      </c>
      <c r="E161" t="s">
        <v>3590</v>
      </c>
      <c r="F161">
        <v>0</v>
      </c>
      <c r="G161">
        <v>1980</v>
      </c>
      <c r="H161" t="str">
        <f t="shared" si="9"/>
        <v>Worotyńska Kamilla</v>
      </c>
      <c r="I161">
        <f t="shared" si="10"/>
        <v>1980</v>
      </c>
      <c r="J161" t="s">
        <v>0</v>
      </c>
      <c r="K161" t="s">
        <v>3628</v>
      </c>
      <c r="L161" t="e">
        <f>VLOOKUP(H161,'id (2017)'!H:I,2,0)</f>
        <v>#N/A</v>
      </c>
    </row>
    <row r="162" spans="1:12">
      <c r="A162" t="str">
        <f t="shared" si="8"/>
        <v>MarcinkiewiczAlicja1987</v>
      </c>
      <c r="C162">
        <f t="shared" si="11"/>
        <v>161</v>
      </c>
      <c r="D162" t="s">
        <v>398</v>
      </c>
      <c r="E162" t="s">
        <v>630</v>
      </c>
      <c r="F162">
        <v>0</v>
      </c>
      <c r="G162">
        <v>1987</v>
      </c>
      <c r="H162" t="str">
        <f t="shared" si="9"/>
        <v>Marcinkiewicz Alicja</v>
      </c>
      <c r="I162">
        <f t="shared" si="10"/>
        <v>1987</v>
      </c>
      <c r="J162" t="s">
        <v>0</v>
      </c>
      <c r="K162" t="s">
        <v>3628</v>
      </c>
      <c r="L162">
        <f>VLOOKUP(H162,'id (2017)'!H:I,2,0)</f>
        <v>1987</v>
      </c>
    </row>
    <row r="163" spans="1:12">
      <c r="A163" t="str">
        <f t="shared" si="8"/>
        <v>MamczakEdyta Barbara1982</v>
      </c>
      <c r="C163">
        <f t="shared" si="11"/>
        <v>162</v>
      </c>
      <c r="D163" t="s">
        <v>459</v>
      </c>
      <c r="E163" t="s">
        <v>3593</v>
      </c>
      <c r="F163">
        <v>0</v>
      </c>
      <c r="G163">
        <v>1982</v>
      </c>
      <c r="H163" t="str">
        <f t="shared" si="9"/>
        <v>Mamczak Edyta Barbara</v>
      </c>
      <c r="I163">
        <f t="shared" si="10"/>
        <v>1982</v>
      </c>
      <c r="J163" t="s">
        <v>0</v>
      </c>
      <c r="K163" t="s">
        <v>3628</v>
      </c>
      <c r="L163" t="e">
        <f>VLOOKUP(H163,'id (2017)'!H:I,2,0)</f>
        <v>#N/A</v>
      </c>
    </row>
    <row r="164" spans="1:12">
      <c r="A164" t="str">
        <f t="shared" si="8"/>
        <v>CzerniewskaGracja1979</v>
      </c>
      <c r="C164">
        <f t="shared" si="11"/>
        <v>163</v>
      </c>
      <c r="D164" t="s">
        <v>3599</v>
      </c>
      <c r="E164" t="s">
        <v>3598</v>
      </c>
      <c r="F164" t="s">
        <v>1315</v>
      </c>
      <c r="G164">
        <v>1979</v>
      </c>
      <c r="H164" t="str">
        <f t="shared" si="9"/>
        <v>Czerniewska Gracja</v>
      </c>
      <c r="I164">
        <f t="shared" si="10"/>
        <v>1979</v>
      </c>
      <c r="J164" t="s">
        <v>0</v>
      </c>
      <c r="K164" t="s">
        <v>3628</v>
      </c>
      <c r="L164" t="e">
        <f>VLOOKUP(H164,'id (2017)'!H:I,2,0)</f>
        <v>#N/A</v>
      </c>
    </row>
    <row r="165" spans="1:12">
      <c r="A165" t="str">
        <f t="shared" si="8"/>
        <v>ŁaszkiewiczJulia1973</v>
      </c>
      <c r="C165">
        <f t="shared" si="11"/>
        <v>164</v>
      </c>
      <c r="D165" t="s">
        <v>1378</v>
      </c>
      <c r="E165" t="s">
        <v>780</v>
      </c>
      <c r="F165" t="s">
        <v>1377</v>
      </c>
      <c r="G165">
        <v>1973</v>
      </c>
      <c r="H165" t="str">
        <f t="shared" si="9"/>
        <v>Łaszkiewicz Julia</v>
      </c>
      <c r="I165">
        <f t="shared" si="10"/>
        <v>1973</v>
      </c>
      <c r="J165" t="s">
        <v>0</v>
      </c>
      <c r="K165" t="s">
        <v>3628</v>
      </c>
      <c r="L165">
        <f>VLOOKUP(H165,'id (2017)'!H:I,2,0)</f>
        <v>1973</v>
      </c>
    </row>
    <row r="166" spans="1:12">
      <c r="A166" t="str">
        <f t="shared" si="8"/>
        <v>Jabłońska-NabayaogoEwa1973</v>
      </c>
      <c r="C166">
        <f t="shared" si="11"/>
        <v>165</v>
      </c>
      <c r="D166" t="s">
        <v>1379</v>
      </c>
      <c r="E166" t="s">
        <v>329</v>
      </c>
      <c r="F166" t="s">
        <v>1372</v>
      </c>
      <c r="G166">
        <v>1973</v>
      </c>
      <c r="H166" t="str">
        <f t="shared" si="9"/>
        <v>Jabłońska-Nabayaogo Ewa</v>
      </c>
      <c r="I166">
        <f t="shared" si="10"/>
        <v>1973</v>
      </c>
      <c r="J166" t="s">
        <v>0</v>
      </c>
      <c r="K166" t="s">
        <v>3628</v>
      </c>
      <c r="L166">
        <f>VLOOKUP(H166,'id (2017)'!H:I,2,0)</f>
        <v>1973</v>
      </c>
    </row>
    <row r="167" spans="1:12">
      <c r="A167" t="str">
        <f t="shared" si="8"/>
        <v>MaciejewskaMałgorzata1980</v>
      </c>
      <c r="C167">
        <f t="shared" si="11"/>
        <v>166</v>
      </c>
      <c r="D167" t="s">
        <v>3612</v>
      </c>
      <c r="E167" t="s">
        <v>495</v>
      </c>
      <c r="F167">
        <v>0</v>
      </c>
      <c r="G167">
        <v>1980</v>
      </c>
      <c r="H167" t="str">
        <f t="shared" si="9"/>
        <v>Maciejewska Małgorzata</v>
      </c>
      <c r="I167">
        <f t="shared" si="10"/>
        <v>1980</v>
      </c>
      <c r="J167" t="s">
        <v>0</v>
      </c>
      <c r="K167" t="s">
        <v>3628</v>
      </c>
      <c r="L167" t="e">
        <f>VLOOKUP(H167,'id (2017)'!H:I,2,0)</f>
        <v>#N/A</v>
      </c>
    </row>
    <row r="168" spans="1:12">
      <c r="A168" t="str">
        <f t="shared" si="8"/>
        <v>GralakAleksandra1985</v>
      </c>
      <c r="C168">
        <f t="shared" si="11"/>
        <v>167</v>
      </c>
      <c r="D168" t="s">
        <v>1773</v>
      </c>
      <c r="E168" t="s">
        <v>478</v>
      </c>
      <c r="F168" t="s">
        <v>3615</v>
      </c>
      <c r="G168">
        <v>1985</v>
      </c>
      <c r="H168" t="str">
        <f t="shared" si="9"/>
        <v>Gralak Aleksandra</v>
      </c>
      <c r="I168">
        <f t="shared" si="10"/>
        <v>1985</v>
      </c>
      <c r="J168" t="s">
        <v>0</v>
      </c>
      <c r="K168" t="s">
        <v>3628</v>
      </c>
      <c r="L168">
        <f>VLOOKUP(H168,'id (2017)'!H:I,2,0)</f>
        <v>1985</v>
      </c>
    </row>
    <row r="169" spans="1:12">
      <c r="A169" t="str">
        <f t="shared" si="8"/>
        <v>MasaMagdalena1984</v>
      </c>
      <c r="C169">
        <f t="shared" si="11"/>
        <v>168</v>
      </c>
      <c r="D169" t="s">
        <v>3616</v>
      </c>
      <c r="E169" t="s">
        <v>35</v>
      </c>
      <c r="F169" t="s">
        <v>3617</v>
      </c>
      <c r="G169">
        <v>1984</v>
      </c>
      <c r="H169" t="str">
        <f t="shared" si="9"/>
        <v>Masa Magdalena</v>
      </c>
      <c r="I169">
        <f t="shared" si="10"/>
        <v>1984</v>
      </c>
      <c r="J169" t="s">
        <v>0</v>
      </c>
      <c r="K169" t="s">
        <v>3628</v>
      </c>
      <c r="L169" t="e">
        <f>VLOOKUP(H169,'id (2017)'!H:I,2,0)</f>
        <v>#N/A</v>
      </c>
    </row>
    <row r="170" spans="1:12">
      <c r="A170" t="str">
        <f t="shared" si="8"/>
        <v>RadzieńskaKamila1983</v>
      </c>
      <c r="C170">
        <f t="shared" si="11"/>
        <v>169</v>
      </c>
      <c r="D170" t="s">
        <v>3620</v>
      </c>
      <c r="E170" t="s">
        <v>195</v>
      </c>
      <c r="F170" t="s">
        <v>3619</v>
      </c>
      <c r="G170">
        <v>1983</v>
      </c>
      <c r="H170" t="str">
        <f t="shared" si="9"/>
        <v>Radzieńska Kamila</v>
      </c>
      <c r="I170">
        <f t="shared" si="10"/>
        <v>1983</v>
      </c>
      <c r="J170" t="s">
        <v>0</v>
      </c>
      <c r="K170" t="s">
        <v>3628</v>
      </c>
      <c r="L170" t="e">
        <f>VLOOKUP(H170,'id (2017)'!H:I,2,0)</f>
        <v>#N/A</v>
      </c>
    </row>
    <row r="171" spans="1:12">
      <c r="A171" t="str">
        <f t="shared" si="8"/>
        <v>Wysocka SadłoJoanna1975</v>
      </c>
      <c r="C171">
        <f t="shared" si="11"/>
        <v>170</v>
      </c>
      <c r="D171" t="s">
        <v>3627</v>
      </c>
      <c r="E171" t="s">
        <v>484</v>
      </c>
      <c r="F171" t="s">
        <v>3624</v>
      </c>
      <c r="G171">
        <v>1975</v>
      </c>
      <c r="H171" t="str">
        <f t="shared" si="9"/>
        <v>Wysocka Sadło Joanna</v>
      </c>
      <c r="I171">
        <f t="shared" si="10"/>
        <v>1975</v>
      </c>
      <c r="J171" t="s">
        <v>0</v>
      </c>
      <c r="K171" t="s">
        <v>3628</v>
      </c>
      <c r="L171" t="e">
        <f>VLOOKUP(H171,'id (2017)'!H:I,2,0)</f>
        <v>#N/A</v>
      </c>
    </row>
    <row r="172" spans="1:12">
      <c r="A172" t="str">
        <f t="shared" si="8"/>
        <v>WardaJarosław1958</v>
      </c>
      <c r="C172">
        <f t="shared" si="11"/>
        <v>171</v>
      </c>
      <c r="D172" t="s">
        <v>433</v>
      </c>
      <c r="E172" t="s">
        <v>86</v>
      </c>
      <c r="F172" t="s">
        <v>386</v>
      </c>
      <c r="G172">
        <v>1958</v>
      </c>
      <c r="H172" t="str">
        <f t="shared" si="9"/>
        <v>Warda Jarosław</v>
      </c>
      <c r="I172">
        <f t="shared" si="10"/>
        <v>1958</v>
      </c>
      <c r="J172" t="s">
        <v>32</v>
      </c>
      <c r="K172" t="s">
        <v>3626</v>
      </c>
      <c r="L172">
        <f>VLOOKUP(H172,'id (2017)'!H:I,2,0)</f>
        <v>1958</v>
      </c>
    </row>
    <row r="173" spans="1:12">
      <c r="A173" t="str">
        <f t="shared" si="8"/>
        <v>KaiserErnest1977</v>
      </c>
      <c r="C173">
        <f t="shared" si="11"/>
        <v>172</v>
      </c>
      <c r="D173" t="s">
        <v>3495</v>
      </c>
      <c r="E173" t="s">
        <v>3494</v>
      </c>
      <c r="F173">
        <v>0</v>
      </c>
      <c r="G173">
        <v>1977</v>
      </c>
      <c r="H173" t="str">
        <f t="shared" si="9"/>
        <v>Kaiser Ernest</v>
      </c>
      <c r="I173">
        <f t="shared" si="10"/>
        <v>1977</v>
      </c>
      <c r="J173" t="s">
        <v>32</v>
      </c>
      <c r="K173" t="s">
        <v>3626</v>
      </c>
      <c r="L173" t="e">
        <f>VLOOKUP(H173,'id (2017)'!H:I,2,0)</f>
        <v>#N/A</v>
      </c>
    </row>
    <row r="174" spans="1:12">
      <c r="A174" t="str">
        <f t="shared" si="8"/>
        <v>ŁosiewiczMariusz1980</v>
      </c>
      <c r="C174">
        <f t="shared" si="11"/>
        <v>173</v>
      </c>
      <c r="D174" t="s">
        <v>1284</v>
      </c>
      <c r="E174" t="s">
        <v>378</v>
      </c>
      <c r="F174" t="s">
        <v>822</v>
      </c>
      <c r="G174">
        <v>1980</v>
      </c>
      <c r="H174" t="str">
        <f t="shared" si="9"/>
        <v>Łosiewicz Mariusz</v>
      </c>
      <c r="I174">
        <f t="shared" si="10"/>
        <v>1980</v>
      </c>
      <c r="J174" t="s">
        <v>32</v>
      </c>
      <c r="K174" t="s">
        <v>3626</v>
      </c>
      <c r="L174">
        <f>VLOOKUP(H174,'id (2017)'!H:I,2,0)</f>
        <v>1980</v>
      </c>
    </row>
    <row r="175" spans="1:12">
      <c r="A175" t="str">
        <f t="shared" si="8"/>
        <v>SzaduraMichał1985</v>
      </c>
      <c r="C175">
        <f t="shared" si="11"/>
        <v>174</v>
      </c>
      <c r="D175" t="s">
        <v>3497</v>
      </c>
      <c r="E175" t="s">
        <v>55</v>
      </c>
      <c r="F175">
        <v>0</v>
      </c>
      <c r="G175">
        <v>1985</v>
      </c>
      <c r="H175" t="str">
        <f t="shared" si="9"/>
        <v>Szadura Michał</v>
      </c>
      <c r="I175">
        <f t="shared" si="10"/>
        <v>1985</v>
      </c>
      <c r="J175" t="s">
        <v>32</v>
      </c>
      <c r="K175" t="s">
        <v>3626</v>
      </c>
      <c r="L175" t="e">
        <f>VLOOKUP(H175,'id (2017)'!H:I,2,0)</f>
        <v>#N/A</v>
      </c>
    </row>
    <row r="176" spans="1:12">
      <c r="A176" t="str">
        <f t="shared" si="8"/>
        <v>JędrusikRafał1975</v>
      </c>
      <c r="C176">
        <f t="shared" si="11"/>
        <v>175</v>
      </c>
      <c r="D176" t="s">
        <v>434</v>
      </c>
      <c r="E176" t="s">
        <v>41</v>
      </c>
      <c r="F176">
        <v>0</v>
      </c>
      <c r="G176">
        <v>1975</v>
      </c>
      <c r="H176" t="str">
        <f t="shared" si="9"/>
        <v>Jędrusik Rafał</v>
      </c>
      <c r="I176">
        <f t="shared" si="10"/>
        <v>1975</v>
      </c>
      <c r="J176" t="s">
        <v>32</v>
      </c>
      <c r="K176" t="s">
        <v>3626</v>
      </c>
      <c r="L176">
        <f>VLOOKUP(H176,'id (2017)'!H:I,2,0)</f>
        <v>1975</v>
      </c>
    </row>
    <row r="177" spans="1:12">
      <c r="A177" t="str">
        <f t="shared" si="8"/>
        <v>ZacharaStefan1981</v>
      </c>
      <c r="C177">
        <f t="shared" si="11"/>
        <v>176</v>
      </c>
      <c r="D177" t="s">
        <v>1363</v>
      </c>
      <c r="E177" t="s">
        <v>1362</v>
      </c>
      <c r="F177">
        <v>0</v>
      </c>
      <c r="G177">
        <v>1981</v>
      </c>
      <c r="H177" t="str">
        <f t="shared" si="9"/>
        <v>Zachara Stefan</v>
      </c>
      <c r="I177">
        <f t="shared" si="10"/>
        <v>1981</v>
      </c>
      <c r="J177" t="s">
        <v>32</v>
      </c>
      <c r="K177" t="s">
        <v>3626</v>
      </c>
      <c r="L177">
        <f>VLOOKUP(H177,'id (2017)'!H:I,2,0)</f>
        <v>1981</v>
      </c>
    </row>
    <row r="178" spans="1:12">
      <c r="A178" t="str">
        <f t="shared" si="8"/>
        <v>TusińskiRadosław1974</v>
      </c>
      <c r="C178">
        <f t="shared" si="11"/>
        <v>177</v>
      </c>
      <c r="D178" t="s">
        <v>1031</v>
      </c>
      <c r="E178" t="s">
        <v>237</v>
      </c>
      <c r="F178">
        <v>0</v>
      </c>
      <c r="G178">
        <v>1974</v>
      </c>
      <c r="H178" t="str">
        <f t="shared" si="9"/>
        <v>Tusiński Radosław</v>
      </c>
      <c r="I178">
        <f t="shared" si="10"/>
        <v>1974</v>
      </c>
      <c r="J178" t="s">
        <v>32</v>
      </c>
      <c r="K178" t="s">
        <v>3626</v>
      </c>
      <c r="L178" t="e">
        <f>VLOOKUP(H178,'id (2017)'!H:I,2,0)</f>
        <v>#N/A</v>
      </c>
    </row>
    <row r="179" spans="1:12">
      <c r="A179" t="str">
        <f t="shared" si="8"/>
        <v>BagińskiOlgierd1971</v>
      </c>
      <c r="C179">
        <f t="shared" si="11"/>
        <v>178</v>
      </c>
      <c r="D179" t="s">
        <v>390</v>
      </c>
      <c r="E179" t="s">
        <v>389</v>
      </c>
      <c r="F179" t="s">
        <v>3499</v>
      </c>
      <c r="G179">
        <v>1971</v>
      </c>
      <c r="H179" t="str">
        <f t="shared" si="9"/>
        <v>Bagiński Olgierd</v>
      </c>
      <c r="I179">
        <f t="shared" si="10"/>
        <v>1971</v>
      </c>
      <c r="J179" t="s">
        <v>32</v>
      </c>
      <c r="K179" t="s">
        <v>3626</v>
      </c>
      <c r="L179">
        <f>VLOOKUP(H179,'id (2017)'!H:I,2,0)</f>
        <v>1971</v>
      </c>
    </row>
    <row r="180" spans="1:12">
      <c r="A180" t="str">
        <f t="shared" si="8"/>
        <v>OwczarskiMarcin1978</v>
      </c>
      <c r="C180">
        <f t="shared" si="11"/>
        <v>179</v>
      </c>
      <c r="D180" t="s">
        <v>8</v>
      </c>
      <c r="E180" t="s">
        <v>17</v>
      </c>
      <c r="F180">
        <v>0</v>
      </c>
      <c r="G180">
        <v>1978</v>
      </c>
      <c r="H180" t="str">
        <f t="shared" si="9"/>
        <v>Owczarski Marcin</v>
      </c>
      <c r="I180">
        <f t="shared" si="10"/>
        <v>1978</v>
      </c>
      <c r="J180" t="s">
        <v>32</v>
      </c>
      <c r="K180" t="s">
        <v>3626</v>
      </c>
      <c r="L180">
        <f>VLOOKUP(H180,'id (2017)'!H:I,2,0)</f>
        <v>1978</v>
      </c>
    </row>
    <row r="181" spans="1:12">
      <c r="A181" t="str">
        <f t="shared" si="8"/>
        <v>LipińskiTomasz1975</v>
      </c>
      <c r="C181">
        <f t="shared" si="11"/>
        <v>180</v>
      </c>
      <c r="D181" t="s">
        <v>471</v>
      </c>
      <c r="E181" t="s">
        <v>44</v>
      </c>
      <c r="F181">
        <v>0</v>
      </c>
      <c r="G181">
        <v>1975</v>
      </c>
      <c r="H181" t="str">
        <f t="shared" si="9"/>
        <v>Lipiński Tomasz</v>
      </c>
      <c r="I181">
        <f t="shared" si="10"/>
        <v>1975</v>
      </c>
      <c r="J181" t="s">
        <v>32</v>
      </c>
      <c r="K181" t="s">
        <v>3626</v>
      </c>
      <c r="L181">
        <f>VLOOKUP(H181,'id (2017)'!H:I,2,0)</f>
        <v>1975</v>
      </c>
    </row>
    <row r="182" spans="1:12">
      <c r="A182" t="str">
        <f t="shared" si="8"/>
        <v>ZłomańczukMichał1981</v>
      </c>
      <c r="C182">
        <f t="shared" si="11"/>
        <v>181</v>
      </c>
      <c r="D182" t="s">
        <v>870</v>
      </c>
      <c r="E182" t="s">
        <v>55</v>
      </c>
      <c r="F182">
        <v>0</v>
      </c>
      <c r="G182">
        <v>1981</v>
      </c>
      <c r="H182" t="str">
        <f t="shared" si="9"/>
        <v>Złomańczuk Michał</v>
      </c>
      <c r="I182">
        <f t="shared" si="10"/>
        <v>1981</v>
      </c>
      <c r="J182" t="s">
        <v>32</v>
      </c>
      <c r="K182" t="s">
        <v>3626</v>
      </c>
      <c r="L182">
        <f>VLOOKUP(H182,'id (2017)'!H:I,2,0)</f>
        <v>1981</v>
      </c>
    </row>
    <row r="183" spans="1:12">
      <c r="A183" t="str">
        <f t="shared" si="8"/>
        <v>CiesielskiWitold1973</v>
      </c>
      <c r="C183">
        <f t="shared" si="11"/>
        <v>182</v>
      </c>
      <c r="D183" t="s">
        <v>309</v>
      </c>
      <c r="E183" t="s">
        <v>310</v>
      </c>
      <c r="F183">
        <v>0</v>
      </c>
      <c r="G183">
        <v>1973</v>
      </c>
      <c r="H183" t="str">
        <f t="shared" si="9"/>
        <v>Ciesielski Witold</v>
      </c>
      <c r="I183">
        <f t="shared" si="10"/>
        <v>1973</v>
      </c>
      <c r="J183" t="s">
        <v>32</v>
      </c>
      <c r="K183" t="s">
        <v>3626</v>
      </c>
      <c r="L183">
        <f>VLOOKUP(H183,'id (2017)'!H:I,2,0)</f>
        <v>1973</v>
      </c>
    </row>
    <row r="184" spans="1:12">
      <c r="A184" t="str">
        <f t="shared" si="8"/>
        <v>WadowskiTomasz1979</v>
      </c>
      <c r="C184">
        <f t="shared" si="11"/>
        <v>183</v>
      </c>
      <c r="D184" t="s">
        <v>1001</v>
      </c>
      <c r="E184" t="s">
        <v>44</v>
      </c>
      <c r="F184">
        <v>0</v>
      </c>
      <c r="G184">
        <v>1979</v>
      </c>
      <c r="H184" t="str">
        <f t="shared" si="9"/>
        <v>Wadowski Tomasz</v>
      </c>
      <c r="I184">
        <f t="shared" si="10"/>
        <v>1979</v>
      </c>
      <c r="J184" t="s">
        <v>32</v>
      </c>
      <c r="K184" t="s">
        <v>3626</v>
      </c>
      <c r="L184" t="e">
        <f>VLOOKUP(H184,'id (2017)'!H:I,2,0)</f>
        <v>#N/A</v>
      </c>
    </row>
    <row r="185" spans="1:12">
      <c r="A185" t="str">
        <f t="shared" si="8"/>
        <v>SZUBERTJAN1972</v>
      </c>
      <c r="C185">
        <f t="shared" si="11"/>
        <v>184</v>
      </c>
      <c r="D185" t="s">
        <v>3503</v>
      </c>
      <c r="E185" t="s">
        <v>3502</v>
      </c>
      <c r="F185" t="s">
        <v>3505</v>
      </c>
      <c r="G185">
        <v>1972</v>
      </c>
      <c r="H185" t="str">
        <f t="shared" si="9"/>
        <v>SZUBERT JAN</v>
      </c>
      <c r="I185">
        <f t="shared" si="10"/>
        <v>1972</v>
      </c>
      <c r="J185" t="s">
        <v>32</v>
      </c>
      <c r="K185" t="s">
        <v>3626</v>
      </c>
      <c r="L185">
        <f>VLOOKUP(H185,'id (2017)'!H:I,2,0)</f>
        <v>1972</v>
      </c>
    </row>
    <row r="186" spans="1:12">
      <c r="A186" t="str">
        <f t="shared" si="8"/>
        <v>GrundkowskiJacek1982</v>
      </c>
      <c r="C186">
        <f t="shared" si="11"/>
        <v>185</v>
      </c>
      <c r="D186" t="s">
        <v>640</v>
      </c>
      <c r="E186" t="s">
        <v>21</v>
      </c>
      <c r="F186">
        <v>0</v>
      </c>
      <c r="G186">
        <v>1982</v>
      </c>
      <c r="H186" t="str">
        <f t="shared" si="9"/>
        <v>Grundkowski Jacek</v>
      </c>
      <c r="I186">
        <f t="shared" si="10"/>
        <v>1982</v>
      </c>
      <c r="J186" t="s">
        <v>32</v>
      </c>
      <c r="K186" t="s">
        <v>3626</v>
      </c>
      <c r="L186">
        <f>VLOOKUP(H186,'id (2017)'!H:I,2,0)</f>
        <v>1982</v>
      </c>
    </row>
    <row r="187" spans="1:12">
      <c r="A187" t="str">
        <f t="shared" si="8"/>
        <v>BrechelkeSławomir1987</v>
      </c>
      <c r="C187">
        <f t="shared" si="11"/>
        <v>186</v>
      </c>
      <c r="D187" t="s">
        <v>417</v>
      </c>
      <c r="E187" t="s">
        <v>88</v>
      </c>
      <c r="F187">
        <v>0</v>
      </c>
      <c r="G187">
        <v>1987</v>
      </c>
      <c r="H187" t="str">
        <f t="shared" si="9"/>
        <v>Brechelke Sławomir</v>
      </c>
      <c r="I187">
        <f t="shared" si="10"/>
        <v>1987</v>
      </c>
      <c r="J187" t="s">
        <v>32</v>
      </c>
      <c r="K187" t="s">
        <v>3626</v>
      </c>
      <c r="L187" t="e">
        <f>VLOOKUP(H187,'id (2017)'!H:I,2,0)</f>
        <v>#N/A</v>
      </c>
    </row>
    <row r="188" spans="1:12">
      <c r="A188" t="str">
        <f t="shared" si="8"/>
        <v>PiątkowskiZbigniew1958</v>
      </c>
      <c r="C188">
        <f t="shared" si="11"/>
        <v>187</v>
      </c>
      <c r="D188" t="s">
        <v>355</v>
      </c>
      <c r="E188" t="s">
        <v>264</v>
      </c>
      <c r="F188">
        <v>0</v>
      </c>
      <c r="G188">
        <v>1958</v>
      </c>
      <c r="H188" t="str">
        <f t="shared" si="9"/>
        <v>Piątkowski Zbigniew</v>
      </c>
      <c r="I188">
        <f t="shared" si="10"/>
        <v>1958</v>
      </c>
      <c r="J188" t="s">
        <v>32</v>
      </c>
      <c r="K188" t="s">
        <v>3626</v>
      </c>
      <c r="L188">
        <f>VLOOKUP(H188,'id (2017)'!H:I,2,0)</f>
        <v>1958</v>
      </c>
    </row>
    <row r="189" spans="1:12">
      <c r="A189" t="str">
        <f t="shared" si="8"/>
        <v>GOROŃSKIPIOTR1975</v>
      </c>
      <c r="C189">
        <f t="shared" si="11"/>
        <v>188</v>
      </c>
      <c r="D189" t="s">
        <v>3506</v>
      </c>
      <c r="E189" t="s">
        <v>674</v>
      </c>
      <c r="F189" t="s">
        <v>3508</v>
      </c>
      <c r="G189">
        <v>1975</v>
      </c>
      <c r="H189" t="str">
        <f t="shared" si="9"/>
        <v>GOROŃSKI PIOTR</v>
      </c>
      <c r="I189">
        <f t="shared" si="10"/>
        <v>1975</v>
      </c>
      <c r="J189" t="s">
        <v>32</v>
      </c>
      <c r="K189" t="s">
        <v>3626</v>
      </c>
      <c r="L189" t="e">
        <f>VLOOKUP(H189,'id (2017)'!H:I,2,0)</f>
        <v>#N/A</v>
      </c>
    </row>
    <row r="190" spans="1:12">
      <c r="A190" t="str">
        <f t="shared" si="8"/>
        <v>LarczyńskiTomasz2018</v>
      </c>
      <c r="C190">
        <f t="shared" si="11"/>
        <v>189</v>
      </c>
      <c r="D190" t="s">
        <v>354</v>
      </c>
      <c r="E190" t="s">
        <v>44</v>
      </c>
      <c r="F190" t="s">
        <v>3509</v>
      </c>
      <c r="G190">
        <v>2018</v>
      </c>
      <c r="H190" t="str">
        <f t="shared" si="9"/>
        <v>Larczyński Tomasz</v>
      </c>
      <c r="I190">
        <f t="shared" si="10"/>
        <v>2018</v>
      </c>
      <c r="J190" t="s">
        <v>32</v>
      </c>
      <c r="K190" t="s">
        <v>3626</v>
      </c>
      <c r="L190">
        <f>VLOOKUP(H190,'id (2017)'!H:I,2,0)</f>
        <v>1983</v>
      </c>
    </row>
    <row r="191" spans="1:12">
      <c r="A191" t="str">
        <f t="shared" si="8"/>
        <v>KorsakDariusz1962</v>
      </c>
      <c r="C191">
        <f t="shared" si="11"/>
        <v>190</v>
      </c>
      <c r="D191" t="s">
        <v>607</v>
      </c>
      <c r="E191" t="s">
        <v>140</v>
      </c>
      <c r="F191" t="s">
        <v>606</v>
      </c>
      <c r="G191">
        <v>1962</v>
      </c>
      <c r="H191" t="str">
        <f t="shared" si="9"/>
        <v>Korsak Dariusz</v>
      </c>
      <c r="I191">
        <f t="shared" si="10"/>
        <v>1962</v>
      </c>
      <c r="J191" t="s">
        <v>32</v>
      </c>
      <c r="K191" t="s">
        <v>3626</v>
      </c>
      <c r="L191">
        <f>VLOOKUP(H191,'id (2017)'!H:I,2,0)</f>
        <v>1962</v>
      </c>
    </row>
    <row r="192" spans="1:12">
      <c r="A192" t="str">
        <f t="shared" si="8"/>
        <v>DzichAndrzej1971</v>
      </c>
      <c r="C192">
        <f t="shared" si="11"/>
        <v>191</v>
      </c>
      <c r="D192" t="s">
        <v>401</v>
      </c>
      <c r="E192" t="s">
        <v>26</v>
      </c>
      <c r="F192">
        <v>0</v>
      </c>
      <c r="G192">
        <v>1971</v>
      </c>
      <c r="H192" t="str">
        <f t="shared" si="9"/>
        <v>Dzich Andrzej</v>
      </c>
      <c r="I192">
        <f t="shared" si="10"/>
        <v>1971</v>
      </c>
      <c r="J192" t="s">
        <v>32</v>
      </c>
      <c r="K192" t="s">
        <v>3626</v>
      </c>
      <c r="L192">
        <f>VLOOKUP(H192,'id (2017)'!H:I,2,0)</f>
        <v>1971</v>
      </c>
    </row>
    <row r="193" spans="1:12">
      <c r="A193" t="str">
        <f t="shared" si="8"/>
        <v>KRYSZEWSKIWOJCIECH1971</v>
      </c>
      <c r="C193">
        <f t="shared" si="11"/>
        <v>192</v>
      </c>
      <c r="D193" t="s">
        <v>3512</v>
      </c>
      <c r="E193" t="s">
        <v>3511</v>
      </c>
      <c r="F193" t="s">
        <v>370</v>
      </c>
      <c r="G193">
        <v>1971</v>
      </c>
      <c r="H193" t="str">
        <f t="shared" si="9"/>
        <v>KRYSZEWSKI WOJCIECH</v>
      </c>
      <c r="I193">
        <f t="shared" si="10"/>
        <v>1971</v>
      </c>
      <c r="J193" t="s">
        <v>32</v>
      </c>
      <c r="K193" t="s">
        <v>3626</v>
      </c>
      <c r="L193">
        <f>VLOOKUP(H193,'id (2017)'!H:I,2,0)</f>
        <v>1971</v>
      </c>
    </row>
    <row r="194" spans="1:12">
      <c r="A194" t="str">
        <f t="shared" ref="A194:A257" si="12">D194&amp;E194&amp;G194</f>
        <v>JanuszewskiMaciej.1985</v>
      </c>
      <c r="C194">
        <f t="shared" si="11"/>
        <v>193</v>
      </c>
      <c r="D194" t="s">
        <v>406</v>
      </c>
      <c r="E194" t="s">
        <v>3514</v>
      </c>
      <c r="F194" t="s">
        <v>3515</v>
      </c>
      <c r="G194">
        <v>1985</v>
      </c>
      <c r="H194" t="str">
        <f t="shared" si="9"/>
        <v>Januszewski Maciej.</v>
      </c>
      <c r="I194">
        <f t="shared" si="10"/>
        <v>1985</v>
      </c>
      <c r="J194" t="s">
        <v>32</v>
      </c>
      <c r="K194" t="s">
        <v>3626</v>
      </c>
      <c r="L194" t="e">
        <f>VLOOKUP(H194,'id (2017)'!H:I,2,0)</f>
        <v>#N/A</v>
      </c>
    </row>
    <row r="195" spans="1:12">
      <c r="A195" t="str">
        <f t="shared" si="12"/>
        <v>SielskiKarol1981</v>
      </c>
      <c r="C195">
        <f t="shared" si="11"/>
        <v>194</v>
      </c>
      <c r="D195" t="s">
        <v>407</v>
      </c>
      <c r="E195" t="s">
        <v>91</v>
      </c>
      <c r="F195" t="s">
        <v>3515</v>
      </c>
      <c r="G195">
        <v>1981</v>
      </c>
      <c r="H195" t="str">
        <f t="shared" ref="H195:H258" si="13">D195&amp;" "&amp;E195</f>
        <v>Sielski Karol</v>
      </c>
      <c r="I195">
        <f t="shared" ref="I195:I258" si="14">G195</f>
        <v>1981</v>
      </c>
      <c r="J195" t="s">
        <v>32</v>
      </c>
      <c r="K195" t="s">
        <v>3626</v>
      </c>
      <c r="L195">
        <f>VLOOKUP(H195,'id (2017)'!H:I,2,0)</f>
        <v>1981</v>
      </c>
    </row>
    <row r="196" spans="1:12">
      <c r="A196" t="str">
        <f t="shared" si="12"/>
        <v>JaśPiotr1979</v>
      </c>
      <c r="C196">
        <f t="shared" ref="C196:C259" si="15">C195+1</f>
        <v>195</v>
      </c>
      <c r="D196" t="s">
        <v>382</v>
      </c>
      <c r="E196" t="s">
        <v>15</v>
      </c>
      <c r="F196">
        <v>0</v>
      </c>
      <c r="G196">
        <v>1979</v>
      </c>
      <c r="H196" t="str">
        <f t="shared" si="13"/>
        <v>Jaś Piotr</v>
      </c>
      <c r="I196">
        <f t="shared" si="14"/>
        <v>1979</v>
      </c>
      <c r="J196" t="s">
        <v>32</v>
      </c>
      <c r="K196" t="s">
        <v>3626</v>
      </c>
      <c r="L196">
        <f>VLOOKUP(H196,'id (2017)'!H:I,2,0)</f>
        <v>1979</v>
      </c>
    </row>
    <row r="197" spans="1:12">
      <c r="A197" t="str">
        <f t="shared" si="12"/>
        <v>HalaKarel1969</v>
      </c>
      <c r="C197">
        <f t="shared" si="15"/>
        <v>196</v>
      </c>
      <c r="D197" t="s">
        <v>3516</v>
      </c>
      <c r="E197" t="s">
        <v>384</v>
      </c>
      <c r="F197">
        <v>0</v>
      </c>
      <c r="G197">
        <v>1969</v>
      </c>
      <c r="H197" t="str">
        <f t="shared" si="13"/>
        <v>Hala Karel</v>
      </c>
      <c r="I197">
        <f t="shared" si="14"/>
        <v>1969</v>
      </c>
      <c r="J197" t="s">
        <v>32</v>
      </c>
      <c r="K197" t="s">
        <v>3626</v>
      </c>
      <c r="L197" t="e">
        <f>VLOOKUP(H197,'id (2017)'!H:I,2,0)</f>
        <v>#N/A</v>
      </c>
    </row>
    <row r="198" spans="1:12">
      <c r="A198" t="str">
        <f t="shared" si="12"/>
        <v>PawlewskiIgor1990</v>
      </c>
      <c r="C198">
        <f t="shared" si="15"/>
        <v>197</v>
      </c>
      <c r="D198" t="s">
        <v>3517</v>
      </c>
      <c r="E198" t="s">
        <v>1476</v>
      </c>
      <c r="F198">
        <v>0</v>
      </c>
      <c r="G198">
        <v>1990</v>
      </c>
      <c r="H198" t="str">
        <f t="shared" si="13"/>
        <v>Pawlewski Igor</v>
      </c>
      <c r="I198">
        <f t="shared" si="14"/>
        <v>1990</v>
      </c>
      <c r="J198" t="s">
        <v>32</v>
      </c>
      <c r="K198" t="s">
        <v>3626</v>
      </c>
      <c r="L198" t="e">
        <f>VLOOKUP(H198,'id (2017)'!H:I,2,0)</f>
        <v>#N/A</v>
      </c>
    </row>
    <row r="199" spans="1:12">
      <c r="A199" t="str">
        <f t="shared" si="12"/>
        <v>ZalewskiMarcin1975</v>
      </c>
      <c r="C199">
        <f t="shared" si="15"/>
        <v>198</v>
      </c>
      <c r="D199" t="s">
        <v>1340</v>
      </c>
      <c r="E199" t="s">
        <v>17</v>
      </c>
      <c r="F199" t="s">
        <v>409</v>
      </c>
      <c r="G199">
        <v>1975</v>
      </c>
      <c r="H199" t="str">
        <f t="shared" si="13"/>
        <v>Zalewski Marcin</v>
      </c>
      <c r="I199">
        <f t="shared" si="14"/>
        <v>1975</v>
      </c>
      <c r="J199" t="s">
        <v>32</v>
      </c>
      <c r="K199" t="s">
        <v>3626</v>
      </c>
      <c r="L199">
        <f>VLOOKUP(H199,'id (2017)'!H:I,2,0)</f>
        <v>1975</v>
      </c>
    </row>
    <row r="200" spans="1:12">
      <c r="A200" t="str">
        <f t="shared" si="12"/>
        <v>KULKAJAN1982</v>
      </c>
      <c r="C200">
        <f t="shared" si="15"/>
        <v>199</v>
      </c>
      <c r="D200" t="s">
        <v>3518</v>
      </c>
      <c r="E200" t="s">
        <v>3502</v>
      </c>
      <c r="F200" t="s">
        <v>409</v>
      </c>
      <c r="G200">
        <v>1982</v>
      </c>
      <c r="H200" t="str">
        <f t="shared" si="13"/>
        <v>KULKA JAN</v>
      </c>
      <c r="I200">
        <f t="shared" si="14"/>
        <v>1982</v>
      </c>
      <c r="J200" t="s">
        <v>32</v>
      </c>
      <c r="K200" t="s">
        <v>3626</v>
      </c>
      <c r="L200">
        <f>VLOOKUP(H200,'id (2017)'!H:I,2,0)</f>
        <v>1982</v>
      </c>
    </row>
    <row r="201" spans="1:12">
      <c r="A201" t="str">
        <f t="shared" si="12"/>
        <v>RzepeckiDariusz1962</v>
      </c>
      <c r="C201">
        <f t="shared" si="15"/>
        <v>200</v>
      </c>
      <c r="D201" t="s">
        <v>351</v>
      </c>
      <c r="E201" t="s">
        <v>140</v>
      </c>
      <c r="F201" t="s">
        <v>3519</v>
      </c>
      <c r="G201">
        <v>1962</v>
      </c>
      <c r="H201" t="str">
        <f t="shared" si="13"/>
        <v>Rzepecki Dariusz</v>
      </c>
      <c r="I201">
        <f t="shared" si="14"/>
        <v>1962</v>
      </c>
      <c r="J201" t="s">
        <v>32</v>
      </c>
      <c r="K201" t="s">
        <v>3626</v>
      </c>
      <c r="L201">
        <f>VLOOKUP(H201,'id (2017)'!H:I,2,0)</f>
        <v>1962</v>
      </c>
    </row>
    <row r="202" spans="1:12">
      <c r="A202" t="str">
        <f t="shared" si="12"/>
        <v>WoźniakJacek1968</v>
      </c>
      <c r="C202">
        <f t="shared" si="15"/>
        <v>201</v>
      </c>
      <c r="D202" t="s">
        <v>376</v>
      </c>
      <c r="E202" t="s">
        <v>21</v>
      </c>
      <c r="F202">
        <v>0</v>
      </c>
      <c r="G202">
        <v>1968</v>
      </c>
      <c r="H202" t="str">
        <f t="shared" si="13"/>
        <v>Woźniak Jacek</v>
      </c>
      <c r="I202">
        <f t="shared" si="14"/>
        <v>1968</v>
      </c>
      <c r="J202" t="s">
        <v>32</v>
      </c>
      <c r="K202" t="s">
        <v>3626</v>
      </c>
      <c r="L202">
        <f>VLOOKUP(H202,'id (2017)'!H:I,2,0)</f>
        <v>1968</v>
      </c>
    </row>
    <row r="203" spans="1:12">
      <c r="A203" t="str">
        <f t="shared" si="12"/>
        <v>FiutaPiotr1975</v>
      </c>
      <c r="C203">
        <f t="shared" si="15"/>
        <v>202</v>
      </c>
      <c r="D203" t="s">
        <v>3520</v>
      </c>
      <c r="E203" t="s">
        <v>15</v>
      </c>
      <c r="F203">
        <v>0</v>
      </c>
      <c r="G203">
        <v>1975</v>
      </c>
      <c r="H203" t="str">
        <f t="shared" si="13"/>
        <v>Fiuta Piotr</v>
      </c>
      <c r="I203">
        <f t="shared" si="14"/>
        <v>1975</v>
      </c>
      <c r="J203" t="s">
        <v>32</v>
      </c>
      <c r="K203" t="s">
        <v>3626</v>
      </c>
      <c r="L203" t="e">
        <f>VLOOKUP(H203,'id (2017)'!H:I,2,0)</f>
        <v>#N/A</v>
      </c>
    </row>
    <row r="204" spans="1:12">
      <c r="A204" t="str">
        <f t="shared" si="12"/>
        <v>DunowskiPrzemysław1972</v>
      </c>
      <c r="C204">
        <f t="shared" si="15"/>
        <v>203</v>
      </c>
      <c r="D204" t="s">
        <v>363</v>
      </c>
      <c r="E204" t="s">
        <v>24</v>
      </c>
      <c r="F204" t="s">
        <v>364</v>
      </c>
      <c r="G204">
        <v>1972</v>
      </c>
      <c r="H204" t="str">
        <f t="shared" si="13"/>
        <v>Dunowski Przemysław</v>
      </c>
      <c r="I204">
        <f t="shared" si="14"/>
        <v>1972</v>
      </c>
      <c r="J204" t="s">
        <v>32</v>
      </c>
      <c r="K204" t="s">
        <v>3626</v>
      </c>
      <c r="L204">
        <f>VLOOKUP(H204,'id (2017)'!H:I,2,0)</f>
        <v>1972</v>
      </c>
    </row>
    <row r="205" spans="1:12">
      <c r="A205" t="str">
        <f t="shared" si="12"/>
        <v>DerkJan1981</v>
      </c>
      <c r="C205">
        <f t="shared" si="15"/>
        <v>204</v>
      </c>
      <c r="D205" t="s">
        <v>1026</v>
      </c>
      <c r="E205" t="s">
        <v>92</v>
      </c>
      <c r="F205">
        <v>0</v>
      </c>
      <c r="G205">
        <v>1981</v>
      </c>
      <c r="H205" t="str">
        <f t="shared" si="13"/>
        <v>Derk Jan</v>
      </c>
      <c r="I205">
        <f t="shared" si="14"/>
        <v>1981</v>
      </c>
      <c r="J205" t="s">
        <v>32</v>
      </c>
      <c r="K205" t="s">
        <v>3626</v>
      </c>
      <c r="L205">
        <f>VLOOKUP(H205,'id (2017)'!H:I,2,0)</f>
        <v>1981</v>
      </c>
    </row>
    <row r="206" spans="1:12">
      <c r="A206" t="str">
        <f t="shared" si="12"/>
        <v>JóźwiukPiotr1976</v>
      </c>
      <c r="C206">
        <f t="shared" si="15"/>
        <v>205</v>
      </c>
      <c r="D206" t="s">
        <v>138</v>
      </c>
      <c r="E206" t="s">
        <v>15</v>
      </c>
      <c r="F206" t="s">
        <v>180</v>
      </c>
      <c r="G206">
        <v>1976</v>
      </c>
      <c r="H206" t="str">
        <f t="shared" si="13"/>
        <v>Jóźwiuk Piotr</v>
      </c>
      <c r="I206">
        <f t="shared" si="14"/>
        <v>1976</v>
      </c>
      <c r="J206" t="s">
        <v>32</v>
      </c>
      <c r="K206" t="s">
        <v>3626</v>
      </c>
      <c r="L206">
        <f>VLOOKUP(H206,'id (2017)'!H:I,2,0)</f>
        <v>1976</v>
      </c>
    </row>
    <row r="207" spans="1:12">
      <c r="A207" t="str">
        <f t="shared" si="12"/>
        <v>FlorekPrzemysław1978</v>
      </c>
      <c r="C207">
        <f t="shared" si="15"/>
        <v>206</v>
      </c>
      <c r="D207" t="s">
        <v>381</v>
      </c>
      <c r="E207" t="s">
        <v>24</v>
      </c>
      <c r="F207">
        <v>0</v>
      </c>
      <c r="G207">
        <v>1978</v>
      </c>
      <c r="H207" t="str">
        <f t="shared" si="13"/>
        <v>Florek Przemysław</v>
      </c>
      <c r="I207">
        <f t="shared" si="14"/>
        <v>1978</v>
      </c>
      <c r="J207" t="s">
        <v>32</v>
      </c>
      <c r="K207" t="s">
        <v>3626</v>
      </c>
      <c r="L207">
        <f>VLOOKUP(H207,'id (2017)'!H:I,2,0)</f>
        <v>1978</v>
      </c>
    </row>
    <row r="208" spans="1:12">
      <c r="A208" t="str">
        <f t="shared" si="12"/>
        <v>OstrowskiMaciej1991</v>
      </c>
      <c r="C208">
        <f t="shared" si="15"/>
        <v>207</v>
      </c>
      <c r="D208" t="s">
        <v>3521</v>
      </c>
      <c r="E208" t="s">
        <v>66</v>
      </c>
      <c r="F208">
        <v>0</v>
      </c>
      <c r="G208">
        <v>1991</v>
      </c>
      <c r="H208" t="str">
        <f t="shared" si="13"/>
        <v>Ostrowski Maciej</v>
      </c>
      <c r="I208">
        <f t="shared" si="14"/>
        <v>1991</v>
      </c>
      <c r="J208" t="s">
        <v>32</v>
      </c>
      <c r="K208" t="s">
        <v>3626</v>
      </c>
      <c r="L208" t="e">
        <f>VLOOKUP(H208,'id (2017)'!H:I,2,0)</f>
        <v>#N/A</v>
      </c>
    </row>
    <row r="209" spans="1:12">
      <c r="A209" t="str">
        <f t="shared" si="12"/>
        <v>UrbanMateusz1977</v>
      </c>
      <c r="C209">
        <f t="shared" si="15"/>
        <v>208</v>
      </c>
      <c r="D209" t="s">
        <v>1009</v>
      </c>
      <c r="E209" t="s">
        <v>87</v>
      </c>
      <c r="F209">
        <v>0</v>
      </c>
      <c r="G209">
        <v>1977</v>
      </c>
      <c r="H209" t="str">
        <f t="shared" si="13"/>
        <v>Urban Mateusz</v>
      </c>
      <c r="I209">
        <f t="shared" si="14"/>
        <v>1977</v>
      </c>
      <c r="J209" t="s">
        <v>32</v>
      </c>
      <c r="K209" t="s">
        <v>3626</v>
      </c>
      <c r="L209" t="e">
        <f>VLOOKUP(H209,'id (2017)'!H:I,2,0)</f>
        <v>#N/A</v>
      </c>
    </row>
    <row r="210" spans="1:12">
      <c r="A210" t="str">
        <f t="shared" si="12"/>
        <v>PaszkiewiczArkadiusz1975</v>
      </c>
      <c r="C210">
        <f t="shared" si="15"/>
        <v>209</v>
      </c>
      <c r="D210" t="s">
        <v>359</v>
      </c>
      <c r="E210" t="s">
        <v>358</v>
      </c>
      <c r="F210">
        <v>0</v>
      </c>
      <c r="G210">
        <v>1975</v>
      </c>
      <c r="H210" t="str">
        <f t="shared" si="13"/>
        <v>Paszkiewicz Arkadiusz</v>
      </c>
      <c r="I210">
        <f t="shared" si="14"/>
        <v>1975</v>
      </c>
      <c r="J210" t="s">
        <v>32</v>
      </c>
      <c r="K210" t="s">
        <v>3626</v>
      </c>
      <c r="L210">
        <f>VLOOKUP(H210,'id (2017)'!H:I,2,0)</f>
        <v>1975</v>
      </c>
    </row>
    <row r="211" spans="1:12">
      <c r="A211" t="str">
        <f t="shared" si="12"/>
        <v>ZiajaAdam1983</v>
      </c>
      <c r="C211">
        <f t="shared" si="15"/>
        <v>210</v>
      </c>
      <c r="D211" t="s">
        <v>1706</v>
      </c>
      <c r="E211" t="s">
        <v>79</v>
      </c>
      <c r="F211">
        <v>0</v>
      </c>
      <c r="G211">
        <v>1983</v>
      </c>
      <c r="H211" t="str">
        <f t="shared" si="13"/>
        <v>Ziaja Adam</v>
      </c>
      <c r="I211">
        <f t="shared" si="14"/>
        <v>1983</v>
      </c>
      <c r="J211" t="s">
        <v>32</v>
      </c>
      <c r="K211" t="s">
        <v>3626</v>
      </c>
      <c r="L211">
        <f>VLOOKUP(H211,'id (2017)'!H:I,2,0)</f>
        <v>1983</v>
      </c>
    </row>
    <row r="212" spans="1:12">
      <c r="A212" t="str">
        <f t="shared" si="12"/>
        <v>SkolimowskiWaldemar1970</v>
      </c>
      <c r="C212">
        <f t="shared" si="15"/>
        <v>211</v>
      </c>
      <c r="D212" t="s">
        <v>361</v>
      </c>
      <c r="E212" t="s">
        <v>360</v>
      </c>
      <c r="F212">
        <v>0</v>
      </c>
      <c r="G212">
        <v>1970</v>
      </c>
      <c r="H212" t="str">
        <f t="shared" si="13"/>
        <v>Skolimowski Waldemar</v>
      </c>
      <c r="I212">
        <f t="shared" si="14"/>
        <v>1970</v>
      </c>
      <c r="J212" t="s">
        <v>32</v>
      </c>
      <c r="K212" t="s">
        <v>3626</v>
      </c>
      <c r="L212">
        <f>VLOOKUP(H212,'id (2017)'!H:I,2,0)</f>
        <v>1970</v>
      </c>
    </row>
    <row r="213" spans="1:12">
      <c r="A213" t="str">
        <f t="shared" si="12"/>
        <v>KoropeckiJuliusz1959</v>
      </c>
      <c r="C213">
        <f t="shared" si="15"/>
        <v>212</v>
      </c>
      <c r="D213" t="s">
        <v>507</v>
      </c>
      <c r="E213" t="s">
        <v>506</v>
      </c>
      <c r="F213" t="s">
        <v>370</v>
      </c>
      <c r="G213">
        <v>1959</v>
      </c>
      <c r="H213" t="str">
        <f t="shared" si="13"/>
        <v>Koropecki Juliusz</v>
      </c>
      <c r="I213">
        <f t="shared" si="14"/>
        <v>1959</v>
      </c>
      <c r="J213" t="s">
        <v>32</v>
      </c>
      <c r="K213" t="s">
        <v>3626</v>
      </c>
      <c r="L213">
        <f>VLOOKUP(H213,'id (2017)'!H:I,2,0)</f>
        <v>1959</v>
      </c>
    </row>
    <row r="214" spans="1:12">
      <c r="A214" t="str">
        <f t="shared" si="12"/>
        <v>MatuszewskiSławomir1973</v>
      </c>
      <c r="C214">
        <f t="shared" si="15"/>
        <v>213</v>
      </c>
      <c r="D214" t="s">
        <v>3522</v>
      </c>
      <c r="E214" t="s">
        <v>88</v>
      </c>
      <c r="F214">
        <v>0</v>
      </c>
      <c r="G214">
        <v>1973</v>
      </c>
      <c r="H214" t="str">
        <f t="shared" si="13"/>
        <v>Matuszewski Sławomir</v>
      </c>
      <c r="I214">
        <f t="shared" si="14"/>
        <v>1973</v>
      </c>
      <c r="J214" t="s">
        <v>32</v>
      </c>
      <c r="K214" t="s">
        <v>3626</v>
      </c>
      <c r="L214" t="e">
        <f>VLOOKUP(H214,'id (2017)'!H:I,2,0)</f>
        <v>#N/A</v>
      </c>
    </row>
    <row r="215" spans="1:12">
      <c r="A215" t="str">
        <f t="shared" si="12"/>
        <v>KowalZbigniew1977</v>
      </c>
      <c r="C215">
        <f t="shared" si="15"/>
        <v>214</v>
      </c>
      <c r="D215" t="s">
        <v>1209</v>
      </c>
      <c r="E215" t="s">
        <v>264</v>
      </c>
      <c r="F215">
        <v>0</v>
      </c>
      <c r="G215">
        <v>1977</v>
      </c>
      <c r="H215" t="str">
        <f t="shared" si="13"/>
        <v>Kowal Zbigniew</v>
      </c>
      <c r="I215">
        <f t="shared" si="14"/>
        <v>1977</v>
      </c>
      <c r="J215" t="s">
        <v>32</v>
      </c>
      <c r="K215" t="s">
        <v>3626</v>
      </c>
      <c r="L215">
        <f>VLOOKUP(H215,'id (2017)'!H:I,2,0)</f>
        <v>1977</v>
      </c>
    </row>
    <row r="216" spans="1:12">
      <c r="A216" t="str">
        <f t="shared" si="12"/>
        <v>GrzebieniakPiotr1984</v>
      </c>
      <c r="C216">
        <f t="shared" si="15"/>
        <v>215</v>
      </c>
      <c r="D216" t="s">
        <v>3523</v>
      </c>
      <c r="E216" t="s">
        <v>15</v>
      </c>
      <c r="F216">
        <v>0</v>
      </c>
      <c r="G216">
        <v>1984</v>
      </c>
      <c r="H216" t="str">
        <f t="shared" si="13"/>
        <v>Grzebieniak Piotr</v>
      </c>
      <c r="I216">
        <f t="shared" si="14"/>
        <v>1984</v>
      </c>
      <c r="J216" t="s">
        <v>32</v>
      </c>
      <c r="K216" t="s">
        <v>3626</v>
      </c>
      <c r="L216" t="e">
        <f>VLOOKUP(H216,'id (2017)'!H:I,2,0)</f>
        <v>#N/A</v>
      </c>
    </row>
    <row r="217" spans="1:12">
      <c r="A217" t="str">
        <f t="shared" si="12"/>
        <v>WodzińskiMarek1971</v>
      </c>
      <c r="C217">
        <f t="shared" si="15"/>
        <v>216</v>
      </c>
      <c r="D217" t="s">
        <v>340</v>
      </c>
      <c r="E217" t="s">
        <v>33</v>
      </c>
      <c r="F217">
        <v>0</v>
      </c>
      <c r="G217">
        <v>1971</v>
      </c>
      <c r="H217" t="str">
        <f t="shared" si="13"/>
        <v>Wodziński Marek</v>
      </c>
      <c r="I217">
        <f t="shared" si="14"/>
        <v>1971</v>
      </c>
      <c r="J217" t="s">
        <v>32</v>
      </c>
      <c r="K217" t="s">
        <v>3626</v>
      </c>
      <c r="L217">
        <f>VLOOKUP(H217,'id (2017)'!H:I,2,0)</f>
        <v>1971</v>
      </c>
    </row>
    <row r="218" spans="1:12">
      <c r="A218" t="str">
        <f t="shared" si="12"/>
        <v>CzubalskiAndrzej1967</v>
      </c>
      <c r="C218">
        <f t="shared" si="15"/>
        <v>217</v>
      </c>
      <c r="D218" t="s">
        <v>1047</v>
      </c>
      <c r="E218" t="s">
        <v>26</v>
      </c>
      <c r="F218" t="s">
        <v>1048</v>
      </c>
      <c r="G218">
        <v>1967</v>
      </c>
      <c r="H218" t="str">
        <f t="shared" si="13"/>
        <v>Czubalski Andrzej</v>
      </c>
      <c r="I218">
        <f t="shared" si="14"/>
        <v>1967</v>
      </c>
      <c r="J218" t="s">
        <v>32</v>
      </c>
      <c r="K218" t="s">
        <v>3626</v>
      </c>
      <c r="L218">
        <f>VLOOKUP(H218,'id (2017)'!H:I,2,0)</f>
        <v>1967</v>
      </c>
    </row>
    <row r="219" spans="1:12">
      <c r="A219" t="str">
        <f t="shared" si="12"/>
        <v>RoszakAdrian1988</v>
      </c>
      <c r="C219">
        <f t="shared" si="15"/>
        <v>218</v>
      </c>
      <c r="D219" t="s">
        <v>3525</v>
      </c>
      <c r="E219" t="s">
        <v>317</v>
      </c>
      <c r="F219">
        <v>0</v>
      </c>
      <c r="G219">
        <v>1988</v>
      </c>
      <c r="H219" t="str">
        <f t="shared" si="13"/>
        <v>Roszak Adrian</v>
      </c>
      <c r="I219">
        <f t="shared" si="14"/>
        <v>1988</v>
      </c>
      <c r="J219" t="s">
        <v>32</v>
      </c>
      <c r="K219" t="s">
        <v>3626</v>
      </c>
      <c r="L219" t="e">
        <f>VLOOKUP(H219,'id (2017)'!H:I,2,0)</f>
        <v>#N/A</v>
      </c>
    </row>
    <row r="220" spans="1:12">
      <c r="A220" t="str">
        <f t="shared" si="12"/>
        <v>PiwakowskiAndrzej1951</v>
      </c>
      <c r="C220">
        <f t="shared" si="15"/>
        <v>219</v>
      </c>
      <c r="D220" t="s">
        <v>134</v>
      </c>
      <c r="E220" t="s">
        <v>26</v>
      </c>
      <c r="F220">
        <v>0</v>
      </c>
      <c r="G220">
        <v>1951</v>
      </c>
      <c r="H220" t="str">
        <f t="shared" si="13"/>
        <v>Piwakowski Andrzej</v>
      </c>
      <c r="I220">
        <f t="shared" si="14"/>
        <v>1951</v>
      </c>
      <c r="J220" t="s">
        <v>32</v>
      </c>
      <c r="K220" t="s">
        <v>3626</v>
      </c>
      <c r="L220">
        <f>VLOOKUP(H220,'id (2017)'!H:I,2,0)</f>
        <v>1951</v>
      </c>
    </row>
    <row r="221" spans="1:12">
      <c r="A221" t="str">
        <f t="shared" si="12"/>
        <v>FlisikowskiZdzisław1974</v>
      </c>
      <c r="C221">
        <f t="shared" si="15"/>
        <v>220</v>
      </c>
      <c r="D221" t="s">
        <v>396</v>
      </c>
      <c r="E221" t="s">
        <v>214</v>
      </c>
      <c r="F221">
        <v>0</v>
      </c>
      <c r="G221">
        <v>1974</v>
      </c>
      <c r="H221" t="str">
        <f t="shared" si="13"/>
        <v>Flisikowski Zdzisław</v>
      </c>
      <c r="I221">
        <f t="shared" si="14"/>
        <v>1974</v>
      </c>
      <c r="J221" t="s">
        <v>32</v>
      </c>
      <c r="K221" t="s">
        <v>3626</v>
      </c>
      <c r="L221">
        <f>VLOOKUP(H221,'id (2017)'!H:I,2,0)</f>
        <v>1974</v>
      </c>
    </row>
    <row r="222" spans="1:12">
      <c r="A222" t="str">
        <f t="shared" si="12"/>
        <v>CzubalskiRafał2000</v>
      </c>
      <c r="C222">
        <f t="shared" si="15"/>
        <v>221</v>
      </c>
      <c r="D222" t="s">
        <v>1047</v>
      </c>
      <c r="E222" t="s">
        <v>41</v>
      </c>
      <c r="F222" t="s">
        <v>1048</v>
      </c>
      <c r="G222">
        <v>2000</v>
      </c>
      <c r="H222" t="str">
        <f t="shared" si="13"/>
        <v>Czubalski Rafał</v>
      </c>
      <c r="I222">
        <f t="shared" si="14"/>
        <v>2000</v>
      </c>
      <c r="J222" t="s">
        <v>32</v>
      </c>
      <c r="K222" t="s">
        <v>3626</v>
      </c>
      <c r="L222">
        <f>VLOOKUP(H222,'id (2017)'!H:I,2,0)</f>
        <v>2000</v>
      </c>
    </row>
    <row r="223" spans="1:12">
      <c r="A223" t="str">
        <f t="shared" si="12"/>
        <v>NowakRemik1972</v>
      </c>
      <c r="C223">
        <f t="shared" si="15"/>
        <v>222</v>
      </c>
      <c r="D223" t="s">
        <v>597</v>
      </c>
      <c r="E223" t="s">
        <v>652</v>
      </c>
      <c r="F223" t="s">
        <v>3527</v>
      </c>
      <c r="G223">
        <v>1972</v>
      </c>
      <c r="H223" t="str">
        <f t="shared" si="13"/>
        <v>Nowak Remik</v>
      </c>
      <c r="I223">
        <f t="shared" si="14"/>
        <v>1972</v>
      </c>
      <c r="J223" t="s">
        <v>32</v>
      </c>
      <c r="K223" t="s">
        <v>3628</v>
      </c>
      <c r="L223">
        <f>VLOOKUP(H223,'id (2017)'!H:I,2,0)</f>
        <v>1972</v>
      </c>
    </row>
    <row r="224" spans="1:12">
      <c r="A224" t="str">
        <f t="shared" si="12"/>
        <v>HalamusRobert1970</v>
      </c>
      <c r="C224">
        <f t="shared" si="15"/>
        <v>223</v>
      </c>
      <c r="D224" t="s">
        <v>830</v>
      </c>
      <c r="E224" t="s">
        <v>45</v>
      </c>
      <c r="F224">
        <v>0</v>
      </c>
      <c r="G224">
        <v>1970</v>
      </c>
      <c r="H224" t="str">
        <f t="shared" si="13"/>
        <v>Halamus Robert</v>
      </c>
      <c r="I224">
        <f t="shared" si="14"/>
        <v>1970</v>
      </c>
      <c r="J224" t="s">
        <v>32</v>
      </c>
      <c r="K224" t="s">
        <v>3628</v>
      </c>
      <c r="L224">
        <f>VLOOKUP(H224,'id (2017)'!H:I,2,0)</f>
        <v>1970</v>
      </c>
    </row>
    <row r="225" spans="1:12">
      <c r="A225" t="str">
        <f t="shared" si="12"/>
        <v>BlockDaniel1980</v>
      </c>
      <c r="C225">
        <f t="shared" si="15"/>
        <v>224</v>
      </c>
      <c r="D225" t="s">
        <v>455</v>
      </c>
      <c r="E225" t="s">
        <v>135</v>
      </c>
      <c r="F225">
        <v>0</v>
      </c>
      <c r="G225">
        <v>1980</v>
      </c>
      <c r="H225" t="str">
        <f t="shared" si="13"/>
        <v>Block Daniel</v>
      </c>
      <c r="I225">
        <f t="shared" si="14"/>
        <v>1980</v>
      </c>
      <c r="J225" t="s">
        <v>32</v>
      </c>
      <c r="K225" t="s">
        <v>3628</v>
      </c>
      <c r="L225">
        <f>VLOOKUP(H225,'id (2017)'!H:I,2,0)</f>
        <v>1980</v>
      </c>
    </row>
    <row r="226" spans="1:12">
      <c r="A226" t="str">
        <f t="shared" si="12"/>
        <v>DeptułaKrzysztof1977</v>
      </c>
      <c r="C226">
        <f t="shared" si="15"/>
        <v>225</v>
      </c>
      <c r="D226" t="s">
        <v>648</v>
      </c>
      <c r="E226" t="s">
        <v>22</v>
      </c>
      <c r="F226">
        <v>0</v>
      </c>
      <c r="G226">
        <v>1977</v>
      </c>
      <c r="H226" t="str">
        <f t="shared" si="13"/>
        <v>Deptuła Krzysztof</v>
      </c>
      <c r="I226">
        <f t="shared" si="14"/>
        <v>1977</v>
      </c>
      <c r="J226" t="s">
        <v>32</v>
      </c>
      <c r="K226" t="s">
        <v>3628</v>
      </c>
      <c r="L226">
        <f>VLOOKUP(H226,'id (2017)'!H:I,2,0)</f>
        <v>1977</v>
      </c>
    </row>
    <row r="227" spans="1:12">
      <c r="A227" t="str">
        <f t="shared" si="12"/>
        <v>LipińskiTomasz.1985</v>
      </c>
      <c r="C227">
        <f t="shared" si="15"/>
        <v>226</v>
      </c>
      <c r="D227" t="s">
        <v>471</v>
      </c>
      <c r="E227" t="s">
        <v>3529</v>
      </c>
      <c r="F227">
        <v>0</v>
      </c>
      <c r="G227">
        <v>1985</v>
      </c>
      <c r="H227" t="str">
        <f t="shared" si="13"/>
        <v>Lipiński Tomasz.</v>
      </c>
      <c r="I227">
        <f t="shared" si="14"/>
        <v>1985</v>
      </c>
      <c r="J227" t="s">
        <v>32</v>
      </c>
      <c r="K227" t="s">
        <v>3628</v>
      </c>
      <c r="L227" t="e">
        <f>VLOOKUP(H227,'id (2017)'!H:I,2,0)</f>
        <v>#N/A</v>
      </c>
    </row>
    <row r="228" spans="1:12">
      <c r="A228" t="str">
        <f t="shared" si="12"/>
        <v>WasilewskiKrzysztof1975</v>
      </c>
      <c r="C228">
        <f t="shared" si="15"/>
        <v>227</v>
      </c>
      <c r="D228" t="s">
        <v>650</v>
      </c>
      <c r="E228" t="s">
        <v>22</v>
      </c>
      <c r="F228">
        <v>0</v>
      </c>
      <c r="G228">
        <v>1975</v>
      </c>
      <c r="H228" t="str">
        <f t="shared" si="13"/>
        <v>Wasilewski Krzysztof</v>
      </c>
      <c r="I228">
        <f t="shared" si="14"/>
        <v>1975</v>
      </c>
      <c r="J228" t="s">
        <v>32</v>
      </c>
      <c r="K228" t="s">
        <v>3628</v>
      </c>
      <c r="L228">
        <f>VLOOKUP(H228,'id (2017)'!H:I,2,0)</f>
        <v>1975</v>
      </c>
    </row>
    <row r="229" spans="1:12">
      <c r="A229" t="str">
        <f t="shared" si="12"/>
        <v>JarockiMichał1979</v>
      </c>
      <c r="C229">
        <f t="shared" si="15"/>
        <v>228</v>
      </c>
      <c r="D229" t="s">
        <v>3530</v>
      </c>
      <c r="E229" t="s">
        <v>55</v>
      </c>
      <c r="F229">
        <v>0</v>
      </c>
      <c r="G229">
        <v>1979</v>
      </c>
      <c r="H229" t="str">
        <f t="shared" si="13"/>
        <v>Jarocki Michał</v>
      </c>
      <c r="I229">
        <f t="shared" si="14"/>
        <v>1979</v>
      </c>
      <c r="J229" t="s">
        <v>32</v>
      </c>
      <c r="K229" t="s">
        <v>3628</v>
      </c>
      <c r="L229" t="e">
        <f>VLOOKUP(H229,'id (2017)'!H:I,2,0)</f>
        <v>#N/A</v>
      </c>
    </row>
    <row r="230" spans="1:12">
      <c r="A230" t="str">
        <f t="shared" si="12"/>
        <v>KlucznikJarek1983</v>
      </c>
      <c r="C230">
        <f t="shared" si="15"/>
        <v>229</v>
      </c>
      <c r="D230" t="s">
        <v>582</v>
      </c>
      <c r="E230" t="s">
        <v>331</v>
      </c>
      <c r="F230">
        <v>0</v>
      </c>
      <c r="G230">
        <v>1983</v>
      </c>
      <c r="H230" t="str">
        <f t="shared" si="13"/>
        <v>Klucznik Jarek</v>
      </c>
      <c r="I230">
        <f t="shared" si="14"/>
        <v>1983</v>
      </c>
      <c r="J230" t="s">
        <v>32</v>
      </c>
      <c r="K230" t="s">
        <v>3628</v>
      </c>
      <c r="L230">
        <f>VLOOKUP(H230,'id (2017)'!H:I,2,0)</f>
        <v>1983</v>
      </c>
    </row>
    <row r="231" spans="1:12">
      <c r="A231" t="str">
        <f t="shared" si="12"/>
        <v>KowalewskiJakub1975</v>
      </c>
      <c r="C231">
        <f t="shared" si="15"/>
        <v>230</v>
      </c>
      <c r="D231" t="s">
        <v>1158</v>
      </c>
      <c r="E231" t="s">
        <v>137</v>
      </c>
      <c r="F231">
        <v>0</v>
      </c>
      <c r="G231">
        <v>1975</v>
      </c>
      <c r="H231" t="str">
        <f t="shared" si="13"/>
        <v>Kowalewski Jakub</v>
      </c>
      <c r="I231">
        <f t="shared" si="14"/>
        <v>1975</v>
      </c>
      <c r="J231" t="s">
        <v>32</v>
      </c>
      <c r="K231" t="s">
        <v>3628</v>
      </c>
      <c r="L231">
        <f>VLOOKUP(H231,'id (2017)'!H:I,2,0)</f>
        <v>1975</v>
      </c>
    </row>
    <row r="232" spans="1:12">
      <c r="A232" t="str">
        <f t="shared" si="12"/>
        <v>RadelskiZdzisław1960</v>
      </c>
      <c r="C232">
        <f t="shared" si="15"/>
        <v>231</v>
      </c>
      <c r="D232" t="s">
        <v>1454</v>
      </c>
      <c r="E232" t="s">
        <v>214</v>
      </c>
      <c r="F232">
        <v>0</v>
      </c>
      <c r="G232">
        <v>1960</v>
      </c>
      <c r="H232" t="str">
        <f t="shared" si="13"/>
        <v>Radelski Zdzisław</v>
      </c>
      <c r="I232">
        <f t="shared" si="14"/>
        <v>1960</v>
      </c>
      <c r="J232" t="s">
        <v>32</v>
      </c>
      <c r="K232" t="s">
        <v>3628</v>
      </c>
      <c r="L232">
        <f>VLOOKUP(H232,'id (2017)'!H:I,2,0)</f>
        <v>1960</v>
      </c>
    </row>
    <row r="233" spans="1:12">
      <c r="A233" t="str">
        <f t="shared" si="12"/>
        <v>MeggerSławek1980</v>
      </c>
      <c r="C233">
        <f t="shared" si="15"/>
        <v>232</v>
      </c>
      <c r="D233" t="s">
        <v>442</v>
      </c>
      <c r="E233" t="s">
        <v>416</v>
      </c>
      <c r="F233" t="s">
        <v>187</v>
      </c>
      <c r="G233">
        <v>1980</v>
      </c>
      <c r="H233" t="str">
        <f t="shared" si="13"/>
        <v>Megger Sławek</v>
      </c>
      <c r="I233">
        <f t="shared" si="14"/>
        <v>1980</v>
      </c>
      <c r="J233" t="s">
        <v>32</v>
      </c>
      <c r="K233" t="s">
        <v>3628</v>
      </c>
      <c r="L233">
        <f>VLOOKUP(H233,'id (2017)'!H:I,2,0)</f>
        <v>1980</v>
      </c>
    </row>
    <row r="234" spans="1:12">
      <c r="A234" t="str">
        <f t="shared" si="12"/>
        <v>WysockiMaciej1990</v>
      </c>
      <c r="C234">
        <f t="shared" si="15"/>
        <v>233</v>
      </c>
      <c r="D234" t="s">
        <v>186</v>
      </c>
      <c r="E234" t="s">
        <v>66</v>
      </c>
      <c r="F234" t="s">
        <v>187</v>
      </c>
      <c r="G234">
        <v>1990</v>
      </c>
      <c r="H234" t="str">
        <f t="shared" si="13"/>
        <v>Wysocki Maciej</v>
      </c>
      <c r="I234">
        <f t="shared" si="14"/>
        <v>1990</v>
      </c>
      <c r="J234" t="s">
        <v>32</v>
      </c>
      <c r="K234" t="s">
        <v>3628</v>
      </c>
      <c r="L234">
        <f>VLOOKUP(H234,'id (2017)'!H:I,2,0)</f>
        <v>1990</v>
      </c>
    </row>
    <row r="235" spans="1:12">
      <c r="A235" t="str">
        <f t="shared" si="12"/>
        <v>PolaszJacek1968</v>
      </c>
      <c r="C235">
        <f t="shared" si="15"/>
        <v>234</v>
      </c>
      <c r="D235" t="s">
        <v>633</v>
      </c>
      <c r="E235" t="s">
        <v>21</v>
      </c>
      <c r="F235">
        <v>0</v>
      </c>
      <c r="G235">
        <v>1968</v>
      </c>
      <c r="H235" t="str">
        <f t="shared" si="13"/>
        <v>Polasz Jacek</v>
      </c>
      <c r="I235">
        <f t="shared" si="14"/>
        <v>1968</v>
      </c>
      <c r="J235" t="s">
        <v>32</v>
      </c>
      <c r="K235" t="s">
        <v>3628</v>
      </c>
      <c r="L235">
        <f>VLOOKUP(H235,'id (2017)'!H:I,2,0)</f>
        <v>1968</v>
      </c>
    </row>
    <row r="236" spans="1:12">
      <c r="A236" t="str">
        <f t="shared" si="12"/>
        <v>TumińskiMaciej1989</v>
      </c>
      <c r="C236">
        <f t="shared" si="15"/>
        <v>235</v>
      </c>
      <c r="D236" t="s">
        <v>766</v>
      </c>
      <c r="E236" t="s">
        <v>66</v>
      </c>
      <c r="F236" t="s">
        <v>412</v>
      </c>
      <c r="G236">
        <v>1989</v>
      </c>
      <c r="H236" t="str">
        <f t="shared" si="13"/>
        <v>Tumiński Maciej</v>
      </c>
      <c r="I236">
        <f t="shared" si="14"/>
        <v>1989</v>
      </c>
      <c r="J236" t="s">
        <v>32</v>
      </c>
      <c r="K236" t="s">
        <v>3628</v>
      </c>
      <c r="L236">
        <f>VLOOKUP(H236,'id (2017)'!H:I,2,0)</f>
        <v>1989</v>
      </c>
    </row>
    <row r="237" spans="1:12">
      <c r="A237" t="str">
        <f t="shared" si="12"/>
        <v>GrabowskiAdam1983</v>
      </c>
      <c r="C237">
        <f t="shared" si="15"/>
        <v>236</v>
      </c>
      <c r="D237" t="s">
        <v>93</v>
      </c>
      <c r="E237" t="s">
        <v>79</v>
      </c>
      <c r="F237" t="s">
        <v>412</v>
      </c>
      <c r="G237">
        <v>1983</v>
      </c>
      <c r="H237" t="str">
        <f t="shared" si="13"/>
        <v>Grabowski Adam</v>
      </c>
      <c r="I237">
        <f t="shared" si="14"/>
        <v>1983</v>
      </c>
      <c r="J237" t="s">
        <v>32</v>
      </c>
      <c r="K237" t="s">
        <v>3628</v>
      </c>
      <c r="L237">
        <f>VLOOKUP(H237,'id (2017)'!H:I,2,0)</f>
        <v>1983</v>
      </c>
    </row>
    <row r="238" spans="1:12">
      <c r="A238" t="str">
        <f t="shared" si="12"/>
        <v>HołodMateusz1987</v>
      </c>
      <c r="C238">
        <f t="shared" si="15"/>
        <v>237</v>
      </c>
      <c r="D238" t="s">
        <v>604</v>
      </c>
      <c r="E238" t="s">
        <v>87</v>
      </c>
      <c r="F238">
        <v>0</v>
      </c>
      <c r="G238">
        <v>1987</v>
      </c>
      <c r="H238" t="str">
        <f t="shared" si="13"/>
        <v>Hołod Mateusz</v>
      </c>
      <c r="I238">
        <f t="shared" si="14"/>
        <v>1987</v>
      </c>
      <c r="J238" t="s">
        <v>32</v>
      </c>
      <c r="K238" t="s">
        <v>3628</v>
      </c>
      <c r="L238">
        <f>VLOOKUP(H238,'id (2017)'!H:I,2,0)</f>
        <v>1987</v>
      </c>
    </row>
    <row r="239" spans="1:12">
      <c r="A239" t="str">
        <f t="shared" si="12"/>
        <v>DargaczWaldemar1982</v>
      </c>
      <c r="C239">
        <f t="shared" si="15"/>
        <v>238</v>
      </c>
      <c r="D239" t="s">
        <v>1725</v>
      </c>
      <c r="E239" t="s">
        <v>360</v>
      </c>
      <c r="F239">
        <v>0</v>
      </c>
      <c r="G239">
        <v>1982</v>
      </c>
      <c r="H239" t="str">
        <f t="shared" si="13"/>
        <v>Dargacz Waldemar</v>
      </c>
      <c r="I239">
        <f t="shared" si="14"/>
        <v>1982</v>
      </c>
      <c r="J239" t="s">
        <v>32</v>
      </c>
      <c r="K239" t="s">
        <v>3628</v>
      </c>
      <c r="L239">
        <f>VLOOKUP(H239,'id (2017)'!H:I,2,0)</f>
        <v>1982</v>
      </c>
    </row>
    <row r="240" spans="1:12">
      <c r="A240" t="str">
        <f t="shared" si="12"/>
        <v>PolewkoWaldemar1984</v>
      </c>
      <c r="C240">
        <f t="shared" si="15"/>
        <v>239</v>
      </c>
      <c r="D240" t="s">
        <v>577</v>
      </c>
      <c r="E240" t="s">
        <v>360</v>
      </c>
      <c r="F240" t="s">
        <v>3432</v>
      </c>
      <c r="G240">
        <v>1984</v>
      </c>
      <c r="H240" t="str">
        <f t="shared" si="13"/>
        <v>Polewko Waldemar</v>
      </c>
      <c r="I240">
        <f t="shared" si="14"/>
        <v>1984</v>
      </c>
      <c r="J240" t="s">
        <v>32</v>
      </c>
      <c r="K240" t="s">
        <v>3628</v>
      </c>
      <c r="L240">
        <f>VLOOKUP(H240,'id (2017)'!H:I,2,0)</f>
        <v>1984</v>
      </c>
    </row>
    <row r="241" spans="1:12">
      <c r="A241" t="str">
        <f t="shared" si="12"/>
        <v>KulwikowskiMichał1979</v>
      </c>
      <c r="C241">
        <f t="shared" si="15"/>
        <v>240</v>
      </c>
      <c r="D241" t="s">
        <v>1084</v>
      </c>
      <c r="E241" t="s">
        <v>55</v>
      </c>
      <c r="F241" t="s">
        <v>3432</v>
      </c>
      <c r="G241">
        <v>1979</v>
      </c>
      <c r="H241" t="str">
        <f t="shared" si="13"/>
        <v>Kulwikowski Michał</v>
      </c>
      <c r="I241">
        <f t="shared" si="14"/>
        <v>1979</v>
      </c>
      <c r="J241" t="s">
        <v>32</v>
      </c>
      <c r="K241" t="s">
        <v>3628</v>
      </c>
      <c r="L241">
        <f>VLOOKUP(H241,'id (2017)'!H:I,2,0)</f>
        <v>1979</v>
      </c>
    </row>
    <row r="242" spans="1:12">
      <c r="A242" t="str">
        <f t="shared" si="12"/>
        <v>PopczykTomasz1975</v>
      </c>
      <c r="C242">
        <f t="shared" si="15"/>
        <v>241</v>
      </c>
      <c r="D242" t="s">
        <v>635</v>
      </c>
      <c r="E242" t="s">
        <v>44</v>
      </c>
      <c r="F242">
        <v>0</v>
      </c>
      <c r="G242">
        <v>1975</v>
      </c>
      <c r="H242" t="str">
        <f t="shared" si="13"/>
        <v>Popczyk Tomasz</v>
      </c>
      <c r="I242">
        <f t="shared" si="14"/>
        <v>1975</v>
      </c>
      <c r="J242" t="s">
        <v>32</v>
      </c>
      <c r="K242" t="s">
        <v>3628</v>
      </c>
      <c r="L242">
        <f>VLOOKUP(H242,'id (2017)'!H:I,2,0)</f>
        <v>1975</v>
      </c>
    </row>
    <row r="243" spans="1:12">
      <c r="A243" t="str">
        <f t="shared" si="12"/>
        <v>LuksKrzysztof1978</v>
      </c>
      <c r="C243">
        <f t="shared" si="15"/>
        <v>242</v>
      </c>
      <c r="D243" t="s">
        <v>1108</v>
      </c>
      <c r="E243" t="s">
        <v>22</v>
      </c>
      <c r="F243">
        <v>0</v>
      </c>
      <c r="G243">
        <v>1978</v>
      </c>
      <c r="H243" t="str">
        <f t="shared" si="13"/>
        <v>Luks Krzysztof</v>
      </c>
      <c r="I243">
        <f t="shared" si="14"/>
        <v>1978</v>
      </c>
      <c r="J243" t="s">
        <v>32</v>
      </c>
      <c r="K243" t="s">
        <v>3628</v>
      </c>
      <c r="L243">
        <f>VLOOKUP(H243,'id (2017)'!H:I,2,0)</f>
        <v>1978</v>
      </c>
    </row>
    <row r="244" spans="1:12">
      <c r="A244" t="str">
        <f t="shared" si="12"/>
        <v>LaskowskiRadosław1974</v>
      </c>
      <c r="C244">
        <f t="shared" si="15"/>
        <v>243</v>
      </c>
      <c r="D244" t="s">
        <v>1450</v>
      </c>
      <c r="E244" t="s">
        <v>237</v>
      </c>
      <c r="F244" t="s">
        <v>548</v>
      </c>
      <c r="G244">
        <v>1974</v>
      </c>
      <c r="H244" t="str">
        <f t="shared" si="13"/>
        <v>Laskowski Radosław</v>
      </c>
      <c r="I244">
        <f t="shared" si="14"/>
        <v>1974</v>
      </c>
      <c r="J244" t="s">
        <v>32</v>
      </c>
      <c r="K244" t="s">
        <v>3628</v>
      </c>
      <c r="L244">
        <f>VLOOKUP(H244,'id (2017)'!H:I,2,0)</f>
        <v>1974</v>
      </c>
    </row>
    <row r="245" spans="1:12">
      <c r="A245" t="str">
        <f t="shared" si="12"/>
        <v>PadzikJakub1999</v>
      </c>
      <c r="C245">
        <f t="shared" si="15"/>
        <v>244</v>
      </c>
      <c r="D245" t="s">
        <v>3536</v>
      </c>
      <c r="E245" t="s">
        <v>137</v>
      </c>
      <c r="F245" t="s">
        <v>3537</v>
      </c>
      <c r="G245">
        <v>1999</v>
      </c>
      <c r="H245" t="str">
        <f t="shared" si="13"/>
        <v>Padzik Jakub</v>
      </c>
      <c r="I245">
        <f t="shared" si="14"/>
        <v>1999</v>
      </c>
      <c r="J245" t="s">
        <v>32</v>
      </c>
      <c r="K245" t="s">
        <v>3628</v>
      </c>
      <c r="L245" t="e">
        <f>VLOOKUP(H245,'id (2017)'!H:I,2,0)</f>
        <v>#N/A</v>
      </c>
    </row>
    <row r="246" spans="1:12">
      <c r="A246" t="str">
        <f t="shared" si="12"/>
        <v>PadzikRafał1971</v>
      </c>
      <c r="C246">
        <f t="shared" si="15"/>
        <v>245</v>
      </c>
      <c r="D246" t="s">
        <v>3536</v>
      </c>
      <c r="E246" t="s">
        <v>41</v>
      </c>
      <c r="F246">
        <v>0</v>
      </c>
      <c r="G246">
        <v>1971</v>
      </c>
      <c r="H246" t="str">
        <f t="shared" si="13"/>
        <v>Padzik Rafał</v>
      </c>
      <c r="I246">
        <f t="shared" si="14"/>
        <v>1971</v>
      </c>
      <c r="J246" t="s">
        <v>32</v>
      </c>
      <c r="K246" t="s">
        <v>3628</v>
      </c>
      <c r="L246" t="e">
        <f>VLOOKUP(H246,'id (2017)'!H:I,2,0)</f>
        <v>#N/A</v>
      </c>
    </row>
    <row r="247" spans="1:12">
      <c r="A247" t="str">
        <f t="shared" si="12"/>
        <v>WejherSławomir1981</v>
      </c>
      <c r="C247">
        <f t="shared" si="15"/>
        <v>246</v>
      </c>
      <c r="D247" t="s">
        <v>1074</v>
      </c>
      <c r="E247" t="s">
        <v>88</v>
      </c>
      <c r="F247">
        <v>0</v>
      </c>
      <c r="G247">
        <v>1981</v>
      </c>
      <c r="H247" t="str">
        <f t="shared" si="13"/>
        <v>Wejher Sławomir</v>
      </c>
      <c r="I247">
        <f t="shared" si="14"/>
        <v>1981</v>
      </c>
      <c r="J247" t="s">
        <v>32</v>
      </c>
      <c r="K247" t="s">
        <v>3628</v>
      </c>
      <c r="L247">
        <f>VLOOKUP(H247,'id (2017)'!H:I,2,0)</f>
        <v>1981</v>
      </c>
    </row>
    <row r="248" spans="1:12">
      <c r="A248" t="str">
        <f t="shared" si="12"/>
        <v>WołodźkoDominik1983</v>
      </c>
      <c r="C248">
        <f t="shared" si="15"/>
        <v>247</v>
      </c>
      <c r="D248" t="s">
        <v>3538</v>
      </c>
      <c r="E248" t="s">
        <v>368</v>
      </c>
      <c r="F248">
        <v>0</v>
      </c>
      <c r="G248">
        <v>1983</v>
      </c>
      <c r="H248" t="str">
        <f t="shared" si="13"/>
        <v>Wołodźko Dominik</v>
      </c>
      <c r="I248">
        <f t="shared" si="14"/>
        <v>1983</v>
      </c>
      <c r="J248" t="s">
        <v>32</v>
      </c>
      <c r="K248" t="s">
        <v>3628</v>
      </c>
      <c r="L248" t="e">
        <f>VLOOKUP(H248,'id (2017)'!H:I,2,0)</f>
        <v>#N/A</v>
      </c>
    </row>
    <row r="249" spans="1:12">
      <c r="A249" t="str">
        <f t="shared" si="12"/>
        <v>MechlińskiMateusz1983</v>
      </c>
      <c r="C249">
        <f t="shared" si="15"/>
        <v>248</v>
      </c>
      <c r="D249" t="s">
        <v>1046</v>
      </c>
      <c r="E249" t="s">
        <v>87</v>
      </c>
      <c r="F249">
        <v>0</v>
      </c>
      <c r="G249">
        <v>1983</v>
      </c>
      <c r="H249" t="str">
        <f t="shared" si="13"/>
        <v>Mechliński Mateusz</v>
      </c>
      <c r="I249">
        <f t="shared" si="14"/>
        <v>1983</v>
      </c>
      <c r="J249" t="s">
        <v>32</v>
      </c>
      <c r="K249" t="s">
        <v>3628</v>
      </c>
      <c r="L249">
        <f>VLOOKUP(H249,'id (2017)'!H:I,2,0)</f>
        <v>1983</v>
      </c>
    </row>
    <row r="250" spans="1:12">
      <c r="A250" t="str">
        <f t="shared" si="12"/>
        <v>KuprianSzymon1983</v>
      </c>
      <c r="C250">
        <f t="shared" si="15"/>
        <v>249</v>
      </c>
      <c r="D250" t="s">
        <v>1075</v>
      </c>
      <c r="E250" t="s">
        <v>393</v>
      </c>
      <c r="F250">
        <v>0</v>
      </c>
      <c r="G250">
        <v>1983</v>
      </c>
      <c r="H250" t="str">
        <f t="shared" si="13"/>
        <v>Kuprian Szymon</v>
      </c>
      <c r="I250">
        <f t="shared" si="14"/>
        <v>1983</v>
      </c>
      <c r="J250" t="s">
        <v>32</v>
      </c>
      <c r="K250" t="s">
        <v>3628</v>
      </c>
      <c r="L250">
        <f>VLOOKUP(H250,'id (2017)'!H:I,2,0)</f>
        <v>1983</v>
      </c>
    </row>
    <row r="251" spans="1:12">
      <c r="A251" t="str">
        <f t="shared" si="12"/>
        <v>TrętowskiKrzysztof1976</v>
      </c>
      <c r="C251">
        <f t="shared" si="15"/>
        <v>250</v>
      </c>
      <c r="D251" t="s">
        <v>3539</v>
      </c>
      <c r="E251" t="s">
        <v>22</v>
      </c>
      <c r="F251">
        <v>0</v>
      </c>
      <c r="G251">
        <v>1976</v>
      </c>
      <c r="H251" t="str">
        <f t="shared" si="13"/>
        <v>Trętowski Krzysztof</v>
      </c>
      <c r="I251">
        <f t="shared" si="14"/>
        <v>1976</v>
      </c>
      <c r="J251" t="s">
        <v>32</v>
      </c>
      <c r="K251" t="s">
        <v>3628</v>
      </c>
      <c r="L251" t="e">
        <f>VLOOKUP(H251,'id (2017)'!H:I,2,0)</f>
        <v>#N/A</v>
      </c>
    </row>
    <row r="252" spans="1:12">
      <c r="A252" t="str">
        <f t="shared" si="12"/>
        <v>CiupaMarcin1978</v>
      </c>
      <c r="C252">
        <f t="shared" si="15"/>
        <v>251</v>
      </c>
      <c r="D252" t="s">
        <v>1761</v>
      </c>
      <c r="E252" t="s">
        <v>17</v>
      </c>
      <c r="F252" t="s">
        <v>3540</v>
      </c>
      <c r="G252">
        <v>1978</v>
      </c>
      <c r="H252" t="str">
        <f t="shared" si="13"/>
        <v>Ciupa Marcin</v>
      </c>
      <c r="I252">
        <f t="shared" si="14"/>
        <v>1978</v>
      </c>
      <c r="J252" t="s">
        <v>32</v>
      </c>
      <c r="K252" t="s">
        <v>3628</v>
      </c>
      <c r="L252">
        <f>VLOOKUP(H252,'id (2017)'!H:I,2,0)</f>
        <v>1978</v>
      </c>
    </row>
    <row r="253" spans="1:12">
      <c r="A253" t="str">
        <f t="shared" si="12"/>
        <v>KowalewskiDominik1975</v>
      </c>
      <c r="C253">
        <f t="shared" si="15"/>
        <v>252</v>
      </c>
      <c r="D253" t="s">
        <v>1158</v>
      </c>
      <c r="E253" t="s">
        <v>368</v>
      </c>
      <c r="F253" t="s">
        <v>3541</v>
      </c>
      <c r="G253">
        <v>1975</v>
      </c>
      <c r="H253" t="str">
        <f t="shared" si="13"/>
        <v>Kowalewski Dominik</v>
      </c>
      <c r="I253">
        <f t="shared" si="14"/>
        <v>1975</v>
      </c>
      <c r="J253" t="s">
        <v>32</v>
      </c>
      <c r="K253" t="s">
        <v>3628</v>
      </c>
      <c r="L253" t="e">
        <f>VLOOKUP(H253,'id (2017)'!H:I,2,0)</f>
        <v>#N/A</v>
      </c>
    </row>
    <row r="254" spans="1:12">
      <c r="A254" t="str">
        <f t="shared" si="12"/>
        <v>BielennyPaweł1977</v>
      </c>
      <c r="C254">
        <f t="shared" si="15"/>
        <v>253</v>
      </c>
      <c r="D254" t="s">
        <v>619</v>
      </c>
      <c r="E254" t="s">
        <v>16</v>
      </c>
      <c r="F254" t="s">
        <v>3542</v>
      </c>
      <c r="G254">
        <v>1977</v>
      </c>
      <c r="H254" t="str">
        <f t="shared" si="13"/>
        <v>Bielenny Paweł</v>
      </c>
      <c r="I254">
        <f t="shared" si="14"/>
        <v>1977</v>
      </c>
      <c r="J254" t="s">
        <v>32</v>
      </c>
      <c r="K254" t="s">
        <v>3628</v>
      </c>
      <c r="L254">
        <f>VLOOKUP(H254,'id (2017)'!H:I,2,0)</f>
        <v>1977</v>
      </c>
    </row>
    <row r="255" spans="1:12">
      <c r="A255" t="str">
        <f t="shared" si="12"/>
        <v>MarcinkiewiczMariusz1968</v>
      </c>
      <c r="C255">
        <f t="shared" si="15"/>
        <v>254</v>
      </c>
      <c r="D255" t="s">
        <v>398</v>
      </c>
      <c r="E255" t="s">
        <v>378</v>
      </c>
      <c r="F255">
        <v>0</v>
      </c>
      <c r="G255">
        <v>1968</v>
      </c>
      <c r="H255" t="str">
        <f t="shared" si="13"/>
        <v>Marcinkiewicz Mariusz</v>
      </c>
      <c r="I255">
        <f t="shared" si="14"/>
        <v>1968</v>
      </c>
      <c r="J255" t="s">
        <v>32</v>
      </c>
      <c r="K255" t="s">
        <v>3628</v>
      </c>
      <c r="L255">
        <f>VLOOKUP(H255,'id (2017)'!H:I,2,0)</f>
        <v>1968</v>
      </c>
    </row>
    <row r="256" spans="1:12">
      <c r="A256" t="str">
        <f t="shared" si="12"/>
        <v>SemschArtur1962</v>
      </c>
      <c r="C256">
        <f t="shared" si="15"/>
        <v>255</v>
      </c>
      <c r="D256" t="s">
        <v>586</v>
      </c>
      <c r="E256" t="s">
        <v>47</v>
      </c>
      <c r="F256">
        <v>0</v>
      </c>
      <c r="G256">
        <v>1962</v>
      </c>
      <c r="H256" t="str">
        <f t="shared" si="13"/>
        <v>Semsch Artur</v>
      </c>
      <c r="I256">
        <f t="shared" si="14"/>
        <v>1962</v>
      </c>
      <c r="J256" t="s">
        <v>32</v>
      </c>
      <c r="K256" t="s">
        <v>3628</v>
      </c>
      <c r="L256">
        <f>VLOOKUP(H256,'id (2017)'!H:I,2,0)</f>
        <v>1962</v>
      </c>
    </row>
    <row r="257" spans="1:12">
      <c r="A257" t="str">
        <f t="shared" si="12"/>
        <v>ŚlósarczykMaciej1979</v>
      </c>
      <c r="C257">
        <f t="shared" si="15"/>
        <v>256</v>
      </c>
      <c r="D257" t="s">
        <v>580</v>
      </c>
      <c r="E257" t="s">
        <v>66</v>
      </c>
      <c r="F257">
        <v>0</v>
      </c>
      <c r="G257">
        <v>1979</v>
      </c>
      <c r="H257" t="str">
        <f t="shared" si="13"/>
        <v>Ślósarczyk Maciej</v>
      </c>
      <c r="I257">
        <f t="shared" si="14"/>
        <v>1979</v>
      </c>
      <c r="J257" t="s">
        <v>32</v>
      </c>
      <c r="K257" t="s">
        <v>3628</v>
      </c>
      <c r="L257">
        <f>VLOOKUP(H257,'id (2017)'!H:I,2,0)</f>
        <v>1979</v>
      </c>
    </row>
    <row r="258" spans="1:12">
      <c r="A258" t="str">
        <f t="shared" ref="A258:A321" si="16">D258&amp;E258&amp;G258</f>
        <v>CieślińskiGrzegorz1972</v>
      </c>
      <c r="C258">
        <f t="shared" si="15"/>
        <v>257</v>
      </c>
      <c r="D258" t="s">
        <v>624</v>
      </c>
      <c r="E258" t="s">
        <v>19</v>
      </c>
      <c r="F258">
        <v>0</v>
      </c>
      <c r="G258">
        <v>1972</v>
      </c>
      <c r="H258" t="str">
        <f t="shared" si="13"/>
        <v>Cieśliński Grzegorz</v>
      </c>
      <c r="I258">
        <f t="shared" si="14"/>
        <v>1972</v>
      </c>
      <c r="J258" t="s">
        <v>32</v>
      </c>
      <c r="K258" t="s">
        <v>3628</v>
      </c>
      <c r="L258">
        <f>VLOOKUP(H258,'id (2017)'!H:I,2,0)</f>
        <v>1972</v>
      </c>
    </row>
    <row r="259" spans="1:12">
      <c r="A259" t="str">
        <f t="shared" si="16"/>
        <v>LiczywekAndrzej1979</v>
      </c>
      <c r="C259">
        <f t="shared" si="15"/>
        <v>258</v>
      </c>
      <c r="D259" t="s">
        <v>623</v>
      </c>
      <c r="E259" t="s">
        <v>26</v>
      </c>
      <c r="F259">
        <v>0</v>
      </c>
      <c r="G259">
        <v>1979</v>
      </c>
      <c r="H259" t="str">
        <f t="shared" ref="H259:H322" si="17">D259&amp;" "&amp;E259</f>
        <v>Liczywek Andrzej</v>
      </c>
      <c r="I259">
        <f t="shared" ref="I259:I322" si="18">G259</f>
        <v>1979</v>
      </c>
      <c r="J259" t="s">
        <v>32</v>
      </c>
      <c r="K259" t="s">
        <v>3628</v>
      </c>
      <c r="L259">
        <f>VLOOKUP(H259,'id (2017)'!H:I,2,0)</f>
        <v>1979</v>
      </c>
    </row>
    <row r="260" spans="1:12">
      <c r="A260" t="str">
        <f t="shared" si="16"/>
        <v>DrabikJacek1979</v>
      </c>
      <c r="C260">
        <f t="shared" ref="C260:C323" si="19">C259+1</f>
        <v>259</v>
      </c>
      <c r="D260" t="s">
        <v>634</v>
      </c>
      <c r="E260" t="s">
        <v>21</v>
      </c>
      <c r="F260">
        <v>0</v>
      </c>
      <c r="G260">
        <v>1979</v>
      </c>
      <c r="H260" t="str">
        <f t="shared" si="17"/>
        <v>Drabik Jacek</v>
      </c>
      <c r="I260">
        <f t="shared" si="18"/>
        <v>1979</v>
      </c>
      <c r="J260" t="s">
        <v>32</v>
      </c>
      <c r="K260" t="s">
        <v>3628</v>
      </c>
      <c r="L260">
        <f>VLOOKUP(H260,'id (2017)'!H:I,2,0)</f>
        <v>1979</v>
      </c>
    </row>
    <row r="261" spans="1:12">
      <c r="A261" t="str">
        <f t="shared" si="16"/>
        <v>KudelaPaweł1979</v>
      </c>
      <c r="C261">
        <f t="shared" si="19"/>
        <v>260</v>
      </c>
      <c r="D261" t="s">
        <v>1143</v>
      </c>
      <c r="E261" t="s">
        <v>16</v>
      </c>
      <c r="F261">
        <v>0</v>
      </c>
      <c r="G261">
        <v>1979</v>
      </c>
      <c r="H261" t="str">
        <f t="shared" si="17"/>
        <v>Kudela Paweł</v>
      </c>
      <c r="I261">
        <f t="shared" si="18"/>
        <v>1979</v>
      </c>
      <c r="J261" t="s">
        <v>32</v>
      </c>
      <c r="K261" t="s">
        <v>3628</v>
      </c>
      <c r="L261" t="e">
        <f>VLOOKUP(H261,'id (2017)'!H:I,2,0)</f>
        <v>#N/A</v>
      </c>
    </row>
    <row r="262" spans="1:12">
      <c r="A262" t="str">
        <f t="shared" si="16"/>
        <v>MikołajczakFilip1977</v>
      </c>
      <c r="C262">
        <f t="shared" si="19"/>
        <v>261</v>
      </c>
      <c r="D262" t="s">
        <v>3544</v>
      </c>
      <c r="E262" t="s">
        <v>539</v>
      </c>
      <c r="F262">
        <v>0</v>
      </c>
      <c r="G262">
        <v>1977</v>
      </c>
      <c r="H262" t="str">
        <f t="shared" si="17"/>
        <v>Mikołajczak Filip</v>
      </c>
      <c r="I262">
        <f t="shared" si="18"/>
        <v>1977</v>
      </c>
      <c r="J262" t="s">
        <v>32</v>
      </c>
      <c r="K262" t="s">
        <v>3628</v>
      </c>
      <c r="L262" t="e">
        <f>VLOOKUP(H262,'id (2017)'!H:I,2,0)</f>
        <v>#N/A</v>
      </c>
    </row>
    <row r="263" spans="1:12">
      <c r="A263" t="str">
        <f t="shared" si="16"/>
        <v>FerdekPrzemek1974</v>
      </c>
      <c r="C263">
        <f t="shared" si="19"/>
        <v>262</v>
      </c>
      <c r="D263" t="s">
        <v>621</v>
      </c>
      <c r="E263" t="s">
        <v>1155</v>
      </c>
      <c r="F263" t="s">
        <v>620</v>
      </c>
      <c r="G263">
        <v>1974</v>
      </c>
      <c r="H263" t="str">
        <f t="shared" si="17"/>
        <v>Ferdek Przemek</v>
      </c>
      <c r="I263">
        <f t="shared" si="18"/>
        <v>1974</v>
      </c>
      <c r="J263" t="s">
        <v>32</v>
      </c>
      <c r="K263" t="s">
        <v>3628</v>
      </c>
      <c r="L263">
        <f>VLOOKUP(H263,'id (2017)'!H:I,2,0)</f>
        <v>1974</v>
      </c>
    </row>
    <row r="264" spans="1:12">
      <c r="A264" t="str">
        <f t="shared" si="16"/>
        <v>RoszkowskiMichał1976</v>
      </c>
      <c r="C264">
        <f t="shared" si="19"/>
        <v>263</v>
      </c>
      <c r="D264" t="s">
        <v>1156</v>
      </c>
      <c r="E264" t="s">
        <v>55</v>
      </c>
      <c r="F264" t="s">
        <v>620</v>
      </c>
      <c r="G264">
        <v>1976</v>
      </c>
      <c r="H264" t="str">
        <f t="shared" si="17"/>
        <v>Roszkowski Michał</v>
      </c>
      <c r="I264">
        <f t="shared" si="18"/>
        <v>1976</v>
      </c>
      <c r="J264" t="s">
        <v>32</v>
      </c>
      <c r="K264" t="s">
        <v>3628</v>
      </c>
      <c r="L264">
        <f>VLOOKUP(H264,'id (2017)'!H:I,2,0)</f>
        <v>1976</v>
      </c>
    </row>
    <row r="265" spans="1:12">
      <c r="A265" t="str">
        <f t="shared" si="16"/>
        <v>PiechowskiSylwester1970</v>
      </c>
      <c r="C265">
        <f t="shared" si="19"/>
        <v>264</v>
      </c>
      <c r="D265" t="s">
        <v>3545</v>
      </c>
      <c r="E265" t="s">
        <v>951</v>
      </c>
      <c r="F265">
        <v>0</v>
      </c>
      <c r="G265">
        <v>1970</v>
      </c>
      <c r="H265" t="str">
        <f t="shared" si="17"/>
        <v>Piechowski Sylwester</v>
      </c>
      <c r="I265">
        <f t="shared" si="18"/>
        <v>1970</v>
      </c>
      <c r="J265" t="s">
        <v>32</v>
      </c>
      <c r="K265" t="s">
        <v>3628</v>
      </c>
      <c r="L265" t="e">
        <f>VLOOKUP(H265,'id (2017)'!H:I,2,0)</f>
        <v>#N/A</v>
      </c>
    </row>
    <row r="266" spans="1:12">
      <c r="A266" t="str">
        <f t="shared" si="16"/>
        <v>RuszteckiŁukasz1979</v>
      </c>
      <c r="C266">
        <f t="shared" si="19"/>
        <v>265</v>
      </c>
      <c r="D266" t="s">
        <v>3546</v>
      </c>
      <c r="E266" t="s">
        <v>59</v>
      </c>
      <c r="F266" t="s">
        <v>3547</v>
      </c>
      <c r="G266">
        <v>1979</v>
      </c>
      <c r="H266" t="str">
        <f t="shared" si="17"/>
        <v>Rusztecki Łukasz</v>
      </c>
      <c r="I266">
        <f t="shared" si="18"/>
        <v>1979</v>
      </c>
      <c r="J266" t="s">
        <v>32</v>
      </c>
      <c r="K266" t="s">
        <v>3628</v>
      </c>
      <c r="L266" t="e">
        <f>VLOOKUP(H266,'id (2017)'!H:I,2,0)</f>
        <v>#N/A</v>
      </c>
    </row>
    <row r="267" spans="1:12">
      <c r="A267" t="str">
        <f t="shared" si="16"/>
        <v>ZakolskiTomasz1980</v>
      </c>
      <c r="C267">
        <f t="shared" si="19"/>
        <v>266</v>
      </c>
      <c r="D267" t="s">
        <v>3548</v>
      </c>
      <c r="E267" t="s">
        <v>44</v>
      </c>
      <c r="F267" t="s">
        <v>3547</v>
      </c>
      <c r="G267">
        <v>1980</v>
      </c>
      <c r="H267" t="str">
        <f t="shared" si="17"/>
        <v>Zakolski Tomasz</v>
      </c>
      <c r="I267">
        <f t="shared" si="18"/>
        <v>1980</v>
      </c>
      <c r="J267" t="s">
        <v>32</v>
      </c>
      <c r="K267" t="s">
        <v>3628</v>
      </c>
      <c r="L267" t="e">
        <f>VLOOKUP(H267,'id (2017)'!H:I,2,0)</f>
        <v>#N/A</v>
      </c>
    </row>
    <row r="268" spans="1:12">
      <c r="A268" t="str">
        <f t="shared" si="16"/>
        <v>dworskiadrian1983</v>
      </c>
      <c r="C268">
        <f t="shared" si="19"/>
        <v>267</v>
      </c>
      <c r="D268" t="s">
        <v>3551</v>
      </c>
      <c r="E268" t="s">
        <v>3550</v>
      </c>
      <c r="F268">
        <v>0</v>
      </c>
      <c r="G268">
        <v>1983</v>
      </c>
      <c r="H268" t="str">
        <f t="shared" si="17"/>
        <v>dworski adrian</v>
      </c>
      <c r="I268">
        <f t="shared" si="18"/>
        <v>1983</v>
      </c>
      <c r="J268" t="s">
        <v>32</v>
      </c>
      <c r="K268" t="s">
        <v>3628</v>
      </c>
      <c r="L268">
        <f>VLOOKUP(H268,'id (2017)'!H:I,2,0)</f>
        <v>1983</v>
      </c>
    </row>
    <row r="269" spans="1:12">
      <c r="A269" t="str">
        <f t="shared" si="16"/>
        <v>KrzeptowskiKrzysztof1975</v>
      </c>
      <c r="C269">
        <f t="shared" si="19"/>
        <v>268</v>
      </c>
      <c r="D269" t="s">
        <v>3552</v>
      </c>
      <c r="E269" t="s">
        <v>22</v>
      </c>
      <c r="F269">
        <v>0</v>
      </c>
      <c r="G269">
        <v>1975</v>
      </c>
      <c r="H269" t="str">
        <f t="shared" si="17"/>
        <v>Krzeptowski Krzysztof</v>
      </c>
      <c r="I269">
        <f t="shared" si="18"/>
        <v>1975</v>
      </c>
      <c r="J269" t="s">
        <v>32</v>
      </c>
      <c r="K269" t="s">
        <v>3628</v>
      </c>
      <c r="L269" t="e">
        <f>VLOOKUP(H269,'id (2017)'!H:I,2,0)</f>
        <v>#N/A</v>
      </c>
    </row>
    <row r="270" spans="1:12">
      <c r="A270" t="str">
        <f t="shared" si="16"/>
        <v>WawroZbigniew1959</v>
      </c>
      <c r="C270">
        <f t="shared" si="19"/>
        <v>269</v>
      </c>
      <c r="D270" t="s">
        <v>3553</v>
      </c>
      <c r="E270" t="s">
        <v>264</v>
      </c>
      <c r="F270">
        <v>0</v>
      </c>
      <c r="G270">
        <v>1959</v>
      </c>
      <c r="H270" t="str">
        <f t="shared" si="17"/>
        <v>Wawro Zbigniew</v>
      </c>
      <c r="I270">
        <f t="shared" si="18"/>
        <v>1959</v>
      </c>
      <c r="J270" t="s">
        <v>32</v>
      </c>
      <c r="K270" t="s">
        <v>3628</v>
      </c>
      <c r="L270" t="e">
        <f>VLOOKUP(H270,'id (2017)'!H:I,2,0)</f>
        <v>#N/A</v>
      </c>
    </row>
    <row r="271" spans="1:12">
      <c r="A271" t="str">
        <f t="shared" si="16"/>
        <v>MaciaszczykRadosław1975</v>
      </c>
      <c r="C271">
        <f t="shared" si="19"/>
        <v>270</v>
      </c>
      <c r="D271" t="s">
        <v>1780</v>
      </c>
      <c r="E271" t="s">
        <v>237</v>
      </c>
      <c r="F271">
        <v>0</v>
      </c>
      <c r="G271">
        <v>1975</v>
      </c>
      <c r="H271" t="str">
        <f t="shared" si="17"/>
        <v>Maciaszczyk Radosław</v>
      </c>
      <c r="I271">
        <f t="shared" si="18"/>
        <v>1975</v>
      </c>
      <c r="J271" t="s">
        <v>32</v>
      </c>
      <c r="K271" t="s">
        <v>3628</v>
      </c>
      <c r="L271" t="e">
        <f>VLOOKUP(H271,'id (2017)'!H:I,2,0)</f>
        <v>#N/A</v>
      </c>
    </row>
    <row r="272" spans="1:12">
      <c r="A272" t="str">
        <f t="shared" si="16"/>
        <v>HenszelHubert1975</v>
      </c>
      <c r="C272">
        <f t="shared" si="19"/>
        <v>271</v>
      </c>
      <c r="D272" t="s">
        <v>1781</v>
      </c>
      <c r="E272" t="s">
        <v>705</v>
      </c>
      <c r="F272">
        <v>0</v>
      </c>
      <c r="G272">
        <v>1975</v>
      </c>
      <c r="H272" t="str">
        <f t="shared" si="17"/>
        <v>Henszel Hubert</v>
      </c>
      <c r="I272">
        <f t="shared" si="18"/>
        <v>1975</v>
      </c>
      <c r="J272" t="s">
        <v>32</v>
      </c>
      <c r="K272" t="s">
        <v>3628</v>
      </c>
      <c r="L272">
        <f>VLOOKUP(H272,'id (2017)'!H:I,2,0)</f>
        <v>1975</v>
      </c>
    </row>
    <row r="273" spans="1:12">
      <c r="A273" t="str">
        <f t="shared" si="16"/>
        <v>OtolskiŁukasz1976</v>
      </c>
      <c r="C273">
        <f t="shared" si="19"/>
        <v>272</v>
      </c>
      <c r="D273" t="s">
        <v>3554</v>
      </c>
      <c r="E273" t="s">
        <v>59</v>
      </c>
      <c r="F273">
        <v>0</v>
      </c>
      <c r="G273">
        <v>1976</v>
      </c>
      <c r="H273" t="str">
        <f t="shared" si="17"/>
        <v>Otolski Łukasz</v>
      </c>
      <c r="I273">
        <f t="shared" si="18"/>
        <v>1976</v>
      </c>
      <c r="J273" t="s">
        <v>32</v>
      </c>
      <c r="K273" t="s">
        <v>3628</v>
      </c>
      <c r="L273" t="e">
        <f>VLOOKUP(H273,'id (2017)'!H:I,2,0)</f>
        <v>#N/A</v>
      </c>
    </row>
    <row r="274" spans="1:12">
      <c r="A274" t="str">
        <f t="shared" si="16"/>
        <v>RedlarskiMarek1951</v>
      </c>
      <c r="C274">
        <f t="shared" si="19"/>
        <v>273</v>
      </c>
      <c r="D274" t="s">
        <v>352</v>
      </c>
      <c r="E274" t="s">
        <v>33</v>
      </c>
      <c r="F274">
        <v>0</v>
      </c>
      <c r="G274">
        <v>1951</v>
      </c>
      <c r="H274" t="str">
        <f t="shared" si="17"/>
        <v>Redlarski Marek</v>
      </c>
      <c r="I274">
        <f t="shared" si="18"/>
        <v>1951</v>
      </c>
      <c r="J274" t="s">
        <v>32</v>
      </c>
      <c r="K274" t="s">
        <v>3628</v>
      </c>
      <c r="L274">
        <f>VLOOKUP(H274,'id (2017)'!H:I,2,0)</f>
        <v>1951</v>
      </c>
    </row>
    <row r="275" spans="1:12">
      <c r="A275" t="str">
        <f t="shared" si="16"/>
        <v>OglęckiMichał1977</v>
      </c>
      <c r="C275">
        <f t="shared" si="19"/>
        <v>274</v>
      </c>
      <c r="D275" t="s">
        <v>1449</v>
      </c>
      <c r="E275" t="s">
        <v>55</v>
      </c>
      <c r="F275" t="s">
        <v>448</v>
      </c>
      <c r="G275">
        <v>1977</v>
      </c>
      <c r="H275" t="str">
        <f t="shared" si="17"/>
        <v>Oglęcki Michał</v>
      </c>
      <c r="I275">
        <f t="shared" si="18"/>
        <v>1977</v>
      </c>
      <c r="J275" t="s">
        <v>32</v>
      </c>
      <c r="K275" t="s">
        <v>3628</v>
      </c>
      <c r="L275">
        <f>VLOOKUP(H275,'id (2017)'!H:I,2,0)</f>
        <v>1977</v>
      </c>
    </row>
    <row r="276" spans="1:12">
      <c r="A276" t="str">
        <f t="shared" si="16"/>
        <v>PachulskiJarosław1964</v>
      </c>
      <c r="C276">
        <f t="shared" si="19"/>
        <v>275</v>
      </c>
      <c r="D276" t="s">
        <v>161</v>
      </c>
      <c r="E276" t="s">
        <v>86</v>
      </c>
      <c r="F276" t="s">
        <v>338</v>
      </c>
      <c r="G276">
        <v>1964</v>
      </c>
      <c r="H276" t="str">
        <f t="shared" si="17"/>
        <v>Pachulski Jarosław</v>
      </c>
      <c r="I276">
        <f t="shared" si="18"/>
        <v>1964</v>
      </c>
      <c r="J276" t="s">
        <v>32</v>
      </c>
      <c r="K276" t="s">
        <v>3628</v>
      </c>
      <c r="L276">
        <f>VLOOKUP(H276,'id (2017)'!H:I,2,0)</f>
        <v>1964</v>
      </c>
    </row>
    <row r="277" spans="1:12">
      <c r="A277" t="str">
        <f t="shared" si="16"/>
        <v>BowarPiotr1977</v>
      </c>
      <c r="C277">
        <f t="shared" si="19"/>
        <v>276</v>
      </c>
      <c r="D277" t="s">
        <v>547</v>
      </c>
      <c r="E277" t="s">
        <v>15</v>
      </c>
      <c r="F277">
        <v>0</v>
      </c>
      <c r="G277">
        <v>1977</v>
      </c>
      <c r="H277" t="str">
        <f t="shared" si="17"/>
        <v>Bowar Piotr</v>
      </c>
      <c r="I277">
        <f t="shared" si="18"/>
        <v>1977</v>
      </c>
      <c r="J277" t="s">
        <v>32</v>
      </c>
      <c r="K277" t="s">
        <v>3628</v>
      </c>
      <c r="L277">
        <f>VLOOKUP(H277,'id (2017)'!H:I,2,0)</f>
        <v>1977</v>
      </c>
    </row>
    <row r="278" spans="1:12">
      <c r="A278" t="str">
        <f t="shared" si="16"/>
        <v>LegatLeszek1979</v>
      </c>
      <c r="C278">
        <f t="shared" si="19"/>
        <v>277</v>
      </c>
      <c r="D278" t="s">
        <v>559</v>
      </c>
      <c r="E278" t="s">
        <v>25</v>
      </c>
      <c r="F278">
        <v>0</v>
      </c>
      <c r="G278">
        <v>1979</v>
      </c>
      <c r="H278" t="str">
        <f t="shared" si="17"/>
        <v>Legat Leszek</v>
      </c>
      <c r="I278">
        <f t="shared" si="18"/>
        <v>1979</v>
      </c>
      <c r="J278" t="s">
        <v>32</v>
      </c>
      <c r="K278" t="s">
        <v>3628</v>
      </c>
      <c r="L278">
        <f>VLOOKUP(H278,'id (2017)'!H:I,2,0)</f>
        <v>1979</v>
      </c>
    </row>
    <row r="279" spans="1:12">
      <c r="A279" t="str">
        <f t="shared" si="16"/>
        <v>WybranowskiMaciej1985</v>
      </c>
      <c r="C279">
        <f t="shared" si="19"/>
        <v>278</v>
      </c>
      <c r="D279" t="s">
        <v>3556</v>
      </c>
      <c r="E279" t="s">
        <v>66</v>
      </c>
      <c r="F279">
        <v>0</v>
      </c>
      <c r="G279">
        <v>1985</v>
      </c>
      <c r="H279" t="str">
        <f t="shared" si="17"/>
        <v>Wybranowski Maciej</v>
      </c>
      <c r="I279">
        <f t="shared" si="18"/>
        <v>1985</v>
      </c>
      <c r="J279" t="s">
        <v>32</v>
      </c>
      <c r="K279" t="s">
        <v>3628</v>
      </c>
      <c r="L279" t="e">
        <f>VLOOKUP(H279,'id (2017)'!H:I,2,0)</f>
        <v>#N/A</v>
      </c>
    </row>
    <row r="280" spans="1:12">
      <c r="A280" t="str">
        <f t="shared" si="16"/>
        <v>KotowskiMarcin1976</v>
      </c>
      <c r="C280">
        <f t="shared" si="19"/>
        <v>279</v>
      </c>
      <c r="D280" t="s">
        <v>488</v>
      </c>
      <c r="E280" t="s">
        <v>17</v>
      </c>
      <c r="F280">
        <v>0</v>
      </c>
      <c r="G280">
        <v>1976</v>
      </c>
      <c r="H280" t="str">
        <f t="shared" si="17"/>
        <v>Kotowski Marcin</v>
      </c>
      <c r="I280">
        <f t="shared" si="18"/>
        <v>1976</v>
      </c>
      <c r="J280" t="s">
        <v>32</v>
      </c>
      <c r="K280" t="s">
        <v>3628</v>
      </c>
      <c r="L280">
        <f>VLOOKUP(H280,'id (2017)'!H:I,2,0)</f>
        <v>1987</v>
      </c>
    </row>
    <row r="281" spans="1:12">
      <c r="A281" t="str">
        <f t="shared" si="16"/>
        <v>KrzemińskiMichał1976</v>
      </c>
      <c r="C281">
        <f t="shared" si="19"/>
        <v>280</v>
      </c>
      <c r="D281" t="s">
        <v>3558</v>
      </c>
      <c r="E281" t="s">
        <v>55</v>
      </c>
      <c r="F281" t="s">
        <v>3559</v>
      </c>
      <c r="G281">
        <v>1976</v>
      </c>
      <c r="H281" t="str">
        <f t="shared" si="17"/>
        <v>Krzemiński Michał</v>
      </c>
      <c r="I281">
        <f t="shared" si="18"/>
        <v>1976</v>
      </c>
      <c r="J281" t="s">
        <v>32</v>
      </c>
      <c r="K281" t="s">
        <v>3628</v>
      </c>
      <c r="L281" t="e">
        <f>VLOOKUP(H281,'id (2017)'!H:I,2,0)</f>
        <v>#N/A</v>
      </c>
    </row>
    <row r="282" spans="1:12">
      <c r="A282" t="str">
        <f t="shared" si="16"/>
        <v>MiotkSzymon1978</v>
      </c>
      <c r="C282">
        <f t="shared" si="19"/>
        <v>281</v>
      </c>
      <c r="D282" t="s">
        <v>616</v>
      </c>
      <c r="E282" t="s">
        <v>393</v>
      </c>
      <c r="F282">
        <v>0</v>
      </c>
      <c r="G282">
        <v>1978</v>
      </c>
      <c r="H282" t="str">
        <f t="shared" si="17"/>
        <v>Miotk Szymon</v>
      </c>
      <c r="I282">
        <f t="shared" si="18"/>
        <v>1978</v>
      </c>
      <c r="J282" t="s">
        <v>32</v>
      </c>
      <c r="K282" t="s">
        <v>3628</v>
      </c>
      <c r="L282">
        <f>VLOOKUP(H282,'id (2017)'!H:I,2,0)</f>
        <v>1978</v>
      </c>
    </row>
    <row r="283" spans="1:12">
      <c r="A283" t="str">
        <f t="shared" si="16"/>
        <v>SieńkoJarosław1978</v>
      </c>
      <c r="C283">
        <f t="shared" si="19"/>
        <v>282</v>
      </c>
      <c r="D283" t="s">
        <v>1735</v>
      </c>
      <c r="E283" t="s">
        <v>86</v>
      </c>
      <c r="F283" t="s">
        <v>1734</v>
      </c>
      <c r="G283">
        <v>1978</v>
      </c>
      <c r="H283" t="str">
        <f t="shared" si="17"/>
        <v>Sieńko Jarosław</v>
      </c>
      <c r="I283">
        <f t="shared" si="18"/>
        <v>1978</v>
      </c>
      <c r="J283" t="s">
        <v>32</v>
      </c>
      <c r="K283" t="s">
        <v>3628</v>
      </c>
      <c r="L283">
        <f>VLOOKUP(H283,'id (2017)'!H:I,2,0)</f>
        <v>1978</v>
      </c>
    </row>
    <row r="284" spans="1:12">
      <c r="A284" t="str">
        <f t="shared" si="16"/>
        <v>KowalewskiTomasz1991</v>
      </c>
      <c r="C284">
        <f t="shared" si="19"/>
        <v>283</v>
      </c>
      <c r="D284" t="s">
        <v>1158</v>
      </c>
      <c r="E284" t="s">
        <v>44</v>
      </c>
      <c r="F284" t="s">
        <v>1734</v>
      </c>
      <c r="G284">
        <v>1991</v>
      </c>
      <c r="H284" t="str">
        <f t="shared" si="17"/>
        <v>Kowalewski Tomasz</v>
      </c>
      <c r="I284">
        <f t="shared" si="18"/>
        <v>1991</v>
      </c>
      <c r="J284" t="s">
        <v>32</v>
      </c>
      <c r="K284" t="s">
        <v>3628</v>
      </c>
      <c r="L284" t="e">
        <f>VLOOKUP(H284,'id (2017)'!H:I,2,0)</f>
        <v>#N/A</v>
      </c>
    </row>
    <row r="285" spans="1:12">
      <c r="A285" t="str">
        <f t="shared" si="16"/>
        <v>BukowskiBartosz1981</v>
      </c>
      <c r="C285">
        <f t="shared" si="19"/>
        <v>284</v>
      </c>
      <c r="D285" t="s">
        <v>1733</v>
      </c>
      <c r="E285" t="s">
        <v>42</v>
      </c>
      <c r="F285" t="s">
        <v>1734</v>
      </c>
      <c r="G285">
        <v>1981</v>
      </c>
      <c r="H285" t="str">
        <f t="shared" si="17"/>
        <v>Bukowski Bartosz</v>
      </c>
      <c r="I285">
        <f t="shared" si="18"/>
        <v>1981</v>
      </c>
      <c r="J285" t="s">
        <v>32</v>
      </c>
      <c r="K285" t="s">
        <v>3628</v>
      </c>
      <c r="L285">
        <f>VLOOKUP(H285,'id (2017)'!H:I,2,0)</f>
        <v>1981</v>
      </c>
    </row>
    <row r="286" spans="1:12">
      <c r="A286" t="str">
        <f t="shared" si="16"/>
        <v>RynkiewiczRoman1979</v>
      </c>
      <c r="C286">
        <f t="shared" si="19"/>
        <v>285</v>
      </c>
      <c r="D286" t="s">
        <v>1736</v>
      </c>
      <c r="E286" t="s">
        <v>230</v>
      </c>
      <c r="F286" t="s">
        <v>1734</v>
      </c>
      <c r="G286">
        <v>1979</v>
      </c>
      <c r="H286" t="str">
        <f t="shared" si="17"/>
        <v>Rynkiewicz Roman</v>
      </c>
      <c r="I286">
        <f t="shared" si="18"/>
        <v>1979</v>
      </c>
      <c r="J286" t="s">
        <v>32</v>
      </c>
      <c r="K286" t="s">
        <v>3628</v>
      </c>
      <c r="L286">
        <f>VLOOKUP(H286,'id (2017)'!H:I,2,0)</f>
        <v>1979</v>
      </c>
    </row>
    <row r="287" spans="1:12">
      <c r="A287" t="str">
        <f t="shared" si="16"/>
        <v>KrauzeMarcin1984</v>
      </c>
      <c r="C287">
        <f t="shared" si="19"/>
        <v>286</v>
      </c>
      <c r="D287" t="s">
        <v>1122</v>
      </c>
      <c r="E287" t="s">
        <v>17</v>
      </c>
      <c r="F287">
        <v>0</v>
      </c>
      <c r="G287">
        <v>1984</v>
      </c>
      <c r="H287" t="str">
        <f t="shared" si="17"/>
        <v>Krauze Marcin</v>
      </c>
      <c r="I287">
        <f t="shared" si="18"/>
        <v>1984</v>
      </c>
      <c r="J287" t="s">
        <v>32</v>
      </c>
      <c r="K287" t="s">
        <v>3628</v>
      </c>
      <c r="L287" t="e">
        <f>VLOOKUP(H287,'id (2017)'!H:I,2,0)</f>
        <v>#N/A</v>
      </c>
    </row>
    <row r="288" spans="1:12">
      <c r="A288" t="str">
        <f t="shared" si="16"/>
        <v>SzymczakowskiTomek1986</v>
      </c>
      <c r="C288">
        <f t="shared" si="19"/>
        <v>287</v>
      </c>
      <c r="D288" t="s">
        <v>3560</v>
      </c>
      <c r="E288" t="s">
        <v>729</v>
      </c>
      <c r="F288">
        <v>0</v>
      </c>
      <c r="G288">
        <v>1986</v>
      </c>
      <c r="H288" t="str">
        <f t="shared" si="17"/>
        <v>Szymczakowski Tomek</v>
      </c>
      <c r="I288">
        <f t="shared" si="18"/>
        <v>1986</v>
      </c>
      <c r="J288" t="s">
        <v>32</v>
      </c>
      <c r="K288" t="s">
        <v>3628</v>
      </c>
      <c r="L288" t="e">
        <f>VLOOKUP(H288,'id (2017)'!H:I,2,0)</f>
        <v>#N/A</v>
      </c>
    </row>
    <row r="289" spans="1:12">
      <c r="A289" t="str">
        <f t="shared" si="16"/>
        <v>DadasiewiczAdam1977</v>
      </c>
      <c r="C289">
        <f t="shared" si="19"/>
        <v>288</v>
      </c>
      <c r="D289" t="s">
        <v>1434</v>
      </c>
      <c r="E289" t="s">
        <v>79</v>
      </c>
      <c r="F289">
        <v>0</v>
      </c>
      <c r="G289">
        <v>1977</v>
      </c>
      <c r="H289" t="str">
        <f t="shared" si="17"/>
        <v>Dadasiewicz Adam</v>
      </c>
      <c r="I289">
        <f t="shared" si="18"/>
        <v>1977</v>
      </c>
      <c r="J289" t="s">
        <v>32</v>
      </c>
      <c r="K289" t="s">
        <v>3628</v>
      </c>
      <c r="L289">
        <f>VLOOKUP(H289,'id (2017)'!H:I,2,0)</f>
        <v>1977</v>
      </c>
    </row>
    <row r="290" spans="1:12">
      <c r="A290" t="str">
        <f t="shared" si="16"/>
        <v>TafelskiPrzemysław1977</v>
      </c>
      <c r="C290">
        <f t="shared" si="19"/>
        <v>289</v>
      </c>
      <c r="D290" t="s">
        <v>3561</v>
      </c>
      <c r="E290" t="s">
        <v>24</v>
      </c>
      <c r="F290">
        <v>0</v>
      </c>
      <c r="G290">
        <v>1977</v>
      </c>
      <c r="H290" t="str">
        <f t="shared" si="17"/>
        <v>Tafelski Przemysław</v>
      </c>
      <c r="I290">
        <f t="shared" si="18"/>
        <v>1977</v>
      </c>
      <c r="J290" t="s">
        <v>32</v>
      </c>
      <c r="K290" t="s">
        <v>3628</v>
      </c>
      <c r="L290" t="e">
        <f>VLOOKUP(H290,'id (2017)'!H:I,2,0)</f>
        <v>#N/A</v>
      </c>
    </row>
    <row r="291" spans="1:12">
      <c r="A291" t="str">
        <f t="shared" si="16"/>
        <v>GrodeckiFilip1992</v>
      </c>
      <c r="C291">
        <f t="shared" si="19"/>
        <v>290</v>
      </c>
      <c r="D291" t="s">
        <v>552</v>
      </c>
      <c r="E291" t="s">
        <v>539</v>
      </c>
      <c r="F291" t="s">
        <v>3562</v>
      </c>
      <c r="G291">
        <v>1992</v>
      </c>
      <c r="H291" t="str">
        <f t="shared" si="17"/>
        <v>Grodecki Filip</v>
      </c>
      <c r="I291">
        <f t="shared" si="18"/>
        <v>1992</v>
      </c>
      <c r="J291" t="s">
        <v>32</v>
      </c>
      <c r="K291" t="s">
        <v>3628</v>
      </c>
      <c r="L291" t="e">
        <f>VLOOKUP(H291,'id (2017)'!H:I,2,0)</f>
        <v>#N/A</v>
      </c>
    </row>
    <row r="292" spans="1:12">
      <c r="A292" t="str">
        <f t="shared" si="16"/>
        <v>KaczmarskiMateusz1992</v>
      </c>
      <c r="C292">
        <f t="shared" si="19"/>
        <v>291</v>
      </c>
      <c r="D292" t="s">
        <v>3563</v>
      </c>
      <c r="E292" t="s">
        <v>87</v>
      </c>
      <c r="F292" t="s">
        <v>3562</v>
      </c>
      <c r="G292">
        <v>1992</v>
      </c>
      <c r="H292" t="str">
        <f t="shared" si="17"/>
        <v>Kaczmarski Mateusz</v>
      </c>
      <c r="I292">
        <f t="shared" si="18"/>
        <v>1992</v>
      </c>
      <c r="J292" t="s">
        <v>32</v>
      </c>
      <c r="K292" t="s">
        <v>3628</v>
      </c>
      <c r="L292" t="e">
        <f>VLOOKUP(H292,'id (2017)'!H:I,2,0)</f>
        <v>#N/A</v>
      </c>
    </row>
    <row r="293" spans="1:12">
      <c r="A293" t="str">
        <f t="shared" si="16"/>
        <v>ŁaweckiJakub1992</v>
      </c>
      <c r="C293">
        <f t="shared" si="19"/>
        <v>292</v>
      </c>
      <c r="D293" t="s">
        <v>1025</v>
      </c>
      <c r="E293" t="s">
        <v>137</v>
      </c>
      <c r="F293" t="s">
        <v>3562</v>
      </c>
      <c r="G293">
        <v>1992</v>
      </c>
      <c r="H293" t="str">
        <f t="shared" si="17"/>
        <v>Ławecki Jakub</v>
      </c>
      <c r="I293">
        <f t="shared" si="18"/>
        <v>1992</v>
      </c>
      <c r="J293" t="s">
        <v>32</v>
      </c>
      <c r="K293" t="s">
        <v>3628</v>
      </c>
      <c r="L293" t="e">
        <f>VLOOKUP(H293,'id (2017)'!H:I,2,0)</f>
        <v>#N/A</v>
      </c>
    </row>
    <row r="294" spans="1:12">
      <c r="A294" t="str">
        <f t="shared" si="16"/>
        <v>CeierGrzegorz1988</v>
      </c>
      <c r="C294">
        <f t="shared" si="19"/>
        <v>293</v>
      </c>
      <c r="D294" t="s">
        <v>514</v>
      </c>
      <c r="E294" t="s">
        <v>19</v>
      </c>
      <c r="F294">
        <v>0</v>
      </c>
      <c r="G294">
        <v>1988</v>
      </c>
      <c r="H294" t="str">
        <f t="shared" si="17"/>
        <v>Ceier Grzegorz</v>
      </c>
      <c r="I294">
        <f t="shared" si="18"/>
        <v>1988</v>
      </c>
      <c r="J294" t="s">
        <v>32</v>
      </c>
      <c r="K294" t="s">
        <v>3628</v>
      </c>
      <c r="L294">
        <f>VLOOKUP(H294,'id (2017)'!H:I,2,0)</f>
        <v>1988</v>
      </c>
    </row>
    <row r="295" spans="1:12">
      <c r="A295" t="str">
        <f t="shared" si="16"/>
        <v>OMIECZYŃSKIAndrzej1961</v>
      </c>
      <c r="C295">
        <f t="shared" si="19"/>
        <v>294</v>
      </c>
      <c r="D295" t="s">
        <v>3564</v>
      </c>
      <c r="E295" t="s">
        <v>26</v>
      </c>
      <c r="F295" t="s">
        <v>515</v>
      </c>
      <c r="G295">
        <v>1961</v>
      </c>
      <c r="H295" t="str">
        <f t="shared" si="17"/>
        <v>OMIECZYŃSKI Andrzej</v>
      </c>
      <c r="I295">
        <f t="shared" si="18"/>
        <v>1961</v>
      </c>
      <c r="J295" t="s">
        <v>32</v>
      </c>
      <c r="K295" t="s">
        <v>3628</v>
      </c>
      <c r="L295">
        <f>VLOOKUP(H295,'id (2017)'!H:I,2,0)</f>
        <v>1961</v>
      </c>
    </row>
    <row r="296" spans="1:12">
      <c r="A296" t="str">
        <f t="shared" si="16"/>
        <v>NADOLNYLech1954</v>
      </c>
      <c r="C296">
        <f t="shared" si="19"/>
        <v>295</v>
      </c>
      <c r="D296" t="s">
        <v>3565</v>
      </c>
      <c r="E296" t="s">
        <v>521</v>
      </c>
      <c r="F296" t="s">
        <v>515</v>
      </c>
      <c r="G296">
        <v>1954</v>
      </c>
      <c r="H296" t="str">
        <f t="shared" si="17"/>
        <v>NADOLNY Lech</v>
      </c>
      <c r="I296">
        <f t="shared" si="18"/>
        <v>1954</v>
      </c>
      <c r="J296" t="s">
        <v>32</v>
      </c>
      <c r="K296" t="s">
        <v>3628</v>
      </c>
      <c r="L296">
        <f>VLOOKUP(H296,'id (2017)'!H:I,2,0)</f>
        <v>1954</v>
      </c>
    </row>
    <row r="297" spans="1:12">
      <c r="A297" t="str">
        <f t="shared" si="16"/>
        <v>SzymkunMarcin1994</v>
      </c>
      <c r="C297">
        <f t="shared" si="19"/>
        <v>296</v>
      </c>
      <c r="D297" t="s">
        <v>1373</v>
      </c>
      <c r="E297" t="s">
        <v>17</v>
      </c>
      <c r="F297">
        <v>0</v>
      </c>
      <c r="G297">
        <v>1994</v>
      </c>
      <c r="H297" t="str">
        <f t="shared" si="17"/>
        <v>Szymkun Marcin</v>
      </c>
      <c r="I297">
        <f t="shared" si="18"/>
        <v>1994</v>
      </c>
      <c r="J297" t="s">
        <v>32</v>
      </c>
      <c r="K297" t="s">
        <v>3628</v>
      </c>
      <c r="L297">
        <f>VLOOKUP(H297,'id (2017)'!H:I,2,0)</f>
        <v>1994</v>
      </c>
    </row>
    <row r="298" spans="1:12">
      <c r="A298" t="str">
        <f t="shared" si="16"/>
        <v>SzymkunDariusz1962</v>
      </c>
      <c r="C298">
        <f t="shared" si="19"/>
        <v>297</v>
      </c>
      <c r="D298" t="s">
        <v>1373</v>
      </c>
      <c r="E298" t="s">
        <v>140</v>
      </c>
      <c r="F298">
        <v>0</v>
      </c>
      <c r="G298">
        <v>1962</v>
      </c>
      <c r="H298" t="str">
        <f t="shared" si="17"/>
        <v>Szymkun Dariusz</v>
      </c>
      <c r="I298">
        <f t="shared" si="18"/>
        <v>1962</v>
      </c>
      <c r="J298" t="s">
        <v>32</v>
      </c>
      <c r="K298" t="s">
        <v>3628</v>
      </c>
      <c r="L298">
        <f>VLOOKUP(H298,'id (2017)'!H:I,2,0)</f>
        <v>1962</v>
      </c>
    </row>
    <row r="299" spans="1:12">
      <c r="A299" t="str">
        <f t="shared" si="16"/>
        <v>rynkiewiczaleksander1980</v>
      </c>
      <c r="C299">
        <f t="shared" si="19"/>
        <v>298</v>
      </c>
      <c r="D299" t="s">
        <v>3567</v>
      </c>
      <c r="E299" t="s">
        <v>3566</v>
      </c>
      <c r="F299">
        <v>0</v>
      </c>
      <c r="G299">
        <v>1980</v>
      </c>
      <c r="H299" t="str">
        <f t="shared" si="17"/>
        <v>rynkiewicz aleksander</v>
      </c>
      <c r="I299">
        <f t="shared" si="18"/>
        <v>1980</v>
      </c>
      <c r="J299" t="s">
        <v>32</v>
      </c>
      <c r="K299" t="s">
        <v>3628</v>
      </c>
      <c r="L299" t="e">
        <f>VLOOKUP(H299,'id (2017)'!H:I,2,0)</f>
        <v>#N/A</v>
      </c>
    </row>
    <row r="300" spans="1:12">
      <c r="A300" t="str">
        <f t="shared" si="16"/>
        <v>BeigerKarol1979</v>
      </c>
      <c r="C300">
        <f t="shared" si="19"/>
        <v>299</v>
      </c>
      <c r="D300" t="s">
        <v>3568</v>
      </c>
      <c r="E300" t="s">
        <v>91</v>
      </c>
      <c r="F300" t="s">
        <v>3569</v>
      </c>
      <c r="G300">
        <v>1979</v>
      </c>
      <c r="H300" t="str">
        <f t="shared" si="17"/>
        <v>Beiger Karol</v>
      </c>
      <c r="I300">
        <f t="shared" si="18"/>
        <v>1979</v>
      </c>
      <c r="J300" t="s">
        <v>32</v>
      </c>
      <c r="K300" t="s">
        <v>3628</v>
      </c>
      <c r="L300" t="e">
        <f>VLOOKUP(H300,'id (2017)'!H:I,2,0)</f>
        <v>#N/A</v>
      </c>
    </row>
    <row r="301" spans="1:12">
      <c r="A301" t="str">
        <f t="shared" si="16"/>
        <v>RoszmanMichał1981</v>
      </c>
      <c r="C301">
        <f t="shared" si="19"/>
        <v>300</v>
      </c>
      <c r="D301" t="s">
        <v>3570</v>
      </c>
      <c r="E301" t="s">
        <v>55</v>
      </c>
      <c r="F301" t="s">
        <v>3571</v>
      </c>
      <c r="G301">
        <v>1981</v>
      </c>
      <c r="H301" t="str">
        <f t="shared" si="17"/>
        <v>Roszman Michał</v>
      </c>
      <c r="I301">
        <f t="shared" si="18"/>
        <v>1981</v>
      </c>
      <c r="J301" t="s">
        <v>32</v>
      </c>
      <c r="K301" t="s">
        <v>3628</v>
      </c>
      <c r="L301" t="e">
        <f>VLOOKUP(H301,'id (2017)'!H:I,2,0)</f>
        <v>#N/A</v>
      </c>
    </row>
    <row r="302" spans="1:12">
      <c r="A302" t="str">
        <f t="shared" si="16"/>
        <v>StępieńJarosław1980</v>
      </c>
      <c r="C302">
        <f t="shared" si="19"/>
        <v>301</v>
      </c>
      <c r="D302" t="s">
        <v>371</v>
      </c>
      <c r="E302" t="s">
        <v>86</v>
      </c>
      <c r="F302" t="s">
        <v>3572</v>
      </c>
      <c r="G302">
        <v>1980</v>
      </c>
      <c r="H302" t="str">
        <f t="shared" si="17"/>
        <v>Stępień Jarosław</v>
      </c>
      <c r="I302">
        <f t="shared" si="18"/>
        <v>1980</v>
      </c>
      <c r="J302" t="s">
        <v>32</v>
      </c>
      <c r="K302" t="s">
        <v>3628</v>
      </c>
      <c r="L302" t="e">
        <f>VLOOKUP(H302,'id (2017)'!H:I,2,0)</f>
        <v>#N/A</v>
      </c>
    </row>
    <row r="303" spans="1:12">
      <c r="A303" t="str">
        <f t="shared" si="16"/>
        <v>ŁepekMarcin1983</v>
      </c>
      <c r="C303">
        <f t="shared" si="19"/>
        <v>302</v>
      </c>
      <c r="D303" t="s">
        <v>3573</v>
      </c>
      <c r="E303" t="s">
        <v>17</v>
      </c>
      <c r="F303">
        <v>0</v>
      </c>
      <c r="G303">
        <v>1983</v>
      </c>
      <c r="H303" t="str">
        <f t="shared" si="17"/>
        <v>Łepek Marcin</v>
      </c>
      <c r="I303">
        <f t="shared" si="18"/>
        <v>1983</v>
      </c>
      <c r="J303" t="s">
        <v>32</v>
      </c>
      <c r="K303" t="s">
        <v>3628</v>
      </c>
      <c r="L303" t="e">
        <f>VLOOKUP(H303,'id (2017)'!H:I,2,0)</f>
        <v>#N/A</v>
      </c>
    </row>
    <row r="304" spans="1:12">
      <c r="A304" t="str">
        <f t="shared" si="16"/>
        <v>BiałkArkadiusz1976</v>
      </c>
      <c r="C304">
        <f t="shared" si="19"/>
        <v>303</v>
      </c>
      <c r="D304" t="s">
        <v>3574</v>
      </c>
      <c r="E304" t="s">
        <v>358</v>
      </c>
      <c r="F304">
        <v>0</v>
      </c>
      <c r="G304">
        <v>1976</v>
      </c>
      <c r="H304" t="str">
        <f t="shared" si="17"/>
        <v>Białk Arkadiusz</v>
      </c>
      <c r="I304">
        <f t="shared" si="18"/>
        <v>1976</v>
      </c>
      <c r="J304" t="s">
        <v>32</v>
      </c>
      <c r="K304" t="s">
        <v>3628</v>
      </c>
      <c r="L304" t="e">
        <f>VLOOKUP(H304,'id (2017)'!H:I,2,0)</f>
        <v>#N/A</v>
      </c>
    </row>
    <row r="305" spans="1:12">
      <c r="A305" t="str">
        <f t="shared" si="16"/>
        <v>PrzyłuckiWojciech1968</v>
      </c>
      <c r="C305">
        <f t="shared" si="19"/>
        <v>304</v>
      </c>
      <c r="D305" t="s">
        <v>3575</v>
      </c>
      <c r="E305" t="s">
        <v>147</v>
      </c>
      <c r="F305">
        <v>0</v>
      </c>
      <c r="G305">
        <v>1968</v>
      </c>
      <c r="H305" t="str">
        <f t="shared" si="17"/>
        <v>Przyłucki Wojciech</v>
      </c>
      <c r="I305">
        <f t="shared" si="18"/>
        <v>1968</v>
      </c>
      <c r="J305" t="s">
        <v>32</v>
      </c>
      <c r="K305" t="s">
        <v>3628</v>
      </c>
      <c r="L305" t="e">
        <f>VLOOKUP(H305,'id (2017)'!H:I,2,0)</f>
        <v>#N/A</v>
      </c>
    </row>
    <row r="306" spans="1:12">
      <c r="A306" t="str">
        <f t="shared" si="16"/>
        <v>PruszkowskiSławomir1978</v>
      </c>
      <c r="C306">
        <f t="shared" si="19"/>
        <v>305</v>
      </c>
      <c r="D306" t="s">
        <v>3576</v>
      </c>
      <c r="E306" t="s">
        <v>88</v>
      </c>
      <c r="F306">
        <v>0</v>
      </c>
      <c r="G306">
        <v>1978</v>
      </c>
      <c r="H306" t="str">
        <f t="shared" si="17"/>
        <v>Pruszkowski Sławomir</v>
      </c>
      <c r="I306">
        <f t="shared" si="18"/>
        <v>1978</v>
      </c>
      <c r="J306" t="s">
        <v>32</v>
      </c>
      <c r="K306" t="s">
        <v>3628</v>
      </c>
      <c r="L306" t="e">
        <f>VLOOKUP(H306,'id (2017)'!H:I,2,0)</f>
        <v>#N/A</v>
      </c>
    </row>
    <row r="307" spans="1:12">
      <c r="A307" t="str">
        <f t="shared" si="16"/>
        <v>BiałousWiesław1972</v>
      </c>
      <c r="C307">
        <f t="shared" si="19"/>
        <v>306</v>
      </c>
      <c r="D307" t="s">
        <v>3577</v>
      </c>
      <c r="E307" t="s">
        <v>61</v>
      </c>
      <c r="F307">
        <v>0</v>
      </c>
      <c r="G307">
        <v>1972</v>
      </c>
      <c r="H307" t="str">
        <f t="shared" si="17"/>
        <v>Białous Wiesław</v>
      </c>
      <c r="I307">
        <f t="shared" si="18"/>
        <v>1972</v>
      </c>
      <c r="J307" t="s">
        <v>32</v>
      </c>
      <c r="K307" t="s">
        <v>3628</v>
      </c>
      <c r="L307" t="e">
        <f>VLOOKUP(H307,'id (2017)'!H:I,2,0)</f>
        <v>#N/A</v>
      </c>
    </row>
    <row r="308" spans="1:12">
      <c r="A308" t="str">
        <f t="shared" si="16"/>
        <v>KwarcianyRafał1978</v>
      </c>
      <c r="C308">
        <f t="shared" si="19"/>
        <v>307</v>
      </c>
      <c r="D308" t="s">
        <v>1439</v>
      </c>
      <c r="E308" t="s">
        <v>41</v>
      </c>
      <c r="F308">
        <v>0</v>
      </c>
      <c r="G308">
        <v>1978</v>
      </c>
      <c r="H308" t="str">
        <f t="shared" si="17"/>
        <v>Kwarciany Rafał</v>
      </c>
      <c r="I308">
        <f t="shared" si="18"/>
        <v>1978</v>
      </c>
      <c r="J308" t="s">
        <v>32</v>
      </c>
      <c r="K308" t="s">
        <v>3628</v>
      </c>
      <c r="L308">
        <f>VLOOKUP(H308,'id (2017)'!H:I,2,0)</f>
        <v>1978</v>
      </c>
    </row>
    <row r="309" spans="1:12">
      <c r="A309" t="str">
        <f t="shared" si="16"/>
        <v>ChrościckiMichał1993</v>
      </c>
      <c r="C309">
        <f t="shared" si="19"/>
        <v>308</v>
      </c>
      <c r="D309" t="s">
        <v>3578</v>
      </c>
      <c r="E309" t="s">
        <v>55</v>
      </c>
      <c r="F309">
        <v>0</v>
      </c>
      <c r="G309">
        <v>1993</v>
      </c>
      <c r="H309" t="str">
        <f t="shared" si="17"/>
        <v>Chrościcki Michał</v>
      </c>
      <c r="I309">
        <f t="shared" si="18"/>
        <v>1993</v>
      </c>
      <c r="J309" t="s">
        <v>32</v>
      </c>
      <c r="K309" t="s">
        <v>3628</v>
      </c>
      <c r="L309" t="e">
        <f>VLOOKUP(H309,'id (2017)'!H:I,2,0)</f>
        <v>#N/A</v>
      </c>
    </row>
    <row r="310" spans="1:12">
      <c r="A310" t="str">
        <f t="shared" si="16"/>
        <v>GrązAleksander1993</v>
      </c>
      <c r="C310">
        <f t="shared" si="19"/>
        <v>309</v>
      </c>
      <c r="D310" t="s">
        <v>3579</v>
      </c>
      <c r="E310" t="s">
        <v>99</v>
      </c>
      <c r="F310">
        <v>0</v>
      </c>
      <c r="G310">
        <v>1993</v>
      </c>
      <c r="H310" t="str">
        <f t="shared" si="17"/>
        <v>Grąz Aleksander</v>
      </c>
      <c r="I310">
        <f t="shared" si="18"/>
        <v>1993</v>
      </c>
      <c r="J310" t="s">
        <v>32</v>
      </c>
      <c r="K310" t="s">
        <v>3628</v>
      </c>
      <c r="L310" t="e">
        <f>VLOOKUP(H310,'id (2017)'!H:I,2,0)</f>
        <v>#N/A</v>
      </c>
    </row>
    <row r="311" spans="1:12">
      <c r="A311" t="str">
        <f t="shared" si="16"/>
        <v>MaziarzMichał1993</v>
      </c>
      <c r="C311">
        <f t="shared" si="19"/>
        <v>310</v>
      </c>
      <c r="D311" t="s">
        <v>3580</v>
      </c>
      <c r="E311" t="s">
        <v>55</v>
      </c>
      <c r="F311">
        <v>0</v>
      </c>
      <c r="G311">
        <v>1993</v>
      </c>
      <c r="H311" t="str">
        <f t="shared" si="17"/>
        <v>Maziarz Michał</v>
      </c>
      <c r="I311">
        <f t="shared" si="18"/>
        <v>1993</v>
      </c>
      <c r="J311" t="s">
        <v>32</v>
      </c>
      <c r="K311" t="s">
        <v>3628</v>
      </c>
      <c r="L311" t="e">
        <f>VLOOKUP(H311,'id (2017)'!H:I,2,0)</f>
        <v>#N/A</v>
      </c>
    </row>
    <row r="312" spans="1:12">
      <c r="A312" t="str">
        <f t="shared" si="16"/>
        <v>ReszkaWitek1972</v>
      </c>
      <c r="C312">
        <f t="shared" si="19"/>
        <v>311</v>
      </c>
      <c r="D312" t="s">
        <v>475</v>
      </c>
      <c r="E312" t="s">
        <v>500</v>
      </c>
      <c r="F312">
        <v>0</v>
      </c>
      <c r="G312">
        <v>1972</v>
      </c>
      <c r="H312" t="str">
        <f t="shared" si="17"/>
        <v>Reszka Witek</v>
      </c>
      <c r="I312">
        <f t="shared" si="18"/>
        <v>1972</v>
      </c>
      <c r="J312" t="s">
        <v>32</v>
      </c>
      <c r="K312" t="s">
        <v>3628</v>
      </c>
      <c r="L312">
        <f>VLOOKUP(H312,'id (2017)'!H:I,2,0)</f>
        <v>1972</v>
      </c>
    </row>
    <row r="313" spans="1:12">
      <c r="A313" t="str">
        <f t="shared" si="16"/>
        <v>DudaRobert1979</v>
      </c>
      <c r="C313">
        <f t="shared" si="19"/>
        <v>312</v>
      </c>
      <c r="D313" t="s">
        <v>557</v>
      </c>
      <c r="E313" t="s">
        <v>45</v>
      </c>
      <c r="F313">
        <v>0</v>
      </c>
      <c r="G313">
        <v>1979</v>
      </c>
      <c r="H313" t="str">
        <f t="shared" si="17"/>
        <v>Duda Robert</v>
      </c>
      <c r="I313">
        <f t="shared" si="18"/>
        <v>1979</v>
      </c>
      <c r="J313" t="s">
        <v>32</v>
      </c>
      <c r="K313" t="s">
        <v>3628</v>
      </c>
      <c r="L313">
        <f>VLOOKUP(H313,'id (2017)'!H:I,2,0)</f>
        <v>1979</v>
      </c>
    </row>
    <row r="314" spans="1:12">
      <c r="A314" t="str">
        <f t="shared" si="16"/>
        <v>MatczukSzymon1974</v>
      </c>
      <c r="C314">
        <f t="shared" si="19"/>
        <v>313</v>
      </c>
      <c r="D314" t="s">
        <v>1727</v>
      </c>
      <c r="E314" t="s">
        <v>393</v>
      </c>
      <c r="F314" t="s">
        <v>1728</v>
      </c>
      <c r="G314">
        <v>1974</v>
      </c>
      <c r="H314" t="str">
        <f t="shared" si="17"/>
        <v>Matczuk Szymon</v>
      </c>
      <c r="I314">
        <f t="shared" si="18"/>
        <v>1974</v>
      </c>
      <c r="J314" t="s">
        <v>32</v>
      </c>
      <c r="K314" t="s">
        <v>3628</v>
      </c>
      <c r="L314">
        <f>VLOOKUP(H314,'id (2017)'!H:I,2,0)</f>
        <v>1974</v>
      </c>
    </row>
    <row r="315" spans="1:12">
      <c r="A315" t="str">
        <f t="shared" si="16"/>
        <v>KurzyńskiPiotr1967</v>
      </c>
      <c r="C315">
        <f t="shared" si="19"/>
        <v>314</v>
      </c>
      <c r="D315" t="s">
        <v>453</v>
      </c>
      <c r="E315" t="s">
        <v>15</v>
      </c>
      <c r="F315" t="s">
        <v>1728</v>
      </c>
      <c r="G315">
        <v>1967</v>
      </c>
      <c r="H315" t="str">
        <f t="shared" si="17"/>
        <v>Kurzyński Piotr</v>
      </c>
      <c r="I315">
        <f t="shared" si="18"/>
        <v>1967</v>
      </c>
      <c r="J315" t="s">
        <v>32</v>
      </c>
      <c r="K315" t="s">
        <v>3628</v>
      </c>
      <c r="L315" t="e">
        <f>VLOOKUP(H315,'id (2017)'!H:I,2,0)</f>
        <v>#N/A</v>
      </c>
    </row>
    <row r="316" spans="1:12">
      <c r="A316" t="str">
        <f t="shared" si="16"/>
        <v>MaciejewskiŁukasz1977</v>
      </c>
      <c r="C316">
        <f t="shared" si="19"/>
        <v>315</v>
      </c>
      <c r="D316" t="s">
        <v>531</v>
      </c>
      <c r="E316" t="s">
        <v>59</v>
      </c>
      <c r="F316" t="s">
        <v>1728</v>
      </c>
      <c r="G316">
        <v>1977</v>
      </c>
      <c r="H316" t="str">
        <f t="shared" si="17"/>
        <v>Maciejewski Łukasz</v>
      </c>
      <c r="I316">
        <f t="shared" si="18"/>
        <v>1977</v>
      </c>
      <c r="J316" t="s">
        <v>32</v>
      </c>
      <c r="K316" t="s">
        <v>3628</v>
      </c>
      <c r="L316" t="e">
        <f>VLOOKUP(H316,'id (2017)'!H:I,2,0)</f>
        <v>#N/A</v>
      </c>
    </row>
    <row r="317" spans="1:12">
      <c r="A317" t="str">
        <f t="shared" si="16"/>
        <v>WycichowskiWojciech1976</v>
      </c>
      <c r="C317">
        <f t="shared" si="19"/>
        <v>316</v>
      </c>
      <c r="D317" t="s">
        <v>1729</v>
      </c>
      <c r="E317" t="s">
        <v>147</v>
      </c>
      <c r="F317" t="s">
        <v>1728</v>
      </c>
      <c r="G317">
        <v>1976</v>
      </c>
      <c r="H317" t="str">
        <f t="shared" si="17"/>
        <v>Wycichowski Wojciech</v>
      </c>
      <c r="I317">
        <f t="shared" si="18"/>
        <v>1976</v>
      </c>
      <c r="J317" t="s">
        <v>32</v>
      </c>
      <c r="K317" t="s">
        <v>3628</v>
      </c>
      <c r="L317">
        <f>VLOOKUP(H317,'id (2017)'!H:I,2,0)</f>
        <v>1976</v>
      </c>
    </row>
    <row r="318" spans="1:12">
      <c r="A318" t="str">
        <f t="shared" si="16"/>
        <v>AraminowiczGrzegorz1994</v>
      </c>
      <c r="C318">
        <f t="shared" si="19"/>
        <v>317</v>
      </c>
      <c r="D318" t="s">
        <v>3581</v>
      </c>
      <c r="E318" t="s">
        <v>19</v>
      </c>
      <c r="F318" t="s">
        <v>3582</v>
      </c>
      <c r="G318">
        <v>1994</v>
      </c>
      <c r="H318" t="str">
        <f t="shared" si="17"/>
        <v>Araminowicz Grzegorz</v>
      </c>
      <c r="I318">
        <f t="shared" si="18"/>
        <v>1994</v>
      </c>
      <c r="J318" t="s">
        <v>32</v>
      </c>
      <c r="K318" t="s">
        <v>3628</v>
      </c>
      <c r="L318" t="e">
        <f>VLOOKUP(H318,'id (2017)'!H:I,2,0)</f>
        <v>#N/A</v>
      </c>
    </row>
    <row r="319" spans="1:12">
      <c r="A319" t="str">
        <f t="shared" si="16"/>
        <v>GirjatJakub Krzysztof1992</v>
      </c>
      <c r="C319">
        <f t="shared" si="19"/>
        <v>318</v>
      </c>
      <c r="D319" t="s">
        <v>3584</v>
      </c>
      <c r="E319" t="s">
        <v>3583</v>
      </c>
      <c r="F319" t="s">
        <v>3585</v>
      </c>
      <c r="G319">
        <v>1992</v>
      </c>
      <c r="H319" t="str">
        <f t="shared" si="17"/>
        <v>Girjat Jakub Krzysztof</v>
      </c>
      <c r="I319">
        <f t="shared" si="18"/>
        <v>1992</v>
      </c>
      <c r="J319" t="s">
        <v>32</v>
      </c>
      <c r="K319" t="s">
        <v>3628</v>
      </c>
      <c r="L319" t="e">
        <f>VLOOKUP(H319,'id (2017)'!H:I,2,0)</f>
        <v>#N/A</v>
      </c>
    </row>
    <row r="320" spans="1:12">
      <c r="A320" t="str">
        <f t="shared" si="16"/>
        <v>BołbotPiotr1973</v>
      </c>
      <c r="C320">
        <f t="shared" si="19"/>
        <v>319</v>
      </c>
      <c r="D320" t="s">
        <v>1664</v>
      </c>
      <c r="E320" t="s">
        <v>15</v>
      </c>
      <c r="F320">
        <v>0</v>
      </c>
      <c r="G320">
        <v>1973</v>
      </c>
      <c r="H320" t="str">
        <f t="shared" si="17"/>
        <v>Bołbot Piotr</v>
      </c>
      <c r="I320">
        <f t="shared" si="18"/>
        <v>1973</v>
      </c>
      <c r="J320" t="s">
        <v>32</v>
      </c>
      <c r="K320" t="s">
        <v>3628</v>
      </c>
      <c r="L320">
        <f>VLOOKUP(H320,'id (2017)'!H:I,2,0)</f>
        <v>1973</v>
      </c>
    </row>
    <row r="321" spans="1:12">
      <c r="A321" t="str">
        <f t="shared" si="16"/>
        <v>SoleckiKrzysztof1970</v>
      </c>
      <c r="C321">
        <f t="shared" si="19"/>
        <v>320</v>
      </c>
      <c r="D321" t="s">
        <v>1375</v>
      </c>
      <c r="E321" t="s">
        <v>22</v>
      </c>
      <c r="F321">
        <v>0</v>
      </c>
      <c r="G321">
        <v>1970</v>
      </c>
      <c r="H321" t="str">
        <f t="shared" si="17"/>
        <v>Solecki Krzysztof</v>
      </c>
      <c r="I321">
        <f t="shared" si="18"/>
        <v>1970</v>
      </c>
      <c r="J321" t="s">
        <v>32</v>
      </c>
      <c r="K321" t="s">
        <v>3628</v>
      </c>
      <c r="L321">
        <f>VLOOKUP(H321,'id (2017)'!H:I,2,0)</f>
        <v>1970</v>
      </c>
    </row>
    <row r="322" spans="1:12">
      <c r="A322" t="str">
        <f t="shared" ref="A322:A385" si="20">D322&amp;E322&amp;G322</f>
        <v>DejaDawid1976</v>
      </c>
      <c r="C322">
        <f t="shared" si="19"/>
        <v>321</v>
      </c>
      <c r="D322" t="s">
        <v>369</v>
      </c>
      <c r="E322" t="s">
        <v>462</v>
      </c>
      <c r="F322">
        <v>0</v>
      </c>
      <c r="G322">
        <v>1976</v>
      </c>
      <c r="H322" t="str">
        <f t="shared" si="17"/>
        <v>Deja Dawid</v>
      </c>
      <c r="I322">
        <f t="shared" si="18"/>
        <v>1976</v>
      </c>
      <c r="J322" t="s">
        <v>32</v>
      </c>
      <c r="K322" t="s">
        <v>3628</v>
      </c>
      <c r="L322">
        <f>VLOOKUP(H322,'id (2017)'!H:I,2,0)</f>
        <v>1976</v>
      </c>
    </row>
    <row r="323" spans="1:12">
      <c r="A323" t="str">
        <f t="shared" si="20"/>
        <v>MyślakMateusz1991</v>
      </c>
      <c r="C323">
        <f t="shared" si="19"/>
        <v>322</v>
      </c>
      <c r="D323" t="s">
        <v>350</v>
      </c>
      <c r="E323" t="s">
        <v>87</v>
      </c>
      <c r="F323" t="s">
        <v>349</v>
      </c>
      <c r="G323">
        <v>1991</v>
      </c>
      <c r="H323" t="str">
        <f t="shared" ref="H323:H382" si="21">D323&amp;" "&amp;E323</f>
        <v>Myślak Mateusz</v>
      </c>
      <c r="I323">
        <f t="shared" ref="I323:I382" si="22">G323</f>
        <v>1991</v>
      </c>
      <c r="J323" t="s">
        <v>32</v>
      </c>
      <c r="K323" t="s">
        <v>3628</v>
      </c>
      <c r="L323">
        <f>VLOOKUP(H323,'id (2017)'!H:I,2,0)</f>
        <v>1991</v>
      </c>
    </row>
    <row r="324" spans="1:12">
      <c r="A324" t="str">
        <f t="shared" si="20"/>
        <v>BanachewiczDariusz1965</v>
      </c>
      <c r="C324">
        <f t="shared" ref="C324:C387" si="23">C323+1</f>
        <v>323</v>
      </c>
      <c r="D324" t="s">
        <v>501</v>
      </c>
      <c r="E324" t="s">
        <v>140</v>
      </c>
      <c r="F324" t="s">
        <v>3587</v>
      </c>
      <c r="G324">
        <v>1965</v>
      </c>
      <c r="H324" t="str">
        <f t="shared" si="21"/>
        <v>Banachewicz Dariusz</v>
      </c>
      <c r="I324">
        <f t="shared" si="22"/>
        <v>1965</v>
      </c>
      <c r="J324" t="s">
        <v>32</v>
      </c>
      <c r="K324" t="s">
        <v>3628</v>
      </c>
      <c r="L324">
        <f>VLOOKUP(H324,'id (2017)'!H:I,2,0)</f>
        <v>1965</v>
      </c>
    </row>
    <row r="325" spans="1:12">
      <c r="A325" t="str">
        <f t="shared" si="20"/>
        <v>BanachewiczGrzegorz1963</v>
      </c>
      <c r="C325">
        <f t="shared" si="23"/>
        <v>324</v>
      </c>
      <c r="D325" t="s">
        <v>501</v>
      </c>
      <c r="E325" t="s">
        <v>19</v>
      </c>
      <c r="F325" t="s">
        <v>3587</v>
      </c>
      <c r="G325">
        <v>1963</v>
      </c>
      <c r="H325" t="str">
        <f t="shared" si="21"/>
        <v>Banachewicz Grzegorz</v>
      </c>
      <c r="I325">
        <f t="shared" si="22"/>
        <v>1963</v>
      </c>
      <c r="J325" t="s">
        <v>32</v>
      </c>
      <c r="K325" t="s">
        <v>3628</v>
      </c>
      <c r="L325">
        <f>VLOOKUP(H325,'id (2017)'!H:I,2,0)</f>
        <v>1963</v>
      </c>
    </row>
    <row r="326" spans="1:12">
      <c r="A326" t="str">
        <f t="shared" si="20"/>
        <v>WiniarskiMarcin2018</v>
      </c>
      <c r="C326">
        <f t="shared" si="23"/>
        <v>325</v>
      </c>
      <c r="D326" t="s">
        <v>3588</v>
      </c>
      <c r="E326" t="s">
        <v>17</v>
      </c>
      <c r="F326" t="s">
        <v>412</v>
      </c>
      <c r="G326">
        <v>2018</v>
      </c>
      <c r="H326" t="str">
        <f t="shared" si="21"/>
        <v>Winiarski Marcin</v>
      </c>
      <c r="I326">
        <f t="shared" si="22"/>
        <v>2018</v>
      </c>
      <c r="J326" t="s">
        <v>32</v>
      </c>
      <c r="K326" t="s">
        <v>3628</v>
      </c>
      <c r="L326" t="e">
        <f>VLOOKUP(H326,'id (2017)'!H:I,2,0)</f>
        <v>#N/A</v>
      </c>
    </row>
    <row r="327" spans="1:12">
      <c r="A327" t="str">
        <f t="shared" si="20"/>
        <v>GizelaMichał1980</v>
      </c>
      <c r="C327">
        <f t="shared" si="23"/>
        <v>326</v>
      </c>
      <c r="D327" t="s">
        <v>1088</v>
      </c>
      <c r="E327" t="s">
        <v>55</v>
      </c>
      <c r="F327">
        <v>0</v>
      </c>
      <c r="G327">
        <v>1980</v>
      </c>
      <c r="H327" t="str">
        <f t="shared" si="21"/>
        <v>Gizela Michał</v>
      </c>
      <c r="I327">
        <f t="shared" si="22"/>
        <v>1980</v>
      </c>
      <c r="J327" t="s">
        <v>32</v>
      </c>
      <c r="K327" t="s">
        <v>3628</v>
      </c>
      <c r="L327">
        <f>VLOOKUP(H327,'id (2017)'!H:I,2,0)</f>
        <v>1980</v>
      </c>
    </row>
    <row r="328" spans="1:12">
      <c r="A328" t="str">
        <f t="shared" si="20"/>
        <v>MłyńskiMariusz1973</v>
      </c>
      <c r="C328">
        <f t="shared" si="23"/>
        <v>327</v>
      </c>
      <c r="D328" t="s">
        <v>1428</v>
      </c>
      <c r="E328" t="s">
        <v>378</v>
      </c>
      <c r="F328">
        <v>0</v>
      </c>
      <c r="G328">
        <v>1973</v>
      </c>
      <c r="H328" t="str">
        <f t="shared" si="21"/>
        <v>Młyński Mariusz</v>
      </c>
      <c r="I328">
        <f t="shared" si="22"/>
        <v>1973</v>
      </c>
      <c r="J328" t="s">
        <v>32</v>
      </c>
      <c r="K328" t="s">
        <v>3628</v>
      </c>
      <c r="L328">
        <f>VLOOKUP(H328,'id (2017)'!H:I,2,0)</f>
        <v>1973</v>
      </c>
    </row>
    <row r="329" spans="1:12">
      <c r="A329" t="str">
        <f t="shared" si="20"/>
        <v>UlickiAdam1990</v>
      </c>
      <c r="C329">
        <f t="shared" si="23"/>
        <v>328</v>
      </c>
      <c r="D329" t="s">
        <v>3592</v>
      </c>
      <c r="E329" t="s">
        <v>79</v>
      </c>
      <c r="F329">
        <v>0</v>
      </c>
      <c r="G329">
        <v>1990</v>
      </c>
      <c r="H329" t="str">
        <f t="shared" si="21"/>
        <v>Ulicki Adam</v>
      </c>
      <c r="I329">
        <f t="shared" si="22"/>
        <v>1990</v>
      </c>
      <c r="J329" t="s">
        <v>32</v>
      </c>
      <c r="K329" t="s">
        <v>3628</v>
      </c>
      <c r="L329" t="e">
        <f>VLOOKUP(H329,'id (2017)'!H:I,2,0)</f>
        <v>#N/A</v>
      </c>
    </row>
    <row r="330" spans="1:12">
      <c r="A330" t="str">
        <f t="shared" si="20"/>
        <v>UlickiWojciech1965</v>
      </c>
      <c r="C330">
        <f t="shared" si="23"/>
        <v>329</v>
      </c>
      <c r="D330" t="s">
        <v>3592</v>
      </c>
      <c r="E330" t="s">
        <v>147</v>
      </c>
      <c r="F330">
        <v>0</v>
      </c>
      <c r="G330">
        <v>1965</v>
      </c>
      <c r="H330" t="str">
        <f t="shared" si="21"/>
        <v>Ulicki Wojciech</v>
      </c>
      <c r="I330">
        <f t="shared" si="22"/>
        <v>1965</v>
      </c>
      <c r="J330" t="s">
        <v>32</v>
      </c>
      <c r="K330" t="s">
        <v>3628</v>
      </c>
      <c r="L330" t="e">
        <f>VLOOKUP(H330,'id (2017)'!H:I,2,0)</f>
        <v>#N/A</v>
      </c>
    </row>
    <row r="331" spans="1:12">
      <c r="A331" t="str">
        <f t="shared" si="20"/>
        <v>MorawskiMikołaj1975</v>
      </c>
      <c r="C331">
        <f t="shared" si="23"/>
        <v>330</v>
      </c>
      <c r="D331" t="s">
        <v>142</v>
      </c>
      <c r="E331" t="s">
        <v>426</v>
      </c>
      <c r="F331" t="s">
        <v>324</v>
      </c>
      <c r="G331">
        <v>1975</v>
      </c>
      <c r="H331" t="str">
        <f t="shared" si="21"/>
        <v>Morawski Mikołaj</v>
      </c>
      <c r="I331">
        <f t="shared" si="22"/>
        <v>1975</v>
      </c>
      <c r="J331" t="s">
        <v>32</v>
      </c>
      <c r="K331" t="s">
        <v>3628</v>
      </c>
      <c r="L331">
        <f>VLOOKUP(H331,'id (2017)'!H:I,2,0)</f>
        <v>1975</v>
      </c>
    </row>
    <row r="332" spans="1:12">
      <c r="A332" t="str">
        <f t="shared" si="20"/>
        <v>OgrodnikPrzemysław1984</v>
      </c>
      <c r="C332">
        <f t="shared" si="23"/>
        <v>331</v>
      </c>
      <c r="D332" t="s">
        <v>1051</v>
      </c>
      <c r="E332" t="s">
        <v>24</v>
      </c>
      <c r="F332" t="s">
        <v>324</v>
      </c>
      <c r="G332">
        <v>1984</v>
      </c>
      <c r="H332" t="str">
        <f t="shared" si="21"/>
        <v>Ogrodnik Przemysław</v>
      </c>
      <c r="I332">
        <f t="shared" si="22"/>
        <v>1984</v>
      </c>
      <c r="J332" t="s">
        <v>32</v>
      </c>
      <c r="K332" t="s">
        <v>3628</v>
      </c>
      <c r="L332" t="e">
        <f>VLOOKUP(H332,'id (2017)'!H:I,2,0)</f>
        <v>#N/A</v>
      </c>
    </row>
    <row r="333" spans="1:12">
      <c r="A333" t="str">
        <f t="shared" si="20"/>
        <v>NawrockiTomasz1974</v>
      </c>
      <c r="C333">
        <f t="shared" si="23"/>
        <v>332</v>
      </c>
      <c r="D333" t="s">
        <v>955</v>
      </c>
      <c r="E333" t="s">
        <v>44</v>
      </c>
      <c r="F333">
        <v>0</v>
      </c>
      <c r="G333">
        <v>1974</v>
      </c>
      <c r="H333" t="str">
        <f t="shared" si="21"/>
        <v>Nawrocki Tomasz</v>
      </c>
      <c r="I333">
        <f t="shared" si="22"/>
        <v>1974</v>
      </c>
      <c r="J333" t="s">
        <v>32</v>
      </c>
      <c r="K333" t="s">
        <v>3628</v>
      </c>
      <c r="L333" t="e">
        <f>VLOOKUP(H333,'id (2017)'!H:I,2,0)</f>
        <v>#N/A</v>
      </c>
    </row>
    <row r="334" spans="1:12">
      <c r="A334" t="str">
        <f t="shared" si="20"/>
        <v>SkalskiMarcin1979</v>
      </c>
      <c r="C334">
        <f t="shared" si="23"/>
        <v>333</v>
      </c>
      <c r="D334" t="s">
        <v>985</v>
      </c>
      <c r="E334" t="s">
        <v>17</v>
      </c>
      <c r="F334">
        <v>0</v>
      </c>
      <c r="G334">
        <v>1979</v>
      </c>
      <c r="H334" t="str">
        <f t="shared" si="21"/>
        <v>Skalski Marcin</v>
      </c>
      <c r="I334">
        <f t="shared" si="22"/>
        <v>1979</v>
      </c>
      <c r="J334" t="s">
        <v>32</v>
      </c>
      <c r="K334" t="s">
        <v>3628</v>
      </c>
      <c r="L334" t="e">
        <f>VLOOKUP(H334,'id (2017)'!H:I,2,0)</f>
        <v>#N/A</v>
      </c>
    </row>
    <row r="335" spans="1:12">
      <c r="A335" t="str">
        <f t="shared" si="20"/>
        <v>KaszewskiMarek1975</v>
      </c>
      <c r="C335">
        <f t="shared" si="23"/>
        <v>334</v>
      </c>
      <c r="D335" t="s">
        <v>1008</v>
      </c>
      <c r="E335" t="s">
        <v>33</v>
      </c>
      <c r="F335">
        <v>0</v>
      </c>
      <c r="G335">
        <v>1975</v>
      </c>
      <c r="H335" t="str">
        <f t="shared" si="21"/>
        <v>Kaszewski Marek</v>
      </c>
      <c r="I335">
        <f t="shared" si="22"/>
        <v>1975</v>
      </c>
      <c r="J335" t="s">
        <v>32</v>
      </c>
      <c r="K335" t="s">
        <v>3628</v>
      </c>
      <c r="L335" t="e">
        <f>VLOOKUP(H335,'id (2017)'!H:I,2,0)</f>
        <v>#N/A</v>
      </c>
    </row>
    <row r="336" spans="1:12">
      <c r="A336" t="str">
        <f t="shared" si="20"/>
        <v>JanulewiczKarol1980</v>
      </c>
      <c r="C336">
        <f t="shared" si="23"/>
        <v>335</v>
      </c>
      <c r="D336" t="s">
        <v>3594</v>
      </c>
      <c r="E336" t="s">
        <v>91</v>
      </c>
      <c r="F336">
        <v>0</v>
      </c>
      <c r="G336">
        <v>1980</v>
      </c>
      <c r="H336" t="str">
        <f t="shared" si="21"/>
        <v>Janulewicz Karol</v>
      </c>
      <c r="I336">
        <f t="shared" si="22"/>
        <v>1980</v>
      </c>
      <c r="J336" t="s">
        <v>32</v>
      </c>
      <c r="K336" t="s">
        <v>3628</v>
      </c>
      <c r="L336" t="e">
        <f>VLOOKUP(H336,'id (2017)'!H:I,2,0)</f>
        <v>#N/A</v>
      </c>
    </row>
    <row r="337" spans="1:12">
      <c r="A337" t="str">
        <f t="shared" si="20"/>
        <v>SzczechuraMaciej1975</v>
      </c>
      <c r="C337">
        <f t="shared" si="23"/>
        <v>336</v>
      </c>
      <c r="D337" t="s">
        <v>3595</v>
      </c>
      <c r="E337" t="s">
        <v>66</v>
      </c>
      <c r="F337" t="s">
        <v>3596</v>
      </c>
      <c r="G337">
        <v>1975</v>
      </c>
      <c r="H337" t="str">
        <f t="shared" si="21"/>
        <v>Szczechura Maciej</v>
      </c>
      <c r="I337">
        <f t="shared" si="22"/>
        <v>1975</v>
      </c>
      <c r="J337" t="s">
        <v>32</v>
      </c>
      <c r="K337" t="s">
        <v>3628</v>
      </c>
      <c r="L337" t="e">
        <f>VLOOKUP(H337,'id (2017)'!H:I,2,0)</f>
        <v>#N/A</v>
      </c>
    </row>
    <row r="338" spans="1:12">
      <c r="A338" t="str">
        <f t="shared" si="20"/>
        <v>ManistaPaweł1983</v>
      </c>
      <c r="C338">
        <f t="shared" si="23"/>
        <v>337</v>
      </c>
      <c r="D338" t="s">
        <v>1056</v>
      </c>
      <c r="E338" t="s">
        <v>16</v>
      </c>
      <c r="F338">
        <v>0</v>
      </c>
      <c r="G338">
        <v>1983</v>
      </c>
      <c r="H338" t="str">
        <f t="shared" si="21"/>
        <v>Manista Paweł</v>
      </c>
      <c r="I338">
        <f t="shared" si="22"/>
        <v>1983</v>
      </c>
      <c r="J338" t="s">
        <v>32</v>
      </c>
      <c r="K338" t="s">
        <v>3628</v>
      </c>
      <c r="L338">
        <f>VLOOKUP(H338,'id (2017)'!H:I,2,0)</f>
        <v>1983</v>
      </c>
    </row>
    <row r="339" spans="1:12">
      <c r="A339" t="str">
        <f t="shared" si="20"/>
        <v>ŚwiątkiewiczGrzegorz1964</v>
      </c>
      <c r="C339">
        <f t="shared" si="23"/>
        <v>338</v>
      </c>
      <c r="D339" t="s">
        <v>1097</v>
      </c>
      <c r="E339" t="s">
        <v>19</v>
      </c>
      <c r="F339">
        <v>0</v>
      </c>
      <c r="G339">
        <v>1964</v>
      </c>
      <c r="H339" t="str">
        <f t="shared" si="21"/>
        <v>Świątkiewicz Grzegorz</v>
      </c>
      <c r="I339">
        <f t="shared" si="22"/>
        <v>1964</v>
      </c>
      <c r="J339" t="s">
        <v>32</v>
      </c>
      <c r="K339" t="s">
        <v>3628</v>
      </c>
      <c r="L339">
        <f>VLOOKUP(H339,'id (2017)'!H:I,2,0)</f>
        <v>1964</v>
      </c>
    </row>
    <row r="340" spans="1:12">
      <c r="A340" t="str">
        <f t="shared" si="20"/>
        <v>KrzyżanowskiKrzysztof2018</v>
      </c>
      <c r="C340">
        <f t="shared" si="23"/>
        <v>339</v>
      </c>
      <c r="D340" t="s">
        <v>3597</v>
      </c>
      <c r="E340" t="s">
        <v>22</v>
      </c>
      <c r="F340">
        <v>0</v>
      </c>
      <c r="G340">
        <v>2018</v>
      </c>
      <c r="H340" t="str">
        <f t="shared" si="21"/>
        <v>Krzyżanowski Krzysztof</v>
      </c>
      <c r="I340">
        <f t="shared" si="22"/>
        <v>2018</v>
      </c>
      <c r="J340" t="s">
        <v>32</v>
      </c>
      <c r="K340" t="s">
        <v>3628</v>
      </c>
      <c r="L340" t="e">
        <f>VLOOKUP(H340,'id (2017)'!H:I,2,0)</f>
        <v>#N/A</v>
      </c>
    </row>
    <row r="341" spans="1:12">
      <c r="A341" t="str">
        <f t="shared" si="20"/>
        <v>GórskiBartosz1979</v>
      </c>
      <c r="C341">
        <f t="shared" si="23"/>
        <v>340</v>
      </c>
      <c r="D341" t="s">
        <v>1704</v>
      </c>
      <c r="E341" t="s">
        <v>42</v>
      </c>
      <c r="F341" t="s">
        <v>1315</v>
      </c>
      <c r="G341">
        <v>1979</v>
      </c>
      <c r="H341" t="str">
        <f t="shared" si="21"/>
        <v>Górski Bartosz</v>
      </c>
      <c r="I341">
        <f t="shared" si="22"/>
        <v>1979</v>
      </c>
      <c r="J341" t="s">
        <v>32</v>
      </c>
      <c r="K341" t="s">
        <v>3628</v>
      </c>
      <c r="L341">
        <f>VLOOKUP(H341,'id (2017)'!H:I,2,0)</f>
        <v>1979</v>
      </c>
    </row>
    <row r="342" spans="1:12">
      <c r="A342" t="str">
        <f t="shared" si="20"/>
        <v>ĆwiklińskiGrzegorz1979</v>
      </c>
      <c r="C342">
        <f t="shared" si="23"/>
        <v>341</v>
      </c>
      <c r="D342" t="s">
        <v>1742</v>
      </c>
      <c r="E342" t="s">
        <v>19</v>
      </c>
      <c r="F342" t="s">
        <v>3600</v>
      </c>
      <c r="G342">
        <v>1979</v>
      </c>
      <c r="H342" t="str">
        <f t="shared" si="21"/>
        <v>Ćwikliński Grzegorz</v>
      </c>
      <c r="I342">
        <f t="shared" si="22"/>
        <v>1979</v>
      </c>
      <c r="J342" t="s">
        <v>32</v>
      </c>
      <c r="K342" t="s">
        <v>3628</v>
      </c>
      <c r="L342">
        <f>VLOOKUP(H342,'id (2017)'!H:I,2,0)</f>
        <v>1979</v>
      </c>
    </row>
    <row r="343" spans="1:12">
      <c r="A343" t="str">
        <f t="shared" si="20"/>
        <v>TOMASZEWSKIPIOTR1983</v>
      </c>
      <c r="C343">
        <f t="shared" si="23"/>
        <v>342</v>
      </c>
      <c r="D343" t="s">
        <v>3601</v>
      </c>
      <c r="E343" t="s">
        <v>674</v>
      </c>
      <c r="F343" t="s">
        <v>472</v>
      </c>
      <c r="G343">
        <v>1983</v>
      </c>
      <c r="H343" t="str">
        <f t="shared" si="21"/>
        <v>TOMASZEWSKI PIOTR</v>
      </c>
      <c r="I343">
        <f t="shared" si="22"/>
        <v>1983</v>
      </c>
      <c r="J343" t="s">
        <v>32</v>
      </c>
      <c r="K343" t="s">
        <v>3628</v>
      </c>
      <c r="L343">
        <f>VLOOKUP(H343,'id (2017)'!H:I,2,0)</f>
        <v>1983</v>
      </c>
    </row>
    <row r="344" spans="1:12">
      <c r="A344" t="str">
        <f t="shared" si="20"/>
        <v>mikołajczykprzemysław1962</v>
      </c>
      <c r="C344">
        <f t="shared" si="23"/>
        <v>343</v>
      </c>
      <c r="D344" t="s">
        <v>3603</v>
      </c>
      <c r="E344" t="s">
        <v>3602</v>
      </c>
      <c r="F344" t="s">
        <v>3604</v>
      </c>
      <c r="G344">
        <v>1962</v>
      </c>
      <c r="H344" t="str">
        <f t="shared" si="21"/>
        <v>mikołajczyk przemysław</v>
      </c>
      <c r="I344">
        <f t="shared" si="22"/>
        <v>1962</v>
      </c>
      <c r="J344" t="s">
        <v>32</v>
      </c>
      <c r="K344" t="s">
        <v>3628</v>
      </c>
      <c r="L344">
        <f>VLOOKUP(H344,'id (2017)'!H:I,2,0)</f>
        <v>1962</v>
      </c>
    </row>
    <row r="345" spans="1:12">
      <c r="A345" t="str">
        <f t="shared" si="20"/>
        <v>ModrzyńskiDawid1981</v>
      </c>
      <c r="C345">
        <f t="shared" si="23"/>
        <v>344</v>
      </c>
      <c r="D345" t="s">
        <v>1747</v>
      </c>
      <c r="E345" t="s">
        <v>462</v>
      </c>
      <c r="F345" t="s">
        <v>3600</v>
      </c>
      <c r="G345">
        <v>1981</v>
      </c>
      <c r="H345" t="str">
        <f t="shared" si="21"/>
        <v>Modrzyński Dawid</v>
      </c>
      <c r="I345">
        <f t="shared" si="22"/>
        <v>1981</v>
      </c>
      <c r="J345" t="s">
        <v>32</v>
      </c>
      <c r="K345" t="s">
        <v>3628</v>
      </c>
      <c r="L345">
        <f>VLOOKUP(H345,'id (2017)'!H:I,2,0)</f>
        <v>1981</v>
      </c>
    </row>
    <row r="346" spans="1:12">
      <c r="A346" t="str">
        <f t="shared" si="20"/>
        <v>PrażanowskiKrzysztof1981</v>
      </c>
      <c r="C346">
        <f t="shared" si="23"/>
        <v>345</v>
      </c>
      <c r="D346" t="s">
        <v>1130</v>
      </c>
      <c r="E346" t="s">
        <v>22</v>
      </c>
      <c r="F346">
        <v>0</v>
      </c>
      <c r="G346">
        <v>1981</v>
      </c>
      <c r="H346" t="str">
        <f t="shared" si="21"/>
        <v>Prażanowski Krzysztof</v>
      </c>
      <c r="I346">
        <f t="shared" si="22"/>
        <v>1981</v>
      </c>
      <c r="J346" t="s">
        <v>32</v>
      </c>
      <c r="K346" t="s">
        <v>3628</v>
      </c>
      <c r="L346" t="e">
        <f>VLOOKUP(H346,'id (2017)'!H:I,2,0)</f>
        <v>#N/A</v>
      </c>
    </row>
    <row r="347" spans="1:12">
      <c r="A347" t="str">
        <f t="shared" si="20"/>
        <v>ŁaszkiewiczMarcin1973</v>
      </c>
      <c r="C347">
        <f t="shared" si="23"/>
        <v>346</v>
      </c>
      <c r="D347" t="s">
        <v>1378</v>
      </c>
      <c r="E347" t="s">
        <v>17</v>
      </c>
      <c r="F347" t="s">
        <v>1377</v>
      </c>
      <c r="G347">
        <v>1973</v>
      </c>
      <c r="H347" t="str">
        <f t="shared" si="21"/>
        <v>Łaszkiewicz Marcin</v>
      </c>
      <c r="I347">
        <f t="shared" si="22"/>
        <v>1973</v>
      </c>
      <c r="J347" t="s">
        <v>32</v>
      </c>
      <c r="K347" t="s">
        <v>3628</v>
      </c>
      <c r="L347">
        <f>VLOOKUP(H347,'id (2017)'!H:I,2,0)</f>
        <v>1973</v>
      </c>
    </row>
    <row r="348" spans="1:12">
      <c r="A348" t="str">
        <f t="shared" si="20"/>
        <v>BENASIEWICZMAREK1955</v>
      </c>
      <c r="C348">
        <f t="shared" si="23"/>
        <v>347</v>
      </c>
      <c r="D348" t="s">
        <v>3606</v>
      </c>
      <c r="E348" t="s">
        <v>3605</v>
      </c>
      <c r="F348">
        <v>0</v>
      </c>
      <c r="G348">
        <v>1955</v>
      </c>
      <c r="H348" t="str">
        <f t="shared" si="21"/>
        <v>BENASIEWICZ MAREK</v>
      </c>
      <c r="I348">
        <f t="shared" si="22"/>
        <v>1955</v>
      </c>
      <c r="J348" t="s">
        <v>32</v>
      </c>
      <c r="K348" t="s">
        <v>3628</v>
      </c>
      <c r="L348">
        <f>VLOOKUP(H348,'id (2017)'!H:I,2,0)</f>
        <v>1954</v>
      </c>
    </row>
    <row r="349" spans="1:12">
      <c r="A349" t="str">
        <f t="shared" si="20"/>
        <v>SitekTomasz1978</v>
      </c>
      <c r="C349">
        <f t="shared" si="23"/>
        <v>348</v>
      </c>
      <c r="D349" t="s">
        <v>612</v>
      </c>
      <c r="E349" t="s">
        <v>44</v>
      </c>
      <c r="F349">
        <v>0</v>
      </c>
      <c r="G349">
        <v>1978</v>
      </c>
      <c r="H349" t="str">
        <f t="shared" si="21"/>
        <v>Sitek Tomasz</v>
      </c>
      <c r="I349">
        <f t="shared" si="22"/>
        <v>1978</v>
      </c>
      <c r="J349" t="s">
        <v>32</v>
      </c>
      <c r="K349" t="s">
        <v>3628</v>
      </c>
      <c r="L349">
        <f>VLOOKUP(H349,'id (2017)'!H:I,2,0)</f>
        <v>1978</v>
      </c>
    </row>
    <row r="350" spans="1:12">
      <c r="A350" t="str">
        <f t="shared" si="20"/>
        <v>TrzynskiMarek1983</v>
      </c>
      <c r="C350">
        <f t="shared" si="23"/>
        <v>349</v>
      </c>
      <c r="D350" t="s">
        <v>466</v>
      </c>
      <c r="E350" t="s">
        <v>33</v>
      </c>
      <c r="F350" t="s">
        <v>3607</v>
      </c>
      <c r="G350">
        <v>1983</v>
      </c>
      <c r="H350" t="str">
        <f t="shared" si="21"/>
        <v>Trzynski Marek</v>
      </c>
      <c r="I350">
        <f t="shared" si="22"/>
        <v>1983</v>
      </c>
      <c r="J350" t="s">
        <v>32</v>
      </c>
      <c r="K350" t="s">
        <v>3628</v>
      </c>
      <c r="L350">
        <f>VLOOKUP(H350,'id (2017)'!H:I,2,0)</f>
        <v>1983</v>
      </c>
    </row>
    <row r="351" spans="1:12">
      <c r="A351" t="str">
        <f t="shared" si="20"/>
        <v>GatzkeMateusz1989</v>
      </c>
      <c r="C351">
        <f t="shared" si="23"/>
        <v>350</v>
      </c>
      <c r="D351" t="s">
        <v>463</v>
      </c>
      <c r="E351" t="s">
        <v>87</v>
      </c>
      <c r="F351" t="s">
        <v>3607</v>
      </c>
      <c r="G351">
        <v>1989</v>
      </c>
      <c r="H351" t="str">
        <f t="shared" si="21"/>
        <v>Gatzke Mateusz</v>
      </c>
      <c r="I351">
        <f t="shared" si="22"/>
        <v>1989</v>
      </c>
      <c r="J351" t="s">
        <v>32</v>
      </c>
      <c r="K351" t="s">
        <v>3628</v>
      </c>
      <c r="L351">
        <f>VLOOKUP(H351,'id (2017)'!H:I,2,0)</f>
        <v>1989</v>
      </c>
    </row>
    <row r="352" spans="1:12">
      <c r="A352" t="str">
        <f t="shared" si="20"/>
        <v>PuckowskiKarol1994</v>
      </c>
      <c r="C352">
        <f t="shared" si="23"/>
        <v>351</v>
      </c>
      <c r="D352" t="s">
        <v>1748</v>
      </c>
      <c r="E352" t="s">
        <v>91</v>
      </c>
      <c r="F352">
        <v>0</v>
      </c>
      <c r="G352">
        <v>1994</v>
      </c>
      <c r="H352" t="str">
        <f t="shared" si="21"/>
        <v>Puckowski Karol</v>
      </c>
      <c r="I352">
        <f t="shared" si="22"/>
        <v>1994</v>
      </c>
      <c r="J352" t="s">
        <v>32</v>
      </c>
      <c r="K352" t="s">
        <v>3628</v>
      </c>
      <c r="L352">
        <f>VLOOKUP(H352,'id (2017)'!H:I,2,0)</f>
        <v>1994</v>
      </c>
    </row>
    <row r="353" spans="1:12">
      <c r="A353" t="str">
        <f t="shared" si="20"/>
        <v>CzernyRafał1979</v>
      </c>
      <c r="C353">
        <f t="shared" si="23"/>
        <v>352</v>
      </c>
      <c r="D353" t="s">
        <v>1766</v>
      </c>
      <c r="E353" t="s">
        <v>41</v>
      </c>
      <c r="F353" t="s">
        <v>3607</v>
      </c>
      <c r="G353">
        <v>1979</v>
      </c>
      <c r="H353" t="str">
        <f t="shared" si="21"/>
        <v>Czerny Rafał</v>
      </c>
      <c r="I353">
        <f t="shared" si="22"/>
        <v>1979</v>
      </c>
      <c r="J353" t="s">
        <v>32</v>
      </c>
      <c r="K353" t="s">
        <v>3628</v>
      </c>
      <c r="L353">
        <f>VLOOKUP(H353,'id (2017)'!H:I,2,0)</f>
        <v>1979</v>
      </c>
    </row>
    <row r="354" spans="1:12">
      <c r="A354" t="str">
        <f t="shared" si="20"/>
        <v>RydygierPiotr1980</v>
      </c>
      <c r="C354">
        <f t="shared" si="23"/>
        <v>353</v>
      </c>
      <c r="D354" t="s">
        <v>3608</v>
      </c>
      <c r="E354" t="s">
        <v>15</v>
      </c>
      <c r="F354" t="s">
        <v>3607</v>
      </c>
      <c r="G354">
        <v>1980</v>
      </c>
      <c r="H354" t="str">
        <f t="shared" si="21"/>
        <v>Rydygier Piotr</v>
      </c>
      <c r="I354">
        <f t="shared" si="22"/>
        <v>1980</v>
      </c>
      <c r="J354" t="s">
        <v>32</v>
      </c>
      <c r="K354" t="s">
        <v>3628</v>
      </c>
      <c r="L354" t="e">
        <f>VLOOKUP(H354,'id (2017)'!H:I,2,0)</f>
        <v>#N/A</v>
      </c>
    </row>
    <row r="355" spans="1:12">
      <c r="A355" t="str">
        <f t="shared" si="20"/>
        <v>TrzynskiDaniel1987</v>
      </c>
      <c r="C355">
        <f t="shared" si="23"/>
        <v>354</v>
      </c>
      <c r="D355" t="s">
        <v>466</v>
      </c>
      <c r="E355" t="s">
        <v>135</v>
      </c>
      <c r="F355">
        <v>0</v>
      </c>
      <c r="G355">
        <v>1987</v>
      </c>
      <c r="H355" t="str">
        <f t="shared" si="21"/>
        <v>Trzynski Daniel</v>
      </c>
      <c r="I355">
        <f t="shared" si="22"/>
        <v>1987</v>
      </c>
      <c r="J355" t="s">
        <v>32</v>
      </c>
      <c r="K355" t="s">
        <v>3628</v>
      </c>
      <c r="L355" t="e">
        <f>VLOOKUP(H355,'id (2017)'!H:I,2,0)</f>
        <v>#N/A</v>
      </c>
    </row>
    <row r="356" spans="1:12">
      <c r="A356" t="str">
        <f t="shared" si="20"/>
        <v>TrzcińskiTomasz1973</v>
      </c>
      <c r="C356">
        <f t="shared" si="23"/>
        <v>355</v>
      </c>
      <c r="D356" t="s">
        <v>461</v>
      </c>
      <c r="E356" t="s">
        <v>44</v>
      </c>
      <c r="F356" t="s">
        <v>3607</v>
      </c>
      <c r="G356">
        <v>1973</v>
      </c>
      <c r="H356" t="str">
        <f t="shared" si="21"/>
        <v>Trzciński Tomasz</v>
      </c>
      <c r="I356">
        <f t="shared" si="22"/>
        <v>1973</v>
      </c>
      <c r="J356" t="s">
        <v>32</v>
      </c>
      <c r="K356" t="s">
        <v>3628</v>
      </c>
      <c r="L356">
        <f>VLOOKUP(H356,'id (2017)'!H:I,2,0)</f>
        <v>1973</v>
      </c>
    </row>
    <row r="357" spans="1:12">
      <c r="A357" t="str">
        <f t="shared" si="20"/>
        <v>TrzynskiIreneusz1975</v>
      </c>
      <c r="C357">
        <f t="shared" si="23"/>
        <v>356</v>
      </c>
      <c r="D357" t="s">
        <v>466</v>
      </c>
      <c r="E357" t="s">
        <v>1550</v>
      </c>
      <c r="F357" t="s">
        <v>3607</v>
      </c>
      <c r="G357">
        <v>1975</v>
      </c>
      <c r="H357" t="str">
        <f t="shared" si="21"/>
        <v>Trzynski Ireneusz</v>
      </c>
      <c r="I357">
        <f t="shared" si="22"/>
        <v>1975</v>
      </c>
      <c r="J357" t="s">
        <v>32</v>
      </c>
      <c r="K357" t="s">
        <v>3628</v>
      </c>
      <c r="L357" t="e">
        <f>VLOOKUP(H357,'id (2017)'!H:I,2,0)</f>
        <v>#N/A</v>
      </c>
    </row>
    <row r="358" spans="1:12">
      <c r="A358" t="str">
        <f t="shared" si="20"/>
        <v>SawickiKrzysztof1955</v>
      </c>
      <c r="C358">
        <f t="shared" si="23"/>
        <v>357</v>
      </c>
      <c r="D358" t="s">
        <v>535</v>
      </c>
      <c r="E358" t="s">
        <v>22</v>
      </c>
      <c r="F358">
        <v>0</v>
      </c>
      <c r="G358">
        <v>1955</v>
      </c>
      <c r="H358" t="str">
        <f t="shared" si="21"/>
        <v>Sawicki Krzysztof</v>
      </c>
      <c r="I358">
        <f t="shared" si="22"/>
        <v>1955</v>
      </c>
      <c r="J358" t="s">
        <v>32</v>
      </c>
      <c r="K358" t="s">
        <v>3628</v>
      </c>
      <c r="L358">
        <f>VLOOKUP(H358,'id (2017)'!H:I,2,0)</f>
        <v>1955</v>
      </c>
    </row>
    <row r="359" spans="1:12">
      <c r="A359" t="str">
        <f t="shared" si="20"/>
        <v>KałkaTadeusz1955</v>
      </c>
      <c r="C359">
        <f t="shared" si="23"/>
        <v>358</v>
      </c>
      <c r="D359" t="s">
        <v>439</v>
      </c>
      <c r="E359" t="s">
        <v>85</v>
      </c>
      <c r="F359">
        <v>0</v>
      </c>
      <c r="G359">
        <v>1955</v>
      </c>
      <c r="H359" t="str">
        <f t="shared" si="21"/>
        <v>Kałka Tadeusz</v>
      </c>
      <c r="I359">
        <f t="shared" si="22"/>
        <v>1955</v>
      </c>
      <c r="J359" t="s">
        <v>32</v>
      </c>
      <c r="K359" t="s">
        <v>3628</v>
      </c>
      <c r="L359">
        <f>VLOOKUP(H359,'id (2017)'!H:I,2,0)</f>
        <v>1955</v>
      </c>
    </row>
    <row r="360" spans="1:12">
      <c r="A360" t="str">
        <f t="shared" si="20"/>
        <v>MaciejewskiJacek1957</v>
      </c>
      <c r="C360">
        <f t="shared" si="23"/>
        <v>359</v>
      </c>
      <c r="D360" t="s">
        <v>531</v>
      </c>
      <c r="E360" t="s">
        <v>21</v>
      </c>
      <c r="F360">
        <v>0</v>
      </c>
      <c r="G360">
        <v>1957</v>
      </c>
      <c r="H360" t="str">
        <f t="shared" si="21"/>
        <v>Maciejewski Jacek</v>
      </c>
      <c r="I360">
        <f t="shared" si="22"/>
        <v>1957</v>
      </c>
      <c r="J360" t="s">
        <v>32</v>
      </c>
      <c r="K360" t="s">
        <v>3628</v>
      </c>
      <c r="L360" t="e">
        <f>VLOOKUP(H360,'id (2017)'!H:I,2,0)</f>
        <v>#N/A</v>
      </c>
    </row>
    <row r="361" spans="1:12">
      <c r="A361" t="str">
        <f t="shared" si="20"/>
        <v>ŚwitońŁukasz1990</v>
      </c>
      <c r="C361">
        <f t="shared" si="23"/>
        <v>360</v>
      </c>
      <c r="D361" t="s">
        <v>3611</v>
      </c>
      <c r="E361" t="s">
        <v>59</v>
      </c>
      <c r="F361">
        <v>0</v>
      </c>
      <c r="G361">
        <v>1990</v>
      </c>
      <c r="H361" t="str">
        <f t="shared" si="21"/>
        <v>Świtoń Łukasz</v>
      </c>
      <c r="I361">
        <f t="shared" si="22"/>
        <v>1990</v>
      </c>
      <c r="J361" t="s">
        <v>32</v>
      </c>
      <c r="K361" t="s">
        <v>3628</v>
      </c>
      <c r="L361" t="e">
        <f>VLOOKUP(H361,'id (2017)'!H:I,2,0)</f>
        <v>#N/A</v>
      </c>
    </row>
    <row r="362" spans="1:12">
      <c r="A362" t="str">
        <f t="shared" si="20"/>
        <v>JaniszewskiRobert1980</v>
      </c>
      <c r="C362">
        <f t="shared" si="23"/>
        <v>361</v>
      </c>
      <c r="D362" t="s">
        <v>3613</v>
      </c>
      <c r="E362" t="s">
        <v>45</v>
      </c>
      <c r="F362">
        <v>0</v>
      </c>
      <c r="G362">
        <v>1980</v>
      </c>
      <c r="H362" t="str">
        <f t="shared" si="21"/>
        <v>Janiszewski Robert</v>
      </c>
      <c r="I362">
        <f t="shared" si="22"/>
        <v>1980</v>
      </c>
      <c r="J362" t="s">
        <v>32</v>
      </c>
      <c r="K362" t="s">
        <v>3628</v>
      </c>
      <c r="L362" t="e">
        <f>VLOOKUP(H362,'id (2017)'!H:I,2,0)</f>
        <v>#N/A</v>
      </c>
    </row>
    <row r="363" spans="1:12">
      <c r="A363" t="str">
        <f t="shared" si="20"/>
        <v>WittPaweł1978</v>
      </c>
      <c r="C363">
        <f t="shared" si="23"/>
        <v>362</v>
      </c>
      <c r="D363" t="s">
        <v>730</v>
      </c>
      <c r="E363" t="s">
        <v>16</v>
      </c>
      <c r="F363">
        <v>0</v>
      </c>
      <c r="G363">
        <v>1978</v>
      </c>
      <c r="H363" t="str">
        <f t="shared" si="21"/>
        <v>Witt Paweł</v>
      </c>
      <c r="I363">
        <f t="shared" si="22"/>
        <v>1978</v>
      </c>
      <c r="J363" t="s">
        <v>32</v>
      </c>
      <c r="K363" t="s">
        <v>3628</v>
      </c>
      <c r="L363" t="e">
        <f>VLOOKUP(H363,'id (2017)'!H:I,2,0)</f>
        <v>#N/A</v>
      </c>
    </row>
    <row r="364" spans="1:12">
      <c r="A364" t="str">
        <f t="shared" si="20"/>
        <v>ChylakPawel1984</v>
      </c>
      <c r="C364">
        <f t="shared" si="23"/>
        <v>363</v>
      </c>
      <c r="D364" t="s">
        <v>1096</v>
      </c>
      <c r="E364" t="s">
        <v>1754</v>
      </c>
      <c r="F364">
        <v>0</v>
      </c>
      <c r="G364">
        <v>1984</v>
      </c>
      <c r="H364" t="str">
        <f t="shared" si="21"/>
        <v>Chylak Pawel</v>
      </c>
      <c r="I364">
        <f t="shared" si="22"/>
        <v>1984</v>
      </c>
      <c r="J364" t="s">
        <v>32</v>
      </c>
      <c r="K364" t="s">
        <v>3628</v>
      </c>
      <c r="L364">
        <f>VLOOKUP(H364,'id (2017)'!H:I,2,0)</f>
        <v>1984</v>
      </c>
    </row>
    <row r="365" spans="1:12">
      <c r="A365" t="str">
        <f t="shared" si="20"/>
        <v>DutkiewiczBartosz1983</v>
      </c>
      <c r="C365">
        <f t="shared" si="23"/>
        <v>364</v>
      </c>
      <c r="D365" t="s">
        <v>863</v>
      </c>
      <c r="E365" t="s">
        <v>42</v>
      </c>
      <c r="F365" t="s">
        <v>3614</v>
      </c>
      <c r="G365">
        <v>1983</v>
      </c>
      <c r="H365" t="str">
        <f t="shared" si="21"/>
        <v>Dutkiewicz Bartosz</v>
      </c>
      <c r="I365">
        <f t="shared" si="22"/>
        <v>1983</v>
      </c>
      <c r="J365" t="s">
        <v>32</v>
      </c>
      <c r="K365" t="s">
        <v>3628</v>
      </c>
      <c r="L365" t="e">
        <f>VLOOKUP(H365,'id (2017)'!H:I,2,0)</f>
        <v>#N/A</v>
      </c>
    </row>
    <row r="366" spans="1:12">
      <c r="A366" t="str">
        <f t="shared" si="20"/>
        <v>GrundkowskiLesław1952</v>
      </c>
      <c r="C366">
        <f t="shared" si="23"/>
        <v>365</v>
      </c>
      <c r="D366" t="s">
        <v>640</v>
      </c>
      <c r="E366" t="s">
        <v>639</v>
      </c>
      <c r="F366">
        <v>0</v>
      </c>
      <c r="G366">
        <v>1952</v>
      </c>
      <c r="H366" t="str">
        <f t="shared" si="21"/>
        <v>Grundkowski Lesław</v>
      </c>
      <c r="I366">
        <f t="shared" si="22"/>
        <v>1952</v>
      </c>
      <c r="J366" t="s">
        <v>32</v>
      </c>
      <c r="K366" t="s">
        <v>3628</v>
      </c>
      <c r="L366">
        <f>VLOOKUP(H366,'id (2017)'!H:I,2,0)</f>
        <v>1952</v>
      </c>
    </row>
    <row r="367" spans="1:12">
      <c r="A367" t="str">
        <f t="shared" si="20"/>
        <v>StanisławskiFilip1986</v>
      </c>
      <c r="C367">
        <f t="shared" si="23"/>
        <v>366</v>
      </c>
      <c r="D367" t="s">
        <v>1073</v>
      </c>
      <c r="E367" t="s">
        <v>539</v>
      </c>
      <c r="F367" t="s">
        <v>3614</v>
      </c>
      <c r="G367">
        <v>1986</v>
      </c>
      <c r="H367" t="str">
        <f t="shared" si="21"/>
        <v>Stanisławski Filip</v>
      </c>
      <c r="I367">
        <f t="shared" si="22"/>
        <v>1986</v>
      </c>
      <c r="J367" t="s">
        <v>32</v>
      </c>
      <c r="K367" t="s">
        <v>3628</v>
      </c>
      <c r="L367" t="e">
        <f>VLOOKUP(H367,'id (2017)'!H:I,2,0)</f>
        <v>#N/A</v>
      </c>
    </row>
    <row r="368" spans="1:12">
      <c r="A368" t="str">
        <f t="shared" si="20"/>
        <v>GralakGrzegorz1974</v>
      </c>
      <c r="C368">
        <f t="shared" si="23"/>
        <v>367</v>
      </c>
      <c r="D368" t="s">
        <v>1773</v>
      </c>
      <c r="E368" t="s">
        <v>19</v>
      </c>
      <c r="F368" t="s">
        <v>3615</v>
      </c>
      <c r="G368">
        <v>1974</v>
      </c>
      <c r="H368" t="str">
        <f t="shared" si="21"/>
        <v>Gralak Grzegorz</v>
      </c>
      <c r="I368">
        <f t="shared" si="22"/>
        <v>1974</v>
      </c>
      <c r="J368" t="s">
        <v>32</v>
      </c>
      <c r="K368" t="s">
        <v>3628</v>
      </c>
      <c r="L368">
        <f>VLOOKUP(H368,'id (2017)'!H:I,2,0)</f>
        <v>1974</v>
      </c>
    </row>
    <row r="369" spans="1:12">
      <c r="A369" t="str">
        <f t="shared" si="20"/>
        <v>TrzcińskiDawid1983</v>
      </c>
      <c r="C369">
        <f t="shared" si="23"/>
        <v>368</v>
      </c>
      <c r="D369" t="s">
        <v>461</v>
      </c>
      <c r="E369" t="s">
        <v>462</v>
      </c>
      <c r="F369" t="s">
        <v>1065</v>
      </c>
      <c r="G369">
        <v>1983</v>
      </c>
      <c r="H369" t="str">
        <f t="shared" si="21"/>
        <v>Trzciński Dawid</v>
      </c>
      <c r="I369">
        <f t="shared" si="22"/>
        <v>1983</v>
      </c>
      <c r="J369" t="s">
        <v>32</v>
      </c>
      <c r="K369" t="s">
        <v>3628</v>
      </c>
      <c r="L369">
        <f>VLOOKUP(H369,'id (2017)'!H:I,2,0)</f>
        <v>1983</v>
      </c>
    </row>
    <row r="370" spans="1:12">
      <c r="A370" t="str">
        <f t="shared" si="20"/>
        <v>KotłowskiMarcin1981</v>
      </c>
      <c r="C370">
        <f t="shared" si="23"/>
        <v>369</v>
      </c>
      <c r="D370" t="s">
        <v>3618</v>
      </c>
      <c r="E370" t="s">
        <v>17</v>
      </c>
      <c r="F370" t="s">
        <v>3619</v>
      </c>
      <c r="G370">
        <v>1981</v>
      </c>
      <c r="H370" t="str">
        <f t="shared" si="21"/>
        <v>Kotłowski Marcin</v>
      </c>
      <c r="I370">
        <f t="shared" si="22"/>
        <v>1981</v>
      </c>
      <c r="J370" t="s">
        <v>32</v>
      </c>
      <c r="K370" t="s">
        <v>3628</v>
      </c>
      <c r="L370" t="e">
        <f>VLOOKUP(H370,'id (2017)'!H:I,2,0)</f>
        <v>#N/A</v>
      </c>
    </row>
    <row r="371" spans="1:12">
      <c r="A371" t="str">
        <f t="shared" si="20"/>
        <v>SzłykEugeniusz1961</v>
      </c>
      <c r="C371">
        <f t="shared" si="23"/>
        <v>370</v>
      </c>
      <c r="D371" t="s">
        <v>3622</v>
      </c>
      <c r="E371" t="s">
        <v>3621</v>
      </c>
      <c r="F371">
        <v>0</v>
      </c>
      <c r="G371">
        <v>1961</v>
      </c>
      <c r="H371" t="str">
        <f t="shared" si="21"/>
        <v>Szłyk Eugeniusz</v>
      </c>
      <c r="I371">
        <f t="shared" si="22"/>
        <v>1961</v>
      </c>
      <c r="J371" t="s">
        <v>32</v>
      </c>
      <c r="K371" t="s">
        <v>3628</v>
      </c>
      <c r="L371" t="e">
        <f>VLOOKUP(H371,'id (2017)'!H:I,2,0)</f>
        <v>#N/A</v>
      </c>
    </row>
    <row r="372" spans="1:12">
      <c r="A372" t="str">
        <f t="shared" si="20"/>
        <v>WulczyńskiZbigniew1969</v>
      </c>
      <c r="C372">
        <f t="shared" si="23"/>
        <v>371</v>
      </c>
      <c r="D372" t="s">
        <v>1142</v>
      </c>
      <c r="E372" t="s">
        <v>264</v>
      </c>
      <c r="F372">
        <v>0</v>
      </c>
      <c r="G372">
        <v>1969</v>
      </c>
      <c r="H372" t="str">
        <f t="shared" si="21"/>
        <v>Wulczyński Zbigniew</v>
      </c>
      <c r="I372">
        <f t="shared" si="22"/>
        <v>1969</v>
      </c>
      <c r="J372" t="s">
        <v>32</v>
      </c>
      <c r="K372" t="s">
        <v>3628</v>
      </c>
      <c r="L372">
        <f>VLOOKUP(H372,'id (2017)'!H:I,2,0)</f>
        <v>1969</v>
      </c>
    </row>
    <row r="373" spans="1:12">
      <c r="A373" t="str">
        <f t="shared" si="20"/>
        <v>ŚwiątkiewiczJerzy2018</v>
      </c>
      <c r="C373">
        <f t="shared" si="23"/>
        <v>372</v>
      </c>
      <c r="D373" t="s">
        <v>1097</v>
      </c>
      <c r="E373" t="s">
        <v>205</v>
      </c>
      <c r="F373">
        <v>0</v>
      </c>
      <c r="G373">
        <v>2018</v>
      </c>
      <c r="H373" t="str">
        <f t="shared" si="21"/>
        <v>Świątkiewicz Jerzy</v>
      </c>
      <c r="I373">
        <f t="shared" si="22"/>
        <v>2018</v>
      </c>
      <c r="J373" t="s">
        <v>32</v>
      </c>
      <c r="K373" t="s">
        <v>3628</v>
      </c>
      <c r="L373">
        <f>VLOOKUP(H373,'id (2017)'!H:I,2,0)</f>
        <v>1962</v>
      </c>
    </row>
    <row r="374" spans="1:12">
      <c r="A374" t="str">
        <f t="shared" si="20"/>
        <v>GołuńskiKrzysztof1986</v>
      </c>
      <c r="C374">
        <f t="shared" si="23"/>
        <v>373</v>
      </c>
      <c r="D374" s="14" t="s">
        <v>3629</v>
      </c>
      <c r="E374" s="14" t="s">
        <v>22</v>
      </c>
      <c r="F374" s="9" t="s">
        <v>3624</v>
      </c>
      <c r="G374" s="9">
        <v>1986</v>
      </c>
      <c r="H374" t="str">
        <f t="shared" si="21"/>
        <v>Gołuński Krzysztof</v>
      </c>
      <c r="I374">
        <f t="shared" si="22"/>
        <v>1986</v>
      </c>
      <c r="J374" t="s">
        <v>32</v>
      </c>
      <c r="K374" t="s">
        <v>3628</v>
      </c>
      <c r="L374" t="e">
        <f>VLOOKUP(H374,'id (2017)'!H:I,2,0)</f>
        <v>#N/A</v>
      </c>
    </row>
    <row r="375" spans="1:12">
      <c r="A375" t="str">
        <f t="shared" si="20"/>
        <v>WiśniewskiMateusz0</v>
      </c>
      <c r="C375">
        <f t="shared" si="23"/>
        <v>374</v>
      </c>
      <c r="D375" s="14" t="s">
        <v>94</v>
      </c>
      <c r="E375" s="14" t="s">
        <v>87</v>
      </c>
      <c r="F375" s="14">
        <v>0</v>
      </c>
      <c r="G375" s="9">
        <v>0</v>
      </c>
      <c r="H375" t="str">
        <f t="shared" si="21"/>
        <v>Wiśniewski Mateusz</v>
      </c>
      <c r="I375">
        <f t="shared" si="22"/>
        <v>0</v>
      </c>
      <c r="J375" t="s">
        <v>32</v>
      </c>
      <c r="K375" t="s">
        <v>3628</v>
      </c>
      <c r="L375" t="e">
        <f>VLOOKUP(H375,'id (2017)'!H:I,2,0)</f>
        <v>#N/A</v>
      </c>
    </row>
    <row r="376" spans="1:12">
      <c r="A376" t="str">
        <f t="shared" si="20"/>
        <v>TurowskiJan0</v>
      </c>
      <c r="C376">
        <f t="shared" si="23"/>
        <v>375</v>
      </c>
      <c r="D376" s="14" t="s">
        <v>3625</v>
      </c>
      <c r="E376" s="14" t="s">
        <v>92</v>
      </c>
      <c r="F376" s="9">
        <v>0</v>
      </c>
      <c r="G376" s="9">
        <v>0</v>
      </c>
      <c r="H376" t="str">
        <f t="shared" si="21"/>
        <v>Turowski Jan</v>
      </c>
      <c r="I376">
        <f t="shared" si="22"/>
        <v>0</v>
      </c>
      <c r="J376" t="s">
        <v>32</v>
      </c>
      <c r="K376" t="s">
        <v>3628</v>
      </c>
      <c r="L376" t="e">
        <f>VLOOKUP(H376,'id (2017)'!H:I,2,0)</f>
        <v>#N/A</v>
      </c>
    </row>
    <row r="377" spans="1:12">
      <c r="A377" t="str">
        <f t="shared" si="20"/>
        <v>WrześniewskiWaldemar0</v>
      </c>
      <c r="C377">
        <f t="shared" si="23"/>
        <v>376</v>
      </c>
      <c r="D377" s="14" t="s">
        <v>1345</v>
      </c>
      <c r="E377" s="14" t="s">
        <v>360</v>
      </c>
      <c r="F377" s="9">
        <v>0</v>
      </c>
      <c r="G377" s="9">
        <v>0</v>
      </c>
      <c r="H377" t="str">
        <f t="shared" si="21"/>
        <v>Wrześniewski Waldemar</v>
      </c>
      <c r="I377">
        <f t="shared" si="22"/>
        <v>0</v>
      </c>
      <c r="J377" t="s">
        <v>32</v>
      </c>
      <c r="K377" t="s">
        <v>3628</v>
      </c>
      <c r="L377">
        <f>VLOOKUP(H377,'id (2017)'!H:I,2,0)</f>
        <v>1964</v>
      </c>
    </row>
    <row r="378" spans="1:12">
      <c r="A378" t="str">
        <f t="shared" si="20"/>
        <v>LulekZenon1979</v>
      </c>
      <c r="C378">
        <f t="shared" si="23"/>
        <v>377</v>
      </c>
      <c r="D378" s="14" t="s">
        <v>3637</v>
      </c>
      <c r="E378" s="14" t="s">
        <v>3636</v>
      </c>
      <c r="F378" s="9" t="s">
        <v>3633</v>
      </c>
      <c r="G378" s="9">
        <v>1979</v>
      </c>
      <c r="H378" t="str">
        <f t="shared" si="21"/>
        <v>Lulek Zenon</v>
      </c>
      <c r="I378">
        <f t="shared" si="22"/>
        <v>1979</v>
      </c>
      <c r="J378" t="s">
        <v>32</v>
      </c>
      <c r="K378" t="s">
        <v>3331</v>
      </c>
      <c r="L378" t="e">
        <f>VLOOKUP(H378,'id (2017)'!H:I,2,0)</f>
        <v>#N/A</v>
      </c>
    </row>
    <row r="379" spans="1:12">
      <c r="A379" t="str">
        <f t="shared" si="20"/>
        <v>NawrotTomasz1976</v>
      </c>
      <c r="C379">
        <f t="shared" si="23"/>
        <v>378</v>
      </c>
      <c r="D379" s="14" t="s">
        <v>3638</v>
      </c>
      <c r="E379" s="14" t="s">
        <v>44</v>
      </c>
      <c r="F379" s="9" t="s">
        <v>3632</v>
      </c>
      <c r="G379" s="9">
        <v>1976</v>
      </c>
      <c r="H379" t="str">
        <f t="shared" si="21"/>
        <v>Nawrot Tomasz</v>
      </c>
      <c r="I379">
        <f t="shared" si="22"/>
        <v>1976</v>
      </c>
      <c r="J379" t="s">
        <v>32</v>
      </c>
      <c r="K379" t="s">
        <v>3331</v>
      </c>
      <c r="L379" t="e">
        <f>VLOOKUP(H379,'id (2017)'!H:I,2,0)</f>
        <v>#N/A</v>
      </c>
    </row>
    <row r="380" spans="1:12">
      <c r="A380" t="str">
        <f t="shared" si="20"/>
        <v>ŚmietańskiJacek1978</v>
      </c>
      <c r="C380">
        <f t="shared" si="23"/>
        <v>379</v>
      </c>
      <c r="D380" s="14" t="s">
        <v>3639</v>
      </c>
      <c r="E380" s="14" t="s">
        <v>21</v>
      </c>
      <c r="F380" s="9" t="s">
        <v>3631</v>
      </c>
      <c r="G380" s="9">
        <v>1978</v>
      </c>
      <c r="H380" t="str">
        <f t="shared" si="21"/>
        <v>Śmietański Jacek</v>
      </c>
      <c r="I380">
        <f t="shared" si="22"/>
        <v>1978</v>
      </c>
      <c r="J380" t="s">
        <v>32</v>
      </c>
      <c r="K380" t="s">
        <v>3331</v>
      </c>
      <c r="L380" t="e">
        <f>VLOOKUP(H380,'id (2017)'!H:I,2,0)</f>
        <v>#N/A</v>
      </c>
    </row>
    <row r="381" spans="1:12">
      <c r="A381" t="str">
        <f t="shared" si="20"/>
        <v>TrzmielewskiRoman1955</v>
      </c>
      <c r="C381">
        <f t="shared" si="23"/>
        <v>380</v>
      </c>
      <c r="D381" s="14" t="s">
        <v>960</v>
      </c>
      <c r="E381" s="14" t="s">
        <v>230</v>
      </c>
      <c r="F381" s="9" t="s">
        <v>959</v>
      </c>
      <c r="G381" s="9">
        <v>1955</v>
      </c>
      <c r="H381" t="str">
        <f t="shared" si="21"/>
        <v>Trzmielewski Roman</v>
      </c>
      <c r="I381">
        <f t="shared" si="22"/>
        <v>1955</v>
      </c>
      <c r="J381" t="s">
        <v>32</v>
      </c>
      <c r="K381" t="s">
        <v>3331</v>
      </c>
      <c r="L381">
        <f>VLOOKUP(H381,'id (2017)'!H:I,2,0)</f>
        <v>1955</v>
      </c>
    </row>
    <row r="382" spans="1:12">
      <c r="A382" t="str">
        <f t="shared" si="20"/>
        <v>NieduziakAngelika1983</v>
      </c>
      <c r="C382">
        <f t="shared" si="23"/>
        <v>381</v>
      </c>
      <c r="D382" s="14" t="s">
        <v>1612</v>
      </c>
      <c r="E382" s="14" t="s">
        <v>1644</v>
      </c>
      <c r="F382" s="9">
        <v>0</v>
      </c>
      <c r="G382" s="9">
        <v>1983</v>
      </c>
      <c r="H382" t="str">
        <f t="shared" si="21"/>
        <v>Nieduziak Angelika</v>
      </c>
      <c r="I382">
        <f t="shared" si="22"/>
        <v>1983</v>
      </c>
      <c r="J382" t="s">
        <v>0</v>
      </c>
      <c r="K382" t="s">
        <v>3331</v>
      </c>
      <c r="L382">
        <f>VLOOKUP(H382,'id (2017)'!H:I,2,0)</f>
        <v>1983</v>
      </c>
    </row>
    <row r="383" spans="1:12">
      <c r="A383" t="str">
        <f t="shared" si="20"/>
        <v>LipińskaKatarzyna1988</v>
      </c>
      <c r="C383">
        <f t="shared" si="23"/>
        <v>382</v>
      </c>
      <c r="D383" s="14" t="s">
        <v>1295</v>
      </c>
      <c r="E383" s="14" t="s">
        <v>763</v>
      </c>
      <c r="F383" s="9" t="s">
        <v>3630</v>
      </c>
      <c r="G383" s="9">
        <v>1988</v>
      </c>
      <c r="H383" t="str">
        <f>D383&amp;" "&amp;E383</f>
        <v>Lipińska Katarzyna</v>
      </c>
      <c r="I383">
        <f>G383</f>
        <v>1988</v>
      </c>
      <c r="J383" t="s">
        <v>0</v>
      </c>
      <c r="K383" t="s">
        <v>3331</v>
      </c>
      <c r="L383">
        <f>VLOOKUP(H383,'id (2017)'!H:I,2,0)</f>
        <v>1988</v>
      </c>
    </row>
    <row r="384" spans="1:12">
      <c r="A384" t="str">
        <f t="shared" si="20"/>
        <v>HajdukLidka1974</v>
      </c>
      <c r="C384">
        <f t="shared" si="23"/>
        <v>383</v>
      </c>
      <c r="D384" s="14" t="s">
        <v>173</v>
      </c>
      <c r="E384" s="14" t="s">
        <v>193</v>
      </c>
      <c r="F384" s="9" t="s">
        <v>172</v>
      </c>
      <c r="G384" s="9">
        <v>1974</v>
      </c>
      <c r="H384" t="str">
        <f t="shared" ref="H384:H447" si="24">D384&amp;" "&amp;E384</f>
        <v>Hajduk Lidka</v>
      </c>
      <c r="I384">
        <f t="shared" ref="I384:I447" si="25">G384</f>
        <v>1974</v>
      </c>
      <c r="J384" t="s">
        <v>0</v>
      </c>
      <c r="K384" t="s">
        <v>3662</v>
      </c>
      <c r="L384" t="e">
        <f>VLOOKUP(H384,'id (2017)'!H:I,2,0)</f>
        <v>#N/A</v>
      </c>
    </row>
    <row r="385" spans="1:12">
      <c r="A385" t="str">
        <f t="shared" si="20"/>
        <v>WojciechowskaKatarzyna1967</v>
      </c>
      <c r="C385">
        <f t="shared" si="23"/>
        <v>384</v>
      </c>
      <c r="D385" s="14" t="s">
        <v>1793</v>
      </c>
      <c r="E385" s="14" t="s">
        <v>763</v>
      </c>
      <c r="F385" s="9" t="s">
        <v>3659</v>
      </c>
      <c r="G385" s="9">
        <v>1967</v>
      </c>
      <c r="H385" t="str">
        <f t="shared" si="24"/>
        <v>Wojciechowska Katarzyna</v>
      </c>
      <c r="I385">
        <f t="shared" si="25"/>
        <v>1967</v>
      </c>
      <c r="J385" t="s">
        <v>0</v>
      </c>
      <c r="K385" t="s">
        <v>3662</v>
      </c>
      <c r="L385" t="e">
        <f>VLOOKUP(H385,'id (2017)'!H:I,2,0)</f>
        <v>#N/A</v>
      </c>
    </row>
    <row r="386" spans="1:12">
      <c r="A386" t="str">
        <f t="shared" ref="A386:A449" si="26">D386&amp;E386&amp;G386</f>
        <v>ZarzyckiPiotr1989</v>
      </c>
      <c r="C386">
        <f t="shared" si="23"/>
        <v>385</v>
      </c>
      <c r="D386" s="14" t="s">
        <v>849</v>
      </c>
      <c r="E386" s="14" t="s">
        <v>15</v>
      </c>
      <c r="F386" s="9" t="s">
        <v>256</v>
      </c>
      <c r="G386" s="9">
        <v>1989</v>
      </c>
      <c r="H386" t="str">
        <f t="shared" si="24"/>
        <v>Zarzycki Piotr</v>
      </c>
      <c r="I386">
        <f t="shared" si="25"/>
        <v>1989</v>
      </c>
      <c r="J386" t="s">
        <v>32</v>
      </c>
      <c r="K386" t="s">
        <v>3662</v>
      </c>
      <c r="L386">
        <f>VLOOKUP(H386,'id (2017)'!H:I,2,0)</f>
        <v>1989</v>
      </c>
    </row>
    <row r="387" spans="1:12">
      <c r="A387" t="str">
        <f t="shared" si="26"/>
        <v>MichalakMarcin1983</v>
      </c>
      <c r="C387">
        <f t="shared" si="23"/>
        <v>386</v>
      </c>
      <c r="D387" s="14" t="s">
        <v>784</v>
      </c>
      <c r="E387" s="14" t="s">
        <v>17</v>
      </c>
      <c r="F387" s="9" t="s">
        <v>256</v>
      </c>
      <c r="G387" s="9">
        <v>1983</v>
      </c>
      <c r="H387" t="str">
        <f t="shared" si="24"/>
        <v>Michalak Marcin</v>
      </c>
      <c r="I387">
        <f t="shared" si="25"/>
        <v>1983</v>
      </c>
      <c r="J387" t="s">
        <v>32</v>
      </c>
      <c r="K387" t="s">
        <v>3662</v>
      </c>
      <c r="L387" t="e">
        <f>VLOOKUP(H387,'id (2017)'!H:I,2,0)</f>
        <v>#N/A</v>
      </c>
    </row>
    <row r="388" spans="1:12">
      <c r="A388" t="str">
        <f t="shared" si="26"/>
        <v>DopierałaPiotr1978</v>
      </c>
      <c r="C388">
        <f t="shared" ref="C388:C451" si="27">C387+1</f>
        <v>387</v>
      </c>
      <c r="D388" s="14" t="s">
        <v>1803</v>
      </c>
      <c r="E388" s="14" t="s">
        <v>15</v>
      </c>
      <c r="F388" s="9" t="s">
        <v>1564</v>
      </c>
      <c r="G388" s="9">
        <v>1978</v>
      </c>
      <c r="H388" t="str">
        <f t="shared" si="24"/>
        <v>Dopierała Piotr</v>
      </c>
      <c r="I388">
        <f t="shared" si="25"/>
        <v>1978</v>
      </c>
      <c r="J388" t="s">
        <v>32</v>
      </c>
      <c r="K388" t="s">
        <v>3662</v>
      </c>
      <c r="L388">
        <f>VLOOKUP(H388,'id (2017)'!H:I,2,0)</f>
        <v>1978</v>
      </c>
    </row>
    <row r="389" spans="1:12">
      <c r="A389" t="str">
        <f t="shared" si="26"/>
        <v>WesołowskiMichał1982</v>
      </c>
      <c r="C389">
        <f t="shared" si="27"/>
        <v>388</v>
      </c>
      <c r="D389" s="14" t="s">
        <v>1517</v>
      </c>
      <c r="E389" s="14" t="s">
        <v>55</v>
      </c>
      <c r="F389" s="9" t="s">
        <v>3652</v>
      </c>
      <c r="G389" s="9">
        <v>1982</v>
      </c>
      <c r="H389" t="str">
        <f t="shared" si="24"/>
        <v>Wesołowski Michał</v>
      </c>
      <c r="I389">
        <f t="shared" si="25"/>
        <v>1982</v>
      </c>
      <c r="J389" t="s">
        <v>32</v>
      </c>
      <c r="K389" t="s">
        <v>3662</v>
      </c>
      <c r="L389" t="e">
        <f>VLOOKUP(H389,'id (2017)'!H:I,2,0)</f>
        <v>#N/A</v>
      </c>
    </row>
    <row r="390" spans="1:12">
      <c r="A390" t="str">
        <f t="shared" si="26"/>
        <v>DuszakArkadiusz1974</v>
      </c>
      <c r="C390">
        <f t="shared" si="27"/>
        <v>389</v>
      </c>
      <c r="D390" s="14" t="s">
        <v>1291</v>
      </c>
      <c r="E390" s="14" t="s">
        <v>358</v>
      </c>
      <c r="F390" s="9" t="s">
        <v>1258</v>
      </c>
      <c r="G390" s="9">
        <v>1974</v>
      </c>
      <c r="H390" t="str">
        <f t="shared" si="24"/>
        <v>Duszak Arkadiusz</v>
      </c>
      <c r="I390">
        <f t="shared" si="25"/>
        <v>1974</v>
      </c>
      <c r="J390" t="s">
        <v>32</v>
      </c>
      <c r="K390" t="s">
        <v>3662</v>
      </c>
      <c r="L390">
        <f>VLOOKUP(H390,'id (2017)'!H:I,2,0)</f>
        <v>1974</v>
      </c>
    </row>
    <row r="391" spans="1:12">
      <c r="A391" t="str">
        <f t="shared" si="26"/>
        <v>AdamczykJarek1967</v>
      </c>
      <c r="C391">
        <f t="shared" si="27"/>
        <v>390</v>
      </c>
      <c r="D391" s="14" t="s">
        <v>226</v>
      </c>
      <c r="E391" s="14" t="s">
        <v>331</v>
      </c>
      <c r="F391" s="9" t="s">
        <v>330</v>
      </c>
      <c r="G391" s="9">
        <v>1967</v>
      </c>
      <c r="H391" t="str">
        <f t="shared" si="24"/>
        <v>Adamczyk Jarek</v>
      </c>
      <c r="I391">
        <f t="shared" si="25"/>
        <v>1967</v>
      </c>
      <c r="J391" t="s">
        <v>32</v>
      </c>
      <c r="K391" t="s">
        <v>3789</v>
      </c>
      <c r="L391">
        <f>VLOOKUP(H391,'id (2017)'!H:I,2,0)</f>
        <v>1967</v>
      </c>
    </row>
    <row r="392" spans="1:12">
      <c r="A392" t="str">
        <f t="shared" si="26"/>
        <v>NikonowiczAdrian1973</v>
      </c>
      <c r="C392">
        <f t="shared" si="27"/>
        <v>391</v>
      </c>
      <c r="D392" s="14" t="s">
        <v>316</v>
      </c>
      <c r="E392" s="14" t="s">
        <v>317</v>
      </c>
      <c r="F392" s="9" t="s">
        <v>3654</v>
      </c>
      <c r="G392" s="9">
        <v>1973</v>
      </c>
      <c r="H392" t="str">
        <f t="shared" si="24"/>
        <v>Nikonowicz Adrian</v>
      </c>
      <c r="I392">
        <f t="shared" si="25"/>
        <v>1973</v>
      </c>
      <c r="J392" t="s">
        <v>32</v>
      </c>
      <c r="K392" t="s">
        <v>3662</v>
      </c>
      <c r="L392">
        <f>VLOOKUP(H392,'id (2017)'!H:I,2,0)</f>
        <v>1973</v>
      </c>
    </row>
    <row r="393" spans="1:12">
      <c r="A393" t="str">
        <f t="shared" si="26"/>
        <v>KaczmarekMateusz0</v>
      </c>
      <c r="C393">
        <f t="shared" si="27"/>
        <v>392</v>
      </c>
      <c r="D393" s="14" t="s">
        <v>3399</v>
      </c>
      <c r="E393" t="s">
        <v>87</v>
      </c>
      <c r="F393" t="s">
        <v>3655</v>
      </c>
      <c r="G393" s="9">
        <v>0</v>
      </c>
      <c r="H393" t="str">
        <f t="shared" si="24"/>
        <v>Kaczmarek Mateusz</v>
      </c>
      <c r="I393">
        <f t="shared" si="25"/>
        <v>0</v>
      </c>
      <c r="J393" t="s">
        <v>32</v>
      </c>
      <c r="K393" t="s">
        <v>3662</v>
      </c>
      <c r="L393" t="e">
        <f>VLOOKUP(H393,'id (2017)'!H:I,2,0)</f>
        <v>#N/A</v>
      </c>
    </row>
    <row r="394" spans="1:12">
      <c r="A394" t="str">
        <f t="shared" si="26"/>
        <v>BłaszczykDarek1974</v>
      </c>
      <c r="C394">
        <f t="shared" si="27"/>
        <v>393</v>
      </c>
      <c r="D394" s="14" t="s">
        <v>170</v>
      </c>
      <c r="E394" s="14" t="s">
        <v>171</v>
      </c>
      <c r="F394" s="9" t="s">
        <v>172</v>
      </c>
      <c r="G394" s="9">
        <v>1974</v>
      </c>
      <c r="H394" t="str">
        <f t="shared" si="24"/>
        <v>Błaszczyk Darek</v>
      </c>
      <c r="I394">
        <f t="shared" si="25"/>
        <v>1974</v>
      </c>
      <c r="J394" t="s">
        <v>32</v>
      </c>
      <c r="K394" t="s">
        <v>3662</v>
      </c>
      <c r="L394">
        <f>VLOOKUP(H394,'id (2017)'!H:I,2,0)</f>
        <v>1974</v>
      </c>
    </row>
    <row r="395" spans="1:12">
      <c r="A395" t="str">
        <f t="shared" si="26"/>
        <v>HajdukJacek1975</v>
      </c>
      <c r="C395">
        <f t="shared" si="27"/>
        <v>394</v>
      </c>
      <c r="D395" s="14" t="s">
        <v>173</v>
      </c>
      <c r="E395" s="14" t="s">
        <v>21</v>
      </c>
      <c r="F395" s="9" t="s">
        <v>172</v>
      </c>
      <c r="G395" s="9">
        <v>1975</v>
      </c>
      <c r="H395" t="str">
        <f t="shared" si="24"/>
        <v>Hajduk Jacek</v>
      </c>
      <c r="I395">
        <f t="shared" si="25"/>
        <v>1975</v>
      </c>
      <c r="J395" t="s">
        <v>32</v>
      </c>
      <c r="K395" t="s">
        <v>3662</v>
      </c>
      <c r="L395">
        <f>VLOOKUP(H395,'id (2017)'!H:I,2,0)</f>
        <v>1975</v>
      </c>
    </row>
    <row r="396" spans="1:12">
      <c r="A396" t="str">
        <f t="shared" si="26"/>
        <v>SompolińskiŁukasz1988</v>
      </c>
      <c r="C396">
        <f t="shared" si="27"/>
        <v>395</v>
      </c>
      <c r="D396" t="s">
        <v>3663</v>
      </c>
      <c r="E396" t="s">
        <v>59</v>
      </c>
      <c r="F396" t="s">
        <v>3656</v>
      </c>
      <c r="G396">
        <v>1988</v>
      </c>
      <c r="H396" t="str">
        <f t="shared" si="24"/>
        <v>Sompoliński Łukasz</v>
      </c>
      <c r="I396">
        <f t="shared" si="25"/>
        <v>1988</v>
      </c>
      <c r="J396" t="s">
        <v>32</v>
      </c>
      <c r="K396" t="s">
        <v>3662</v>
      </c>
      <c r="L396" t="e">
        <f>VLOOKUP(H396,'id (2017)'!H:I,2,0)</f>
        <v>#N/A</v>
      </c>
    </row>
    <row r="397" spans="1:12">
      <c r="A397" t="str">
        <f t="shared" si="26"/>
        <v>AbramowiczBartosz1982</v>
      </c>
      <c r="C397">
        <f t="shared" si="27"/>
        <v>396</v>
      </c>
      <c r="D397" t="s">
        <v>3664</v>
      </c>
      <c r="E397" t="s">
        <v>42</v>
      </c>
      <c r="F397" t="s">
        <v>3656</v>
      </c>
      <c r="G397">
        <v>1982</v>
      </c>
      <c r="H397" t="str">
        <f t="shared" si="24"/>
        <v>Abramowicz Bartosz</v>
      </c>
      <c r="I397">
        <f t="shared" si="25"/>
        <v>1982</v>
      </c>
      <c r="J397" t="s">
        <v>32</v>
      </c>
      <c r="K397" t="s">
        <v>3662</v>
      </c>
      <c r="L397" t="e">
        <f>VLOOKUP(H397,'id (2017)'!H:I,2,0)</f>
        <v>#N/A</v>
      </c>
    </row>
    <row r="398" spans="1:12">
      <c r="A398" t="str">
        <f t="shared" si="26"/>
        <v>ArkuszewskiTomasz1987</v>
      </c>
      <c r="C398">
        <f t="shared" si="27"/>
        <v>397</v>
      </c>
      <c r="D398" t="s">
        <v>3665</v>
      </c>
      <c r="E398" t="s">
        <v>44</v>
      </c>
      <c r="F398" t="s">
        <v>3656</v>
      </c>
      <c r="G398">
        <v>1987</v>
      </c>
      <c r="H398" t="str">
        <f t="shared" si="24"/>
        <v>Arkuszewski Tomasz</v>
      </c>
      <c r="I398">
        <f t="shared" si="25"/>
        <v>1987</v>
      </c>
      <c r="J398" t="s">
        <v>32</v>
      </c>
      <c r="K398" t="s">
        <v>3662</v>
      </c>
      <c r="L398" t="e">
        <f>VLOOKUP(H398,'id (2017)'!H:I,2,0)</f>
        <v>#N/A</v>
      </c>
    </row>
    <row r="399" spans="1:12">
      <c r="A399" t="str">
        <f t="shared" si="26"/>
        <v>MłynarkiewiczMichał1978</v>
      </c>
      <c r="C399">
        <f t="shared" si="27"/>
        <v>398</v>
      </c>
      <c r="D399" t="s">
        <v>1582</v>
      </c>
      <c r="E399" t="s">
        <v>55</v>
      </c>
      <c r="F399" t="s">
        <v>3657</v>
      </c>
      <c r="G399">
        <v>1978</v>
      </c>
      <c r="H399" t="str">
        <f t="shared" si="24"/>
        <v>Młynarkiewicz Michał</v>
      </c>
      <c r="I399">
        <f t="shared" si="25"/>
        <v>1978</v>
      </c>
      <c r="J399" t="s">
        <v>32</v>
      </c>
      <c r="K399" t="s">
        <v>3662</v>
      </c>
      <c r="L399">
        <f>VLOOKUP(H399,'id (2017)'!H:I,2,0)</f>
        <v>0</v>
      </c>
    </row>
    <row r="400" spans="1:12">
      <c r="A400" t="str">
        <f t="shared" si="26"/>
        <v>UrbaniakMateusz1983</v>
      </c>
      <c r="C400">
        <f t="shared" si="27"/>
        <v>399</v>
      </c>
      <c r="D400" t="s">
        <v>3666</v>
      </c>
      <c r="E400" t="s">
        <v>87</v>
      </c>
      <c r="F400" t="s">
        <v>3658</v>
      </c>
      <c r="G400">
        <v>1983</v>
      </c>
      <c r="H400" t="str">
        <f t="shared" si="24"/>
        <v>Urbaniak Mateusz</v>
      </c>
      <c r="I400">
        <f t="shared" si="25"/>
        <v>1983</v>
      </c>
      <c r="J400" t="s">
        <v>32</v>
      </c>
      <c r="K400" t="s">
        <v>3662</v>
      </c>
      <c r="L400" t="e">
        <f>VLOOKUP(H400,'id (2017)'!H:I,2,0)</f>
        <v>#N/A</v>
      </c>
    </row>
    <row r="401" spans="1:12">
      <c r="A401" t="str">
        <f t="shared" si="26"/>
        <v>WojciechowskiJarosław1966</v>
      </c>
      <c r="C401">
        <f t="shared" si="27"/>
        <v>400</v>
      </c>
      <c r="D401" t="s">
        <v>295</v>
      </c>
      <c r="E401" t="s">
        <v>86</v>
      </c>
      <c r="F401" t="s">
        <v>3659</v>
      </c>
      <c r="G401">
        <v>1966</v>
      </c>
      <c r="H401" t="str">
        <f t="shared" si="24"/>
        <v>Wojciechowski Jarosław</v>
      </c>
      <c r="I401">
        <f t="shared" si="25"/>
        <v>1966</v>
      </c>
      <c r="J401" t="s">
        <v>32</v>
      </c>
      <c r="K401" t="s">
        <v>3662</v>
      </c>
      <c r="L401" t="e">
        <f>VLOOKUP(H401,'id (2017)'!H:I,2,0)</f>
        <v>#N/A</v>
      </c>
    </row>
    <row r="402" spans="1:12">
      <c r="A402" t="str">
        <f t="shared" si="26"/>
        <v>PrałatDawid1978</v>
      </c>
      <c r="C402">
        <f t="shared" si="27"/>
        <v>401</v>
      </c>
      <c r="D402" t="s">
        <v>3667</v>
      </c>
      <c r="E402" t="s">
        <v>462</v>
      </c>
      <c r="F402" t="s">
        <v>3456</v>
      </c>
      <c r="G402">
        <v>1978</v>
      </c>
      <c r="H402" t="str">
        <f t="shared" si="24"/>
        <v>Prałat Dawid</v>
      </c>
      <c r="I402">
        <f t="shared" si="25"/>
        <v>1978</v>
      </c>
      <c r="J402" t="s">
        <v>32</v>
      </c>
      <c r="K402" t="s">
        <v>3662</v>
      </c>
      <c r="L402" t="e">
        <f>VLOOKUP(H402,'id (2017)'!H:I,2,0)</f>
        <v>#N/A</v>
      </c>
    </row>
    <row r="403" spans="1:12">
      <c r="A403" t="str">
        <f t="shared" si="26"/>
        <v>BanaszkiewiczPaweł1987</v>
      </c>
      <c r="C403">
        <f t="shared" si="27"/>
        <v>402</v>
      </c>
      <c r="D403" t="s">
        <v>257</v>
      </c>
      <c r="E403" t="s">
        <v>16</v>
      </c>
      <c r="F403" t="s">
        <v>256</v>
      </c>
      <c r="G403">
        <v>1987</v>
      </c>
      <c r="H403" t="str">
        <f t="shared" si="24"/>
        <v>Banaszkiewicz Paweł</v>
      </c>
      <c r="I403">
        <f t="shared" si="25"/>
        <v>1987</v>
      </c>
      <c r="J403" t="s">
        <v>32</v>
      </c>
      <c r="K403" t="s">
        <v>3669</v>
      </c>
      <c r="L403">
        <f>VLOOKUP(H403,'id (2017)'!H:I,2,0)</f>
        <v>1987</v>
      </c>
    </row>
    <row r="404" spans="1:12">
      <c r="A404" t="str">
        <f t="shared" si="26"/>
        <v>StojekMateusz1983</v>
      </c>
      <c r="C404">
        <f t="shared" si="27"/>
        <v>403</v>
      </c>
      <c r="D404" t="s">
        <v>1653</v>
      </c>
      <c r="E404" t="s">
        <v>87</v>
      </c>
      <c r="F404" t="s">
        <v>1635</v>
      </c>
      <c r="G404">
        <v>1983</v>
      </c>
      <c r="H404" t="str">
        <f t="shared" si="24"/>
        <v>Stojek Mateusz</v>
      </c>
      <c r="I404">
        <f t="shared" si="25"/>
        <v>1983</v>
      </c>
      <c r="J404" t="s">
        <v>32</v>
      </c>
      <c r="K404" t="s">
        <v>3669</v>
      </c>
      <c r="L404">
        <f>VLOOKUP(H404,'id (2017)'!H:I,2,0)</f>
        <v>1983</v>
      </c>
    </row>
    <row r="405" spans="1:12">
      <c r="A405" t="str">
        <f t="shared" si="26"/>
        <v>KrasuskiMarcin1972</v>
      </c>
      <c r="C405">
        <f t="shared" si="27"/>
        <v>404</v>
      </c>
      <c r="D405" t="s">
        <v>744</v>
      </c>
      <c r="E405" t="s">
        <v>17</v>
      </c>
      <c r="F405" t="s">
        <v>3676</v>
      </c>
      <c r="G405">
        <v>1972</v>
      </c>
      <c r="H405" t="str">
        <f t="shared" si="24"/>
        <v>Krasuski Marcin</v>
      </c>
      <c r="I405">
        <f t="shared" si="25"/>
        <v>1972</v>
      </c>
      <c r="J405" t="s">
        <v>32</v>
      </c>
      <c r="K405" t="s">
        <v>52</v>
      </c>
      <c r="L405">
        <f>VLOOKUP(H405,'id (2017)'!H:I,2,0)</f>
        <v>1972</v>
      </c>
    </row>
    <row r="406" spans="1:12">
      <c r="A406" t="str">
        <f t="shared" si="26"/>
        <v>NowakAndrzej1961</v>
      </c>
      <c r="C406">
        <f t="shared" si="27"/>
        <v>405</v>
      </c>
      <c r="D406" t="s">
        <v>597</v>
      </c>
      <c r="E406" t="s">
        <v>26</v>
      </c>
      <c r="F406" t="s">
        <v>3674</v>
      </c>
      <c r="G406">
        <v>1961</v>
      </c>
      <c r="H406" t="str">
        <f t="shared" si="24"/>
        <v>Nowak Andrzej</v>
      </c>
      <c r="I406">
        <f t="shared" si="25"/>
        <v>1961</v>
      </c>
      <c r="J406" t="s">
        <v>32</v>
      </c>
      <c r="K406" t="s">
        <v>52</v>
      </c>
      <c r="L406" t="e">
        <f>VLOOKUP(H406,'id (2017)'!H:I,2,0)</f>
        <v>#N/A</v>
      </c>
    </row>
    <row r="407" spans="1:12">
      <c r="A407" t="str">
        <f t="shared" si="26"/>
        <v>WronaŁukasz1981</v>
      </c>
      <c r="C407">
        <f t="shared" si="27"/>
        <v>406</v>
      </c>
      <c r="D407" t="s">
        <v>58</v>
      </c>
      <c r="E407" t="s">
        <v>59</v>
      </c>
      <c r="F407" t="s">
        <v>132</v>
      </c>
      <c r="G407">
        <v>1981</v>
      </c>
      <c r="H407" t="str">
        <f t="shared" si="24"/>
        <v>Wrona Łukasz</v>
      </c>
      <c r="I407">
        <f t="shared" si="25"/>
        <v>1981</v>
      </c>
      <c r="J407" t="s">
        <v>32</v>
      </c>
      <c r="K407" t="s">
        <v>52</v>
      </c>
      <c r="L407">
        <f>VLOOKUP(H407,'id (2017)'!H:I,2,0)</f>
        <v>1981</v>
      </c>
    </row>
    <row r="408" spans="1:12">
      <c r="A408" t="str">
        <f t="shared" si="26"/>
        <v>WesołowskiStefan1989</v>
      </c>
      <c r="C408">
        <f t="shared" si="27"/>
        <v>407</v>
      </c>
      <c r="D408" t="s">
        <v>1517</v>
      </c>
      <c r="E408" t="s">
        <v>1362</v>
      </c>
      <c r="F408" t="s">
        <v>3673</v>
      </c>
      <c r="G408">
        <v>1989</v>
      </c>
      <c r="H408" t="str">
        <f t="shared" si="24"/>
        <v>Wesołowski Stefan</v>
      </c>
      <c r="I408">
        <f t="shared" si="25"/>
        <v>1989</v>
      </c>
      <c r="J408" t="s">
        <v>32</v>
      </c>
      <c r="K408" t="s">
        <v>52</v>
      </c>
      <c r="L408">
        <f>VLOOKUP(H408,'id (2017)'!H:I,2,0)</f>
        <v>1989</v>
      </c>
    </row>
    <row r="409" spans="1:12">
      <c r="A409" t="str">
        <f t="shared" si="26"/>
        <v>HadyśMaciej1982</v>
      </c>
      <c r="C409">
        <f t="shared" si="27"/>
        <v>408</v>
      </c>
      <c r="D409" t="s">
        <v>3680</v>
      </c>
      <c r="E409" t="s">
        <v>66</v>
      </c>
      <c r="F409" t="s">
        <v>3671</v>
      </c>
      <c r="G409">
        <v>1982</v>
      </c>
      <c r="H409" t="str">
        <f t="shared" si="24"/>
        <v>Hadyś Maciej</v>
      </c>
      <c r="I409">
        <f t="shared" si="25"/>
        <v>1982</v>
      </c>
      <c r="J409" t="s">
        <v>32</v>
      </c>
      <c r="K409" t="s">
        <v>52</v>
      </c>
      <c r="L409" t="e">
        <f>VLOOKUP(H409,'id (2017)'!H:I,2,0)</f>
        <v>#N/A</v>
      </c>
    </row>
    <row r="410" spans="1:12">
      <c r="A410" t="str">
        <f t="shared" si="26"/>
        <v>KotowskiJózef1984</v>
      </c>
      <c r="C410">
        <f t="shared" si="27"/>
        <v>409</v>
      </c>
      <c r="D410" t="s">
        <v>488</v>
      </c>
      <c r="E410" t="s">
        <v>3681</v>
      </c>
      <c r="F410" t="s">
        <v>3672</v>
      </c>
      <c r="G410">
        <v>1984</v>
      </c>
      <c r="H410" t="str">
        <f t="shared" si="24"/>
        <v>Kotowski Józef</v>
      </c>
      <c r="I410">
        <f t="shared" si="25"/>
        <v>1984</v>
      </c>
      <c r="J410" t="s">
        <v>32</v>
      </c>
      <c r="K410" t="s">
        <v>52</v>
      </c>
      <c r="L410" t="e">
        <f>VLOOKUP(H410,'id (2017)'!H:I,2,0)</f>
        <v>#N/A</v>
      </c>
    </row>
    <row r="411" spans="1:12">
      <c r="A411" t="str">
        <f t="shared" si="26"/>
        <v>JaniszewskiPiotr1980</v>
      </c>
      <c r="C411">
        <f t="shared" si="27"/>
        <v>410</v>
      </c>
      <c r="D411" t="s">
        <v>3613</v>
      </c>
      <c r="E411" t="s">
        <v>15</v>
      </c>
      <c r="F411">
        <v>0</v>
      </c>
      <c r="G411">
        <v>1980</v>
      </c>
      <c r="H411" t="str">
        <f t="shared" si="24"/>
        <v>Janiszewski Piotr</v>
      </c>
      <c r="I411">
        <f t="shared" si="25"/>
        <v>1980</v>
      </c>
      <c r="J411" t="s">
        <v>32</v>
      </c>
      <c r="K411" t="s">
        <v>52</v>
      </c>
      <c r="L411" t="e">
        <f>VLOOKUP(H411,'id (2017)'!H:I,2,0)</f>
        <v>#N/A</v>
      </c>
    </row>
    <row r="412" spans="1:12">
      <c r="A412" t="str">
        <f t="shared" si="26"/>
        <v>BlankDanuta1981</v>
      </c>
      <c r="C412">
        <f t="shared" si="27"/>
        <v>411</v>
      </c>
      <c r="D412" t="s">
        <v>56</v>
      </c>
      <c r="E412" t="s">
        <v>57</v>
      </c>
      <c r="F412" t="s">
        <v>132</v>
      </c>
      <c r="G412">
        <v>1981</v>
      </c>
      <c r="H412" t="str">
        <f t="shared" si="24"/>
        <v>Blank Danuta</v>
      </c>
      <c r="I412">
        <f t="shared" si="25"/>
        <v>1981</v>
      </c>
      <c r="J412" t="s">
        <v>0</v>
      </c>
      <c r="K412" t="s">
        <v>52</v>
      </c>
      <c r="L412">
        <f>VLOOKUP(H412,'id (2017)'!H:I,2,0)</f>
        <v>1981</v>
      </c>
    </row>
    <row r="413" spans="1:12">
      <c r="A413" t="str">
        <f t="shared" si="26"/>
        <v>CzeczottMałgorzata1973</v>
      </c>
      <c r="C413">
        <f t="shared" si="27"/>
        <v>412</v>
      </c>
      <c r="D413" t="s">
        <v>1296</v>
      </c>
      <c r="E413" t="s">
        <v>495</v>
      </c>
      <c r="F413" t="s">
        <v>1254</v>
      </c>
      <c r="G413">
        <v>1973</v>
      </c>
      <c r="H413" t="str">
        <f t="shared" si="24"/>
        <v>Czeczott Małgorzata</v>
      </c>
      <c r="I413">
        <f t="shared" si="25"/>
        <v>1973</v>
      </c>
      <c r="J413" t="s">
        <v>0</v>
      </c>
      <c r="K413" t="s">
        <v>52</v>
      </c>
      <c r="L413">
        <f>VLOOKUP(H413,'id (2017)'!H:I,2,0)</f>
        <v>1973</v>
      </c>
    </row>
    <row r="414" spans="1:12">
      <c r="A414" t="str">
        <f t="shared" si="26"/>
        <v>Żmuda-TrzebiatowskiAndrzej1988</v>
      </c>
      <c r="C414">
        <f t="shared" si="27"/>
        <v>413</v>
      </c>
      <c r="D414" t="s">
        <v>1629</v>
      </c>
      <c r="E414" t="s">
        <v>26</v>
      </c>
      <c r="F414">
        <v>0</v>
      </c>
      <c r="G414">
        <v>1988</v>
      </c>
      <c r="H414" t="str">
        <f t="shared" si="24"/>
        <v>Żmuda-Trzebiatowski Andrzej</v>
      </c>
      <c r="I414">
        <f t="shared" si="25"/>
        <v>1988</v>
      </c>
      <c r="J414" t="s">
        <v>32</v>
      </c>
      <c r="K414" t="s">
        <v>3684</v>
      </c>
      <c r="L414">
        <f>VLOOKUP(H414,'id (2017)'!H:I,2,0)</f>
        <v>1988</v>
      </c>
    </row>
    <row r="415" spans="1:12">
      <c r="A415" t="str">
        <f t="shared" si="26"/>
        <v>ĆwirkoSławomir1972</v>
      </c>
      <c r="C415">
        <f t="shared" si="27"/>
        <v>414</v>
      </c>
      <c r="D415" t="s">
        <v>657</v>
      </c>
      <c r="E415" t="s">
        <v>88</v>
      </c>
      <c r="F415" t="s">
        <v>656</v>
      </c>
      <c r="G415">
        <v>1972</v>
      </c>
      <c r="H415" t="str">
        <f t="shared" si="24"/>
        <v>Ćwirko Sławomir</v>
      </c>
      <c r="I415">
        <f t="shared" si="25"/>
        <v>1972</v>
      </c>
      <c r="J415" t="s">
        <v>32</v>
      </c>
      <c r="K415" t="s">
        <v>3684</v>
      </c>
      <c r="L415">
        <f>VLOOKUP(H415,'id (2017)'!H:I,2,0)</f>
        <v>1972</v>
      </c>
    </row>
    <row r="416" spans="1:12">
      <c r="A416" t="str">
        <f t="shared" si="26"/>
        <v>SmejdaFilip1999</v>
      </c>
      <c r="C416">
        <f t="shared" si="27"/>
        <v>415</v>
      </c>
      <c r="D416" t="s">
        <v>29</v>
      </c>
      <c r="E416" t="s">
        <v>539</v>
      </c>
      <c r="F416">
        <v>0</v>
      </c>
      <c r="G416">
        <v>1999</v>
      </c>
      <c r="H416" t="str">
        <f t="shared" si="24"/>
        <v>Smejda Filip</v>
      </c>
      <c r="I416">
        <f t="shared" si="25"/>
        <v>1999</v>
      </c>
      <c r="J416" t="s">
        <v>32</v>
      </c>
      <c r="K416" t="s">
        <v>3684</v>
      </c>
      <c r="L416">
        <f>VLOOKUP(H416,'id (2017)'!H:I,2,0)</f>
        <v>1999</v>
      </c>
    </row>
    <row r="417" spans="1:12">
      <c r="A417" t="str">
        <f t="shared" si="26"/>
        <v>MocholMarcin1978</v>
      </c>
      <c r="C417">
        <f t="shared" si="27"/>
        <v>416</v>
      </c>
      <c r="D417" t="s">
        <v>1485</v>
      </c>
      <c r="E417" t="s">
        <v>17</v>
      </c>
      <c r="F417" t="s">
        <v>1482</v>
      </c>
      <c r="G417">
        <v>1978</v>
      </c>
      <c r="H417" t="str">
        <f t="shared" si="24"/>
        <v>Mochol Marcin</v>
      </c>
      <c r="I417">
        <f t="shared" si="25"/>
        <v>1978</v>
      </c>
      <c r="J417" t="s">
        <v>32</v>
      </c>
      <c r="K417" t="s">
        <v>3684</v>
      </c>
      <c r="L417">
        <f>VLOOKUP(H417,'id (2017)'!H:I,2,0)</f>
        <v>1978</v>
      </c>
    </row>
    <row r="418" spans="1:12">
      <c r="A418" t="str">
        <f t="shared" si="26"/>
        <v>NawalaniecWojciech1985</v>
      </c>
      <c r="C418">
        <f t="shared" si="27"/>
        <v>417</v>
      </c>
      <c r="D418" t="s">
        <v>1484</v>
      </c>
      <c r="E418" t="s">
        <v>147</v>
      </c>
      <c r="F418" t="s">
        <v>3682</v>
      </c>
      <c r="G418">
        <v>1985</v>
      </c>
      <c r="H418" t="str">
        <f t="shared" si="24"/>
        <v>Nawalaniec Wojciech</v>
      </c>
      <c r="I418">
        <f t="shared" si="25"/>
        <v>1985</v>
      </c>
      <c r="J418" t="s">
        <v>32</v>
      </c>
      <c r="K418" t="s">
        <v>3684</v>
      </c>
      <c r="L418">
        <f>VLOOKUP(H418,'id (2017)'!H:I,2,0)</f>
        <v>1985</v>
      </c>
    </row>
    <row r="419" spans="1:12">
      <c r="A419" t="str">
        <f t="shared" si="26"/>
        <v>KobusPiotr1982</v>
      </c>
      <c r="C419">
        <f t="shared" si="27"/>
        <v>418</v>
      </c>
      <c r="D419" t="s">
        <v>618</v>
      </c>
      <c r="E419" t="s">
        <v>15</v>
      </c>
      <c r="F419" t="s">
        <v>3683</v>
      </c>
      <c r="G419">
        <v>1982</v>
      </c>
      <c r="H419" t="str">
        <f t="shared" si="24"/>
        <v>Kobus Piotr</v>
      </c>
      <c r="I419">
        <f t="shared" si="25"/>
        <v>1982</v>
      </c>
      <c r="J419" t="s">
        <v>32</v>
      </c>
      <c r="K419" t="s">
        <v>3684</v>
      </c>
      <c r="L419" t="e">
        <f>VLOOKUP(H419,'id (2017)'!H:I,2,0)</f>
        <v>#N/A</v>
      </c>
    </row>
    <row r="420" spans="1:12">
      <c r="A420" t="str">
        <f t="shared" si="26"/>
        <v>DąbrowskiJacek1980</v>
      </c>
      <c r="C420">
        <f t="shared" si="27"/>
        <v>419</v>
      </c>
      <c r="D420" t="s">
        <v>315</v>
      </c>
      <c r="E420" t="s">
        <v>21</v>
      </c>
      <c r="F420">
        <v>0</v>
      </c>
      <c r="G420">
        <v>1980</v>
      </c>
      <c r="H420" t="str">
        <f t="shared" si="24"/>
        <v>Dąbrowski Jacek</v>
      </c>
      <c r="I420">
        <f t="shared" si="25"/>
        <v>1980</v>
      </c>
      <c r="J420" t="s">
        <v>32</v>
      </c>
      <c r="K420" t="s">
        <v>3684</v>
      </c>
      <c r="L420">
        <f>VLOOKUP(H420,'id (2017)'!H:I,2,0)</f>
        <v>1980</v>
      </c>
    </row>
    <row r="421" spans="1:12">
      <c r="A421" t="str">
        <f t="shared" si="26"/>
        <v>MoskałaAgnieszka1991</v>
      </c>
      <c r="C421">
        <f t="shared" si="27"/>
        <v>420</v>
      </c>
      <c r="D421" t="s">
        <v>3685</v>
      </c>
      <c r="E421" t="s">
        <v>129</v>
      </c>
      <c r="G421">
        <v>1991</v>
      </c>
      <c r="H421" t="str">
        <f t="shared" si="24"/>
        <v>Moskała Agnieszka</v>
      </c>
      <c r="I421">
        <f t="shared" si="25"/>
        <v>1991</v>
      </c>
      <c r="J421" t="s">
        <v>0</v>
      </c>
      <c r="K421">
        <v>13</v>
      </c>
      <c r="L421" t="e">
        <f>VLOOKUP(H421,'id (2017)'!H:I,2,0)</f>
        <v>#N/A</v>
      </c>
    </row>
    <row r="422" spans="1:12">
      <c r="A422" t="str">
        <f t="shared" si="26"/>
        <v>NowińskaRenata1977</v>
      </c>
      <c r="C422">
        <f t="shared" si="27"/>
        <v>421</v>
      </c>
      <c r="D422" t="s">
        <v>936</v>
      </c>
      <c r="E422" t="s">
        <v>933</v>
      </c>
      <c r="G422">
        <v>1977</v>
      </c>
      <c r="H422" t="str">
        <f t="shared" si="24"/>
        <v>Nowińska Renata</v>
      </c>
      <c r="I422">
        <f t="shared" si="25"/>
        <v>1977</v>
      </c>
      <c r="J422" t="s">
        <v>0</v>
      </c>
      <c r="K422">
        <v>13</v>
      </c>
      <c r="L422">
        <f>VLOOKUP(H422,'id (2017)'!H:I,2,0)</f>
        <v>1977</v>
      </c>
    </row>
    <row r="423" spans="1:12">
      <c r="A423" t="str">
        <f t="shared" si="26"/>
        <v>BanachPiotr1970</v>
      </c>
      <c r="C423">
        <f t="shared" si="27"/>
        <v>422</v>
      </c>
      <c r="D423" t="s">
        <v>3686</v>
      </c>
      <c r="E423" t="s">
        <v>15</v>
      </c>
      <c r="G423">
        <v>1970</v>
      </c>
      <c r="H423" t="str">
        <f t="shared" si="24"/>
        <v>Banach Piotr</v>
      </c>
      <c r="I423">
        <f t="shared" si="25"/>
        <v>1970</v>
      </c>
      <c r="J423" t="s">
        <v>32</v>
      </c>
      <c r="K423">
        <v>13</v>
      </c>
      <c r="L423" t="e">
        <f>VLOOKUP(H423,'id (2017)'!H:I,2,0)</f>
        <v>#N/A</v>
      </c>
    </row>
    <row r="424" spans="1:12">
      <c r="A424" t="str">
        <f t="shared" si="26"/>
        <v>SkrynickiSławomir1976</v>
      </c>
      <c r="C424">
        <f t="shared" si="27"/>
        <v>423</v>
      </c>
      <c r="D424" t="s">
        <v>3687</v>
      </c>
      <c r="E424" t="s">
        <v>88</v>
      </c>
      <c r="G424">
        <v>1976</v>
      </c>
      <c r="H424" t="str">
        <f t="shared" si="24"/>
        <v>Skrynicki Sławomir</v>
      </c>
      <c r="I424">
        <f t="shared" si="25"/>
        <v>1976</v>
      </c>
      <c r="J424" t="s">
        <v>32</v>
      </c>
      <c r="K424">
        <v>13</v>
      </c>
      <c r="L424" t="e">
        <f>VLOOKUP(H424,'id (2017)'!H:I,2,0)</f>
        <v>#N/A</v>
      </c>
    </row>
    <row r="425" spans="1:12">
      <c r="A425" t="str">
        <f t="shared" si="26"/>
        <v>ZłotnickiMaciej1985</v>
      </c>
      <c r="C425">
        <f t="shared" si="27"/>
        <v>424</v>
      </c>
      <c r="D425" s="9" t="s">
        <v>3688</v>
      </c>
      <c r="E425" s="9" t="s">
        <v>66</v>
      </c>
      <c r="F425" s="9"/>
      <c r="G425" s="9">
        <v>1985</v>
      </c>
      <c r="H425" t="str">
        <f t="shared" si="24"/>
        <v>Złotnicki Maciej</v>
      </c>
      <c r="I425">
        <f t="shared" si="25"/>
        <v>1985</v>
      </c>
      <c r="J425" t="s">
        <v>32</v>
      </c>
      <c r="K425">
        <v>13</v>
      </c>
      <c r="L425" t="e">
        <f>VLOOKUP(H425,'id (2017)'!H:I,2,0)</f>
        <v>#N/A</v>
      </c>
    </row>
    <row r="426" spans="1:12">
      <c r="A426" t="str">
        <f t="shared" si="26"/>
        <v>PotocznyPiotr1982</v>
      </c>
      <c r="C426">
        <f t="shared" si="27"/>
        <v>425</v>
      </c>
      <c r="D426" s="9" t="s">
        <v>720</v>
      </c>
      <c r="E426" s="9" t="s">
        <v>15</v>
      </c>
      <c r="F426" s="9"/>
      <c r="G426" s="9">
        <v>1982</v>
      </c>
      <c r="H426" t="str">
        <f t="shared" si="24"/>
        <v>Potoczny Piotr</v>
      </c>
      <c r="I426">
        <f t="shared" si="25"/>
        <v>1982</v>
      </c>
      <c r="J426" t="s">
        <v>32</v>
      </c>
      <c r="K426">
        <v>13</v>
      </c>
      <c r="L426">
        <f>VLOOKUP(H426,'id (2017)'!H:I,2,0)</f>
        <v>0</v>
      </c>
    </row>
    <row r="427" spans="1:12">
      <c r="A427" t="str">
        <f t="shared" si="26"/>
        <v>KsiążekMikołaj1984</v>
      </c>
      <c r="C427">
        <f t="shared" si="27"/>
        <v>426</v>
      </c>
      <c r="D427" s="9" t="s">
        <v>708</v>
      </c>
      <c r="E427" s="9" t="s">
        <v>426</v>
      </c>
      <c r="F427" s="9"/>
      <c r="G427" s="9">
        <v>1984</v>
      </c>
      <c r="H427" t="str">
        <f t="shared" si="24"/>
        <v>Książek Mikołaj</v>
      </c>
      <c r="I427">
        <f t="shared" si="25"/>
        <v>1984</v>
      </c>
      <c r="J427" t="s">
        <v>32</v>
      </c>
      <c r="K427">
        <v>13</v>
      </c>
      <c r="L427">
        <f>VLOOKUP(H427,'id (2017)'!H:I,2,0)</f>
        <v>1985</v>
      </c>
    </row>
    <row r="428" spans="1:12">
      <c r="A428" t="str">
        <f t="shared" si="26"/>
        <v>MazurEryk1978</v>
      </c>
      <c r="C428">
        <f t="shared" si="27"/>
        <v>427</v>
      </c>
      <c r="D428" t="s">
        <v>467</v>
      </c>
      <c r="E428" t="s">
        <v>3689</v>
      </c>
      <c r="G428">
        <v>1978</v>
      </c>
      <c r="H428" t="str">
        <f t="shared" si="24"/>
        <v>Mazur Eryk</v>
      </c>
      <c r="I428">
        <f t="shared" si="25"/>
        <v>1978</v>
      </c>
      <c r="J428" t="s">
        <v>32</v>
      </c>
      <c r="K428">
        <v>13</v>
      </c>
      <c r="L428" t="e">
        <f>VLOOKUP(H428,'id (2017)'!H:I,2,0)</f>
        <v>#N/A</v>
      </c>
    </row>
    <row r="429" spans="1:12">
      <c r="A429" t="str">
        <f t="shared" si="26"/>
        <v>SiemionMarcin1978</v>
      </c>
      <c r="C429">
        <f t="shared" si="27"/>
        <v>428</v>
      </c>
      <c r="D429" t="s">
        <v>3690</v>
      </c>
      <c r="E429" t="s">
        <v>17</v>
      </c>
      <c r="G429">
        <v>1978</v>
      </c>
      <c r="H429" t="str">
        <f t="shared" si="24"/>
        <v>Siemion Marcin</v>
      </c>
      <c r="I429">
        <f t="shared" si="25"/>
        <v>1978</v>
      </c>
      <c r="J429" t="s">
        <v>32</v>
      </c>
      <c r="K429">
        <v>13</v>
      </c>
      <c r="L429" t="e">
        <f>VLOOKUP(H429,'id (2017)'!H:I,2,0)</f>
        <v>#N/A</v>
      </c>
    </row>
    <row r="430" spans="1:12">
      <c r="A430" t="str">
        <f t="shared" si="26"/>
        <v>KrupkaSławomir1973</v>
      </c>
      <c r="C430">
        <f t="shared" si="27"/>
        <v>429</v>
      </c>
      <c r="D430" t="s">
        <v>1187</v>
      </c>
      <c r="E430" t="s">
        <v>88</v>
      </c>
      <c r="G430">
        <v>1973</v>
      </c>
      <c r="H430" t="str">
        <f t="shared" si="24"/>
        <v>Krupka Sławomir</v>
      </c>
      <c r="I430">
        <f t="shared" si="25"/>
        <v>1973</v>
      </c>
      <c r="J430" t="s">
        <v>32</v>
      </c>
      <c r="K430">
        <v>13</v>
      </c>
      <c r="L430" t="e">
        <f>VLOOKUP(H430,'id (2017)'!H:I,2,0)</f>
        <v>#N/A</v>
      </c>
    </row>
    <row r="431" spans="1:12">
      <c r="A431" t="str">
        <f t="shared" si="26"/>
        <v>KosaMarcin1979</v>
      </c>
      <c r="C431">
        <f t="shared" si="27"/>
        <v>430</v>
      </c>
      <c r="D431" t="s">
        <v>3691</v>
      </c>
      <c r="E431" t="s">
        <v>17</v>
      </c>
      <c r="G431">
        <v>1979</v>
      </c>
      <c r="H431" t="str">
        <f t="shared" si="24"/>
        <v>Kosa Marcin</v>
      </c>
      <c r="I431">
        <f t="shared" si="25"/>
        <v>1979</v>
      </c>
      <c r="J431" t="s">
        <v>32</v>
      </c>
      <c r="K431">
        <v>13</v>
      </c>
      <c r="L431" t="e">
        <f>VLOOKUP(H431,'id (2017)'!H:I,2,0)</f>
        <v>#N/A</v>
      </c>
    </row>
    <row r="432" spans="1:12">
      <c r="A432" t="str">
        <f t="shared" si="26"/>
        <v>KosaAdrian2004</v>
      </c>
      <c r="C432">
        <f t="shared" si="27"/>
        <v>431</v>
      </c>
      <c r="D432" t="s">
        <v>3691</v>
      </c>
      <c r="E432" t="s">
        <v>317</v>
      </c>
      <c r="G432">
        <v>2004</v>
      </c>
      <c r="H432" t="str">
        <f t="shared" si="24"/>
        <v>Kosa Adrian</v>
      </c>
      <c r="I432">
        <f t="shared" si="25"/>
        <v>2004</v>
      </c>
      <c r="J432" t="s">
        <v>32</v>
      </c>
      <c r="K432">
        <v>13</v>
      </c>
      <c r="L432" t="e">
        <f>VLOOKUP(H432,'id (2017)'!H:I,2,0)</f>
        <v>#N/A</v>
      </c>
    </row>
    <row r="433" spans="1:12">
      <c r="A433" t="str">
        <f t="shared" si="26"/>
        <v>BielakWłodzimierz1976</v>
      </c>
      <c r="C433">
        <f t="shared" si="27"/>
        <v>432</v>
      </c>
      <c r="D433" t="s">
        <v>3692</v>
      </c>
      <c r="E433" t="s">
        <v>737</v>
      </c>
      <c r="G433">
        <v>1976</v>
      </c>
      <c r="H433" t="str">
        <f t="shared" si="24"/>
        <v>Bielak Włodzimierz</v>
      </c>
      <c r="I433">
        <f t="shared" si="25"/>
        <v>1976</v>
      </c>
      <c r="J433" t="s">
        <v>32</v>
      </c>
      <c r="K433">
        <v>13</v>
      </c>
      <c r="L433" t="e">
        <f>VLOOKUP(H433,'id (2017)'!H:I,2,0)</f>
        <v>#N/A</v>
      </c>
    </row>
    <row r="434" spans="1:12">
      <c r="A434" t="str">
        <f t="shared" si="26"/>
        <v>BielakJakub1999</v>
      </c>
      <c r="C434">
        <f t="shared" si="27"/>
        <v>433</v>
      </c>
      <c r="D434" t="s">
        <v>3692</v>
      </c>
      <c r="E434" t="s">
        <v>137</v>
      </c>
      <c r="G434">
        <v>1999</v>
      </c>
      <c r="H434" t="str">
        <f t="shared" si="24"/>
        <v>Bielak Jakub</v>
      </c>
      <c r="I434">
        <f t="shared" si="25"/>
        <v>1999</v>
      </c>
      <c r="J434" t="s">
        <v>32</v>
      </c>
      <c r="K434">
        <v>13</v>
      </c>
      <c r="L434" t="e">
        <f>VLOOKUP(H434,'id (2017)'!H:I,2,0)</f>
        <v>#N/A</v>
      </c>
    </row>
    <row r="435" spans="1:12">
      <c r="A435" t="str">
        <f t="shared" si="26"/>
        <v>MiśkiewiczMarcin1979</v>
      </c>
      <c r="C435">
        <f t="shared" si="27"/>
        <v>434</v>
      </c>
      <c r="D435" t="s">
        <v>1365</v>
      </c>
      <c r="E435" t="s">
        <v>17</v>
      </c>
      <c r="F435" t="s">
        <v>1364</v>
      </c>
      <c r="G435">
        <v>1979</v>
      </c>
      <c r="H435" t="str">
        <f t="shared" si="24"/>
        <v>Miśkiewicz Marcin</v>
      </c>
      <c r="I435">
        <f t="shared" si="25"/>
        <v>1979</v>
      </c>
      <c r="J435" t="s">
        <v>32</v>
      </c>
      <c r="K435" t="s">
        <v>771</v>
      </c>
      <c r="L435">
        <f>VLOOKUP(H435,'id (2017)'!H:I,2,0)</f>
        <v>1979</v>
      </c>
    </row>
    <row r="436" spans="1:12">
      <c r="A436" t="str">
        <f t="shared" si="26"/>
        <v>OrzołPiotr1978</v>
      </c>
      <c r="C436">
        <f t="shared" si="27"/>
        <v>435</v>
      </c>
      <c r="D436" t="s">
        <v>149</v>
      </c>
      <c r="E436" t="s">
        <v>15</v>
      </c>
      <c r="F436">
        <v>0</v>
      </c>
      <c r="G436">
        <v>1978</v>
      </c>
      <c r="H436" t="str">
        <f t="shared" si="24"/>
        <v>Orzoł Piotr</v>
      </c>
      <c r="I436">
        <f t="shared" si="25"/>
        <v>1978</v>
      </c>
      <c r="J436" t="s">
        <v>32</v>
      </c>
      <c r="K436" t="s">
        <v>771</v>
      </c>
      <c r="L436">
        <f>VLOOKUP(H436,'id (2017)'!H:I,2,0)</f>
        <v>1977</v>
      </c>
    </row>
    <row r="437" spans="1:12">
      <c r="A437" t="str">
        <f t="shared" si="26"/>
        <v>KozdrykPiotr1983</v>
      </c>
      <c r="C437">
        <f t="shared" si="27"/>
        <v>436</v>
      </c>
      <c r="D437" t="s">
        <v>415</v>
      </c>
      <c r="E437" t="s">
        <v>15</v>
      </c>
      <c r="F437" t="s">
        <v>3695</v>
      </c>
      <c r="G437">
        <v>1983</v>
      </c>
      <c r="H437" t="str">
        <f t="shared" si="24"/>
        <v>Kozdryk Piotr</v>
      </c>
      <c r="I437">
        <f t="shared" si="25"/>
        <v>1983</v>
      </c>
      <c r="J437" t="s">
        <v>32</v>
      </c>
      <c r="K437" t="s">
        <v>771</v>
      </c>
      <c r="L437" t="e">
        <f>VLOOKUP(H437,'id (2017)'!H:I,2,0)</f>
        <v>#N/A</v>
      </c>
    </row>
    <row r="438" spans="1:12">
      <c r="A438" t="str">
        <f t="shared" si="26"/>
        <v>SirockiRafał1983</v>
      </c>
      <c r="C438">
        <f t="shared" si="27"/>
        <v>437</v>
      </c>
      <c r="D438" t="s">
        <v>269</v>
      </c>
      <c r="E438" t="s">
        <v>41</v>
      </c>
      <c r="F438">
        <v>0</v>
      </c>
      <c r="G438">
        <v>1983</v>
      </c>
      <c r="H438" t="str">
        <f t="shared" si="24"/>
        <v>Sirocki Rafał</v>
      </c>
      <c r="I438">
        <f t="shared" si="25"/>
        <v>1983</v>
      </c>
      <c r="J438" t="s">
        <v>32</v>
      </c>
      <c r="K438" t="s">
        <v>771</v>
      </c>
      <c r="L438" t="e">
        <f>VLOOKUP(H438,'id (2017)'!H:I,2,0)</f>
        <v>#N/A</v>
      </c>
    </row>
    <row r="439" spans="1:12">
      <c r="A439" t="str">
        <f t="shared" si="26"/>
        <v>MińkowskiMarcin1975</v>
      </c>
      <c r="C439">
        <f t="shared" si="27"/>
        <v>438</v>
      </c>
      <c r="D439" t="s">
        <v>3696</v>
      </c>
      <c r="E439" t="s">
        <v>17</v>
      </c>
      <c r="F439">
        <v>0</v>
      </c>
      <c r="G439">
        <v>1975</v>
      </c>
      <c r="H439" t="str">
        <f t="shared" si="24"/>
        <v>Mińkowski Marcin</v>
      </c>
      <c r="I439">
        <f t="shared" si="25"/>
        <v>1975</v>
      </c>
      <c r="J439" t="s">
        <v>32</v>
      </c>
      <c r="K439" t="s">
        <v>771</v>
      </c>
      <c r="L439" t="e">
        <f>VLOOKUP(H439,'id (2017)'!H:I,2,0)</f>
        <v>#N/A</v>
      </c>
    </row>
    <row r="440" spans="1:12">
      <c r="A440" t="str">
        <f t="shared" si="26"/>
        <v>WiśniewskiWłodzimierz1971</v>
      </c>
      <c r="C440">
        <f t="shared" si="27"/>
        <v>439</v>
      </c>
      <c r="D440" t="s">
        <v>94</v>
      </c>
      <c r="E440" t="s">
        <v>737</v>
      </c>
      <c r="F440" t="s">
        <v>1166</v>
      </c>
      <c r="G440">
        <v>1971</v>
      </c>
      <c r="H440" t="str">
        <f t="shared" si="24"/>
        <v>Wiśniewski Włodzimierz</v>
      </c>
      <c r="I440">
        <f t="shared" si="25"/>
        <v>1971</v>
      </c>
      <c r="J440" t="s">
        <v>32</v>
      </c>
      <c r="K440" t="s">
        <v>771</v>
      </c>
      <c r="L440" t="e">
        <f>VLOOKUP(H440,'id (2017)'!H:I,2,0)</f>
        <v>#N/A</v>
      </c>
    </row>
    <row r="441" spans="1:12">
      <c r="A441" t="str">
        <f t="shared" si="26"/>
        <v>LindemannAndrzej1977</v>
      </c>
      <c r="C441">
        <f t="shared" si="27"/>
        <v>440</v>
      </c>
      <c r="D441" t="s">
        <v>1167</v>
      </c>
      <c r="E441" t="s">
        <v>26</v>
      </c>
      <c r="F441" t="s">
        <v>1166</v>
      </c>
      <c r="G441">
        <v>1977</v>
      </c>
      <c r="H441" t="str">
        <f t="shared" si="24"/>
        <v>Lindemann Andrzej</v>
      </c>
      <c r="I441">
        <f t="shared" si="25"/>
        <v>1977</v>
      </c>
      <c r="J441" t="s">
        <v>32</v>
      </c>
      <c r="K441" t="s">
        <v>771</v>
      </c>
      <c r="L441" t="e">
        <f>VLOOKUP(H441,'id (2017)'!H:I,2,0)</f>
        <v>#N/A</v>
      </c>
    </row>
    <row r="442" spans="1:12">
      <c r="A442" t="str">
        <f t="shared" si="26"/>
        <v>CiskowskiPiotr1982</v>
      </c>
      <c r="C442">
        <f t="shared" si="27"/>
        <v>441</v>
      </c>
      <c r="D442" t="s">
        <v>502</v>
      </c>
      <c r="E442" t="s">
        <v>15</v>
      </c>
      <c r="F442" t="s">
        <v>3697</v>
      </c>
      <c r="G442">
        <v>1982</v>
      </c>
      <c r="H442" t="str">
        <f t="shared" si="24"/>
        <v>Ciskowski Piotr</v>
      </c>
      <c r="I442">
        <f t="shared" si="25"/>
        <v>1982</v>
      </c>
      <c r="J442" t="s">
        <v>32</v>
      </c>
      <c r="K442" t="s">
        <v>771</v>
      </c>
      <c r="L442">
        <f>VLOOKUP(H442,'id (2017)'!H:I,2,0)</f>
        <v>1982</v>
      </c>
    </row>
    <row r="443" spans="1:12">
      <c r="A443" t="str">
        <f t="shared" si="26"/>
        <v>CiskowskiWaldemar1955</v>
      </c>
      <c r="C443">
        <f t="shared" si="27"/>
        <v>442</v>
      </c>
      <c r="D443" t="s">
        <v>502</v>
      </c>
      <c r="E443" t="s">
        <v>360</v>
      </c>
      <c r="F443">
        <v>0</v>
      </c>
      <c r="G443">
        <v>1955</v>
      </c>
      <c r="H443" t="str">
        <f t="shared" si="24"/>
        <v>Ciskowski Waldemar</v>
      </c>
      <c r="I443">
        <f t="shared" si="25"/>
        <v>1955</v>
      </c>
      <c r="J443" t="s">
        <v>32</v>
      </c>
      <c r="K443" t="s">
        <v>771</v>
      </c>
      <c r="L443">
        <f>VLOOKUP(H443,'id (2017)'!H:I,2,0)</f>
        <v>1955</v>
      </c>
    </row>
    <row r="444" spans="1:12">
      <c r="A444" t="str">
        <f t="shared" si="26"/>
        <v>WolszczakTomasz1981</v>
      </c>
      <c r="C444">
        <f t="shared" si="27"/>
        <v>443</v>
      </c>
      <c r="D444" t="s">
        <v>3698</v>
      </c>
      <c r="E444" t="s">
        <v>44</v>
      </c>
      <c r="F444" t="s">
        <v>3699</v>
      </c>
      <c r="G444">
        <v>1981</v>
      </c>
      <c r="H444" t="str">
        <f t="shared" si="24"/>
        <v>Wolszczak Tomasz</v>
      </c>
      <c r="I444">
        <f t="shared" si="25"/>
        <v>1981</v>
      </c>
      <c r="J444" t="s">
        <v>32</v>
      </c>
      <c r="K444" t="s">
        <v>771</v>
      </c>
      <c r="L444" t="e">
        <f>VLOOKUP(H444,'id (2017)'!H:I,2,0)</f>
        <v>#N/A</v>
      </c>
    </row>
    <row r="445" spans="1:12">
      <c r="A445" t="str">
        <f t="shared" si="26"/>
        <v>KuncewiczPiotr1975</v>
      </c>
      <c r="C445">
        <f t="shared" si="27"/>
        <v>444</v>
      </c>
      <c r="D445" t="s">
        <v>756</v>
      </c>
      <c r="E445" t="s">
        <v>15</v>
      </c>
      <c r="F445" t="s">
        <v>751</v>
      </c>
      <c r="G445">
        <v>1975</v>
      </c>
      <c r="H445" t="str">
        <f t="shared" si="24"/>
        <v>Kuncewicz Piotr</v>
      </c>
      <c r="I445">
        <f t="shared" si="25"/>
        <v>1975</v>
      </c>
      <c r="J445" t="s">
        <v>32</v>
      </c>
      <c r="K445" t="s">
        <v>771</v>
      </c>
      <c r="L445">
        <f>VLOOKUP(H445,'id (2017)'!H:I,2,0)</f>
        <v>1975</v>
      </c>
    </row>
    <row r="446" spans="1:12">
      <c r="A446" t="str">
        <f t="shared" si="26"/>
        <v>SawkoKamil1975</v>
      </c>
      <c r="C446">
        <f t="shared" si="27"/>
        <v>445</v>
      </c>
      <c r="D446" t="s">
        <v>752</v>
      </c>
      <c r="E446" t="s">
        <v>189</v>
      </c>
      <c r="F446" t="s">
        <v>751</v>
      </c>
      <c r="G446">
        <v>1975</v>
      </c>
      <c r="H446" t="str">
        <f t="shared" si="24"/>
        <v>Sawko Kamil</v>
      </c>
      <c r="I446">
        <f t="shared" si="25"/>
        <v>1975</v>
      </c>
      <c r="J446" t="s">
        <v>32</v>
      </c>
      <c r="K446" t="s">
        <v>771</v>
      </c>
      <c r="L446">
        <f>VLOOKUP(H446,'id (2017)'!H:I,2,0)</f>
        <v>1975</v>
      </c>
    </row>
    <row r="447" spans="1:12">
      <c r="A447" t="str">
        <f t="shared" si="26"/>
        <v>WalczykMarek1975</v>
      </c>
      <c r="C447">
        <f t="shared" si="27"/>
        <v>446</v>
      </c>
      <c r="D447" t="s">
        <v>754</v>
      </c>
      <c r="E447" t="s">
        <v>33</v>
      </c>
      <c r="F447" t="s">
        <v>751</v>
      </c>
      <c r="G447">
        <v>1975</v>
      </c>
      <c r="H447" t="str">
        <f t="shared" si="24"/>
        <v>Walczyk Marek</v>
      </c>
      <c r="I447">
        <f t="shared" si="25"/>
        <v>1975</v>
      </c>
      <c r="J447" t="s">
        <v>32</v>
      </c>
      <c r="K447" t="s">
        <v>771</v>
      </c>
      <c r="L447">
        <f>VLOOKUP(H447,'id (2017)'!H:I,2,0)</f>
        <v>1975</v>
      </c>
    </row>
    <row r="448" spans="1:12">
      <c r="A448" t="str">
        <f t="shared" si="26"/>
        <v>SadłowskiGrzegorz1975</v>
      </c>
      <c r="C448">
        <f t="shared" si="27"/>
        <v>447</v>
      </c>
      <c r="D448" t="s">
        <v>755</v>
      </c>
      <c r="E448" t="s">
        <v>19</v>
      </c>
      <c r="F448">
        <v>0</v>
      </c>
      <c r="G448">
        <v>1975</v>
      </c>
      <c r="H448" t="str">
        <f t="shared" ref="H448:H511" si="28">D448&amp;" "&amp;E448</f>
        <v>Sadłowski Grzegorz</v>
      </c>
      <c r="I448">
        <f t="shared" ref="I448:I511" si="29">G448</f>
        <v>1975</v>
      </c>
      <c r="J448" t="s">
        <v>32</v>
      </c>
      <c r="K448" t="s">
        <v>771</v>
      </c>
      <c r="L448">
        <f>VLOOKUP(H448,'id (2017)'!H:I,2,0)</f>
        <v>1975</v>
      </c>
    </row>
    <row r="449" spans="1:12">
      <c r="A449" t="str">
        <f t="shared" si="26"/>
        <v>BrudłoZbych2010</v>
      </c>
      <c r="C449">
        <f t="shared" si="27"/>
        <v>448</v>
      </c>
      <c r="D449" t="s">
        <v>262</v>
      </c>
      <c r="E449" t="s">
        <v>1676</v>
      </c>
      <c r="F449" t="s">
        <v>1251</v>
      </c>
      <c r="G449">
        <v>2010</v>
      </c>
      <c r="H449" t="str">
        <f t="shared" si="28"/>
        <v>Brudło Zbych</v>
      </c>
      <c r="I449">
        <f t="shared" si="29"/>
        <v>2010</v>
      </c>
      <c r="J449" t="s">
        <v>32</v>
      </c>
      <c r="K449" t="s">
        <v>771</v>
      </c>
      <c r="L449">
        <f>VLOOKUP(H449,'id (2017)'!H:I,2,0)</f>
        <v>2010</v>
      </c>
    </row>
    <row r="450" spans="1:12">
      <c r="A450" t="str">
        <f t="shared" ref="A450:A513" si="30">D450&amp;E450&amp;G450</f>
        <v>BrodowiczTomasz1968</v>
      </c>
      <c r="C450">
        <f t="shared" si="27"/>
        <v>449</v>
      </c>
      <c r="D450" t="s">
        <v>767</v>
      </c>
      <c r="E450" t="s">
        <v>44</v>
      </c>
      <c r="F450">
        <v>0</v>
      </c>
      <c r="G450">
        <v>1968</v>
      </c>
      <c r="H450" t="str">
        <f t="shared" si="28"/>
        <v>Brodowicz Tomasz</v>
      </c>
      <c r="I450">
        <f t="shared" si="29"/>
        <v>1968</v>
      </c>
      <c r="J450" t="s">
        <v>32</v>
      </c>
      <c r="K450" t="s">
        <v>771</v>
      </c>
      <c r="L450" t="e">
        <f>VLOOKUP(H450,'id (2017)'!H:I,2,0)</f>
        <v>#N/A</v>
      </c>
    </row>
    <row r="451" spans="1:12">
      <c r="A451" t="str">
        <f t="shared" si="30"/>
        <v>NiezgódkaBartosz1976</v>
      </c>
      <c r="C451">
        <f t="shared" si="27"/>
        <v>450</v>
      </c>
      <c r="D451" t="s">
        <v>1496</v>
      </c>
      <c r="E451" t="s">
        <v>42</v>
      </c>
      <c r="F451">
        <v>0</v>
      </c>
      <c r="G451">
        <v>1976</v>
      </c>
      <c r="H451" t="str">
        <f t="shared" si="28"/>
        <v>Niezgódka Bartosz</v>
      </c>
      <c r="I451">
        <f t="shared" si="29"/>
        <v>1976</v>
      </c>
      <c r="J451" t="s">
        <v>32</v>
      </c>
      <c r="K451" t="s">
        <v>771</v>
      </c>
      <c r="L451">
        <f>VLOOKUP(H451,'id (2017)'!H:I,2,0)</f>
        <v>1976</v>
      </c>
    </row>
    <row r="452" spans="1:12">
      <c r="A452" t="str">
        <f t="shared" si="30"/>
        <v>SkorupowskiJacek1966</v>
      </c>
      <c r="C452">
        <f t="shared" ref="C452:C515" si="31">C451+1</f>
        <v>451</v>
      </c>
      <c r="D452" t="s">
        <v>1292</v>
      </c>
      <c r="E452" t="s">
        <v>21</v>
      </c>
      <c r="F452" t="s">
        <v>1257</v>
      </c>
      <c r="G452">
        <v>1966</v>
      </c>
      <c r="H452" t="str">
        <f t="shared" si="28"/>
        <v>Skorupowski Jacek</v>
      </c>
      <c r="I452">
        <f t="shared" si="29"/>
        <v>1966</v>
      </c>
      <c r="J452" t="s">
        <v>32</v>
      </c>
      <c r="K452" t="s">
        <v>771</v>
      </c>
      <c r="L452">
        <f>VLOOKUP(H452,'id (2017)'!H:I,2,0)</f>
        <v>1966</v>
      </c>
    </row>
    <row r="453" spans="1:12">
      <c r="A453" t="str">
        <f t="shared" si="30"/>
        <v>WasiakGerard1975</v>
      </c>
      <c r="C453">
        <f t="shared" si="31"/>
        <v>452</v>
      </c>
      <c r="D453" t="s">
        <v>1512</v>
      </c>
      <c r="E453" t="s">
        <v>1513</v>
      </c>
      <c r="F453" t="s">
        <v>3700</v>
      </c>
      <c r="G453">
        <v>1975</v>
      </c>
      <c r="H453" t="str">
        <f t="shared" si="28"/>
        <v>Wasiak Gerard</v>
      </c>
      <c r="I453">
        <f t="shared" si="29"/>
        <v>1975</v>
      </c>
      <c r="J453" t="s">
        <v>32</v>
      </c>
      <c r="K453" t="s">
        <v>771</v>
      </c>
      <c r="L453">
        <f>VLOOKUP(H453,'id (2017)'!H:I,2,0)</f>
        <v>1975</v>
      </c>
    </row>
    <row r="454" spans="1:12">
      <c r="A454" t="str">
        <f t="shared" si="30"/>
        <v>RychcikMariusz1974</v>
      </c>
      <c r="C454">
        <f t="shared" si="31"/>
        <v>453</v>
      </c>
      <c r="D454" t="s">
        <v>3701</v>
      </c>
      <c r="E454" t="s">
        <v>378</v>
      </c>
      <c r="F454" t="s">
        <v>386</v>
      </c>
      <c r="G454">
        <v>1974</v>
      </c>
      <c r="H454" t="str">
        <f t="shared" si="28"/>
        <v>Rychcik Mariusz</v>
      </c>
      <c r="I454">
        <f t="shared" si="29"/>
        <v>1974</v>
      </c>
      <c r="J454" t="s">
        <v>32</v>
      </c>
      <c r="K454" t="s">
        <v>771</v>
      </c>
      <c r="L454" t="e">
        <f>VLOOKUP(H454,'id (2017)'!H:I,2,0)</f>
        <v>#N/A</v>
      </c>
    </row>
    <row r="455" spans="1:12">
      <c r="A455" t="str">
        <f t="shared" si="30"/>
        <v>WysockiMarek1987</v>
      </c>
      <c r="C455">
        <f t="shared" si="31"/>
        <v>454</v>
      </c>
      <c r="D455" t="s">
        <v>186</v>
      </c>
      <c r="E455" t="s">
        <v>33</v>
      </c>
      <c r="F455">
        <v>0</v>
      </c>
      <c r="G455">
        <v>1987</v>
      </c>
      <c r="H455" t="str">
        <f t="shared" si="28"/>
        <v>Wysocki Marek</v>
      </c>
      <c r="I455">
        <f t="shared" si="29"/>
        <v>1987</v>
      </c>
      <c r="J455" t="s">
        <v>32</v>
      </c>
      <c r="K455" t="s">
        <v>771</v>
      </c>
      <c r="L455" t="e">
        <f>VLOOKUP(H455,'id (2017)'!H:I,2,0)</f>
        <v>#N/A</v>
      </c>
    </row>
    <row r="456" spans="1:12">
      <c r="A456" t="str">
        <f t="shared" si="30"/>
        <v>JarczewskiMarcin2002</v>
      </c>
      <c r="C456">
        <f t="shared" si="31"/>
        <v>455</v>
      </c>
      <c r="D456" t="s">
        <v>3704</v>
      </c>
      <c r="E456" t="s">
        <v>17</v>
      </c>
      <c r="F456" t="s">
        <v>3705</v>
      </c>
      <c r="G456">
        <v>2002</v>
      </c>
      <c r="H456" t="str">
        <f t="shared" si="28"/>
        <v>Jarczewski Marcin</v>
      </c>
      <c r="I456">
        <f t="shared" si="29"/>
        <v>2002</v>
      </c>
      <c r="J456" t="s">
        <v>32</v>
      </c>
      <c r="K456" t="s">
        <v>771</v>
      </c>
      <c r="L456" t="e">
        <f>VLOOKUP(H456,'id (2017)'!H:I,2,0)</f>
        <v>#N/A</v>
      </c>
    </row>
    <row r="457" spans="1:12">
      <c r="A457" t="str">
        <f t="shared" si="30"/>
        <v>SzaryńskiMaciej1983</v>
      </c>
      <c r="C457">
        <f t="shared" si="31"/>
        <v>456</v>
      </c>
      <c r="D457" t="s">
        <v>3706</v>
      </c>
      <c r="E457" t="s">
        <v>66</v>
      </c>
      <c r="F457" t="s">
        <v>3705</v>
      </c>
      <c r="G457">
        <v>1983</v>
      </c>
      <c r="H457" t="str">
        <f t="shared" si="28"/>
        <v>Szaryński Maciej</v>
      </c>
      <c r="I457">
        <f t="shared" si="29"/>
        <v>1983</v>
      </c>
      <c r="J457" t="s">
        <v>32</v>
      </c>
      <c r="K457" t="s">
        <v>771</v>
      </c>
      <c r="L457" t="e">
        <f>VLOOKUP(H457,'id (2017)'!H:I,2,0)</f>
        <v>#N/A</v>
      </c>
    </row>
    <row r="458" spans="1:12">
      <c r="A458" t="str">
        <f t="shared" si="30"/>
        <v>BrudłoBasia2007</v>
      </c>
      <c r="C458">
        <f t="shared" si="31"/>
        <v>457</v>
      </c>
      <c r="D458" t="s">
        <v>262</v>
      </c>
      <c r="E458" t="s">
        <v>801</v>
      </c>
      <c r="F458" t="s">
        <v>1251</v>
      </c>
      <c r="G458">
        <v>2007</v>
      </c>
      <c r="H458" t="str">
        <f t="shared" si="28"/>
        <v>Brudło Basia</v>
      </c>
      <c r="I458">
        <f t="shared" si="29"/>
        <v>2007</v>
      </c>
      <c r="J458" t="s">
        <v>0</v>
      </c>
      <c r="K458" t="s">
        <v>771</v>
      </c>
      <c r="L458">
        <f>VLOOKUP(H458,'id (2017)'!H:I,2,0)</f>
        <v>2007</v>
      </c>
    </row>
    <row r="459" spans="1:12">
      <c r="A459" t="str">
        <f t="shared" si="30"/>
        <v>Pacowska-BrudłoOla1977</v>
      </c>
      <c r="C459">
        <f t="shared" si="31"/>
        <v>458</v>
      </c>
      <c r="D459" s="9" t="s">
        <v>1674</v>
      </c>
      <c r="E459" s="9" t="s">
        <v>1675</v>
      </c>
      <c r="F459" s="9" t="s">
        <v>1251</v>
      </c>
      <c r="G459" s="9">
        <v>1977</v>
      </c>
      <c r="H459" t="str">
        <f t="shared" si="28"/>
        <v>Pacowska-Brudło Ola</v>
      </c>
      <c r="I459">
        <f t="shared" si="29"/>
        <v>1977</v>
      </c>
      <c r="J459" t="s">
        <v>0</v>
      </c>
      <c r="K459" t="s">
        <v>771</v>
      </c>
      <c r="L459">
        <f>VLOOKUP(H459,'id (2017)'!H:I,2,0)</f>
        <v>1977</v>
      </c>
    </row>
    <row r="460" spans="1:12">
      <c r="A460" t="str">
        <f t="shared" si="30"/>
        <v>TrykozkoUrszula1969</v>
      </c>
      <c r="C460">
        <f t="shared" si="31"/>
        <v>459</v>
      </c>
      <c r="D460" s="9" t="s">
        <v>764</v>
      </c>
      <c r="E460" s="9" t="s">
        <v>765</v>
      </c>
      <c r="F460" s="9" t="s">
        <v>544</v>
      </c>
      <c r="G460" s="9">
        <v>1969</v>
      </c>
      <c r="H460" t="str">
        <f t="shared" si="28"/>
        <v>Trykozko Urszula</v>
      </c>
      <c r="I460">
        <f t="shared" si="29"/>
        <v>1969</v>
      </c>
      <c r="J460" t="s">
        <v>0</v>
      </c>
      <c r="K460" t="s">
        <v>771</v>
      </c>
      <c r="L460" t="e">
        <f>VLOOKUP(H460,'id (2017)'!H:I,2,0)</f>
        <v>#N/A</v>
      </c>
    </row>
    <row r="461" spans="1:12">
      <c r="A461" t="str">
        <f t="shared" si="30"/>
        <v>OlechowskaEmilia1985</v>
      </c>
      <c r="C461">
        <f t="shared" si="31"/>
        <v>460</v>
      </c>
      <c r="D461" s="9" t="s">
        <v>758</v>
      </c>
      <c r="E461" s="9" t="s">
        <v>759</v>
      </c>
      <c r="F461" s="9" t="s">
        <v>3702</v>
      </c>
      <c r="G461" s="9">
        <v>1985</v>
      </c>
      <c r="H461" t="str">
        <f t="shared" si="28"/>
        <v>Olechowska Emilia</v>
      </c>
      <c r="I461">
        <f t="shared" si="29"/>
        <v>1985</v>
      </c>
      <c r="J461" t="s">
        <v>0</v>
      </c>
      <c r="K461" t="s">
        <v>771</v>
      </c>
      <c r="L461" t="e">
        <f>VLOOKUP(H461,'id (2017)'!H:I,2,0)</f>
        <v>#N/A</v>
      </c>
    </row>
    <row r="462" spans="1:12">
      <c r="A462" t="str">
        <f t="shared" si="30"/>
        <v>SkrzętaIwona1971</v>
      </c>
      <c r="C462">
        <f t="shared" si="31"/>
        <v>461</v>
      </c>
      <c r="D462" s="9" t="s">
        <v>3703</v>
      </c>
      <c r="E462" s="9" t="s">
        <v>1533</v>
      </c>
      <c r="F462" s="9">
        <v>0</v>
      </c>
      <c r="G462" s="9">
        <v>1971</v>
      </c>
      <c r="H462" t="str">
        <f t="shared" si="28"/>
        <v>Skrzęta Iwona</v>
      </c>
      <c r="I462">
        <f t="shared" si="29"/>
        <v>1971</v>
      </c>
      <c r="J462" t="s">
        <v>0</v>
      </c>
      <c r="K462" t="s">
        <v>771</v>
      </c>
      <c r="L462" t="e">
        <f>VLOOKUP(H462,'id (2017)'!H:I,2,0)</f>
        <v>#N/A</v>
      </c>
    </row>
    <row r="463" spans="1:12">
      <c r="A463" t="str">
        <f t="shared" si="30"/>
        <v>BaworowskiGrzegorz1982</v>
      </c>
      <c r="C463">
        <f t="shared" si="31"/>
        <v>462</v>
      </c>
      <c r="D463" s="9" t="s">
        <v>740</v>
      </c>
      <c r="E463" s="9" t="s">
        <v>19</v>
      </c>
      <c r="F463" s="9" t="s">
        <v>739</v>
      </c>
      <c r="G463" s="9">
        <v>1982</v>
      </c>
      <c r="H463" t="str">
        <f t="shared" si="28"/>
        <v>Baworowski Grzegorz</v>
      </c>
      <c r="I463">
        <f t="shared" si="29"/>
        <v>1982</v>
      </c>
      <c r="J463" t="s">
        <v>32</v>
      </c>
      <c r="K463" t="s">
        <v>774</v>
      </c>
      <c r="L463" t="e">
        <f>VLOOKUP(H463,'id (2017)'!H:I,2,0)</f>
        <v>#N/A</v>
      </c>
    </row>
    <row r="464" spans="1:12">
      <c r="A464" t="str">
        <f t="shared" si="30"/>
        <v>NowickiJacek1973</v>
      </c>
      <c r="C464">
        <f t="shared" si="31"/>
        <v>463</v>
      </c>
      <c r="D464" t="s">
        <v>20</v>
      </c>
      <c r="E464" t="s">
        <v>21</v>
      </c>
      <c r="G464">
        <v>1973</v>
      </c>
      <c r="H464" t="str">
        <f t="shared" si="28"/>
        <v>Nowicki Jacek</v>
      </c>
      <c r="I464">
        <f t="shared" si="29"/>
        <v>1973</v>
      </c>
      <c r="J464" t="s">
        <v>32</v>
      </c>
      <c r="K464" t="s">
        <v>3335</v>
      </c>
      <c r="L464">
        <f>VLOOKUP(H464,'id (2017)'!H:I,2,0)</f>
        <v>1973</v>
      </c>
    </row>
    <row r="465" spans="1:12">
      <c r="A465" t="str">
        <f t="shared" si="30"/>
        <v>WawrzynGrzegorz1975</v>
      </c>
      <c r="C465">
        <f t="shared" si="31"/>
        <v>464</v>
      </c>
      <c r="D465" t="s">
        <v>3711</v>
      </c>
      <c r="E465" t="s">
        <v>19</v>
      </c>
      <c r="G465">
        <v>1975</v>
      </c>
      <c r="H465" t="str">
        <f t="shared" si="28"/>
        <v>Wawrzyn Grzegorz</v>
      </c>
      <c r="I465">
        <f t="shared" si="29"/>
        <v>1975</v>
      </c>
      <c r="J465" t="s">
        <v>32</v>
      </c>
      <c r="K465" t="s">
        <v>3335</v>
      </c>
      <c r="L465" t="e">
        <f>VLOOKUP(H465,'id (2017)'!H:I,2,0)</f>
        <v>#N/A</v>
      </c>
    </row>
    <row r="466" spans="1:12">
      <c r="A466" t="str">
        <f t="shared" si="30"/>
        <v>ŚcibiszJerzy1955</v>
      </c>
      <c r="C466">
        <f t="shared" si="31"/>
        <v>465</v>
      </c>
      <c r="D466" t="s">
        <v>403</v>
      </c>
      <c r="E466" t="s">
        <v>205</v>
      </c>
      <c r="G466">
        <v>1955</v>
      </c>
      <c r="H466" t="str">
        <f t="shared" si="28"/>
        <v>Ścibisz Jerzy</v>
      </c>
      <c r="I466">
        <f t="shared" si="29"/>
        <v>1955</v>
      </c>
      <c r="J466" t="s">
        <v>32</v>
      </c>
      <c r="K466" t="s">
        <v>3335</v>
      </c>
      <c r="L466">
        <f>VLOOKUP(H466,'id (2017)'!H:I,2,0)</f>
        <v>1955</v>
      </c>
    </row>
    <row r="467" spans="1:12">
      <c r="A467" t="str">
        <f t="shared" si="30"/>
        <v>JacakAndrzej1986</v>
      </c>
      <c r="C467">
        <f t="shared" si="31"/>
        <v>466</v>
      </c>
      <c r="D467" t="s">
        <v>799</v>
      </c>
      <c r="E467" t="s">
        <v>26</v>
      </c>
      <c r="G467">
        <v>1986</v>
      </c>
      <c r="H467" t="str">
        <f t="shared" si="28"/>
        <v>Jacak Andrzej</v>
      </c>
      <c r="I467">
        <f t="shared" si="29"/>
        <v>1986</v>
      </c>
      <c r="J467" t="s">
        <v>32</v>
      </c>
      <c r="K467" t="s">
        <v>3335</v>
      </c>
      <c r="L467">
        <f>VLOOKUP(H467,'id (2017)'!H:I,2,0)</f>
        <v>1986</v>
      </c>
    </row>
    <row r="468" spans="1:12">
      <c r="A468" t="str">
        <f t="shared" si="30"/>
        <v>FałowskaWioletta1970</v>
      </c>
      <c r="C468">
        <f t="shared" si="31"/>
        <v>467</v>
      </c>
      <c r="D468" t="s">
        <v>1581</v>
      </c>
      <c r="E468" t="s">
        <v>986</v>
      </c>
      <c r="G468">
        <v>1970</v>
      </c>
      <c r="H468" t="str">
        <f t="shared" si="28"/>
        <v>Fałowska Wioletta</v>
      </c>
      <c r="I468">
        <f t="shared" si="29"/>
        <v>1970</v>
      </c>
      <c r="J468" t="s">
        <v>0</v>
      </c>
      <c r="K468" t="s">
        <v>3335</v>
      </c>
      <c r="L468">
        <f>VLOOKUP(H468,'id (2017)'!H:I,2,0)</f>
        <v>1970</v>
      </c>
    </row>
    <row r="469" spans="1:12">
      <c r="A469" t="str">
        <f t="shared" si="30"/>
        <v>OstaszkiewiczPola2007</v>
      </c>
      <c r="C469">
        <f t="shared" si="31"/>
        <v>468</v>
      </c>
      <c r="D469" t="s">
        <v>3407</v>
      </c>
      <c r="E469" t="s">
        <v>3712</v>
      </c>
      <c r="G469">
        <v>2007</v>
      </c>
      <c r="H469" t="str">
        <f t="shared" si="28"/>
        <v>Ostaszkiewicz Pola</v>
      </c>
      <c r="I469">
        <f t="shared" si="29"/>
        <v>2007</v>
      </c>
      <c r="J469" t="s">
        <v>0</v>
      </c>
      <c r="K469" t="s">
        <v>3335</v>
      </c>
      <c r="L469" t="e">
        <f>VLOOKUP(H469,'id (2017)'!H:I,2,0)</f>
        <v>#N/A</v>
      </c>
    </row>
    <row r="470" spans="1:12">
      <c r="A470" t="str">
        <f t="shared" si="30"/>
        <v>SzyplińskiMichał1982</v>
      </c>
      <c r="C470">
        <f t="shared" si="31"/>
        <v>469</v>
      </c>
      <c r="D470" t="s">
        <v>1551</v>
      </c>
      <c r="E470" t="s">
        <v>55</v>
      </c>
      <c r="F470" s="9" t="s">
        <v>544</v>
      </c>
      <c r="G470">
        <v>1982</v>
      </c>
      <c r="H470" t="str">
        <f t="shared" si="28"/>
        <v>Szypliński Michał</v>
      </c>
      <c r="I470">
        <f t="shared" si="29"/>
        <v>1982</v>
      </c>
      <c r="J470" t="s">
        <v>32</v>
      </c>
      <c r="K470" t="s">
        <v>3714</v>
      </c>
      <c r="L470">
        <f>VLOOKUP(H470,'id (2017)'!H:I,2,0)</f>
        <v>1982</v>
      </c>
    </row>
    <row r="471" spans="1:12">
      <c r="A471" t="str">
        <f t="shared" si="30"/>
        <v>DomżalskiSebastian1980</v>
      </c>
      <c r="C471">
        <f t="shared" si="31"/>
        <v>470</v>
      </c>
      <c r="D471" t="s">
        <v>3713</v>
      </c>
      <c r="E471" t="s">
        <v>783</v>
      </c>
      <c r="G471">
        <v>1980</v>
      </c>
      <c r="H471" t="str">
        <f t="shared" si="28"/>
        <v>Domżalski Sebastian</v>
      </c>
      <c r="I471">
        <f t="shared" si="29"/>
        <v>1980</v>
      </c>
      <c r="J471" t="s">
        <v>32</v>
      </c>
      <c r="K471" t="s">
        <v>3714</v>
      </c>
      <c r="L471" t="e">
        <f>VLOOKUP(H471,'id (2017)'!H:I,2,0)</f>
        <v>#N/A</v>
      </c>
    </row>
    <row r="472" spans="1:12">
      <c r="A472" t="str">
        <f t="shared" si="30"/>
        <v>BedykMichał1986</v>
      </c>
      <c r="C472">
        <f t="shared" si="31"/>
        <v>471</v>
      </c>
      <c r="D472" t="s">
        <v>1314</v>
      </c>
      <c r="E472" t="s">
        <v>55</v>
      </c>
      <c r="F472" t="s">
        <v>1311</v>
      </c>
      <c r="G472">
        <v>1986</v>
      </c>
      <c r="H472" t="str">
        <f t="shared" si="28"/>
        <v>Bedyk Michał</v>
      </c>
      <c r="I472">
        <f t="shared" si="29"/>
        <v>1986</v>
      </c>
      <c r="J472" t="s">
        <v>32</v>
      </c>
      <c r="K472" t="s">
        <v>810</v>
      </c>
      <c r="L472">
        <f>VLOOKUP(H472,'id (2017)'!H:I,2,0)</f>
        <v>1986</v>
      </c>
    </row>
    <row r="473" spans="1:12">
      <c r="A473" t="str">
        <f t="shared" si="30"/>
        <v>KwitowskiPiotr1978</v>
      </c>
      <c r="C473">
        <f t="shared" si="31"/>
        <v>472</v>
      </c>
      <c r="D473" t="s">
        <v>3727</v>
      </c>
      <c r="E473" t="s">
        <v>15</v>
      </c>
      <c r="F473" t="s">
        <v>3</v>
      </c>
      <c r="G473">
        <v>1978</v>
      </c>
      <c r="H473" t="str">
        <f t="shared" si="28"/>
        <v>Kwitowski Piotr</v>
      </c>
      <c r="I473">
        <f t="shared" si="29"/>
        <v>1978</v>
      </c>
      <c r="J473" t="s">
        <v>32</v>
      </c>
      <c r="K473" t="s">
        <v>810</v>
      </c>
      <c r="L473" t="e">
        <f>VLOOKUP(H473,'id (2017)'!H:I,2,0)</f>
        <v>#N/A</v>
      </c>
    </row>
    <row r="474" spans="1:12">
      <c r="A474" t="str">
        <f t="shared" si="30"/>
        <v>GołąbRobert1975</v>
      </c>
      <c r="C474">
        <f t="shared" si="31"/>
        <v>473</v>
      </c>
      <c r="D474" t="s">
        <v>878</v>
      </c>
      <c r="E474" t="s">
        <v>45</v>
      </c>
      <c r="F474" t="s">
        <v>3721</v>
      </c>
      <c r="G474">
        <v>1975</v>
      </c>
      <c r="H474" t="str">
        <f t="shared" si="28"/>
        <v>Gołąb Robert</v>
      </c>
      <c r="I474">
        <f t="shared" si="29"/>
        <v>1975</v>
      </c>
      <c r="J474" t="s">
        <v>32</v>
      </c>
      <c r="K474" t="s">
        <v>810</v>
      </c>
      <c r="L474" t="e">
        <f>VLOOKUP(H474,'id (2017)'!H:I,2,0)</f>
        <v>#N/A</v>
      </c>
    </row>
    <row r="475" spans="1:12">
      <c r="A475" t="str">
        <f t="shared" si="30"/>
        <v>NiessnerPiotr1963</v>
      </c>
      <c r="C475">
        <f t="shared" si="31"/>
        <v>474</v>
      </c>
      <c r="D475" t="s">
        <v>3728</v>
      </c>
      <c r="E475" t="s">
        <v>15</v>
      </c>
      <c r="F475" t="s">
        <v>3720</v>
      </c>
      <c r="G475">
        <v>1963</v>
      </c>
      <c r="H475" t="str">
        <f t="shared" si="28"/>
        <v>Niessner Piotr</v>
      </c>
      <c r="I475">
        <f t="shared" si="29"/>
        <v>1963</v>
      </c>
      <c r="J475" t="s">
        <v>32</v>
      </c>
      <c r="K475" t="s">
        <v>810</v>
      </c>
      <c r="L475" t="e">
        <f>VLOOKUP(H475,'id (2017)'!H:I,2,0)</f>
        <v>#N/A</v>
      </c>
    </row>
    <row r="476" spans="1:12">
      <c r="A476" t="str">
        <f t="shared" si="30"/>
        <v>JonasWojciech1981</v>
      </c>
      <c r="C476">
        <f t="shared" si="31"/>
        <v>475</v>
      </c>
      <c r="D476" t="s">
        <v>1542</v>
      </c>
      <c r="E476" t="s">
        <v>147</v>
      </c>
      <c r="F476" t="s">
        <v>1637</v>
      </c>
      <c r="G476">
        <v>1981</v>
      </c>
      <c r="H476" t="str">
        <f t="shared" si="28"/>
        <v>Jonas Wojciech</v>
      </c>
      <c r="I476">
        <f t="shared" si="29"/>
        <v>1981</v>
      </c>
      <c r="J476" t="s">
        <v>32</v>
      </c>
      <c r="K476" t="s">
        <v>810</v>
      </c>
      <c r="L476">
        <f>VLOOKUP(H476,'id (2017)'!H:I,2,0)</f>
        <v>1981</v>
      </c>
    </row>
    <row r="477" spans="1:12">
      <c r="A477" t="str">
        <f t="shared" si="30"/>
        <v>SobczyńskiSebastian1974</v>
      </c>
      <c r="C477">
        <f t="shared" si="31"/>
        <v>476</v>
      </c>
      <c r="D477" t="s">
        <v>1541</v>
      </c>
      <c r="E477" t="s">
        <v>783</v>
      </c>
      <c r="F477" t="s">
        <v>1637</v>
      </c>
      <c r="G477">
        <v>1974</v>
      </c>
      <c r="H477" t="str">
        <f t="shared" si="28"/>
        <v>Sobczyński Sebastian</v>
      </c>
      <c r="I477">
        <f t="shared" si="29"/>
        <v>1974</v>
      </c>
      <c r="J477" t="s">
        <v>32</v>
      </c>
      <c r="K477" t="s">
        <v>810</v>
      </c>
      <c r="L477">
        <f>VLOOKUP(H477,'id (2017)'!H:I,2,0)</f>
        <v>1974</v>
      </c>
    </row>
    <row r="478" spans="1:12">
      <c r="A478" t="str">
        <f t="shared" si="30"/>
        <v>DoboszPatryk1990</v>
      </c>
      <c r="C478">
        <f t="shared" si="31"/>
        <v>477</v>
      </c>
      <c r="D478" t="s">
        <v>3729</v>
      </c>
      <c r="E478" t="s">
        <v>374</v>
      </c>
      <c r="F478" t="s">
        <v>3719</v>
      </c>
      <c r="G478">
        <v>1990</v>
      </c>
      <c r="H478" t="str">
        <f t="shared" si="28"/>
        <v>Dobosz Patryk</v>
      </c>
      <c r="I478">
        <f t="shared" si="29"/>
        <v>1990</v>
      </c>
      <c r="J478" t="s">
        <v>32</v>
      </c>
      <c r="K478" t="s">
        <v>810</v>
      </c>
      <c r="L478" t="e">
        <f>VLOOKUP(H478,'id (2017)'!H:I,2,0)</f>
        <v>#N/A</v>
      </c>
    </row>
    <row r="479" spans="1:12">
      <c r="A479" t="str">
        <f t="shared" si="30"/>
        <v>AksamitSebastian1983</v>
      </c>
      <c r="C479">
        <f t="shared" si="31"/>
        <v>478</v>
      </c>
      <c r="D479" t="s">
        <v>3730</v>
      </c>
      <c r="E479" t="s">
        <v>783</v>
      </c>
      <c r="F479" t="s">
        <v>1642</v>
      </c>
      <c r="G479">
        <v>1983</v>
      </c>
      <c r="H479" t="str">
        <f t="shared" si="28"/>
        <v>Aksamit Sebastian</v>
      </c>
      <c r="I479">
        <f t="shared" si="29"/>
        <v>1983</v>
      </c>
      <c r="J479" t="s">
        <v>32</v>
      </c>
      <c r="K479" t="s">
        <v>810</v>
      </c>
      <c r="L479" t="e">
        <f>VLOOKUP(H479,'id (2017)'!H:I,2,0)</f>
        <v>#N/A</v>
      </c>
    </row>
    <row r="480" spans="1:12">
      <c r="A480" t="str">
        <f t="shared" si="30"/>
        <v>PuchalskiTomasz1981</v>
      </c>
      <c r="C480">
        <f t="shared" si="31"/>
        <v>479</v>
      </c>
      <c r="D480" t="s">
        <v>1622</v>
      </c>
      <c r="E480" t="s">
        <v>44</v>
      </c>
      <c r="F480" t="s">
        <v>1642</v>
      </c>
      <c r="G480">
        <v>1981</v>
      </c>
      <c r="H480" t="str">
        <f t="shared" si="28"/>
        <v>Puchalski Tomasz</v>
      </c>
      <c r="I480">
        <f t="shared" si="29"/>
        <v>1981</v>
      </c>
      <c r="J480" t="s">
        <v>32</v>
      </c>
      <c r="K480" t="s">
        <v>810</v>
      </c>
      <c r="L480">
        <f>VLOOKUP(H480,'id (2017)'!H:I,2,0)</f>
        <v>1981</v>
      </c>
    </row>
    <row r="481" spans="1:12">
      <c r="A481" t="str">
        <f t="shared" si="30"/>
        <v>NiegowskiArkadiusz1981</v>
      </c>
      <c r="C481">
        <f t="shared" si="31"/>
        <v>480</v>
      </c>
      <c r="D481" t="s">
        <v>926</v>
      </c>
      <c r="E481" t="s">
        <v>358</v>
      </c>
      <c r="F481" t="s">
        <v>3717</v>
      </c>
      <c r="G481">
        <v>1981</v>
      </c>
      <c r="H481" t="str">
        <f t="shared" si="28"/>
        <v>Niegowski Arkadiusz</v>
      </c>
      <c r="I481">
        <f t="shared" si="29"/>
        <v>1981</v>
      </c>
      <c r="J481" t="s">
        <v>32</v>
      </c>
      <c r="K481" t="s">
        <v>810</v>
      </c>
      <c r="L481">
        <f>VLOOKUP(H481,'id (2017)'!H:I,2,0)</f>
        <v>1981</v>
      </c>
    </row>
    <row r="482" spans="1:12">
      <c r="A482" t="str">
        <f t="shared" si="30"/>
        <v>MilczarekLeszek1961</v>
      </c>
      <c r="C482">
        <f t="shared" si="31"/>
        <v>481</v>
      </c>
      <c r="D482" t="s">
        <v>3731</v>
      </c>
      <c r="E482" t="s">
        <v>25</v>
      </c>
      <c r="F482" t="s">
        <v>3716</v>
      </c>
      <c r="G482">
        <v>1961</v>
      </c>
      <c r="H482" t="str">
        <f t="shared" si="28"/>
        <v>Milczarek Leszek</v>
      </c>
      <c r="I482">
        <f t="shared" si="29"/>
        <v>1961</v>
      </c>
      <c r="J482" t="s">
        <v>32</v>
      </c>
      <c r="K482" t="s">
        <v>810</v>
      </c>
      <c r="L482" t="e">
        <f>VLOOKUP(H482,'id (2017)'!H:I,2,0)</f>
        <v>#N/A</v>
      </c>
    </row>
    <row r="483" spans="1:12">
      <c r="A483" t="str">
        <f t="shared" si="30"/>
        <v>WesołowskiRobert1976</v>
      </c>
      <c r="C483">
        <f t="shared" si="31"/>
        <v>482</v>
      </c>
      <c r="D483" t="s">
        <v>1517</v>
      </c>
      <c r="E483" t="s">
        <v>45</v>
      </c>
      <c r="F483" t="s">
        <v>1642</v>
      </c>
      <c r="G483">
        <v>1976</v>
      </c>
      <c r="H483" t="str">
        <f t="shared" si="28"/>
        <v>Wesołowski Robert</v>
      </c>
      <c r="I483">
        <f t="shared" si="29"/>
        <v>1976</v>
      </c>
      <c r="J483" t="s">
        <v>32</v>
      </c>
      <c r="K483" t="s">
        <v>810</v>
      </c>
      <c r="L483" t="e">
        <f>VLOOKUP(H483,'id (2017)'!H:I,2,0)</f>
        <v>#N/A</v>
      </c>
    </row>
    <row r="484" spans="1:12">
      <c r="A484" t="str">
        <f t="shared" si="30"/>
        <v>ProkopMarcin1975</v>
      </c>
      <c r="C484">
        <f t="shared" si="31"/>
        <v>483</v>
      </c>
      <c r="D484" t="s">
        <v>3732</v>
      </c>
      <c r="E484" t="s">
        <v>17</v>
      </c>
      <c r="F484" t="s">
        <v>1642</v>
      </c>
      <c r="G484">
        <v>1975</v>
      </c>
      <c r="H484" t="str">
        <f t="shared" si="28"/>
        <v>Prokop Marcin</v>
      </c>
      <c r="I484">
        <f t="shared" si="29"/>
        <v>1975</v>
      </c>
      <c r="J484" t="s">
        <v>32</v>
      </c>
      <c r="K484" t="s">
        <v>810</v>
      </c>
      <c r="L484" t="e">
        <f>VLOOKUP(H484,'id (2017)'!H:I,2,0)</f>
        <v>#N/A</v>
      </c>
    </row>
    <row r="485" spans="1:12">
      <c r="A485" t="str">
        <f t="shared" si="30"/>
        <v>HerbuśEdyta1974</v>
      </c>
      <c r="C485">
        <f t="shared" si="31"/>
        <v>484</v>
      </c>
      <c r="D485" t="s">
        <v>3733</v>
      </c>
      <c r="E485" t="s">
        <v>458</v>
      </c>
      <c r="F485" t="s">
        <v>3721</v>
      </c>
      <c r="G485">
        <v>1974</v>
      </c>
      <c r="H485" t="str">
        <f t="shared" si="28"/>
        <v>Herbuś Edyta</v>
      </c>
      <c r="I485">
        <f t="shared" si="29"/>
        <v>1974</v>
      </c>
      <c r="J485" t="s">
        <v>0</v>
      </c>
      <c r="K485" t="s">
        <v>810</v>
      </c>
      <c r="L485" t="e">
        <f>VLOOKUP(H485,'id (2017)'!H:I,2,0)</f>
        <v>#N/A</v>
      </c>
    </row>
    <row r="486" spans="1:12">
      <c r="A486" t="str">
        <f t="shared" si="30"/>
        <v>ChmielarzJoanna0</v>
      </c>
      <c r="C486">
        <f t="shared" si="31"/>
        <v>485</v>
      </c>
      <c r="D486" t="s">
        <v>894</v>
      </c>
      <c r="E486" t="s">
        <v>484</v>
      </c>
      <c r="F486">
        <v>0</v>
      </c>
      <c r="G486">
        <v>0</v>
      </c>
      <c r="H486" t="str">
        <f t="shared" si="28"/>
        <v>Chmielarz Joanna</v>
      </c>
      <c r="I486">
        <f t="shared" si="29"/>
        <v>0</v>
      </c>
      <c r="J486" t="s">
        <v>0</v>
      </c>
      <c r="K486" t="s">
        <v>810</v>
      </c>
      <c r="L486" t="e">
        <f>VLOOKUP(H486,'id (2017)'!H:I,2,0)</f>
        <v>#N/A</v>
      </c>
    </row>
    <row r="487" spans="1:12">
      <c r="A487" t="str">
        <f t="shared" si="30"/>
        <v>SiudakAgata0</v>
      </c>
      <c r="C487">
        <f t="shared" si="31"/>
        <v>486</v>
      </c>
      <c r="D487" t="s">
        <v>3734</v>
      </c>
      <c r="E487" t="s">
        <v>227</v>
      </c>
      <c r="F487">
        <v>0</v>
      </c>
      <c r="G487">
        <v>0</v>
      </c>
      <c r="H487" t="str">
        <f t="shared" si="28"/>
        <v>Siudak Agata</v>
      </c>
      <c r="I487">
        <f t="shared" si="29"/>
        <v>0</v>
      </c>
      <c r="J487" t="s">
        <v>0</v>
      </c>
      <c r="K487" t="s">
        <v>810</v>
      </c>
      <c r="L487" t="e">
        <f>VLOOKUP(H487,'id (2017)'!H:I,2,0)</f>
        <v>#N/A</v>
      </c>
    </row>
    <row r="488" spans="1:12">
      <c r="A488" t="str">
        <f t="shared" si="30"/>
        <v>WięcekMaciej1974</v>
      </c>
      <c r="C488">
        <f t="shared" si="31"/>
        <v>487</v>
      </c>
      <c r="D488" t="s">
        <v>3745</v>
      </c>
      <c r="E488" t="s">
        <v>66</v>
      </c>
      <c r="F488" t="s">
        <v>287</v>
      </c>
      <c r="G488">
        <v>1974</v>
      </c>
      <c r="H488" t="str">
        <f t="shared" si="28"/>
        <v>Więcek Maciej</v>
      </c>
      <c r="I488">
        <f t="shared" si="29"/>
        <v>1974</v>
      </c>
      <c r="J488" t="s">
        <v>32</v>
      </c>
      <c r="K488" t="s">
        <v>3751</v>
      </c>
      <c r="L488" t="e">
        <f>VLOOKUP(H488,'id (2017)'!H:I,2,0)</f>
        <v>#N/A</v>
      </c>
    </row>
    <row r="489" spans="1:12">
      <c r="A489" t="str">
        <f t="shared" si="30"/>
        <v>KwaśnikGrzegorz1980</v>
      </c>
      <c r="C489">
        <f t="shared" si="31"/>
        <v>488</v>
      </c>
      <c r="D489" t="s">
        <v>1464</v>
      </c>
      <c r="E489" t="s">
        <v>19</v>
      </c>
      <c r="F489" t="s">
        <v>1471</v>
      </c>
      <c r="G489">
        <v>1980</v>
      </c>
      <c r="H489" t="str">
        <f t="shared" si="28"/>
        <v>Kwaśnik Grzegorz</v>
      </c>
      <c r="I489">
        <f t="shared" si="29"/>
        <v>1980</v>
      </c>
      <c r="J489" t="s">
        <v>32</v>
      </c>
      <c r="K489" t="s">
        <v>3751</v>
      </c>
      <c r="L489">
        <f>VLOOKUP(H489,'id (2017)'!H:I,2,0)</f>
        <v>1980</v>
      </c>
    </row>
    <row r="490" spans="1:12">
      <c r="A490" t="str">
        <f t="shared" si="30"/>
        <v>WalczakKarol1980</v>
      </c>
      <c r="C490">
        <f t="shared" si="31"/>
        <v>489</v>
      </c>
      <c r="D490" t="s">
        <v>957</v>
      </c>
      <c r="E490" t="s">
        <v>91</v>
      </c>
      <c r="F490" t="s">
        <v>3744</v>
      </c>
      <c r="G490">
        <v>1980</v>
      </c>
      <c r="H490" t="str">
        <f t="shared" si="28"/>
        <v>Walczak Karol</v>
      </c>
      <c r="I490">
        <f t="shared" si="29"/>
        <v>1980</v>
      </c>
      <c r="J490" t="s">
        <v>32</v>
      </c>
      <c r="K490" t="s">
        <v>3751</v>
      </c>
      <c r="L490">
        <f>VLOOKUP(H490,'id (2017)'!H:I,2,0)</f>
        <v>1980</v>
      </c>
    </row>
    <row r="491" spans="1:12">
      <c r="A491" t="str">
        <f t="shared" si="30"/>
        <v>FlisArtur1988</v>
      </c>
      <c r="C491">
        <f t="shared" si="31"/>
        <v>490</v>
      </c>
      <c r="D491" t="s">
        <v>3740</v>
      </c>
      <c r="E491" t="s">
        <v>47</v>
      </c>
      <c r="F491" t="s">
        <v>3438</v>
      </c>
      <c r="G491">
        <v>1988</v>
      </c>
      <c r="H491" t="str">
        <f t="shared" si="28"/>
        <v>Flis Artur</v>
      </c>
      <c r="I491">
        <f t="shared" si="29"/>
        <v>1988</v>
      </c>
      <c r="J491" t="s">
        <v>32</v>
      </c>
      <c r="K491" t="s">
        <v>3751</v>
      </c>
      <c r="L491" t="e">
        <f>VLOOKUP(H491,'id (2017)'!H:I,2,0)</f>
        <v>#N/A</v>
      </c>
    </row>
    <row r="492" spans="1:12">
      <c r="A492" t="str">
        <f t="shared" si="30"/>
        <v>BłaszczkDarek1974</v>
      </c>
      <c r="C492">
        <f t="shared" si="31"/>
        <v>491</v>
      </c>
      <c r="D492" t="s">
        <v>3750</v>
      </c>
      <c r="E492" t="s">
        <v>171</v>
      </c>
      <c r="F492" t="s">
        <v>172</v>
      </c>
      <c r="G492">
        <v>1974</v>
      </c>
      <c r="H492" t="str">
        <f t="shared" si="28"/>
        <v>Błaszczk Darek</v>
      </c>
      <c r="I492">
        <f t="shared" si="29"/>
        <v>1974</v>
      </c>
      <c r="J492" t="s">
        <v>32</v>
      </c>
      <c r="K492" t="s">
        <v>876</v>
      </c>
      <c r="L492" t="e">
        <f>VLOOKUP(H492,'id (2017)'!H:I,2,0)</f>
        <v>#N/A</v>
      </c>
    </row>
    <row r="493" spans="1:12">
      <c r="A493" t="str">
        <f t="shared" si="30"/>
        <v>OlejnikBartłomiej1981</v>
      </c>
      <c r="C493">
        <f t="shared" si="31"/>
        <v>492</v>
      </c>
      <c r="D493" t="s">
        <v>860</v>
      </c>
      <c r="E493" t="s">
        <v>267</v>
      </c>
      <c r="F493" t="s">
        <v>3749</v>
      </c>
      <c r="G493">
        <v>1981</v>
      </c>
      <c r="H493" t="str">
        <f t="shared" si="28"/>
        <v>Olejnik Bartłomiej</v>
      </c>
      <c r="I493">
        <f t="shared" si="29"/>
        <v>1981</v>
      </c>
      <c r="J493" t="s">
        <v>32</v>
      </c>
      <c r="K493" t="s">
        <v>876</v>
      </c>
      <c r="L493" t="e">
        <f>VLOOKUP(H493,'id (2017)'!H:I,2,0)</f>
        <v>#N/A</v>
      </c>
    </row>
    <row r="494" spans="1:12">
      <c r="A494" t="str">
        <f t="shared" si="30"/>
        <v>ŁuszczewskiKrzysztof1977</v>
      </c>
      <c r="C494">
        <f t="shared" si="31"/>
        <v>493</v>
      </c>
      <c r="D494" t="s">
        <v>3748</v>
      </c>
      <c r="E494" t="s">
        <v>22</v>
      </c>
      <c r="F494" t="s">
        <v>3749</v>
      </c>
      <c r="G494">
        <v>1977</v>
      </c>
      <c r="H494" t="str">
        <f t="shared" si="28"/>
        <v>Łuszczewski Krzysztof</v>
      </c>
      <c r="I494">
        <f t="shared" si="29"/>
        <v>1977</v>
      </c>
      <c r="J494" t="s">
        <v>32</v>
      </c>
      <c r="K494" t="s">
        <v>876</v>
      </c>
      <c r="L494" t="e">
        <f>VLOOKUP(H494,'id (2017)'!H:I,2,0)</f>
        <v>#N/A</v>
      </c>
    </row>
    <row r="495" spans="1:12">
      <c r="A495" t="str">
        <f t="shared" si="30"/>
        <v>MurawskiDominik0</v>
      </c>
      <c r="C495">
        <f t="shared" si="31"/>
        <v>494</v>
      </c>
      <c r="D495" t="s">
        <v>1246</v>
      </c>
      <c r="E495" t="s">
        <v>368</v>
      </c>
      <c r="F495" t="s">
        <v>3747</v>
      </c>
      <c r="G495">
        <v>0</v>
      </c>
      <c r="H495" t="str">
        <f t="shared" si="28"/>
        <v>Murawski Dominik</v>
      </c>
      <c r="I495">
        <f t="shared" si="29"/>
        <v>0</v>
      </c>
      <c r="J495" t="s">
        <v>32</v>
      </c>
      <c r="K495" t="s">
        <v>876</v>
      </c>
      <c r="L495">
        <f>VLOOKUP(H495,'id (2017)'!H:I,2,0)</f>
        <v>0</v>
      </c>
    </row>
    <row r="496" spans="1:12">
      <c r="A496" t="str">
        <f t="shared" si="30"/>
        <v>DolnyMarcin1977</v>
      </c>
      <c r="C496">
        <f t="shared" si="31"/>
        <v>495</v>
      </c>
      <c r="D496" t="s">
        <v>3746</v>
      </c>
      <c r="E496" t="s">
        <v>17</v>
      </c>
      <c r="F496">
        <v>0</v>
      </c>
      <c r="G496">
        <v>1977</v>
      </c>
      <c r="H496" t="str">
        <f t="shared" si="28"/>
        <v>Dolny Marcin</v>
      </c>
      <c r="I496">
        <f t="shared" si="29"/>
        <v>1977</v>
      </c>
      <c r="J496" t="s">
        <v>32</v>
      </c>
      <c r="K496" t="s">
        <v>876</v>
      </c>
      <c r="L496" t="e">
        <f>VLOOKUP(H496,'id (2017)'!H:I,2,0)</f>
        <v>#N/A</v>
      </c>
    </row>
    <row r="497" spans="1:12">
      <c r="A497" t="str">
        <f t="shared" si="30"/>
        <v>KrasuskiBartłomiej0</v>
      </c>
      <c r="C497">
        <f t="shared" si="31"/>
        <v>496</v>
      </c>
      <c r="D497" t="s">
        <v>744</v>
      </c>
      <c r="E497" t="s">
        <v>267</v>
      </c>
      <c r="F497" t="s">
        <v>284</v>
      </c>
      <c r="G497">
        <v>0</v>
      </c>
      <c r="H497" t="str">
        <f t="shared" si="28"/>
        <v>Krasuski Bartłomiej</v>
      </c>
      <c r="I497">
        <f t="shared" si="29"/>
        <v>0</v>
      </c>
      <c r="J497" t="s">
        <v>32</v>
      </c>
      <c r="K497" t="s">
        <v>876</v>
      </c>
      <c r="L497" t="e">
        <f>VLOOKUP(H497,'id (2017)'!H:I,2,0)</f>
        <v>#N/A</v>
      </c>
    </row>
    <row r="498" spans="1:12">
      <c r="A498" t="str">
        <f t="shared" si="30"/>
        <v>StanekDominika1996</v>
      </c>
      <c r="C498">
        <f t="shared" si="31"/>
        <v>497</v>
      </c>
      <c r="D498" t="s">
        <v>46</v>
      </c>
      <c r="E498" t="s">
        <v>579</v>
      </c>
      <c r="F498" t="s">
        <v>3708</v>
      </c>
      <c r="G498">
        <v>1996</v>
      </c>
      <c r="H498" t="str">
        <f t="shared" si="28"/>
        <v>Stanek Dominika</v>
      </c>
      <c r="I498">
        <f t="shared" si="29"/>
        <v>1996</v>
      </c>
      <c r="J498" t="s">
        <v>0</v>
      </c>
      <c r="K498" t="s">
        <v>1590</v>
      </c>
      <c r="L498" t="e">
        <f>VLOOKUP(H498,'id (2017)'!H:I,2,0)</f>
        <v>#N/A</v>
      </c>
    </row>
    <row r="499" spans="1:12">
      <c r="A499" t="str">
        <f t="shared" si="30"/>
        <v>RajkiewiczKrzysztof1968</v>
      </c>
      <c r="C499">
        <f t="shared" si="31"/>
        <v>498</v>
      </c>
      <c r="D499" t="s">
        <v>1569</v>
      </c>
      <c r="E499" t="s">
        <v>22</v>
      </c>
      <c r="F499">
        <v>0</v>
      </c>
      <c r="G499">
        <v>1968</v>
      </c>
      <c r="H499" t="str">
        <f t="shared" si="28"/>
        <v>Rajkiewicz Krzysztof</v>
      </c>
      <c r="I499">
        <f t="shared" si="29"/>
        <v>1968</v>
      </c>
      <c r="J499" t="s">
        <v>32</v>
      </c>
      <c r="K499" t="s">
        <v>1590</v>
      </c>
      <c r="L499">
        <f>VLOOKUP(H499,'id (2017)'!H:I,2,0)</f>
        <v>0</v>
      </c>
    </row>
    <row r="500" spans="1:12">
      <c r="A500" t="str">
        <f t="shared" si="30"/>
        <v>SoporaMichał1981</v>
      </c>
      <c r="C500">
        <f t="shared" si="31"/>
        <v>499</v>
      </c>
      <c r="D500" t="s">
        <v>3761</v>
      </c>
      <c r="E500" t="s">
        <v>55</v>
      </c>
      <c r="F500">
        <v>0</v>
      </c>
      <c r="G500">
        <v>1981</v>
      </c>
      <c r="H500" t="str">
        <f t="shared" si="28"/>
        <v>Sopora Michał</v>
      </c>
      <c r="I500">
        <f t="shared" si="29"/>
        <v>1981</v>
      </c>
      <c r="J500" t="s">
        <v>32</v>
      </c>
      <c r="K500" t="s">
        <v>3764</v>
      </c>
      <c r="L500" t="e">
        <f>VLOOKUP(H500,'id (2017)'!H:I,2,0)</f>
        <v>#N/A</v>
      </c>
    </row>
    <row r="501" spans="1:12">
      <c r="A501" t="str">
        <f t="shared" si="30"/>
        <v>MarszałekPiotr1977</v>
      </c>
      <c r="C501">
        <f t="shared" si="31"/>
        <v>500</v>
      </c>
      <c r="D501" t="s">
        <v>3760</v>
      </c>
      <c r="E501" t="s">
        <v>15</v>
      </c>
      <c r="F501" t="s">
        <v>3759</v>
      </c>
      <c r="G501">
        <v>1977</v>
      </c>
      <c r="H501" t="str">
        <f t="shared" si="28"/>
        <v>Marszałek Piotr</v>
      </c>
      <c r="I501">
        <f t="shared" si="29"/>
        <v>1977</v>
      </c>
      <c r="J501" t="s">
        <v>32</v>
      </c>
      <c r="K501" t="s">
        <v>3764</v>
      </c>
      <c r="L501" t="e">
        <f>VLOOKUP(H501,'id (2017)'!H:I,2,0)</f>
        <v>#N/A</v>
      </c>
    </row>
    <row r="502" spans="1:12">
      <c r="A502" t="str">
        <f t="shared" si="30"/>
        <v>DziewiorArkadiusz1972</v>
      </c>
      <c r="C502">
        <f t="shared" si="31"/>
        <v>501</v>
      </c>
      <c r="D502" t="s">
        <v>1534</v>
      </c>
      <c r="E502" t="s">
        <v>358</v>
      </c>
      <c r="F502">
        <v>0</v>
      </c>
      <c r="G502">
        <v>1972</v>
      </c>
      <c r="H502" t="str">
        <f t="shared" si="28"/>
        <v>Dziewior Arkadiusz</v>
      </c>
      <c r="I502">
        <f t="shared" si="29"/>
        <v>1972</v>
      </c>
      <c r="J502" t="s">
        <v>32</v>
      </c>
      <c r="K502" t="s">
        <v>3764</v>
      </c>
      <c r="L502">
        <f>VLOOKUP(H502,'id (2017)'!H:I,2,0)</f>
        <v>1972</v>
      </c>
    </row>
    <row r="503" spans="1:12">
      <c r="A503" t="str">
        <f t="shared" si="30"/>
        <v>CiosekKrzysztof1964</v>
      </c>
      <c r="C503">
        <f t="shared" si="31"/>
        <v>502</v>
      </c>
      <c r="D503" t="s">
        <v>1579</v>
      </c>
      <c r="E503" t="s">
        <v>22</v>
      </c>
      <c r="F503">
        <v>0</v>
      </c>
      <c r="G503">
        <v>1964</v>
      </c>
      <c r="H503" t="str">
        <f t="shared" si="28"/>
        <v>Ciosek Krzysztof</v>
      </c>
      <c r="I503">
        <f t="shared" si="29"/>
        <v>1964</v>
      </c>
      <c r="J503" t="s">
        <v>32</v>
      </c>
      <c r="K503" t="s">
        <v>3764</v>
      </c>
      <c r="L503">
        <f>VLOOKUP(H503,'id (2017)'!H:I,2,0)</f>
        <v>1964</v>
      </c>
    </row>
    <row r="504" spans="1:12">
      <c r="A504" t="str">
        <f t="shared" si="30"/>
        <v>KaweckiDariusz1971</v>
      </c>
      <c r="C504">
        <f t="shared" si="31"/>
        <v>503</v>
      </c>
      <c r="D504" t="s">
        <v>209</v>
      </c>
      <c r="E504" t="s">
        <v>140</v>
      </c>
      <c r="F504" t="s">
        <v>1301</v>
      </c>
      <c r="G504">
        <v>1971</v>
      </c>
      <c r="H504" t="str">
        <f t="shared" si="28"/>
        <v>Kawecki Dariusz</v>
      </c>
      <c r="I504">
        <f t="shared" si="29"/>
        <v>1971</v>
      </c>
      <c r="J504" t="s">
        <v>32</v>
      </c>
      <c r="K504" t="s">
        <v>3764</v>
      </c>
      <c r="L504">
        <f>VLOOKUP(H504,'id (2017)'!H:I,2,0)</f>
        <v>1971</v>
      </c>
    </row>
    <row r="505" spans="1:12">
      <c r="A505" t="str">
        <f t="shared" si="30"/>
        <v>PronczukMarcin1984</v>
      </c>
      <c r="C505">
        <f t="shared" si="31"/>
        <v>504</v>
      </c>
      <c r="D505" t="s">
        <v>3757</v>
      </c>
      <c r="E505" t="s">
        <v>17</v>
      </c>
      <c r="F505" t="s">
        <v>208</v>
      </c>
      <c r="G505">
        <v>1984</v>
      </c>
      <c r="H505" t="str">
        <f t="shared" si="28"/>
        <v>Pronczuk Marcin</v>
      </c>
      <c r="I505">
        <f t="shared" si="29"/>
        <v>1984</v>
      </c>
      <c r="J505" t="s">
        <v>32</v>
      </c>
      <c r="K505" t="s">
        <v>3764</v>
      </c>
      <c r="L505" t="e">
        <f>VLOOKUP(H505,'id (2017)'!H:I,2,0)</f>
        <v>#N/A</v>
      </c>
    </row>
    <row r="506" spans="1:12">
      <c r="A506" t="str">
        <f t="shared" si="30"/>
        <v>SujkowskiSzymon1980</v>
      </c>
      <c r="C506">
        <f t="shared" si="31"/>
        <v>505</v>
      </c>
      <c r="D506" t="s">
        <v>1601</v>
      </c>
      <c r="E506" t="s">
        <v>393</v>
      </c>
      <c r="F506">
        <v>0</v>
      </c>
      <c r="G506">
        <v>1980</v>
      </c>
      <c r="H506" t="str">
        <f t="shared" si="28"/>
        <v>Sujkowski Szymon</v>
      </c>
      <c r="I506">
        <f t="shared" si="29"/>
        <v>1980</v>
      </c>
      <c r="J506" t="s">
        <v>32</v>
      </c>
      <c r="K506" t="s">
        <v>3764</v>
      </c>
      <c r="L506">
        <f>VLOOKUP(H506,'id (2017)'!H:I,2,0)</f>
        <v>1981</v>
      </c>
    </row>
    <row r="507" spans="1:12">
      <c r="A507" t="str">
        <f t="shared" si="30"/>
        <v>KucharczykSeweryn1979</v>
      </c>
      <c r="C507">
        <f t="shared" si="31"/>
        <v>506</v>
      </c>
      <c r="D507" t="s">
        <v>947</v>
      </c>
      <c r="E507" t="s">
        <v>948</v>
      </c>
      <c r="F507">
        <v>0</v>
      </c>
      <c r="G507">
        <v>1979</v>
      </c>
      <c r="H507" t="str">
        <f t="shared" si="28"/>
        <v>Kucharczyk Seweryn</v>
      </c>
      <c r="I507">
        <f t="shared" si="29"/>
        <v>1979</v>
      </c>
      <c r="J507" t="s">
        <v>32</v>
      </c>
      <c r="K507" t="s">
        <v>3764</v>
      </c>
      <c r="L507">
        <f>VLOOKUP(H507,'id (2017)'!H:I,2,0)</f>
        <v>1979</v>
      </c>
    </row>
    <row r="508" spans="1:12">
      <c r="A508" t="str">
        <f t="shared" si="30"/>
        <v>WiktorowiczRoman1954</v>
      </c>
      <c r="C508">
        <f t="shared" si="31"/>
        <v>507</v>
      </c>
      <c r="D508" t="s">
        <v>3756</v>
      </c>
      <c r="E508" t="s">
        <v>230</v>
      </c>
      <c r="F508" t="s">
        <v>3755</v>
      </c>
      <c r="G508">
        <v>1954</v>
      </c>
      <c r="H508" t="str">
        <f t="shared" si="28"/>
        <v>Wiktorowicz Roman</v>
      </c>
      <c r="I508">
        <f t="shared" si="29"/>
        <v>1954</v>
      </c>
      <c r="J508" t="s">
        <v>32</v>
      </c>
      <c r="K508" t="s">
        <v>3764</v>
      </c>
      <c r="L508" t="e">
        <f>VLOOKUP(H508,'id (2017)'!H:I,2,0)</f>
        <v>#N/A</v>
      </c>
    </row>
    <row r="509" spans="1:12">
      <c r="A509" t="str">
        <f t="shared" si="30"/>
        <v>MatuszczykMaciej1971</v>
      </c>
      <c r="C509">
        <f t="shared" si="31"/>
        <v>508</v>
      </c>
      <c r="D509" t="s">
        <v>3754</v>
      </c>
      <c r="E509" t="s">
        <v>66</v>
      </c>
      <c r="F509" t="s">
        <v>3753</v>
      </c>
      <c r="G509">
        <v>1971</v>
      </c>
      <c r="H509" t="str">
        <f t="shared" si="28"/>
        <v>Matuszczyk Maciej</v>
      </c>
      <c r="I509">
        <f t="shared" si="29"/>
        <v>1971</v>
      </c>
      <c r="J509" t="s">
        <v>32</v>
      </c>
      <c r="K509" t="s">
        <v>3764</v>
      </c>
      <c r="L509" t="e">
        <f>VLOOKUP(H509,'id (2017)'!H:I,2,0)</f>
        <v>#N/A</v>
      </c>
    </row>
    <row r="510" spans="1:12">
      <c r="A510" t="str">
        <f t="shared" si="30"/>
        <v>BiałaWeronika1986</v>
      </c>
      <c r="C510">
        <f t="shared" si="31"/>
        <v>509</v>
      </c>
      <c r="D510" t="s">
        <v>3763</v>
      </c>
      <c r="E510" t="s">
        <v>3762</v>
      </c>
      <c r="F510">
        <v>0</v>
      </c>
      <c r="G510">
        <v>1986</v>
      </c>
      <c r="H510" t="str">
        <f t="shared" si="28"/>
        <v>Biała Weronika</v>
      </c>
      <c r="I510">
        <f t="shared" si="29"/>
        <v>1986</v>
      </c>
      <c r="J510" t="s">
        <v>0</v>
      </c>
      <c r="K510" t="s">
        <v>3764</v>
      </c>
      <c r="L510" t="e">
        <f>VLOOKUP(H510,'id (2017)'!H:I,2,0)</f>
        <v>#N/A</v>
      </c>
    </row>
    <row r="511" spans="1:12">
      <c r="A511" t="str">
        <f t="shared" si="30"/>
        <v>DziewiorIwona1972</v>
      </c>
      <c r="C511">
        <f t="shared" si="31"/>
        <v>510</v>
      </c>
      <c r="D511" t="s">
        <v>1534</v>
      </c>
      <c r="E511" t="s">
        <v>1533</v>
      </c>
      <c r="F511">
        <v>0</v>
      </c>
      <c r="G511">
        <v>1972</v>
      </c>
      <c r="H511" t="str">
        <f t="shared" si="28"/>
        <v>Dziewior Iwona</v>
      </c>
      <c r="I511">
        <f t="shared" si="29"/>
        <v>1972</v>
      </c>
      <c r="J511" t="s">
        <v>0</v>
      </c>
      <c r="K511" t="s">
        <v>3764</v>
      </c>
      <c r="L511">
        <f>VLOOKUP(H511,'id (2017)'!H:I,2,0)</f>
        <v>1972</v>
      </c>
    </row>
    <row r="512" spans="1:12">
      <c r="A512" t="str">
        <f t="shared" si="30"/>
        <v>BożyczkoMariusz1973</v>
      </c>
      <c r="C512">
        <f t="shared" si="31"/>
        <v>511</v>
      </c>
      <c r="D512" t="s">
        <v>1185</v>
      </c>
      <c r="E512" t="s">
        <v>378</v>
      </c>
      <c r="G512">
        <v>1973</v>
      </c>
      <c r="H512" t="str">
        <f t="shared" ref="H512:H575" si="32">D512&amp;" "&amp;E512</f>
        <v>Bożyczko Mariusz</v>
      </c>
      <c r="I512">
        <f t="shared" ref="I512:I575" si="33">G512</f>
        <v>1973</v>
      </c>
      <c r="J512" t="s">
        <v>32</v>
      </c>
      <c r="K512" t="s">
        <v>53</v>
      </c>
      <c r="L512">
        <f>VLOOKUP(H512,'id (2017)'!H:I,2,0)</f>
        <v>1973</v>
      </c>
    </row>
    <row r="513" spans="1:12">
      <c r="A513" t="str">
        <f t="shared" si="30"/>
        <v>KosiorekPaweł1976</v>
      </c>
      <c r="C513">
        <f t="shared" si="31"/>
        <v>512</v>
      </c>
      <c r="D513" t="s">
        <v>927</v>
      </c>
      <c r="E513" t="s">
        <v>16</v>
      </c>
      <c r="G513">
        <v>1976</v>
      </c>
      <c r="H513" t="str">
        <f t="shared" si="32"/>
        <v>Kosiorek Paweł</v>
      </c>
      <c r="I513">
        <f t="shared" si="33"/>
        <v>1976</v>
      </c>
      <c r="J513" t="s">
        <v>32</v>
      </c>
      <c r="K513" t="s">
        <v>53</v>
      </c>
      <c r="L513" t="e">
        <f>VLOOKUP(H513,'id (2017)'!H:I,2,0)</f>
        <v>#N/A</v>
      </c>
    </row>
    <row r="514" spans="1:12">
      <c r="A514" t="str">
        <f t="shared" ref="A514:A577" si="34">D514&amp;E514&amp;G514</f>
        <v>OrzołPiotr1977</v>
      </c>
      <c r="C514">
        <f t="shared" si="31"/>
        <v>513</v>
      </c>
      <c r="D514" t="s">
        <v>149</v>
      </c>
      <c r="E514" t="s">
        <v>15</v>
      </c>
      <c r="G514">
        <v>1977</v>
      </c>
      <c r="H514" t="str">
        <f t="shared" si="32"/>
        <v>Orzoł Piotr</v>
      </c>
      <c r="I514">
        <f t="shared" si="33"/>
        <v>1977</v>
      </c>
      <c r="J514" t="s">
        <v>32</v>
      </c>
      <c r="K514" t="s">
        <v>53</v>
      </c>
      <c r="L514">
        <f>VLOOKUP(H514,'id (2017)'!H:I,2,0)</f>
        <v>1977</v>
      </c>
    </row>
    <row r="515" spans="1:12">
      <c r="A515" t="str">
        <f t="shared" si="34"/>
        <v>PiekarskiPaweł1974</v>
      </c>
      <c r="C515">
        <f t="shared" si="31"/>
        <v>514</v>
      </c>
      <c r="D515" t="s">
        <v>3771</v>
      </c>
      <c r="E515" t="s">
        <v>16</v>
      </c>
      <c r="G515">
        <v>1974</v>
      </c>
      <c r="H515" t="str">
        <f t="shared" si="32"/>
        <v>Piekarski Paweł</v>
      </c>
      <c r="I515">
        <f t="shared" si="33"/>
        <v>1974</v>
      </c>
      <c r="J515" t="s">
        <v>32</v>
      </c>
      <c r="K515" t="s">
        <v>53</v>
      </c>
      <c r="L515" t="e">
        <f>VLOOKUP(H515,'id (2017)'!H:I,2,0)</f>
        <v>#N/A</v>
      </c>
    </row>
    <row r="516" spans="1:12">
      <c r="A516" t="str">
        <f t="shared" si="34"/>
        <v>UrbanKrzysztof1993</v>
      </c>
      <c r="C516">
        <f t="shared" ref="C516:C579" si="35">C515+1</f>
        <v>515</v>
      </c>
      <c r="D516" t="s">
        <v>1009</v>
      </c>
      <c r="E516" t="s">
        <v>22</v>
      </c>
      <c r="G516">
        <v>1993</v>
      </c>
      <c r="H516" t="str">
        <f t="shared" si="32"/>
        <v>Urban Krzysztof</v>
      </c>
      <c r="I516">
        <f t="shared" si="33"/>
        <v>1993</v>
      </c>
      <c r="J516" t="s">
        <v>32</v>
      </c>
      <c r="K516" t="s">
        <v>53</v>
      </c>
      <c r="L516" t="e">
        <f>VLOOKUP(H516,'id (2017)'!H:I,2,0)</f>
        <v>#N/A</v>
      </c>
    </row>
    <row r="517" spans="1:12">
      <c r="A517" t="str">
        <f t="shared" si="34"/>
        <v>NamiotkoWojciech1983</v>
      </c>
      <c r="C517">
        <f t="shared" si="35"/>
        <v>516</v>
      </c>
      <c r="D517" t="s">
        <v>3770</v>
      </c>
      <c r="E517" t="s">
        <v>147</v>
      </c>
      <c r="G517">
        <v>1983</v>
      </c>
      <c r="H517" t="str">
        <f t="shared" si="32"/>
        <v>Namiotko Wojciech</v>
      </c>
      <c r="I517">
        <f t="shared" si="33"/>
        <v>1983</v>
      </c>
      <c r="J517" t="s">
        <v>32</v>
      </c>
      <c r="K517" t="s">
        <v>53</v>
      </c>
      <c r="L517" t="e">
        <f>VLOOKUP(H517,'id (2017)'!H:I,2,0)</f>
        <v>#N/A</v>
      </c>
    </row>
    <row r="518" spans="1:12">
      <c r="A518" t="str">
        <f t="shared" si="34"/>
        <v>RadzkiDaniel1980</v>
      </c>
      <c r="C518">
        <f t="shared" si="35"/>
        <v>517</v>
      </c>
      <c r="D518" t="s">
        <v>3769</v>
      </c>
      <c r="E518" t="s">
        <v>135</v>
      </c>
      <c r="G518">
        <v>1980</v>
      </c>
      <c r="H518" t="str">
        <f t="shared" si="32"/>
        <v>Radzki Daniel</v>
      </c>
      <c r="I518">
        <f t="shared" si="33"/>
        <v>1980</v>
      </c>
      <c r="J518" t="s">
        <v>32</v>
      </c>
      <c r="K518" t="s">
        <v>53</v>
      </c>
      <c r="L518" t="e">
        <f>VLOOKUP(H518,'id (2017)'!H:I,2,0)</f>
        <v>#N/A</v>
      </c>
    </row>
    <row r="519" spans="1:12">
      <c r="A519" t="str">
        <f t="shared" si="34"/>
        <v>ZagożdżonWitold1962</v>
      </c>
      <c r="C519">
        <f t="shared" si="35"/>
        <v>518</v>
      </c>
      <c r="D519" t="s">
        <v>3768</v>
      </c>
      <c r="E519" t="s">
        <v>310</v>
      </c>
      <c r="G519">
        <v>1962</v>
      </c>
      <c r="H519" t="str">
        <f t="shared" si="32"/>
        <v>Zagożdżon Witold</v>
      </c>
      <c r="I519">
        <f t="shared" si="33"/>
        <v>1962</v>
      </c>
      <c r="J519" t="s">
        <v>32</v>
      </c>
      <c r="K519" t="s">
        <v>53</v>
      </c>
      <c r="L519" t="e">
        <f>VLOOKUP(H519,'id (2017)'!H:I,2,0)</f>
        <v>#N/A</v>
      </c>
    </row>
    <row r="520" spans="1:12">
      <c r="A520" t="str">
        <f t="shared" si="34"/>
        <v>Ścibor-RylskiMichał1980</v>
      </c>
      <c r="C520">
        <f t="shared" si="35"/>
        <v>519</v>
      </c>
      <c r="D520" t="s">
        <v>1620</v>
      </c>
      <c r="E520" t="s">
        <v>55</v>
      </c>
      <c r="G520">
        <v>1980</v>
      </c>
      <c r="H520" t="str">
        <f t="shared" si="32"/>
        <v>Ścibor-Rylski Michał</v>
      </c>
      <c r="I520">
        <f t="shared" si="33"/>
        <v>1980</v>
      </c>
      <c r="J520" t="s">
        <v>32</v>
      </c>
      <c r="K520" t="s">
        <v>53</v>
      </c>
      <c r="L520">
        <f>VLOOKUP(H520,'id (2017)'!H:I,2,0)</f>
        <v>1980</v>
      </c>
    </row>
    <row r="521" spans="1:12">
      <c r="A521" t="str">
        <f t="shared" si="34"/>
        <v>FilipekPiotr1990</v>
      </c>
      <c r="C521">
        <f t="shared" si="35"/>
        <v>520</v>
      </c>
      <c r="D521" t="s">
        <v>1617</v>
      </c>
      <c r="E521" t="s">
        <v>15</v>
      </c>
      <c r="G521">
        <v>1990</v>
      </c>
      <c r="H521" t="str">
        <f t="shared" si="32"/>
        <v>Filipek Piotr</v>
      </c>
      <c r="I521">
        <f t="shared" si="33"/>
        <v>1990</v>
      </c>
      <c r="J521" t="s">
        <v>32</v>
      </c>
      <c r="K521" t="s">
        <v>53</v>
      </c>
      <c r="L521">
        <f>VLOOKUP(H521,'id (2017)'!H:I,2,0)</f>
        <v>1990</v>
      </c>
    </row>
    <row r="522" spans="1:12">
      <c r="A522" t="str">
        <f t="shared" si="34"/>
        <v>SzewczykSzymon1979</v>
      </c>
      <c r="C522">
        <f t="shared" si="35"/>
        <v>521</v>
      </c>
      <c r="D522" t="s">
        <v>3767</v>
      </c>
      <c r="E522" t="s">
        <v>393</v>
      </c>
      <c r="G522">
        <v>1979</v>
      </c>
      <c r="H522" t="str">
        <f t="shared" si="32"/>
        <v>Szewczyk Szymon</v>
      </c>
      <c r="I522">
        <f t="shared" si="33"/>
        <v>1979</v>
      </c>
      <c r="J522" t="s">
        <v>32</v>
      </c>
      <c r="K522" t="s">
        <v>53</v>
      </c>
      <c r="L522" t="e">
        <f>VLOOKUP(H522,'id (2017)'!H:I,2,0)</f>
        <v>#N/A</v>
      </c>
    </row>
    <row r="523" spans="1:12">
      <c r="A523" t="str">
        <f t="shared" si="34"/>
        <v>KujawaMichał1977</v>
      </c>
      <c r="C523">
        <f t="shared" si="35"/>
        <v>522</v>
      </c>
      <c r="D523" t="s">
        <v>3766</v>
      </c>
      <c r="E523" t="s">
        <v>55</v>
      </c>
      <c r="G523">
        <v>1977</v>
      </c>
      <c r="H523" t="str">
        <f t="shared" si="32"/>
        <v>Kujawa Michał</v>
      </c>
      <c r="I523">
        <f t="shared" si="33"/>
        <v>1977</v>
      </c>
      <c r="J523" t="s">
        <v>32</v>
      </c>
      <c r="K523" t="s">
        <v>53</v>
      </c>
      <c r="L523" t="e">
        <f>VLOOKUP(H523,'id (2017)'!H:I,2,0)</f>
        <v>#N/A</v>
      </c>
    </row>
    <row r="524" spans="1:12">
      <c r="A524" t="str">
        <f t="shared" si="34"/>
        <v>SamborMałgorzata1982</v>
      </c>
      <c r="C524">
        <f t="shared" si="35"/>
        <v>523</v>
      </c>
      <c r="D524" t="s">
        <v>3765</v>
      </c>
      <c r="E524" t="s">
        <v>495</v>
      </c>
      <c r="G524">
        <v>1982</v>
      </c>
      <c r="H524" t="str">
        <f t="shared" si="32"/>
        <v>Sambor Małgorzata</v>
      </c>
      <c r="I524">
        <f t="shared" si="33"/>
        <v>1982</v>
      </c>
      <c r="J524" t="s">
        <v>0</v>
      </c>
      <c r="K524" t="s">
        <v>53</v>
      </c>
      <c r="L524" t="e">
        <f>VLOOKUP(H524,'id (2017)'!H:I,2,0)</f>
        <v>#N/A</v>
      </c>
    </row>
    <row r="525" spans="1:12">
      <c r="A525" t="str">
        <f t="shared" si="34"/>
        <v>MierzwaMaciej1979</v>
      </c>
      <c r="C525">
        <f t="shared" si="35"/>
        <v>524</v>
      </c>
      <c r="D525" t="s">
        <v>3773</v>
      </c>
      <c r="E525" t="s">
        <v>66</v>
      </c>
      <c r="G525">
        <v>1979</v>
      </c>
      <c r="H525" t="str">
        <f t="shared" si="32"/>
        <v>Mierzwa Maciej</v>
      </c>
      <c r="I525">
        <f t="shared" si="33"/>
        <v>1979</v>
      </c>
      <c r="J525" t="s">
        <v>32</v>
      </c>
      <c r="K525" t="s">
        <v>5</v>
      </c>
      <c r="L525" t="e">
        <f>VLOOKUP(H525,'id (2017)'!H:I,2,0)</f>
        <v>#N/A</v>
      </c>
    </row>
    <row r="526" spans="1:12">
      <c r="A526" t="str">
        <f t="shared" si="34"/>
        <v>KopczewskiRobert1967</v>
      </c>
      <c r="C526">
        <f t="shared" si="35"/>
        <v>525</v>
      </c>
      <c r="D526" t="s">
        <v>1624</v>
      </c>
      <c r="E526" t="s">
        <v>45</v>
      </c>
      <c r="G526">
        <v>1967</v>
      </c>
      <c r="H526" t="str">
        <f t="shared" si="32"/>
        <v>Kopczewski Robert</v>
      </c>
      <c r="I526">
        <f t="shared" si="33"/>
        <v>1967</v>
      </c>
      <c r="J526" t="s">
        <v>32</v>
      </c>
      <c r="K526" t="s">
        <v>5</v>
      </c>
      <c r="L526">
        <f>VLOOKUP(H526,'id (2017)'!H:I,2,0)</f>
        <v>1967</v>
      </c>
    </row>
    <row r="527" spans="1:12">
      <c r="A527" t="str">
        <f t="shared" si="34"/>
        <v>ChmielarzTomasz1986</v>
      </c>
      <c r="C527">
        <f t="shared" si="35"/>
        <v>526</v>
      </c>
      <c r="D527" t="s">
        <v>894</v>
      </c>
      <c r="E527" t="s">
        <v>44</v>
      </c>
      <c r="G527">
        <v>1986</v>
      </c>
      <c r="H527" t="str">
        <f t="shared" si="32"/>
        <v>Chmielarz Tomasz</v>
      </c>
      <c r="I527">
        <f t="shared" si="33"/>
        <v>1986</v>
      </c>
      <c r="J527" t="s">
        <v>32</v>
      </c>
      <c r="K527" t="s">
        <v>5</v>
      </c>
      <c r="L527">
        <f>VLOOKUP(H527,'id (2017)'!H:I,2,0)</f>
        <v>1986</v>
      </c>
    </row>
    <row r="528" spans="1:12">
      <c r="A528" t="str">
        <f t="shared" si="34"/>
        <v>KopećAgnieszka1984</v>
      </c>
      <c r="C528">
        <f t="shared" si="35"/>
        <v>527</v>
      </c>
      <c r="D528" t="s">
        <v>1627</v>
      </c>
      <c r="E528" t="s">
        <v>129</v>
      </c>
      <c r="G528">
        <v>1984</v>
      </c>
      <c r="H528" t="str">
        <f t="shared" si="32"/>
        <v>Kopeć Agnieszka</v>
      </c>
      <c r="I528">
        <f t="shared" si="33"/>
        <v>1984</v>
      </c>
      <c r="J528" t="s">
        <v>0</v>
      </c>
      <c r="K528" t="s">
        <v>5</v>
      </c>
      <c r="L528">
        <f>VLOOKUP(H528,'id (2017)'!H:I,2,0)</f>
        <v>1984</v>
      </c>
    </row>
    <row r="529" spans="1:12">
      <c r="A529" t="str">
        <f t="shared" si="34"/>
        <v>SzawkałoGrzegorz1973</v>
      </c>
      <c r="C529">
        <f t="shared" si="35"/>
        <v>528</v>
      </c>
      <c r="D529" t="s">
        <v>1488</v>
      </c>
      <c r="E529" t="s">
        <v>19</v>
      </c>
      <c r="F529">
        <v>0</v>
      </c>
      <c r="G529">
        <v>1973</v>
      </c>
      <c r="H529" t="str">
        <f t="shared" si="32"/>
        <v>Szawkało Grzegorz</v>
      </c>
      <c r="I529">
        <f t="shared" si="33"/>
        <v>1973</v>
      </c>
      <c r="J529" t="s">
        <v>32</v>
      </c>
      <c r="K529" t="s">
        <v>3780</v>
      </c>
      <c r="L529">
        <f>VLOOKUP(H529,'id (2017)'!H:I,2,0)</f>
        <v>1973</v>
      </c>
    </row>
    <row r="530" spans="1:12">
      <c r="A530" t="str">
        <f t="shared" si="34"/>
        <v>WróblewskiPiotr1984</v>
      </c>
      <c r="C530">
        <f t="shared" si="35"/>
        <v>529</v>
      </c>
      <c r="D530" t="s">
        <v>3779</v>
      </c>
      <c r="E530" t="s">
        <v>15</v>
      </c>
      <c r="F530" t="s">
        <v>3778</v>
      </c>
      <c r="G530">
        <v>1984</v>
      </c>
      <c r="H530" t="str">
        <f t="shared" si="32"/>
        <v>Wróblewski Piotr</v>
      </c>
      <c r="I530">
        <f t="shared" si="33"/>
        <v>1984</v>
      </c>
      <c r="J530" t="s">
        <v>32</v>
      </c>
      <c r="K530" t="s">
        <v>3780</v>
      </c>
      <c r="L530" t="e">
        <f>VLOOKUP(H530,'id (2017)'!H:I,2,0)</f>
        <v>#N/A</v>
      </c>
    </row>
    <row r="531" spans="1:12">
      <c r="A531" t="str">
        <f t="shared" si="34"/>
        <v>WysockiAdrian1990</v>
      </c>
      <c r="C531">
        <f t="shared" si="35"/>
        <v>530</v>
      </c>
      <c r="D531" t="s">
        <v>186</v>
      </c>
      <c r="E531" t="s">
        <v>317</v>
      </c>
      <c r="F531">
        <v>0</v>
      </c>
      <c r="G531">
        <v>1990</v>
      </c>
      <c r="H531" t="str">
        <f t="shared" si="32"/>
        <v>Wysocki Adrian</v>
      </c>
      <c r="I531">
        <f t="shared" si="33"/>
        <v>1990</v>
      </c>
      <c r="J531" t="s">
        <v>32</v>
      </c>
      <c r="K531" t="s">
        <v>3780</v>
      </c>
      <c r="L531" t="e">
        <f>VLOOKUP(H531,'id (2017)'!H:I,2,0)</f>
        <v>#N/A</v>
      </c>
    </row>
    <row r="532" spans="1:12">
      <c r="A532" t="str">
        <f t="shared" si="34"/>
        <v>RadzikowskiSławomir1967</v>
      </c>
      <c r="C532">
        <f t="shared" si="35"/>
        <v>531</v>
      </c>
      <c r="D532" t="s">
        <v>1677</v>
      </c>
      <c r="E532" t="s">
        <v>88</v>
      </c>
      <c r="G532">
        <v>1967</v>
      </c>
      <c r="H532" t="str">
        <f t="shared" si="32"/>
        <v>Radzikowski Sławomir</v>
      </c>
      <c r="I532">
        <f t="shared" si="33"/>
        <v>1967</v>
      </c>
      <c r="J532" t="s">
        <v>32</v>
      </c>
      <c r="K532" t="s">
        <v>1216</v>
      </c>
      <c r="L532">
        <f>VLOOKUP(H532,'id (2017)'!H:I,2,0)</f>
        <v>0</v>
      </c>
    </row>
    <row r="533" spans="1:12">
      <c r="A533" t="str">
        <f t="shared" si="34"/>
        <v>PosiadałaGrzegorz1971</v>
      </c>
      <c r="C533">
        <f t="shared" si="35"/>
        <v>532</v>
      </c>
      <c r="D533" t="s">
        <v>3787</v>
      </c>
      <c r="E533" t="s">
        <v>19</v>
      </c>
      <c r="G533" t="s">
        <v>3786</v>
      </c>
      <c r="H533" t="str">
        <f t="shared" si="32"/>
        <v>Posiadała Grzegorz</v>
      </c>
      <c r="I533" t="str">
        <f t="shared" si="33"/>
        <v>1971</v>
      </c>
      <c r="J533" t="s">
        <v>32</v>
      </c>
      <c r="K533" t="s">
        <v>1680</v>
      </c>
      <c r="L533" t="e">
        <f>VLOOKUP(H533,'id (2017)'!H:I,2,0)</f>
        <v>#N/A</v>
      </c>
    </row>
    <row r="534" spans="1:12">
      <c r="A534" t="str">
        <f t="shared" si="34"/>
        <v>WojciechowskiMichał1984</v>
      </c>
      <c r="C534">
        <f t="shared" si="35"/>
        <v>533</v>
      </c>
      <c r="D534" t="s">
        <v>295</v>
      </c>
      <c r="E534" t="s">
        <v>55</v>
      </c>
      <c r="G534" t="s">
        <v>3772</v>
      </c>
      <c r="H534" t="str">
        <f t="shared" si="32"/>
        <v>Wojciechowski Michał</v>
      </c>
      <c r="I534" t="str">
        <f t="shared" si="33"/>
        <v>1984</v>
      </c>
      <c r="J534" t="s">
        <v>32</v>
      </c>
      <c r="K534" t="s">
        <v>1681</v>
      </c>
      <c r="L534" t="e">
        <f>VLOOKUP(H534,'id (2017)'!H:I,2,0)</f>
        <v>#N/A</v>
      </c>
    </row>
    <row r="535" spans="1:12">
      <c r="A535" t="str">
        <f t="shared" si="34"/>
        <v>SiochRadek1981</v>
      </c>
      <c r="C535">
        <f t="shared" si="35"/>
        <v>534</v>
      </c>
      <c r="D535" t="s">
        <v>1700</v>
      </c>
      <c r="E535" t="s">
        <v>574</v>
      </c>
      <c r="G535" t="s">
        <v>3785</v>
      </c>
      <c r="H535" t="str">
        <f t="shared" si="32"/>
        <v>Sioch Radek</v>
      </c>
      <c r="I535" t="str">
        <f t="shared" si="33"/>
        <v>1981</v>
      </c>
      <c r="J535" t="s">
        <v>32</v>
      </c>
      <c r="K535" t="s">
        <v>1682</v>
      </c>
      <c r="L535" t="e">
        <f>VLOOKUP(H535,'id (2017)'!H:I,2,0)</f>
        <v>#N/A</v>
      </c>
    </row>
    <row r="536" spans="1:12">
      <c r="A536" t="str">
        <f t="shared" si="34"/>
        <v>NowakowskiPaweł1983</v>
      </c>
      <c r="C536">
        <f t="shared" si="35"/>
        <v>535</v>
      </c>
      <c r="D536" t="s">
        <v>3784</v>
      </c>
      <c r="E536" t="s">
        <v>16</v>
      </c>
      <c r="G536" t="s">
        <v>3783</v>
      </c>
      <c r="H536" t="str">
        <f t="shared" si="32"/>
        <v>Nowakowski Paweł</v>
      </c>
      <c r="I536" t="str">
        <f t="shared" si="33"/>
        <v>1983</v>
      </c>
      <c r="J536" t="s">
        <v>32</v>
      </c>
      <c r="K536" t="s">
        <v>1683</v>
      </c>
      <c r="L536" t="e">
        <f>VLOOKUP(H536,'id (2017)'!H:I,2,0)</f>
        <v>#N/A</v>
      </c>
    </row>
    <row r="537" spans="1:12">
      <c r="A537" t="str">
        <f t="shared" si="34"/>
        <v>WojdatPrzemysław1977</v>
      </c>
      <c r="C537">
        <f t="shared" si="35"/>
        <v>536</v>
      </c>
      <c r="D537" t="s">
        <v>3782</v>
      </c>
      <c r="E537" t="s">
        <v>24</v>
      </c>
      <c r="G537">
        <v>1977</v>
      </c>
      <c r="H537" t="str">
        <f t="shared" si="32"/>
        <v>Wojdat Przemysław</v>
      </c>
      <c r="I537">
        <f t="shared" si="33"/>
        <v>1977</v>
      </c>
      <c r="J537" t="s">
        <v>32</v>
      </c>
      <c r="K537" t="s">
        <v>1684</v>
      </c>
      <c r="L537" t="e">
        <f>VLOOKUP(H537,'id (2017)'!H:I,2,0)</f>
        <v>#N/A</v>
      </c>
    </row>
    <row r="538" spans="1:12">
      <c r="A538" t="str">
        <f t="shared" si="34"/>
        <v>JakubowskiJarosław1980</v>
      </c>
      <c r="C538">
        <f t="shared" si="35"/>
        <v>537</v>
      </c>
      <c r="D538" t="s">
        <v>3781</v>
      </c>
      <c r="E538" t="s">
        <v>86</v>
      </c>
      <c r="G538">
        <v>1980</v>
      </c>
      <c r="H538" t="str">
        <f t="shared" si="32"/>
        <v>Jakubowski Jarosław</v>
      </c>
      <c r="I538">
        <f t="shared" si="33"/>
        <v>1980</v>
      </c>
      <c r="J538" t="s">
        <v>32</v>
      </c>
      <c r="K538" t="s">
        <v>1685</v>
      </c>
      <c r="L538" t="e">
        <f>VLOOKUP(H538,'id (2017)'!H:I,2,0)</f>
        <v>#N/A</v>
      </c>
    </row>
    <row r="539" spans="1:12">
      <c r="A539" t="str">
        <f t="shared" si="34"/>
        <v>ChmuraKatarzyna1983</v>
      </c>
      <c r="C539">
        <f t="shared" si="35"/>
        <v>538</v>
      </c>
      <c r="D539" t="s">
        <v>3793</v>
      </c>
      <c r="E539" t="s">
        <v>763</v>
      </c>
      <c r="F539" t="s">
        <v>3791</v>
      </c>
      <c r="G539">
        <v>1983</v>
      </c>
      <c r="H539" t="str">
        <f t="shared" si="32"/>
        <v>Chmura Katarzyna</v>
      </c>
      <c r="I539">
        <f t="shared" si="33"/>
        <v>1983</v>
      </c>
      <c r="J539" t="s">
        <v>0</v>
      </c>
      <c r="K539" t="s">
        <v>1645</v>
      </c>
      <c r="L539" t="e">
        <f>VLOOKUP(H539,'id (2017)'!H:I,2,0)</f>
        <v>#N/A</v>
      </c>
    </row>
    <row r="540" spans="1:12">
      <c r="A540" t="str">
        <f t="shared" si="34"/>
        <v>BednarzŁukasz1979</v>
      </c>
      <c r="C540">
        <f t="shared" si="35"/>
        <v>539</v>
      </c>
      <c r="D540" t="s">
        <v>3794</v>
      </c>
      <c r="E540" t="s">
        <v>59</v>
      </c>
      <c r="F540" t="s">
        <v>3791</v>
      </c>
      <c r="G540">
        <v>1979</v>
      </c>
      <c r="H540" t="str">
        <f t="shared" si="32"/>
        <v>Bednarz Łukasz</v>
      </c>
      <c r="I540">
        <f t="shared" si="33"/>
        <v>1979</v>
      </c>
      <c r="J540" t="s">
        <v>32</v>
      </c>
      <c r="K540" t="s">
        <v>1645</v>
      </c>
      <c r="L540" t="e">
        <f>VLOOKUP(H540,'id (2017)'!H:I,2,0)</f>
        <v>#N/A</v>
      </c>
    </row>
    <row r="541" spans="1:12">
      <c r="A541" t="str">
        <f t="shared" si="34"/>
        <v>DziubkaPaweł1978</v>
      </c>
      <c r="C541">
        <f t="shared" si="35"/>
        <v>540</v>
      </c>
      <c r="D541" t="s">
        <v>3795</v>
      </c>
      <c r="E541" t="s">
        <v>16</v>
      </c>
      <c r="F541" t="s">
        <v>3791</v>
      </c>
      <c r="G541">
        <v>1978</v>
      </c>
      <c r="H541" t="str">
        <f t="shared" si="32"/>
        <v>Dziubka Paweł</v>
      </c>
      <c r="I541">
        <f t="shared" si="33"/>
        <v>1978</v>
      </c>
      <c r="J541" t="s">
        <v>32</v>
      </c>
      <c r="K541" t="s">
        <v>1645</v>
      </c>
      <c r="L541" t="e">
        <f>VLOOKUP(H541,'id (2017)'!H:I,2,0)</f>
        <v>#N/A</v>
      </c>
    </row>
    <row r="542" spans="1:12">
      <c r="A542" t="str">
        <f t="shared" si="34"/>
        <v>WywiałWojciech1985</v>
      </c>
      <c r="C542">
        <f t="shared" si="35"/>
        <v>541</v>
      </c>
      <c r="D542" t="s">
        <v>3796</v>
      </c>
      <c r="E542" t="s">
        <v>147</v>
      </c>
      <c r="F542" t="s">
        <v>3791</v>
      </c>
      <c r="G542">
        <v>1985</v>
      </c>
      <c r="H542" t="str">
        <f t="shared" si="32"/>
        <v>Wywiał Wojciech</v>
      </c>
      <c r="I542">
        <f t="shared" si="33"/>
        <v>1985</v>
      </c>
      <c r="J542" t="s">
        <v>32</v>
      </c>
      <c r="K542" t="s">
        <v>1645</v>
      </c>
      <c r="L542" t="e">
        <f>VLOOKUP(H542,'id (2017)'!H:I,2,0)</f>
        <v>#N/A</v>
      </c>
    </row>
    <row r="543" spans="1:12">
      <c r="A543" t="str">
        <f t="shared" si="34"/>
        <v>MałeckiRobert1967</v>
      </c>
      <c r="C543">
        <f t="shared" si="35"/>
        <v>542</v>
      </c>
      <c r="D543" t="s">
        <v>3797</v>
      </c>
      <c r="E543" t="s">
        <v>45</v>
      </c>
      <c r="F543" t="s">
        <v>3792</v>
      </c>
      <c r="G543">
        <v>1967</v>
      </c>
      <c r="H543" t="str">
        <f t="shared" si="32"/>
        <v>Małecki Robert</v>
      </c>
      <c r="I543">
        <f t="shared" si="33"/>
        <v>1967</v>
      </c>
      <c r="J543" t="s">
        <v>32</v>
      </c>
      <c r="K543" t="s">
        <v>1645</v>
      </c>
      <c r="L543" t="e">
        <f>VLOOKUP(H543,'id (2017)'!H:I,2,0)</f>
        <v>#N/A</v>
      </c>
    </row>
    <row r="544" spans="1:12">
      <c r="A544" t="str">
        <f t="shared" si="34"/>
        <v>KowalskaAgnieszka1983</v>
      </c>
      <c r="C544">
        <f t="shared" si="35"/>
        <v>543</v>
      </c>
      <c r="D544" t="s">
        <v>734</v>
      </c>
      <c r="E544" t="s">
        <v>129</v>
      </c>
      <c r="F544" t="s">
        <v>3807</v>
      </c>
      <c r="G544">
        <v>1983</v>
      </c>
      <c r="H544" t="str">
        <f t="shared" si="32"/>
        <v>Kowalska Agnieszka</v>
      </c>
      <c r="I544">
        <f t="shared" si="33"/>
        <v>1983</v>
      </c>
      <c r="J544" t="s">
        <v>0</v>
      </c>
      <c r="K544" t="s">
        <v>3810</v>
      </c>
      <c r="L544" t="e">
        <f>VLOOKUP(H544,'id (2017)'!H:I,2,0)</f>
        <v>#N/A</v>
      </c>
    </row>
    <row r="545" spans="1:12">
      <c r="A545" t="str">
        <f t="shared" si="34"/>
        <v>JankowskiTomasz1967</v>
      </c>
      <c r="C545">
        <f t="shared" si="35"/>
        <v>544</v>
      </c>
      <c r="D545" t="s">
        <v>304</v>
      </c>
      <c r="E545" t="s">
        <v>44</v>
      </c>
      <c r="F545" t="s">
        <v>3803</v>
      </c>
      <c r="G545">
        <v>1967</v>
      </c>
      <c r="H545" t="str">
        <f t="shared" si="32"/>
        <v>Jankowski Tomasz</v>
      </c>
      <c r="I545">
        <f t="shared" si="33"/>
        <v>1967</v>
      </c>
      <c r="J545" t="s">
        <v>32</v>
      </c>
      <c r="K545" t="s">
        <v>3810</v>
      </c>
      <c r="L545">
        <f>VLOOKUP(H545,'id (2017)'!H:I,2,0)</f>
        <v>1967</v>
      </c>
    </row>
    <row r="546" spans="1:12">
      <c r="A546" t="str">
        <f t="shared" si="34"/>
        <v>ProcekTomasz1978</v>
      </c>
      <c r="C546">
        <f t="shared" si="35"/>
        <v>545</v>
      </c>
      <c r="D546" t="s">
        <v>97</v>
      </c>
      <c r="E546" t="s">
        <v>44</v>
      </c>
      <c r="F546">
        <v>0</v>
      </c>
      <c r="G546">
        <v>1978</v>
      </c>
      <c r="H546" t="str">
        <f t="shared" si="32"/>
        <v>Procek Tomasz</v>
      </c>
      <c r="I546">
        <f t="shared" si="33"/>
        <v>1978</v>
      </c>
      <c r="J546" t="s">
        <v>32</v>
      </c>
      <c r="K546" t="s">
        <v>3810</v>
      </c>
      <c r="L546">
        <f>VLOOKUP(H546,'id (2017)'!H:I,2,0)</f>
        <v>1978</v>
      </c>
    </row>
    <row r="547" spans="1:12">
      <c r="A547" t="str">
        <f t="shared" si="34"/>
        <v>SontowskiMarcin1986</v>
      </c>
      <c r="C547">
        <f t="shared" si="35"/>
        <v>546</v>
      </c>
      <c r="D547" t="s">
        <v>3808</v>
      </c>
      <c r="E547" t="s">
        <v>17</v>
      </c>
      <c r="F547" t="s">
        <v>822</v>
      </c>
      <c r="G547">
        <v>1986</v>
      </c>
      <c r="H547" t="str">
        <f t="shared" si="32"/>
        <v>Sontowski Marcin</v>
      </c>
      <c r="I547">
        <f t="shared" si="33"/>
        <v>1986</v>
      </c>
      <c r="J547" t="s">
        <v>32</v>
      </c>
      <c r="K547" t="s">
        <v>3810</v>
      </c>
      <c r="L547" t="e">
        <f>VLOOKUP(H547,'id (2017)'!H:I,2,0)</f>
        <v>#N/A</v>
      </c>
    </row>
    <row r="548" spans="1:12">
      <c r="A548" t="str">
        <f t="shared" si="34"/>
        <v>BorkoRyszard1978</v>
      </c>
      <c r="C548">
        <f t="shared" si="35"/>
        <v>547</v>
      </c>
      <c r="D548" t="s">
        <v>550</v>
      </c>
      <c r="E548" t="s">
        <v>549</v>
      </c>
      <c r="F548" t="s">
        <v>548</v>
      </c>
      <c r="G548">
        <v>1978</v>
      </c>
      <c r="H548" t="str">
        <f t="shared" si="32"/>
        <v>Borko Ryszard</v>
      </c>
      <c r="I548">
        <f t="shared" si="33"/>
        <v>1978</v>
      </c>
      <c r="J548" t="s">
        <v>32</v>
      </c>
      <c r="K548" t="s">
        <v>3810</v>
      </c>
      <c r="L548">
        <f>VLOOKUP(H548,'id (2017)'!H:I,2,0)</f>
        <v>1971</v>
      </c>
    </row>
    <row r="549" spans="1:12">
      <c r="A549" t="str">
        <f t="shared" si="34"/>
        <v>SzymanekDawid1990</v>
      </c>
      <c r="C549">
        <f t="shared" si="35"/>
        <v>548</v>
      </c>
      <c r="D549" t="s">
        <v>3809</v>
      </c>
      <c r="E549" t="s">
        <v>462</v>
      </c>
      <c r="F549" t="s">
        <v>3804</v>
      </c>
      <c r="G549">
        <v>1990</v>
      </c>
      <c r="H549" t="str">
        <f t="shared" si="32"/>
        <v>Szymanek Dawid</v>
      </c>
      <c r="I549">
        <f t="shared" si="33"/>
        <v>1990</v>
      </c>
      <c r="J549" t="s">
        <v>32</v>
      </c>
      <c r="K549" t="s">
        <v>3810</v>
      </c>
      <c r="L549" t="e">
        <f>VLOOKUP(H549,'id (2017)'!H:I,2,0)</f>
        <v>#N/A</v>
      </c>
    </row>
    <row r="550" spans="1:12">
      <c r="A550" t="str">
        <f t="shared" si="34"/>
        <v>KaussDawid1979</v>
      </c>
      <c r="C550">
        <f t="shared" si="35"/>
        <v>549</v>
      </c>
      <c r="D550" t="s">
        <v>1184</v>
      </c>
      <c r="E550" t="s">
        <v>462</v>
      </c>
      <c r="F550">
        <v>0</v>
      </c>
      <c r="G550">
        <v>1979</v>
      </c>
      <c r="H550" t="str">
        <f t="shared" si="32"/>
        <v>Kauss Dawid</v>
      </c>
      <c r="I550">
        <f t="shared" si="33"/>
        <v>1979</v>
      </c>
      <c r="J550" t="s">
        <v>32</v>
      </c>
      <c r="K550" t="s">
        <v>3810</v>
      </c>
      <c r="L550">
        <f>VLOOKUP(H550,'id (2017)'!H:I,2,0)</f>
        <v>1979</v>
      </c>
    </row>
    <row r="551" spans="1:12">
      <c r="A551" t="str">
        <f t="shared" si="34"/>
        <v>GałązkaGrzegorz1979</v>
      </c>
      <c r="C551">
        <f t="shared" si="35"/>
        <v>550</v>
      </c>
      <c r="D551" t="s">
        <v>1663</v>
      </c>
      <c r="E551" t="s">
        <v>19</v>
      </c>
      <c r="F551" t="s">
        <v>1656</v>
      </c>
      <c r="G551">
        <v>1979</v>
      </c>
      <c r="H551" t="str">
        <f t="shared" si="32"/>
        <v>Gałązka Grzegorz</v>
      </c>
      <c r="I551">
        <f t="shared" si="33"/>
        <v>1979</v>
      </c>
      <c r="J551" t="s">
        <v>32</v>
      </c>
      <c r="K551" t="s">
        <v>3810</v>
      </c>
      <c r="L551">
        <f>VLOOKUP(H551,'id (2017)'!H:I,2,0)</f>
        <v>1979</v>
      </c>
    </row>
    <row r="552" spans="1:12">
      <c r="A552" t="str">
        <f t="shared" si="34"/>
        <v>SobekDawid1977</v>
      </c>
      <c r="C552">
        <f t="shared" si="35"/>
        <v>551</v>
      </c>
      <c r="D552" t="s">
        <v>1665</v>
      </c>
      <c r="E552" t="s">
        <v>462</v>
      </c>
      <c r="F552" t="s">
        <v>3805</v>
      </c>
      <c r="G552">
        <v>1977</v>
      </c>
      <c r="H552" t="str">
        <f t="shared" si="32"/>
        <v>Sobek Dawid</v>
      </c>
      <c r="I552">
        <f t="shared" si="33"/>
        <v>1977</v>
      </c>
      <c r="J552" t="s">
        <v>32</v>
      </c>
      <c r="K552" t="s">
        <v>3810</v>
      </c>
      <c r="L552">
        <f>VLOOKUP(H552,'id (2017)'!H:I,2,0)</f>
        <v>1977</v>
      </c>
    </row>
    <row r="553" spans="1:12">
      <c r="A553" t="str">
        <f t="shared" si="34"/>
        <v>ButnyRafał1978</v>
      </c>
      <c r="C553">
        <f t="shared" si="35"/>
        <v>552</v>
      </c>
      <c r="D553" t="s">
        <v>3801</v>
      </c>
      <c r="E553" t="s">
        <v>41</v>
      </c>
      <c r="F553" t="s">
        <v>3806</v>
      </c>
      <c r="G553">
        <v>1978</v>
      </c>
      <c r="H553" t="str">
        <f t="shared" si="32"/>
        <v>Butny Rafał</v>
      </c>
      <c r="I553">
        <f t="shared" si="33"/>
        <v>1978</v>
      </c>
      <c r="J553" t="s">
        <v>32</v>
      </c>
      <c r="K553" t="s">
        <v>3810</v>
      </c>
      <c r="L553" t="e">
        <f>VLOOKUP(H553,'id (2017)'!H:I,2,0)</f>
        <v>#N/A</v>
      </c>
    </row>
    <row r="554" spans="1:12">
      <c r="A554" t="str">
        <f t="shared" si="34"/>
        <v>RybińskiŁukasz1976</v>
      </c>
      <c r="C554">
        <f t="shared" si="35"/>
        <v>553</v>
      </c>
      <c r="D554" t="s">
        <v>392</v>
      </c>
      <c r="E554" t="s">
        <v>59</v>
      </c>
      <c r="F554" t="s">
        <v>391</v>
      </c>
      <c r="G554">
        <v>1976</v>
      </c>
      <c r="H554" t="str">
        <f t="shared" si="32"/>
        <v>Rybiński Łukasz</v>
      </c>
      <c r="I554">
        <f t="shared" si="33"/>
        <v>1976</v>
      </c>
      <c r="J554" t="s">
        <v>32</v>
      </c>
      <c r="K554" t="s">
        <v>3810</v>
      </c>
      <c r="L554">
        <f>VLOOKUP(H554,'id (2017)'!H:I,2,0)</f>
        <v>1976</v>
      </c>
    </row>
    <row r="555" spans="1:12">
      <c r="A555" t="str">
        <f t="shared" si="34"/>
        <v>SzczepaniakAdam1988</v>
      </c>
      <c r="C555">
        <f t="shared" si="35"/>
        <v>554</v>
      </c>
      <c r="D555" t="s">
        <v>3798</v>
      </c>
      <c r="E555" t="s">
        <v>79</v>
      </c>
      <c r="F555">
        <v>0</v>
      </c>
      <c r="G555">
        <v>1988</v>
      </c>
      <c r="H555" t="str">
        <f t="shared" si="32"/>
        <v>Szczepaniak Adam</v>
      </c>
      <c r="I555">
        <f t="shared" si="33"/>
        <v>1988</v>
      </c>
      <c r="J555" t="s">
        <v>32</v>
      </c>
      <c r="K555" t="s">
        <v>3810</v>
      </c>
      <c r="L555" t="e">
        <f>VLOOKUP(H555,'id (2017)'!H:I,2,0)</f>
        <v>#N/A</v>
      </c>
    </row>
    <row r="556" spans="1:12">
      <c r="A556" t="str">
        <f t="shared" si="34"/>
        <v>KwidzińskiKrzysztof1973</v>
      </c>
      <c r="C556">
        <f t="shared" si="35"/>
        <v>555</v>
      </c>
      <c r="D556" t="s">
        <v>3799</v>
      </c>
      <c r="E556" t="s">
        <v>22</v>
      </c>
      <c r="F556" t="s">
        <v>3800</v>
      </c>
      <c r="G556">
        <v>1973</v>
      </c>
      <c r="H556" t="str">
        <f t="shared" si="32"/>
        <v>Kwidziński Krzysztof</v>
      </c>
      <c r="I556">
        <f t="shared" si="33"/>
        <v>1973</v>
      </c>
      <c r="J556" t="s">
        <v>32</v>
      </c>
      <c r="K556" t="s">
        <v>3810</v>
      </c>
      <c r="L556" t="e">
        <f>VLOOKUP(H556,'id (2017)'!H:I,2,0)</f>
        <v>#N/A</v>
      </c>
    </row>
    <row r="557" spans="1:12">
      <c r="A557" t="str">
        <f t="shared" si="34"/>
        <v>StąpelSławomir1972</v>
      </c>
      <c r="C557">
        <f t="shared" si="35"/>
        <v>556</v>
      </c>
      <c r="D557" t="s">
        <v>3811</v>
      </c>
      <c r="E557" t="s">
        <v>88</v>
      </c>
      <c r="F557" t="s">
        <v>3791</v>
      </c>
      <c r="G557">
        <v>1972</v>
      </c>
      <c r="H557" t="str">
        <f t="shared" si="32"/>
        <v>Stąpel Sławomir</v>
      </c>
      <c r="I557">
        <f t="shared" si="33"/>
        <v>1972</v>
      </c>
      <c r="J557" t="s">
        <v>32</v>
      </c>
      <c r="K557" t="s">
        <v>1645</v>
      </c>
      <c r="L557" t="e">
        <f>VLOOKUP(H557,'id (2017)'!H:I,2,0)</f>
        <v>#N/A</v>
      </c>
    </row>
    <row r="558" spans="1:12">
      <c r="A558" t="str">
        <f t="shared" si="34"/>
        <v>MańskiSebastian1988</v>
      </c>
      <c r="C558">
        <f t="shared" si="35"/>
        <v>557</v>
      </c>
      <c r="D558" t="s">
        <v>3444</v>
      </c>
      <c r="E558" t="s">
        <v>783</v>
      </c>
      <c r="G558">
        <v>1988</v>
      </c>
      <c r="H558" t="str">
        <f t="shared" si="32"/>
        <v>Mański Sebastian</v>
      </c>
      <c r="I558">
        <f t="shared" si="33"/>
        <v>1988</v>
      </c>
      <c r="J558" t="s">
        <v>32</v>
      </c>
      <c r="K558" t="s">
        <v>3820</v>
      </c>
      <c r="L558" t="e">
        <f>VLOOKUP(H558,'id (2017)'!H:I,2,0)</f>
        <v>#N/A</v>
      </c>
    </row>
    <row r="559" spans="1:12">
      <c r="A559" t="str">
        <f t="shared" si="34"/>
        <v>HampelskiKrzysztof1980</v>
      </c>
      <c r="C559">
        <f t="shared" si="35"/>
        <v>558</v>
      </c>
      <c r="D559" s="9" t="s">
        <v>1790</v>
      </c>
      <c r="E559" s="9" t="s">
        <v>22</v>
      </c>
      <c r="F559" s="9"/>
      <c r="G559" s="9">
        <v>1980</v>
      </c>
      <c r="H559" t="str">
        <f t="shared" si="32"/>
        <v>Hampelski Krzysztof</v>
      </c>
      <c r="I559">
        <f t="shared" si="33"/>
        <v>1980</v>
      </c>
      <c r="J559" t="s">
        <v>32</v>
      </c>
      <c r="K559" t="s">
        <v>3820</v>
      </c>
      <c r="L559">
        <f>VLOOKUP(H559,'id (2017)'!H:I,2,0)</f>
        <v>1980</v>
      </c>
    </row>
    <row r="560" spans="1:12">
      <c r="A560" t="str">
        <f t="shared" si="34"/>
        <v>PabichPaweł1980</v>
      </c>
      <c r="C560">
        <f t="shared" si="35"/>
        <v>559</v>
      </c>
      <c r="D560" s="9" t="s">
        <v>3819</v>
      </c>
      <c r="E560" s="9" t="s">
        <v>16</v>
      </c>
      <c r="F560" s="9"/>
      <c r="G560" s="9">
        <v>1980</v>
      </c>
      <c r="H560" t="str">
        <f t="shared" si="32"/>
        <v>Pabich Paweł</v>
      </c>
      <c r="I560">
        <f t="shared" si="33"/>
        <v>1980</v>
      </c>
      <c r="J560" t="s">
        <v>32</v>
      </c>
      <c r="K560" t="s">
        <v>3820</v>
      </c>
      <c r="L560" t="e">
        <f>VLOOKUP(H560,'id (2017)'!H:I,2,0)</f>
        <v>#N/A</v>
      </c>
    </row>
    <row r="561" spans="1:12">
      <c r="A561" t="str">
        <f t="shared" si="34"/>
        <v>MorońArtur1974</v>
      </c>
      <c r="C561">
        <f t="shared" si="35"/>
        <v>560</v>
      </c>
      <c r="D561" s="9" t="s">
        <v>1626</v>
      </c>
      <c r="E561" s="9" t="s">
        <v>47</v>
      </c>
      <c r="F561" s="9"/>
      <c r="G561" s="9">
        <v>1974</v>
      </c>
      <c r="H561" t="str">
        <f t="shared" si="32"/>
        <v>Moroń Artur</v>
      </c>
      <c r="I561">
        <f t="shared" si="33"/>
        <v>1974</v>
      </c>
      <c r="J561" t="s">
        <v>32</v>
      </c>
      <c r="K561" t="s">
        <v>3820</v>
      </c>
      <c r="L561">
        <f>VLOOKUP(H561,'id (2017)'!H:I,2,0)</f>
        <v>1974</v>
      </c>
    </row>
    <row r="562" spans="1:12">
      <c r="A562" t="str">
        <f t="shared" si="34"/>
        <v>ZłotnickiMaciek1984</v>
      </c>
      <c r="C562">
        <f t="shared" si="35"/>
        <v>561</v>
      </c>
      <c r="D562" t="s">
        <v>3688</v>
      </c>
      <c r="E562" t="s">
        <v>1305</v>
      </c>
      <c r="G562">
        <v>1984</v>
      </c>
      <c r="H562" t="str">
        <f t="shared" si="32"/>
        <v>Złotnicki Maciek</v>
      </c>
      <c r="I562">
        <f t="shared" si="33"/>
        <v>1984</v>
      </c>
      <c r="J562" t="s">
        <v>32</v>
      </c>
      <c r="K562" t="s">
        <v>3820</v>
      </c>
      <c r="L562" t="e">
        <f>VLOOKUP(H562,'id (2017)'!H:I,2,0)</f>
        <v>#N/A</v>
      </c>
    </row>
    <row r="563" spans="1:12">
      <c r="A563" t="str">
        <f t="shared" si="34"/>
        <v>BalickiTomasz1985</v>
      </c>
      <c r="C563">
        <f t="shared" si="35"/>
        <v>562</v>
      </c>
      <c r="D563" t="s">
        <v>3817</v>
      </c>
      <c r="E563" t="s">
        <v>44</v>
      </c>
      <c r="G563">
        <v>1985</v>
      </c>
      <c r="H563" t="str">
        <f t="shared" si="32"/>
        <v>Balicki Tomasz</v>
      </c>
      <c r="I563">
        <f t="shared" si="33"/>
        <v>1985</v>
      </c>
      <c r="J563" t="s">
        <v>32</v>
      </c>
      <c r="K563" t="s">
        <v>3820</v>
      </c>
      <c r="L563" t="e">
        <f>VLOOKUP(H563,'id (2017)'!H:I,2,0)</f>
        <v>#N/A</v>
      </c>
    </row>
    <row r="564" spans="1:12">
      <c r="A564" t="str">
        <f t="shared" si="34"/>
        <v>StawiarskiRafał1985</v>
      </c>
      <c r="C564">
        <f t="shared" si="35"/>
        <v>563</v>
      </c>
      <c r="D564" t="s">
        <v>3816</v>
      </c>
      <c r="E564" t="s">
        <v>41</v>
      </c>
      <c r="G564">
        <v>1985</v>
      </c>
      <c r="H564" t="str">
        <f t="shared" si="32"/>
        <v>Stawiarski Rafał</v>
      </c>
      <c r="I564">
        <f t="shared" si="33"/>
        <v>1985</v>
      </c>
      <c r="J564" t="s">
        <v>32</v>
      </c>
      <c r="K564" t="s">
        <v>3820</v>
      </c>
      <c r="L564" t="e">
        <f>VLOOKUP(H564,'id (2017)'!H:I,2,0)</f>
        <v>#N/A</v>
      </c>
    </row>
    <row r="565" spans="1:12">
      <c r="A565" t="str">
        <f t="shared" si="34"/>
        <v>NanekSebastian1987</v>
      </c>
      <c r="C565">
        <f t="shared" si="35"/>
        <v>564</v>
      </c>
      <c r="D565" t="s">
        <v>3815</v>
      </c>
      <c r="E565" t="s">
        <v>783</v>
      </c>
      <c r="G565">
        <v>1987</v>
      </c>
      <c r="H565" t="str">
        <f t="shared" si="32"/>
        <v>Nanek Sebastian</v>
      </c>
      <c r="I565">
        <f t="shared" si="33"/>
        <v>1987</v>
      </c>
      <c r="J565" t="s">
        <v>32</v>
      </c>
      <c r="K565" t="s">
        <v>3820</v>
      </c>
      <c r="L565" t="e">
        <f>VLOOKUP(H565,'id (2017)'!H:I,2,0)</f>
        <v>#N/A</v>
      </c>
    </row>
    <row r="566" spans="1:12">
      <c r="A566" t="str">
        <f t="shared" si="34"/>
        <v>BardzikBogumił1982</v>
      </c>
      <c r="C566">
        <f t="shared" si="35"/>
        <v>565</v>
      </c>
      <c r="D566" t="s">
        <v>3813</v>
      </c>
      <c r="E566" t="s">
        <v>432</v>
      </c>
      <c r="G566">
        <v>1982</v>
      </c>
      <c r="H566" t="str">
        <f t="shared" si="32"/>
        <v>Bardzik Bogumił</v>
      </c>
      <c r="I566">
        <f t="shared" si="33"/>
        <v>1982</v>
      </c>
      <c r="J566" t="s">
        <v>32</v>
      </c>
      <c r="K566" t="s">
        <v>3820</v>
      </c>
      <c r="L566" t="e">
        <f>VLOOKUP(H566,'id (2017)'!H:I,2,0)</f>
        <v>#N/A</v>
      </c>
    </row>
    <row r="567" spans="1:12">
      <c r="A567" t="str">
        <f t="shared" si="34"/>
        <v>SzymskiTomasz1989</v>
      </c>
      <c r="C567">
        <f t="shared" si="35"/>
        <v>566</v>
      </c>
      <c r="D567" t="s">
        <v>3812</v>
      </c>
      <c r="E567" t="s">
        <v>44</v>
      </c>
      <c r="G567">
        <v>1989</v>
      </c>
      <c r="H567" t="str">
        <f t="shared" si="32"/>
        <v>Szymski Tomasz</v>
      </c>
      <c r="I567">
        <f t="shared" si="33"/>
        <v>1989</v>
      </c>
      <c r="J567" t="s">
        <v>32</v>
      </c>
      <c r="K567" t="s">
        <v>3820</v>
      </c>
      <c r="L567" t="e">
        <f>VLOOKUP(H567,'id (2017)'!H:I,2,0)</f>
        <v>#N/A</v>
      </c>
    </row>
    <row r="568" spans="1:12">
      <c r="A568" t="str">
        <f t="shared" si="34"/>
        <v>JanerkaMarzka1978</v>
      </c>
      <c r="C568">
        <f t="shared" si="35"/>
        <v>567</v>
      </c>
      <c r="D568" s="9" t="s">
        <v>3818</v>
      </c>
      <c r="E568" s="9" t="s">
        <v>1574</v>
      </c>
      <c r="F568" s="9"/>
      <c r="G568" s="9">
        <v>1978</v>
      </c>
      <c r="H568" t="str">
        <f t="shared" si="32"/>
        <v>Janerka Marzka</v>
      </c>
      <c r="I568">
        <f t="shared" si="33"/>
        <v>1978</v>
      </c>
      <c r="J568" t="s">
        <v>0</v>
      </c>
      <c r="K568" t="s">
        <v>3820</v>
      </c>
      <c r="L568" t="e">
        <f>VLOOKUP(H568,'id (2017)'!H:I,2,0)</f>
        <v>#N/A</v>
      </c>
    </row>
    <row r="569" spans="1:12">
      <c r="A569" t="str">
        <f t="shared" si="34"/>
        <v>BuciakBarbara1986</v>
      </c>
      <c r="C569">
        <f t="shared" si="35"/>
        <v>568</v>
      </c>
      <c r="D569" t="s">
        <v>297</v>
      </c>
      <c r="E569" t="s">
        <v>404</v>
      </c>
      <c r="G569">
        <v>1986</v>
      </c>
      <c r="H569" t="str">
        <f t="shared" si="32"/>
        <v>Buciak Barbara</v>
      </c>
      <c r="I569">
        <f t="shared" si="33"/>
        <v>1986</v>
      </c>
      <c r="J569" t="s">
        <v>0</v>
      </c>
      <c r="K569" t="s">
        <v>3820</v>
      </c>
      <c r="L569" t="e">
        <f>VLOOKUP(H569,'id (2017)'!H:I,2,0)</f>
        <v>#N/A</v>
      </c>
    </row>
    <row r="570" spans="1:12">
      <c r="A570" t="str">
        <f t="shared" si="34"/>
        <v>SenderekEla1983</v>
      </c>
      <c r="C570">
        <f t="shared" si="35"/>
        <v>569</v>
      </c>
      <c r="D570" t="s">
        <v>290</v>
      </c>
      <c r="E570" t="s">
        <v>3814</v>
      </c>
      <c r="G570">
        <v>1983</v>
      </c>
      <c r="H570" t="str">
        <f t="shared" si="32"/>
        <v>Senderek Ela</v>
      </c>
      <c r="I570">
        <f t="shared" si="33"/>
        <v>1983</v>
      </c>
      <c r="J570" t="s">
        <v>0</v>
      </c>
      <c r="K570" t="s">
        <v>3820</v>
      </c>
      <c r="L570" t="e">
        <f>VLOOKUP(H570,'id (2017)'!H:I,2,0)</f>
        <v>#N/A</v>
      </c>
    </row>
    <row r="571" spans="1:12">
      <c r="A571" t="str">
        <f t="shared" si="34"/>
        <v>KosiorekMałgorzata1973</v>
      </c>
      <c r="C571">
        <f t="shared" si="35"/>
        <v>570</v>
      </c>
      <c r="D571" t="s">
        <v>927</v>
      </c>
      <c r="E571" t="s">
        <v>495</v>
      </c>
      <c r="F571" t="s">
        <v>3902</v>
      </c>
      <c r="G571">
        <v>1973</v>
      </c>
      <c r="H571" t="str">
        <f t="shared" si="32"/>
        <v>Kosiorek Małgorzata</v>
      </c>
      <c r="I571">
        <f t="shared" si="33"/>
        <v>1973</v>
      </c>
      <c r="J571" t="s">
        <v>0</v>
      </c>
      <c r="K571" t="s">
        <v>4026</v>
      </c>
      <c r="L571" t="e">
        <f>VLOOKUP(H571,'id (2017)'!H:I,2,0)</f>
        <v>#N/A</v>
      </c>
    </row>
    <row r="572" spans="1:12">
      <c r="A572" t="str">
        <f t="shared" si="34"/>
        <v>NiziołekAnna1962</v>
      </c>
      <c r="C572">
        <f t="shared" si="35"/>
        <v>571</v>
      </c>
      <c r="D572" t="s">
        <v>3988</v>
      </c>
      <c r="E572" t="s">
        <v>271</v>
      </c>
      <c r="F572">
        <v>0</v>
      </c>
      <c r="G572">
        <v>1962</v>
      </c>
      <c r="H572" t="str">
        <f t="shared" si="32"/>
        <v>Niziołek Anna</v>
      </c>
      <c r="I572">
        <f t="shared" si="33"/>
        <v>1962</v>
      </c>
      <c r="J572" t="s">
        <v>0</v>
      </c>
      <c r="K572" t="s">
        <v>4026</v>
      </c>
      <c r="L572" t="e">
        <f>VLOOKUP(H572,'id (2017)'!H:I,2,0)</f>
        <v>#N/A</v>
      </c>
    </row>
    <row r="573" spans="1:12">
      <c r="A573" t="str">
        <f t="shared" si="34"/>
        <v>MillerJoanna1987</v>
      </c>
      <c r="C573">
        <f t="shared" si="35"/>
        <v>572</v>
      </c>
      <c r="D573" t="s">
        <v>1159</v>
      </c>
      <c r="E573" t="s">
        <v>484</v>
      </c>
      <c r="F573" t="s">
        <v>3934</v>
      </c>
      <c r="G573">
        <v>1987</v>
      </c>
      <c r="H573" t="str">
        <f t="shared" si="32"/>
        <v>Miller Joanna</v>
      </c>
      <c r="I573">
        <f t="shared" si="33"/>
        <v>1987</v>
      </c>
      <c r="J573" t="s">
        <v>0</v>
      </c>
      <c r="K573" t="s">
        <v>4027</v>
      </c>
      <c r="L573" t="e">
        <f>VLOOKUP(H573,'id (2017)'!H:I,2,0)</f>
        <v>#N/A</v>
      </c>
    </row>
    <row r="574" spans="1:12">
      <c r="A574" t="str">
        <f t="shared" si="34"/>
        <v>PogorzelskaAleksandra1978</v>
      </c>
      <c r="C574">
        <f t="shared" si="35"/>
        <v>573</v>
      </c>
      <c r="D574" t="s">
        <v>835</v>
      </c>
      <c r="E574" t="s">
        <v>478</v>
      </c>
      <c r="F574" t="s">
        <v>3917</v>
      </c>
      <c r="G574">
        <v>1978</v>
      </c>
      <c r="H574" t="str">
        <f t="shared" si="32"/>
        <v>Pogorzelska Aleksandra</v>
      </c>
      <c r="I574">
        <f t="shared" si="33"/>
        <v>1978</v>
      </c>
      <c r="J574" t="s">
        <v>0</v>
      </c>
      <c r="K574" t="s">
        <v>4027</v>
      </c>
      <c r="L574">
        <f>VLOOKUP(H574,'id (2017)'!H:I,2,0)</f>
        <v>1978</v>
      </c>
    </row>
    <row r="575" spans="1:12">
      <c r="A575" t="str">
        <f t="shared" si="34"/>
        <v>KacprzykAgnieszka1990</v>
      </c>
      <c r="C575">
        <f t="shared" si="35"/>
        <v>574</v>
      </c>
      <c r="D575" t="s">
        <v>3913</v>
      </c>
      <c r="E575" t="s">
        <v>129</v>
      </c>
      <c r="F575" t="s">
        <v>3909</v>
      </c>
      <c r="G575">
        <v>1990</v>
      </c>
      <c r="H575" t="str">
        <f t="shared" si="32"/>
        <v>Kacprzyk Agnieszka</v>
      </c>
      <c r="I575">
        <f t="shared" si="33"/>
        <v>1990</v>
      </c>
      <c r="J575" t="s">
        <v>0</v>
      </c>
      <c r="K575" t="s">
        <v>4027</v>
      </c>
      <c r="L575" t="e">
        <f>VLOOKUP(H575,'id (2017)'!H:I,2,0)</f>
        <v>#N/A</v>
      </c>
    </row>
    <row r="576" spans="1:12">
      <c r="A576" t="str">
        <f t="shared" si="34"/>
        <v>KolkaKatarzyna , Dorota1985</v>
      </c>
      <c r="C576">
        <f t="shared" si="35"/>
        <v>575</v>
      </c>
      <c r="D576" t="s">
        <v>3900</v>
      </c>
      <c r="E576" t="s">
        <v>3899</v>
      </c>
      <c r="F576" t="s">
        <v>3898</v>
      </c>
      <c r="G576">
        <v>1985</v>
      </c>
      <c r="H576" t="str">
        <f t="shared" ref="H576:H639" si="36">D576&amp;" "&amp;E576</f>
        <v>Kolka Katarzyna , Dorota</v>
      </c>
      <c r="I576">
        <f t="shared" ref="I576:I639" si="37">G576</f>
        <v>1985</v>
      </c>
      <c r="J576" t="s">
        <v>0</v>
      </c>
      <c r="K576" t="s">
        <v>4027</v>
      </c>
      <c r="L576" t="e">
        <f>VLOOKUP(H576,'id (2017)'!H:I,2,0)</f>
        <v>#N/A</v>
      </c>
    </row>
    <row r="577" spans="1:12">
      <c r="A577" t="str">
        <f t="shared" si="34"/>
        <v>BabichAnna1974</v>
      </c>
      <c r="C577">
        <f t="shared" si="35"/>
        <v>576</v>
      </c>
      <c r="D577" t="s">
        <v>3897</v>
      </c>
      <c r="E577" t="s">
        <v>271</v>
      </c>
      <c r="F577" t="s">
        <v>3896</v>
      </c>
      <c r="G577">
        <v>1974</v>
      </c>
      <c r="H577" t="str">
        <f t="shared" si="36"/>
        <v>Babich Anna</v>
      </c>
      <c r="I577">
        <f t="shared" si="37"/>
        <v>1974</v>
      </c>
      <c r="J577" t="s">
        <v>0</v>
      </c>
      <c r="K577" t="s">
        <v>4027</v>
      </c>
      <c r="L577" t="e">
        <f>VLOOKUP(H577,'id (2017)'!H:I,2,0)</f>
        <v>#N/A</v>
      </c>
    </row>
    <row r="578" spans="1:12">
      <c r="A578" t="str">
        <f t="shared" ref="A578:A641" si="38">D578&amp;E578&amp;G578</f>
        <v>OmieczyńskaAnna1994</v>
      </c>
      <c r="C578">
        <f t="shared" si="35"/>
        <v>577</v>
      </c>
      <c r="D578" t="s">
        <v>3889</v>
      </c>
      <c r="E578" t="s">
        <v>271</v>
      </c>
      <c r="F578" t="s">
        <v>3888</v>
      </c>
      <c r="G578">
        <v>1994</v>
      </c>
      <c r="H578" t="str">
        <f t="shared" si="36"/>
        <v>Omieczyńska Anna</v>
      </c>
      <c r="I578">
        <f t="shared" si="37"/>
        <v>1994</v>
      </c>
      <c r="J578" t="s">
        <v>0</v>
      </c>
      <c r="K578" t="s">
        <v>4027</v>
      </c>
      <c r="L578" t="e">
        <f>VLOOKUP(H578,'id (2017)'!H:I,2,0)</f>
        <v>#N/A</v>
      </c>
    </row>
    <row r="579" spans="1:12">
      <c r="A579" t="str">
        <f t="shared" si="38"/>
        <v>DanskBogusia1978</v>
      </c>
      <c r="C579">
        <f t="shared" si="35"/>
        <v>578</v>
      </c>
      <c r="D579" t="s">
        <v>3887</v>
      </c>
      <c r="E579" t="s">
        <v>3886</v>
      </c>
      <c r="F579" t="s">
        <v>154</v>
      </c>
      <c r="G579">
        <v>1978</v>
      </c>
      <c r="H579" t="str">
        <f t="shared" si="36"/>
        <v>Dansk Bogusia</v>
      </c>
      <c r="I579">
        <f t="shared" si="37"/>
        <v>1978</v>
      </c>
      <c r="J579" t="s">
        <v>0</v>
      </c>
      <c r="K579" t="s">
        <v>4027</v>
      </c>
      <c r="L579" t="e">
        <f>VLOOKUP(H579,'id (2017)'!H:I,2,0)</f>
        <v>#N/A</v>
      </c>
    </row>
    <row r="580" spans="1:12">
      <c r="A580" t="str">
        <f t="shared" si="38"/>
        <v>WypychMalwina Katarzyna1997</v>
      </c>
      <c r="C580">
        <f t="shared" ref="C580:C643" si="39">C579+1</f>
        <v>579</v>
      </c>
      <c r="D580" t="s">
        <v>3879</v>
      </c>
      <c r="E580" t="s">
        <v>3878</v>
      </c>
      <c r="F580" t="s">
        <v>3877</v>
      </c>
      <c r="G580">
        <v>1997</v>
      </c>
      <c r="H580" t="str">
        <f t="shared" si="36"/>
        <v>Wypych Malwina Katarzyna</v>
      </c>
      <c r="I580">
        <f t="shared" si="37"/>
        <v>1997</v>
      </c>
      <c r="J580" t="s">
        <v>0</v>
      </c>
      <c r="K580" t="s">
        <v>4027</v>
      </c>
      <c r="L580" t="e">
        <f>VLOOKUP(H580,'id (2017)'!H:I,2,0)</f>
        <v>#N/A</v>
      </c>
    </row>
    <row r="581" spans="1:12">
      <c r="A581" t="str">
        <f t="shared" si="38"/>
        <v>KowalakKatarzyna1985</v>
      </c>
      <c r="C581">
        <f t="shared" si="39"/>
        <v>580</v>
      </c>
      <c r="D581" t="s">
        <v>3874</v>
      </c>
      <c r="E581" t="s">
        <v>763</v>
      </c>
      <c r="F581" t="s">
        <v>3873</v>
      </c>
      <c r="G581">
        <v>1985</v>
      </c>
      <c r="H581" t="str">
        <f t="shared" si="36"/>
        <v>Kowalak Katarzyna</v>
      </c>
      <c r="I581">
        <f t="shared" si="37"/>
        <v>1985</v>
      </c>
      <c r="J581" t="s">
        <v>0</v>
      </c>
      <c r="K581" t="s">
        <v>4027</v>
      </c>
      <c r="L581" t="e">
        <f>VLOOKUP(H581,'id (2017)'!H:I,2,0)</f>
        <v>#N/A</v>
      </c>
    </row>
    <row r="582" spans="1:12">
      <c r="A582" t="str">
        <f t="shared" si="38"/>
        <v>RoziewskaEwelina1989</v>
      </c>
      <c r="C582">
        <f t="shared" si="39"/>
        <v>581</v>
      </c>
      <c r="D582" t="s">
        <v>1756</v>
      </c>
      <c r="E582" t="s">
        <v>1757</v>
      </c>
      <c r="F582" t="s">
        <v>3859</v>
      </c>
      <c r="G582">
        <v>1989</v>
      </c>
      <c r="H582" t="str">
        <f t="shared" si="36"/>
        <v>Roziewska Ewelina</v>
      </c>
      <c r="I582">
        <f t="shared" si="37"/>
        <v>1989</v>
      </c>
      <c r="J582" t="s">
        <v>0</v>
      </c>
      <c r="K582" t="s">
        <v>4027</v>
      </c>
      <c r="L582">
        <f>VLOOKUP(H582,'id (2017)'!H:I,2,0)</f>
        <v>1989</v>
      </c>
    </row>
    <row r="583" spans="1:12">
      <c r="A583" t="str">
        <f t="shared" si="38"/>
        <v>SkowyraMonika1991</v>
      </c>
      <c r="C583">
        <f t="shared" si="39"/>
        <v>582</v>
      </c>
      <c r="D583" t="s">
        <v>3860</v>
      </c>
      <c r="E583" t="s">
        <v>203</v>
      </c>
      <c r="F583" t="s">
        <v>3859</v>
      </c>
      <c r="G583">
        <v>1991</v>
      </c>
      <c r="H583" t="str">
        <f t="shared" si="36"/>
        <v>Skowyra Monika</v>
      </c>
      <c r="I583">
        <f t="shared" si="37"/>
        <v>1991</v>
      </c>
      <c r="J583" t="s">
        <v>0</v>
      </c>
      <c r="K583" t="s">
        <v>4027</v>
      </c>
      <c r="L583" t="e">
        <f>VLOOKUP(H583,'id (2017)'!H:I,2,0)</f>
        <v>#N/A</v>
      </c>
    </row>
    <row r="584" spans="1:12">
      <c r="A584" t="str">
        <f t="shared" si="38"/>
        <v>KubiśAleksandra1985</v>
      </c>
      <c r="C584">
        <f t="shared" si="39"/>
        <v>583</v>
      </c>
      <c r="D584" t="s">
        <v>3858</v>
      </c>
      <c r="E584" t="s">
        <v>478</v>
      </c>
      <c r="F584" t="s">
        <v>3857</v>
      </c>
      <c r="G584">
        <v>1985</v>
      </c>
      <c r="H584" t="str">
        <f t="shared" si="36"/>
        <v>Kubiś Aleksandra</v>
      </c>
      <c r="I584">
        <f t="shared" si="37"/>
        <v>1985</v>
      </c>
      <c r="J584" t="s">
        <v>0</v>
      </c>
      <c r="K584" t="s">
        <v>4027</v>
      </c>
      <c r="L584" t="e">
        <f>VLOOKUP(H584,'id (2017)'!H:I,2,0)</f>
        <v>#N/A</v>
      </c>
    </row>
    <row r="585" spans="1:12">
      <c r="A585" t="str">
        <f t="shared" si="38"/>
        <v>BeigerKarolina1979</v>
      </c>
      <c r="C585">
        <f t="shared" si="39"/>
        <v>584</v>
      </c>
      <c r="D585" t="s">
        <v>3568</v>
      </c>
      <c r="E585" t="s">
        <v>545</v>
      </c>
      <c r="F585" t="s">
        <v>3852</v>
      </c>
      <c r="G585">
        <v>1979</v>
      </c>
      <c r="H585" t="str">
        <f t="shared" si="36"/>
        <v>Beiger Karolina</v>
      </c>
      <c r="I585">
        <f t="shared" si="37"/>
        <v>1979</v>
      </c>
      <c r="J585" t="s">
        <v>0</v>
      </c>
      <c r="K585" t="s">
        <v>4027</v>
      </c>
      <c r="L585" t="e">
        <f>VLOOKUP(H585,'id (2017)'!H:I,2,0)</f>
        <v>#N/A</v>
      </c>
    </row>
    <row r="586" spans="1:12">
      <c r="A586" t="str">
        <f t="shared" si="38"/>
        <v>BarnikEdyta1985</v>
      </c>
      <c r="C586">
        <f t="shared" si="39"/>
        <v>585</v>
      </c>
      <c r="D586" t="s">
        <v>3851</v>
      </c>
      <c r="E586" t="s">
        <v>458</v>
      </c>
      <c r="F586" t="s">
        <v>3850</v>
      </c>
      <c r="G586">
        <v>1985</v>
      </c>
      <c r="H586" t="str">
        <f t="shared" si="36"/>
        <v>Barnik Edyta</v>
      </c>
      <c r="I586">
        <f t="shared" si="37"/>
        <v>1985</v>
      </c>
      <c r="J586" t="s">
        <v>0</v>
      </c>
      <c r="K586" t="s">
        <v>4027</v>
      </c>
      <c r="L586" t="e">
        <f>VLOOKUP(H586,'id (2017)'!H:I,2,0)</f>
        <v>#N/A</v>
      </c>
    </row>
    <row r="587" spans="1:12">
      <c r="A587" t="str">
        <f t="shared" si="38"/>
        <v>Kraska-LewandowskaAgata1983</v>
      </c>
      <c r="C587">
        <f t="shared" si="39"/>
        <v>586</v>
      </c>
      <c r="D587" t="s">
        <v>3849</v>
      </c>
      <c r="E587" t="s">
        <v>227</v>
      </c>
      <c r="F587" t="s">
        <v>3841</v>
      </c>
      <c r="G587">
        <v>1983</v>
      </c>
      <c r="H587" t="str">
        <f t="shared" si="36"/>
        <v>Kraska-Lewandowska Agata</v>
      </c>
      <c r="I587">
        <f t="shared" si="37"/>
        <v>1983</v>
      </c>
      <c r="J587" t="s">
        <v>0</v>
      </c>
      <c r="K587" t="s">
        <v>4027</v>
      </c>
      <c r="L587" t="e">
        <f>VLOOKUP(H587,'id (2017)'!H:I,2,0)</f>
        <v>#N/A</v>
      </c>
    </row>
    <row r="588" spans="1:12">
      <c r="A588" t="str">
        <f t="shared" si="38"/>
        <v>LewandowskaMonika1978</v>
      </c>
      <c r="C588">
        <f t="shared" si="39"/>
        <v>587</v>
      </c>
      <c r="D588" t="s">
        <v>3842</v>
      </c>
      <c r="E588" t="s">
        <v>203</v>
      </c>
      <c r="F588" t="s">
        <v>3841</v>
      </c>
      <c r="G588">
        <v>1978</v>
      </c>
      <c r="H588" t="str">
        <f t="shared" si="36"/>
        <v>Lewandowska Monika</v>
      </c>
      <c r="I588">
        <f t="shared" si="37"/>
        <v>1978</v>
      </c>
      <c r="J588" t="s">
        <v>0</v>
      </c>
      <c r="K588" t="s">
        <v>4027</v>
      </c>
      <c r="L588" t="e">
        <f>VLOOKUP(H588,'id (2017)'!H:I,2,0)</f>
        <v>#N/A</v>
      </c>
    </row>
    <row r="589" spans="1:12">
      <c r="A589" t="str">
        <f t="shared" si="38"/>
        <v>KoczwaraKatarzyna1987</v>
      </c>
      <c r="C589">
        <f t="shared" si="39"/>
        <v>588</v>
      </c>
      <c r="D589" t="s">
        <v>3840</v>
      </c>
      <c r="E589" t="s">
        <v>763</v>
      </c>
      <c r="F589" t="s">
        <v>3839</v>
      </c>
      <c r="G589">
        <v>1987</v>
      </c>
      <c r="H589" t="str">
        <f t="shared" si="36"/>
        <v>Koczwara Katarzyna</v>
      </c>
      <c r="I589">
        <f t="shared" si="37"/>
        <v>1987</v>
      </c>
      <c r="J589" t="s">
        <v>0</v>
      </c>
      <c r="K589" t="s">
        <v>4027</v>
      </c>
      <c r="L589" t="e">
        <f>VLOOKUP(H589,'id (2017)'!H:I,2,0)</f>
        <v>#N/A</v>
      </c>
    </row>
    <row r="590" spans="1:12">
      <c r="A590" t="str">
        <f t="shared" si="38"/>
        <v>BanasikSławomir1978</v>
      </c>
      <c r="C590">
        <f t="shared" si="39"/>
        <v>589</v>
      </c>
      <c r="D590" t="s">
        <v>879</v>
      </c>
      <c r="E590" t="s">
        <v>88</v>
      </c>
      <c r="F590">
        <v>0</v>
      </c>
      <c r="G590">
        <v>1978</v>
      </c>
      <c r="H590" t="str">
        <f t="shared" si="36"/>
        <v>Banasik Sławomir</v>
      </c>
      <c r="I590">
        <f t="shared" si="37"/>
        <v>1978</v>
      </c>
      <c r="J590" t="s">
        <v>32</v>
      </c>
      <c r="K590" t="s">
        <v>4026</v>
      </c>
      <c r="L590" t="e">
        <f>VLOOKUP(H590,'id (2017)'!H:I,2,0)</f>
        <v>#N/A</v>
      </c>
    </row>
    <row r="591" spans="1:12">
      <c r="A591" t="str">
        <f t="shared" si="38"/>
        <v>GruszeckiDamian1986</v>
      </c>
      <c r="C591">
        <f t="shared" si="39"/>
        <v>590</v>
      </c>
      <c r="D591" t="s">
        <v>4020</v>
      </c>
      <c r="E591" t="s">
        <v>277</v>
      </c>
      <c r="F591" t="s">
        <v>4019</v>
      </c>
      <c r="G591">
        <v>1986</v>
      </c>
      <c r="H591" t="str">
        <f t="shared" si="36"/>
        <v>Gruszecki Damian</v>
      </c>
      <c r="I591">
        <f t="shared" si="37"/>
        <v>1986</v>
      </c>
      <c r="J591" t="s">
        <v>32</v>
      </c>
      <c r="K591" t="s">
        <v>4026</v>
      </c>
      <c r="L591" t="e">
        <f>VLOOKUP(H591,'id (2017)'!H:I,2,0)</f>
        <v>#N/A</v>
      </c>
    </row>
    <row r="592" spans="1:12">
      <c r="A592" t="str">
        <f t="shared" si="38"/>
        <v>PrzybyszPiotr1982</v>
      </c>
      <c r="C592">
        <f t="shared" si="39"/>
        <v>591</v>
      </c>
      <c r="D592" t="s">
        <v>4018</v>
      </c>
      <c r="E592" t="s">
        <v>15</v>
      </c>
      <c r="F592" t="s">
        <v>4017</v>
      </c>
      <c r="G592">
        <v>1982</v>
      </c>
      <c r="H592" t="str">
        <f t="shared" si="36"/>
        <v>Przybysz Piotr</v>
      </c>
      <c r="I592">
        <f t="shared" si="37"/>
        <v>1982</v>
      </c>
      <c r="J592" t="s">
        <v>32</v>
      </c>
      <c r="K592" t="s">
        <v>4026</v>
      </c>
      <c r="L592" t="e">
        <f>VLOOKUP(H592,'id (2017)'!H:I,2,0)</f>
        <v>#N/A</v>
      </c>
    </row>
    <row r="593" spans="1:12">
      <c r="A593" t="str">
        <f t="shared" si="38"/>
        <v>SkowrońskiJacek1977</v>
      </c>
      <c r="C593">
        <f t="shared" si="39"/>
        <v>592</v>
      </c>
      <c r="D593" t="s">
        <v>4016</v>
      </c>
      <c r="E593" t="s">
        <v>21</v>
      </c>
      <c r="F593">
        <v>0</v>
      </c>
      <c r="G593">
        <v>1977</v>
      </c>
      <c r="H593" t="str">
        <f t="shared" si="36"/>
        <v>Skowroński Jacek</v>
      </c>
      <c r="I593">
        <f t="shared" si="37"/>
        <v>1977</v>
      </c>
      <c r="J593" t="s">
        <v>32</v>
      </c>
      <c r="K593" t="s">
        <v>4026</v>
      </c>
      <c r="L593" t="e">
        <f>VLOOKUP(H593,'id (2017)'!H:I,2,0)</f>
        <v>#N/A</v>
      </c>
    </row>
    <row r="594" spans="1:12">
      <c r="A594" t="str">
        <f t="shared" si="38"/>
        <v>GrabowskiGrzegorz1977</v>
      </c>
      <c r="C594">
        <f t="shared" si="39"/>
        <v>593</v>
      </c>
      <c r="D594" t="s">
        <v>93</v>
      </c>
      <c r="E594" t="s">
        <v>19</v>
      </c>
      <c r="F594" t="s">
        <v>4015</v>
      </c>
      <c r="G594">
        <v>1977</v>
      </c>
      <c r="H594" t="str">
        <f t="shared" si="36"/>
        <v>Grabowski Grzegorz</v>
      </c>
      <c r="I594">
        <f t="shared" si="37"/>
        <v>1977</v>
      </c>
      <c r="J594" t="s">
        <v>32</v>
      </c>
      <c r="K594" t="s">
        <v>4026</v>
      </c>
      <c r="L594">
        <f>VLOOKUP(H594,'id (2017)'!H:I,2,0)</f>
        <v>1977</v>
      </c>
    </row>
    <row r="595" spans="1:12">
      <c r="A595" t="str">
        <f t="shared" si="38"/>
        <v>CyganSzymon1978</v>
      </c>
      <c r="C595">
        <f t="shared" si="39"/>
        <v>594</v>
      </c>
      <c r="D595" t="s">
        <v>1121</v>
      </c>
      <c r="E595" t="s">
        <v>393</v>
      </c>
      <c r="F595" t="s">
        <v>1600</v>
      </c>
      <c r="G595">
        <v>1978</v>
      </c>
      <c r="H595" t="str">
        <f t="shared" si="36"/>
        <v>Cygan Szymon</v>
      </c>
      <c r="I595">
        <f t="shared" si="37"/>
        <v>1978</v>
      </c>
      <c r="J595" t="s">
        <v>32</v>
      </c>
      <c r="K595" t="s">
        <v>4026</v>
      </c>
      <c r="L595">
        <f>VLOOKUP(H595,'id (2017)'!H:I,2,0)</f>
        <v>1978</v>
      </c>
    </row>
    <row r="596" spans="1:12">
      <c r="A596" t="str">
        <f t="shared" si="38"/>
        <v>ŻywnoJacek1981</v>
      </c>
      <c r="C596">
        <f t="shared" si="39"/>
        <v>595</v>
      </c>
      <c r="D596" t="s">
        <v>4014</v>
      </c>
      <c r="E596" t="s">
        <v>21</v>
      </c>
      <c r="F596" t="s">
        <v>3803</v>
      </c>
      <c r="G596">
        <v>1981</v>
      </c>
      <c r="H596" t="str">
        <f t="shared" si="36"/>
        <v>Żywno Jacek</v>
      </c>
      <c r="I596">
        <f t="shared" si="37"/>
        <v>1981</v>
      </c>
      <c r="J596" t="s">
        <v>32</v>
      </c>
      <c r="K596" t="s">
        <v>4026</v>
      </c>
      <c r="L596" t="e">
        <f>VLOOKUP(H596,'id (2017)'!H:I,2,0)</f>
        <v>#N/A</v>
      </c>
    </row>
    <row r="597" spans="1:12">
      <c r="A597" t="str">
        <f t="shared" si="38"/>
        <v>MarciniukAdam1956</v>
      </c>
      <c r="C597">
        <f t="shared" si="39"/>
        <v>596</v>
      </c>
      <c r="D597" t="s">
        <v>419</v>
      </c>
      <c r="E597" t="s">
        <v>79</v>
      </c>
      <c r="F597" t="s">
        <v>4013</v>
      </c>
      <c r="G597">
        <v>1956</v>
      </c>
      <c r="H597" t="str">
        <f t="shared" si="36"/>
        <v>Marciniuk Adam</v>
      </c>
      <c r="I597">
        <f t="shared" si="37"/>
        <v>1956</v>
      </c>
      <c r="J597" t="s">
        <v>32</v>
      </c>
      <c r="K597" t="s">
        <v>4026</v>
      </c>
      <c r="L597">
        <f>VLOOKUP(H597,'id (2017)'!H:I,2,0)</f>
        <v>1956</v>
      </c>
    </row>
    <row r="598" spans="1:12">
      <c r="A598" t="str">
        <f t="shared" si="38"/>
        <v>MarciniukRafał1983</v>
      </c>
      <c r="C598">
        <f t="shared" si="39"/>
        <v>597</v>
      </c>
      <c r="D598" t="s">
        <v>419</v>
      </c>
      <c r="E598" t="s">
        <v>41</v>
      </c>
      <c r="F598" t="s">
        <v>4013</v>
      </c>
      <c r="G598">
        <v>1983</v>
      </c>
      <c r="H598" t="str">
        <f t="shared" si="36"/>
        <v>Marciniuk Rafał</v>
      </c>
      <c r="I598">
        <f t="shared" si="37"/>
        <v>1983</v>
      </c>
      <c r="J598" t="s">
        <v>32</v>
      </c>
      <c r="K598" t="s">
        <v>4026</v>
      </c>
      <c r="L598">
        <f>VLOOKUP(H598,'id (2017)'!H:I,2,0)</f>
        <v>1983</v>
      </c>
    </row>
    <row r="599" spans="1:12">
      <c r="A599" t="str">
        <f t="shared" si="38"/>
        <v>WylężekJacek1984</v>
      </c>
      <c r="C599">
        <f t="shared" si="39"/>
        <v>598</v>
      </c>
      <c r="D599" t="s">
        <v>425</v>
      </c>
      <c r="E599" t="s">
        <v>21</v>
      </c>
      <c r="F599" t="s">
        <v>4012</v>
      </c>
      <c r="G599">
        <v>1984</v>
      </c>
      <c r="H599" t="str">
        <f t="shared" si="36"/>
        <v>Wylężek Jacek</v>
      </c>
      <c r="I599">
        <f t="shared" si="37"/>
        <v>1984</v>
      </c>
      <c r="J599" t="s">
        <v>32</v>
      </c>
      <c r="K599" t="s">
        <v>4026</v>
      </c>
      <c r="L599">
        <f>VLOOKUP(H599,'id (2017)'!H:I,2,0)</f>
        <v>1984</v>
      </c>
    </row>
    <row r="600" spans="1:12">
      <c r="A600" t="str">
        <f t="shared" si="38"/>
        <v>SosnaPaweł1985</v>
      </c>
      <c r="C600">
        <f t="shared" si="39"/>
        <v>599</v>
      </c>
      <c r="D600" t="s">
        <v>4011</v>
      </c>
      <c r="E600" t="s">
        <v>16</v>
      </c>
      <c r="F600" t="s">
        <v>3855</v>
      </c>
      <c r="G600">
        <v>1985</v>
      </c>
      <c r="H600" t="str">
        <f t="shared" si="36"/>
        <v>Sosna Paweł</v>
      </c>
      <c r="I600">
        <f t="shared" si="37"/>
        <v>1985</v>
      </c>
      <c r="J600" t="s">
        <v>32</v>
      </c>
      <c r="K600" t="s">
        <v>4026</v>
      </c>
      <c r="L600" t="e">
        <f>VLOOKUP(H600,'id (2017)'!H:I,2,0)</f>
        <v>#N/A</v>
      </c>
    </row>
    <row r="601" spans="1:12">
      <c r="A601" t="str">
        <f t="shared" si="38"/>
        <v>DaszczyńskiBartosz1989</v>
      </c>
      <c r="C601">
        <f t="shared" si="39"/>
        <v>600</v>
      </c>
      <c r="D601" t="s">
        <v>4010</v>
      </c>
      <c r="E601" t="s">
        <v>42</v>
      </c>
      <c r="F601" t="s">
        <v>4009</v>
      </c>
      <c r="G601">
        <v>1989</v>
      </c>
      <c r="H601" t="str">
        <f t="shared" si="36"/>
        <v>Daszczyński Bartosz</v>
      </c>
      <c r="I601">
        <f t="shared" si="37"/>
        <v>1989</v>
      </c>
      <c r="J601" t="s">
        <v>32</v>
      </c>
      <c r="K601" t="s">
        <v>4026</v>
      </c>
      <c r="L601" t="e">
        <f>VLOOKUP(H601,'id (2017)'!H:I,2,0)</f>
        <v>#N/A</v>
      </c>
    </row>
    <row r="602" spans="1:12">
      <c r="A602" t="str">
        <f t="shared" si="38"/>
        <v>RutkaRadosław1976</v>
      </c>
      <c r="C602">
        <f t="shared" si="39"/>
        <v>601</v>
      </c>
      <c r="D602" t="s">
        <v>345</v>
      </c>
      <c r="E602" t="s">
        <v>237</v>
      </c>
      <c r="F602">
        <v>0</v>
      </c>
      <c r="G602">
        <v>1976</v>
      </c>
      <c r="H602" t="str">
        <f t="shared" si="36"/>
        <v>Rutka Radosław</v>
      </c>
      <c r="I602">
        <f t="shared" si="37"/>
        <v>1976</v>
      </c>
      <c r="J602" t="s">
        <v>32</v>
      </c>
      <c r="K602" t="s">
        <v>4026</v>
      </c>
      <c r="L602">
        <f>VLOOKUP(H602,'id (2017)'!H:I,2,0)</f>
        <v>1976</v>
      </c>
    </row>
    <row r="603" spans="1:12">
      <c r="A603" t="str">
        <f t="shared" si="38"/>
        <v>RomanowskiArtur1988</v>
      </c>
      <c r="C603">
        <f t="shared" si="39"/>
        <v>602</v>
      </c>
      <c r="D603" t="s">
        <v>4007</v>
      </c>
      <c r="E603" t="s">
        <v>47</v>
      </c>
      <c r="F603" t="s">
        <v>4006</v>
      </c>
      <c r="G603">
        <v>1988</v>
      </c>
      <c r="H603" t="str">
        <f t="shared" si="36"/>
        <v>Romanowski Artur</v>
      </c>
      <c r="I603">
        <f t="shared" si="37"/>
        <v>1988</v>
      </c>
      <c r="J603" t="s">
        <v>32</v>
      </c>
      <c r="K603" t="s">
        <v>4026</v>
      </c>
      <c r="L603" t="e">
        <f>VLOOKUP(H603,'id (2017)'!H:I,2,0)</f>
        <v>#N/A</v>
      </c>
    </row>
    <row r="604" spans="1:12">
      <c r="A604" t="str">
        <f t="shared" si="38"/>
        <v>MejkaMichał1977</v>
      </c>
      <c r="C604">
        <f t="shared" si="39"/>
        <v>603</v>
      </c>
      <c r="D604" t="s">
        <v>1699</v>
      </c>
      <c r="E604" t="s">
        <v>55</v>
      </c>
      <c r="F604" t="s">
        <v>4005</v>
      </c>
      <c r="G604">
        <v>1977</v>
      </c>
      <c r="H604" t="str">
        <f t="shared" si="36"/>
        <v>Mejka Michał</v>
      </c>
      <c r="I604">
        <f t="shared" si="37"/>
        <v>1977</v>
      </c>
      <c r="J604" t="s">
        <v>32</v>
      </c>
      <c r="K604" t="s">
        <v>4026</v>
      </c>
      <c r="L604" t="e">
        <f>VLOOKUP(H604,'id (2017)'!H:I,2,0)</f>
        <v>#N/A</v>
      </c>
    </row>
    <row r="605" spans="1:12">
      <c r="A605" t="str">
        <f t="shared" si="38"/>
        <v>MejkaBartłomiej1984</v>
      </c>
      <c r="C605">
        <f t="shared" si="39"/>
        <v>604</v>
      </c>
      <c r="D605" t="s">
        <v>1699</v>
      </c>
      <c r="E605" t="s">
        <v>267</v>
      </c>
      <c r="F605" t="s">
        <v>1361</v>
      </c>
      <c r="G605">
        <v>1984</v>
      </c>
      <c r="H605" t="str">
        <f t="shared" si="36"/>
        <v>Mejka Bartłomiej</v>
      </c>
      <c r="I605">
        <f t="shared" si="37"/>
        <v>1984</v>
      </c>
      <c r="J605" t="s">
        <v>32</v>
      </c>
      <c r="K605" t="s">
        <v>4026</v>
      </c>
      <c r="L605">
        <f>VLOOKUP(H605,'id (2017)'!H:I,2,0)</f>
        <v>1984</v>
      </c>
    </row>
    <row r="606" spans="1:12">
      <c r="A606" t="str">
        <f t="shared" si="38"/>
        <v>WilmaMarcin1986</v>
      </c>
      <c r="C606">
        <f t="shared" si="39"/>
        <v>605</v>
      </c>
      <c r="D606" t="s">
        <v>4004</v>
      </c>
      <c r="E606" t="s">
        <v>17</v>
      </c>
      <c r="F606" t="s">
        <v>3855</v>
      </c>
      <c r="G606">
        <v>1986</v>
      </c>
      <c r="H606" t="str">
        <f t="shared" si="36"/>
        <v>Wilma Marcin</v>
      </c>
      <c r="I606">
        <f t="shared" si="37"/>
        <v>1986</v>
      </c>
      <c r="J606" t="s">
        <v>32</v>
      </c>
      <c r="K606" t="s">
        <v>4026</v>
      </c>
      <c r="L606" t="e">
        <f>VLOOKUP(H606,'id (2017)'!H:I,2,0)</f>
        <v>#N/A</v>
      </c>
    </row>
    <row r="607" spans="1:12">
      <c r="A607" t="str">
        <f t="shared" si="38"/>
        <v>CenkierJulian1976</v>
      </c>
      <c r="C607">
        <f t="shared" si="39"/>
        <v>606</v>
      </c>
      <c r="D607" t="s">
        <v>1661</v>
      </c>
      <c r="E607" t="s">
        <v>1662</v>
      </c>
      <c r="F607" t="s">
        <v>4003</v>
      </c>
      <c r="G607">
        <v>1976</v>
      </c>
      <c r="H607" t="str">
        <f t="shared" si="36"/>
        <v>Cenkier Julian</v>
      </c>
      <c r="I607">
        <f t="shared" si="37"/>
        <v>1976</v>
      </c>
      <c r="J607" t="s">
        <v>32</v>
      </c>
      <c r="K607" t="s">
        <v>4026</v>
      </c>
      <c r="L607">
        <f>VLOOKUP(H607,'id (2017)'!H:I,2,0)</f>
        <v>1976</v>
      </c>
    </row>
    <row r="608" spans="1:12">
      <c r="A608" t="str">
        <f t="shared" si="38"/>
        <v>SzkudlarzMaciej1964</v>
      </c>
      <c r="C608">
        <f t="shared" si="39"/>
        <v>607</v>
      </c>
      <c r="D608" t="s">
        <v>1129</v>
      </c>
      <c r="E608" t="s">
        <v>66</v>
      </c>
      <c r="F608" t="s">
        <v>3986</v>
      </c>
      <c r="G608">
        <v>1964</v>
      </c>
      <c r="H608" t="str">
        <f t="shared" si="36"/>
        <v>Szkudlarz Maciej</v>
      </c>
      <c r="I608">
        <f t="shared" si="37"/>
        <v>1964</v>
      </c>
      <c r="J608" t="s">
        <v>32</v>
      </c>
      <c r="K608" t="s">
        <v>4026</v>
      </c>
      <c r="L608">
        <f>VLOOKUP(H608,'id (2017)'!H:I,2,0)</f>
        <v>1964</v>
      </c>
    </row>
    <row r="609" spans="1:12">
      <c r="A609" t="str">
        <f t="shared" si="38"/>
        <v>Golembkakarol1971</v>
      </c>
      <c r="C609">
        <f t="shared" si="39"/>
        <v>608</v>
      </c>
      <c r="D609" t="s">
        <v>1128</v>
      </c>
      <c r="E609" t="s">
        <v>4002</v>
      </c>
      <c r="F609" t="s">
        <v>3985</v>
      </c>
      <c r="G609">
        <v>1971</v>
      </c>
      <c r="H609" t="str">
        <f t="shared" si="36"/>
        <v>Golembka karol</v>
      </c>
      <c r="I609">
        <f t="shared" si="37"/>
        <v>1971</v>
      </c>
      <c r="J609" t="s">
        <v>32</v>
      </c>
      <c r="K609" t="s">
        <v>4026</v>
      </c>
      <c r="L609">
        <f>VLOOKUP(H609,'id (2017)'!H:I,2,0)</f>
        <v>1971</v>
      </c>
    </row>
    <row r="610" spans="1:12">
      <c r="A610" t="str">
        <f t="shared" si="38"/>
        <v>ŚwiderskiBartosz1976</v>
      </c>
      <c r="C610">
        <f t="shared" si="39"/>
        <v>609</v>
      </c>
      <c r="D610" t="s">
        <v>4028</v>
      </c>
      <c r="E610" t="s">
        <v>42</v>
      </c>
      <c r="F610" t="s">
        <v>4001</v>
      </c>
      <c r="G610">
        <v>1976</v>
      </c>
      <c r="H610" t="str">
        <f t="shared" si="36"/>
        <v>Świderski Bartosz</v>
      </c>
      <c r="I610">
        <f t="shared" si="37"/>
        <v>1976</v>
      </c>
      <c r="J610" t="s">
        <v>32</v>
      </c>
      <c r="K610" t="s">
        <v>4026</v>
      </c>
      <c r="L610" t="e">
        <f>VLOOKUP(H610,'id (2017)'!H:I,2,0)</f>
        <v>#N/A</v>
      </c>
    </row>
    <row r="611" spans="1:12">
      <c r="A611" t="str">
        <f t="shared" si="38"/>
        <v>WanatRafał1982</v>
      </c>
      <c r="C611">
        <f t="shared" si="39"/>
        <v>610</v>
      </c>
      <c r="D611" t="s">
        <v>526</v>
      </c>
      <c r="E611" t="s">
        <v>41</v>
      </c>
      <c r="F611" t="s">
        <v>364</v>
      </c>
      <c r="G611">
        <v>1982</v>
      </c>
      <c r="H611" t="str">
        <f t="shared" si="36"/>
        <v>Wanat Rafał</v>
      </c>
      <c r="I611">
        <f t="shared" si="37"/>
        <v>1982</v>
      </c>
      <c r="J611" t="s">
        <v>32</v>
      </c>
      <c r="K611" t="s">
        <v>4026</v>
      </c>
      <c r="L611">
        <f>VLOOKUP(H611,'id (2017)'!H:I,2,0)</f>
        <v>1982</v>
      </c>
    </row>
    <row r="612" spans="1:12">
      <c r="A612" t="str">
        <f t="shared" si="38"/>
        <v>KalarKarel1977</v>
      </c>
      <c r="C612">
        <f t="shared" si="39"/>
        <v>611</v>
      </c>
      <c r="D612" t="s">
        <v>3999</v>
      </c>
      <c r="E612" t="s">
        <v>384</v>
      </c>
      <c r="F612" t="s">
        <v>3998</v>
      </c>
      <c r="G612">
        <v>1977</v>
      </c>
      <c r="H612" t="str">
        <f t="shared" si="36"/>
        <v>Kalar Karel</v>
      </c>
      <c r="I612">
        <f t="shared" si="37"/>
        <v>1977</v>
      </c>
      <c r="J612" t="s">
        <v>32</v>
      </c>
      <c r="K612" t="s">
        <v>4026</v>
      </c>
      <c r="L612" t="e">
        <f>VLOOKUP(H612,'id (2017)'!H:I,2,0)</f>
        <v>#N/A</v>
      </c>
    </row>
    <row r="613" spans="1:12">
      <c r="A613" t="str">
        <f t="shared" si="38"/>
        <v>KurzyńskiKrystian1976</v>
      </c>
      <c r="C613">
        <f t="shared" si="39"/>
        <v>612</v>
      </c>
      <c r="D613" t="s">
        <v>453</v>
      </c>
      <c r="E613" t="s">
        <v>73</v>
      </c>
      <c r="F613" t="s">
        <v>3997</v>
      </c>
      <c r="G613">
        <v>1976</v>
      </c>
      <c r="H613" t="str">
        <f t="shared" si="36"/>
        <v>Kurzyński Krystian</v>
      </c>
      <c r="I613">
        <f t="shared" si="37"/>
        <v>1976</v>
      </c>
      <c r="J613" t="s">
        <v>32</v>
      </c>
      <c r="K613" t="s">
        <v>4026</v>
      </c>
      <c r="L613" t="e">
        <f>VLOOKUP(H613,'id (2017)'!H:I,2,0)</f>
        <v>#N/A</v>
      </c>
    </row>
    <row r="614" spans="1:12">
      <c r="A614" t="str">
        <f t="shared" si="38"/>
        <v>PleckePiotr1984</v>
      </c>
      <c r="C614">
        <f t="shared" si="39"/>
        <v>613</v>
      </c>
      <c r="D614" t="s">
        <v>3996</v>
      </c>
      <c r="E614" t="s">
        <v>15</v>
      </c>
      <c r="F614" t="s">
        <v>3902</v>
      </c>
      <c r="G614">
        <v>1984</v>
      </c>
      <c r="H614" t="str">
        <f t="shared" si="36"/>
        <v>Plecke Piotr</v>
      </c>
      <c r="I614">
        <f t="shared" si="37"/>
        <v>1984</v>
      </c>
      <c r="J614" t="s">
        <v>32</v>
      </c>
      <c r="K614" t="s">
        <v>4026</v>
      </c>
      <c r="L614" t="e">
        <f>VLOOKUP(H614,'id (2017)'!H:I,2,0)</f>
        <v>#N/A</v>
      </c>
    </row>
    <row r="615" spans="1:12">
      <c r="A615" t="str">
        <f t="shared" si="38"/>
        <v>NiedbalskiDaniel1978</v>
      </c>
      <c r="C615">
        <f t="shared" si="39"/>
        <v>614</v>
      </c>
      <c r="D615" t="s">
        <v>3995</v>
      </c>
      <c r="E615" t="s">
        <v>135</v>
      </c>
      <c r="F615" t="s">
        <v>3803</v>
      </c>
      <c r="G615">
        <v>1978</v>
      </c>
      <c r="H615" t="str">
        <f t="shared" si="36"/>
        <v>Niedbalski Daniel</v>
      </c>
      <c r="I615">
        <f t="shared" si="37"/>
        <v>1978</v>
      </c>
      <c r="J615" t="s">
        <v>32</v>
      </c>
      <c r="K615" t="s">
        <v>4026</v>
      </c>
      <c r="L615" t="e">
        <f>VLOOKUP(H615,'id (2017)'!H:I,2,0)</f>
        <v>#N/A</v>
      </c>
    </row>
    <row r="616" spans="1:12">
      <c r="A616" t="str">
        <f t="shared" si="38"/>
        <v>KuczkowskiBartosz1984</v>
      </c>
      <c r="C616">
        <f t="shared" si="39"/>
        <v>615</v>
      </c>
      <c r="D616" t="s">
        <v>1344</v>
      </c>
      <c r="E616" t="s">
        <v>42</v>
      </c>
      <c r="F616" t="s">
        <v>3994</v>
      </c>
      <c r="G616">
        <v>1984</v>
      </c>
      <c r="H616" t="str">
        <f t="shared" si="36"/>
        <v>Kuczkowski Bartosz</v>
      </c>
      <c r="I616">
        <f t="shared" si="37"/>
        <v>1984</v>
      </c>
      <c r="J616" t="s">
        <v>32</v>
      </c>
      <c r="K616" t="s">
        <v>4026</v>
      </c>
      <c r="L616">
        <f>VLOOKUP(H616,'id (2017)'!H:I,2,0)</f>
        <v>1984</v>
      </c>
    </row>
    <row r="617" spans="1:12">
      <c r="A617" t="str">
        <f t="shared" si="38"/>
        <v>KilianMarek1995</v>
      </c>
      <c r="C617">
        <f t="shared" si="39"/>
        <v>616</v>
      </c>
      <c r="D617" t="s">
        <v>3993</v>
      </c>
      <c r="E617" t="s">
        <v>33</v>
      </c>
      <c r="F617" t="s">
        <v>349</v>
      </c>
      <c r="G617">
        <v>1995</v>
      </c>
      <c r="H617" t="str">
        <f t="shared" si="36"/>
        <v>Kilian Marek</v>
      </c>
      <c r="I617">
        <f t="shared" si="37"/>
        <v>1995</v>
      </c>
      <c r="J617" t="s">
        <v>32</v>
      </c>
      <c r="K617" t="s">
        <v>4026</v>
      </c>
      <c r="L617" t="e">
        <f>VLOOKUP(H617,'id (2017)'!H:I,2,0)</f>
        <v>#N/A</v>
      </c>
    </row>
    <row r="618" spans="1:12">
      <c r="A618" t="str">
        <f t="shared" si="38"/>
        <v>GlaasBartłomiej1978</v>
      </c>
      <c r="C618">
        <f t="shared" si="39"/>
        <v>617</v>
      </c>
      <c r="D618" t="s">
        <v>3992</v>
      </c>
      <c r="E618" t="s">
        <v>267</v>
      </c>
      <c r="F618" t="s">
        <v>3991</v>
      </c>
      <c r="G618" s="8">
        <v>1978</v>
      </c>
      <c r="H618" t="str">
        <f t="shared" si="36"/>
        <v>Glaas Bartłomiej</v>
      </c>
      <c r="I618">
        <f t="shared" si="37"/>
        <v>1978</v>
      </c>
      <c r="J618" t="s">
        <v>32</v>
      </c>
      <c r="K618" t="s">
        <v>4026</v>
      </c>
      <c r="L618" t="e">
        <f>VLOOKUP(H618,'id (2017)'!H:I,2,0)</f>
        <v>#N/A</v>
      </c>
    </row>
    <row r="619" spans="1:12">
      <c r="A619" t="str">
        <f t="shared" si="38"/>
        <v>SzulinPaweł1982</v>
      </c>
      <c r="C619">
        <f t="shared" si="39"/>
        <v>618</v>
      </c>
      <c r="D619" t="s">
        <v>3990</v>
      </c>
      <c r="E619" t="s">
        <v>16</v>
      </c>
      <c r="F619" t="s">
        <v>3989</v>
      </c>
      <c r="G619" s="8">
        <v>1982</v>
      </c>
      <c r="H619" t="str">
        <f t="shared" si="36"/>
        <v>Szulin Paweł</v>
      </c>
      <c r="I619">
        <f t="shared" si="37"/>
        <v>1982</v>
      </c>
      <c r="J619" t="s">
        <v>32</v>
      </c>
      <c r="K619" t="s">
        <v>4026</v>
      </c>
      <c r="L619" t="e">
        <f>VLOOKUP(H619,'id (2017)'!H:I,2,0)</f>
        <v>#N/A</v>
      </c>
    </row>
    <row r="620" spans="1:12">
      <c r="A620" t="str">
        <f t="shared" si="38"/>
        <v>WinekTomasz1966</v>
      </c>
      <c r="C620">
        <f t="shared" si="39"/>
        <v>619</v>
      </c>
      <c r="D620" t="s">
        <v>1350</v>
      </c>
      <c r="E620" t="s">
        <v>44</v>
      </c>
      <c r="F620">
        <v>0</v>
      </c>
      <c r="G620" s="8">
        <v>1966</v>
      </c>
      <c r="H620" t="str">
        <f t="shared" si="36"/>
        <v>Winek Tomasz</v>
      </c>
      <c r="I620">
        <f t="shared" si="37"/>
        <v>1966</v>
      </c>
      <c r="J620" t="s">
        <v>32</v>
      </c>
      <c r="K620" t="s">
        <v>4026</v>
      </c>
      <c r="L620">
        <f>VLOOKUP(H620,'id (2017)'!H:I,2,0)</f>
        <v>1966</v>
      </c>
    </row>
    <row r="621" spans="1:12">
      <c r="A621" t="str">
        <f t="shared" si="38"/>
        <v>SpruttaDamian1980</v>
      </c>
      <c r="C621">
        <f t="shared" si="39"/>
        <v>620</v>
      </c>
      <c r="D621" t="s">
        <v>1127</v>
      </c>
      <c r="E621" t="s">
        <v>277</v>
      </c>
      <c r="F621" t="s">
        <v>3986</v>
      </c>
      <c r="G621" s="8">
        <v>1980</v>
      </c>
      <c r="H621" t="str">
        <f t="shared" si="36"/>
        <v>Sprutta Damian</v>
      </c>
      <c r="I621">
        <f t="shared" si="37"/>
        <v>1980</v>
      </c>
      <c r="J621" t="s">
        <v>32</v>
      </c>
      <c r="K621" t="s">
        <v>4026</v>
      </c>
      <c r="L621">
        <f>VLOOKUP(H621,'id (2017)'!H:I,2,0)</f>
        <v>1980</v>
      </c>
    </row>
    <row r="622" spans="1:12">
      <c r="A622" t="str">
        <f t="shared" si="38"/>
        <v>SudolskiWojciech1959</v>
      </c>
      <c r="C622">
        <f t="shared" si="39"/>
        <v>621</v>
      </c>
      <c r="D622" t="s">
        <v>1125</v>
      </c>
      <c r="E622" t="s">
        <v>147</v>
      </c>
      <c r="F622" t="s">
        <v>3986</v>
      </c>
      <c r="G622" s="8">
        <v>1959</v>
      </c>
      <c r="H622" t="str">
        <f t="shared" si="36"/>
        <v>Sudolski Wojciech</v>
      </c>
      <c r="I622">
        <f t="shared" si="37"/>
        <v>1959</v>
      </c>
      <c r="J622" t="s">
        <v>32</v>
      </c>
      <c r="K622" t="s">
        <v>4026</v>
      </c>
      <c r="L622">
        <f>VLOOKUP(H622,'id (2017)'!H:I,2,0)</f>
        <v>1959</v>
      </c>
    </row>
    <row r="623" spans="1:12">
      <c r="A623" t="str">
        <f t="shared" si="38"/>
        <v>PukaKamil1985</v>
      </c>
      <c r="C623">
        <f t="shared" si="39"/>
        <v>622</v>
      </c>
      <c r="D623" t="s">
        <v>704</v>
      </c>
      <c r="E623" t="s">
        <v>189</v>
      </c>
      <c r="F623" t="s">
        <v>3985</v>
      </c>
      <c r="G623" s="8">
        <v>1985</v>
      </c>
      <c r="H623" t="str">
        <f t="shared" si="36"/>
        <v>Puka Kamil</v>
      </c>
      <c r="I623">
        <f t="shared" si="37"/>
        <v>1985</v>
      </c>
      <c r="J623" t="s">
        <v>32</v>
      </c>
      <c r="K623" t="s">
        <v>4026</v>
      </c>
      <c r="L623">
        <f>VLOOKUP(H623,'id (2017)'!H:I,2,0)</f>
        <v>1985</v>
      </c>
    </row>
    <row r="624" spans="1:12">
      <c r="A624" t="str">
        <f t="shared" si="38"/>
        <v>CelejewskiFilip2007</v>
      </c>
      <c r="C624">
        <f t="shared" si="39"/>
        <v>623</v>
      </c>
      <c r="D624" t="s">
        <v>1078</v>
      </c>
      <c r="E624" t="s">
        <v>539</v>
      </c>
      <c r="F624" t="s">
        <v>1361</v>
      </c>
      <c r="G624" s="8">
        <v>2007</v>
      </c>
      <c r="H624" t="str">
        <f t="shared" si="36"/>
        <v>Celejewski Filip</v>
      </c>
      <c r="I624">
        <f t="shared" si="37"/>
        <v>2007</v>
      </c>
      <c r="J624" t="s">
        <v>32</v>
      </c>
      <c r="K624" t="s">
        <v>4026</v>
      </c>
      <c r="L624">
        <f>VLOOKUP(H624,'id (2017)'!H:I,2,0)</f>
        <v>2017</v>
      </c>
    </row>
    <row r="625" spans="1:12">
      <c r="A625" t="str">
        <f t="shared" si="38"/>
        <v>CelejewskiSebastian1977</v>
      </c>
      <c r="C625">
        <f t="shared" si="39"/>
        <v>624</v>
      </c>
      <c r="D625" t="s">
        <v>1078</v>
      </c>
      <c r="E625" t="s">
        <v>783</v>
      </c>
      <c r="F625" t="s">
        <v>1361</v>
      </c>
      <c r="G625" s="8">
        <v>1977</v>
      </c>
      <c r="H625" t="str">
        <f t="shared" si="36"/>
        <v>Celejewski Sebastian</v>
      </c>
      <c r="I625">
        <f t="shared" si="37"/>
        <v>1977</v>
      </c>
      <c r="J625" t="s">
        <v>32</v>
      </c>
      <c r="K625" t="s">
        <v>4026</v>
      </c>
      <c r="L625">
        <f>VLOOKUP(H625,'id (2017)'!H:I,2,0)</f>
        <v>1977</v>
      </c>
    </row>
    <row r="626" spans="1:12">
      <c r="A626" t="str">
        <f t="shared" si="38"/>
        <v>WąchnickiMarcin1979</v>
      </c>
      <c r="C626">
        <f t="shared" si="39"/>
        <v>625</v>
      </c>
      <c r="D626" t="s">
        <v>3984</v>
      </c>
      <c r="E626" t="s">
        <v>17</v>
      </c>
      <c r="F626" t="s">
        <v>3983</v>
      </c>
      <c r="G626" s="8">
        <v>1979</v>
      </c>
      <c r="H626" t="str">
        <f t="shared" si="36"/>
        <v>Wąchnicki Marcin</v>
      </c>
      <c r="I626">
        <f t="shared" si="37"/>
        <v>1979</v>
      </c>
      <c r="J626" t="s">
        <v>32</v>
      </c>
      <c r="K626" t="s">
        <v>4026</v>
      </c>
      <c r="L626" t="e">
        <f>VLOOKUP(H626,'id (2017)'!H:I,2,0)</f>
        <v>#N/A</v>
      </c>
    </row>
    <row r="627" spans="1:12">
      <c r="A627" t="str">
        <f t="shared" si="38"/>
        <v>FurmanTomasz1979</v>
      </c>
      <c r="C627">
        <f t="shared" si="39"/>
        <v>626</v>
      </c>
      <c r="D627" t="s">
        <v>3982</v>
      </c>
      <c r="E627" t="s">
        <v>44</v>
      </c>
      <c r="F627" t="s">
        <v>3500</v>
      </c>
      <c r="G627">
        <v>1979</v>
      </c>
      <c r="H627" t="str">
        <f t="shared" si="36"/>
        <v>Furman Tomasz</v>
      </c>
      <c r="I627">
        <f t="shared" si="37"/>
        <v>1979</v>
      </c>
      <c r="J627" t="s">
        <v>32</v>
      </c>
      <c r="K627" t="s">
        <v>4026</v>
      </c>
      <c r="L627" t="e">
        <f>VLOOKUP(H627,'id (2017)'!H:I,2,0)</f>
        <v>#N/A</v>
      </c>
    </row>
    <row r="628" spans="1:12">
      <c r="A628" t="str">
        <f t="shared" si="38"/>
        <v>NiebielskiBartosz2001</v>
      </c>
      <c r="C628">
        <f t="shared" si="39"/>
        <v>627</v>
      </c>
      <c r="D628" t="s">
        <v>3822</v>
      </c>
      <c r="E628" t="s">
        <v>42</v>
      </c>
      <c r="F628">
        <v>0</v>
      </c>
      <c r="G628">
        <v>2001</v>
      </c>
      <c r="H628" t="str">
        <f t="shared" si="36"/>
        <v>Niebielski Bartosz</v>
      </c>
      <c r="I628">
        <f t="shared" si="37"/>
        <v>2001</v>
      </c>
      <c r="J628" t="s">
        <v>32</v>
      </c>
      <c r="K628" t="s">
        <v>4027</v>
      </c>
      <c r="L628" t="e">
        <f>VLOOKUP(H628,'id (2017)'!H:I,2,0)</f>
        <v>#N/A</v>
      </c>
    </row>
    <row r="629" spans="1:12">
      <c r="A629" t="str">
        <f t="shared" si="38"/>
        <v>NowaczykMichał1977</v>
      </c>
      <c r="C629">
        <f t="shared" si="39"/>
        <v>628</v>
      </c>
      <c r="D629" t="s">
        <v>299</v>
      </c>
      <c r="E629" t="s">
        <v>55</v>
      </c>
      <c r="F629" t="s">
        <v>300</v>
      </c>
      <c r="G629">
        <v>1977</v>
      </c>
      <c r="H629" t="str">
        <f t="shared" si="36"/>
        <v>Nowaczyk Michał</v>
      </c>
      <c r="I629">
        <f t="shared" si="37"/>
        <v>1977</v>
      </c>
      <c r="J629" t="s">
        <v>32</v>
      </c>
      <c r="K629" t="s">
        <v>4027</v>
      </c>
      <c r="L629" t="e">
        <f>VLOOKUP(H629,'id (2017)'!H:I,2,0)</f>
        <v>#N/A</v>
      </c>
    </row>
    <row r="630" spans="1:12">
      <c r="A630" t="str">
        <f t="shared" si="38"/>
        <v>MydlarskiJarosław1977</v>
      </c>
      <c r="C630">
        <f t="shared" si="39"/>
        <v>629</v>
      </c>
      <c r="D630" t="s">
        <v>3979</v>
      </c>
      <c r="E630" t="s">
        <v>86</v>
      </c>
      <c r="F630">
        <v>0</v>
      </c>
      <c r="G630">
        <v>1977</v>
      </c>
      <c r="H630" t="str">
        <f t="shared" si="36"/>
        <v>Mydlarski Jarosław</v>
      </c>
      <c r="I630">
        <f t="shared" si="37"/>
        <v>1977</v>
      </c>
      <c r="J630" t="s">
        <v>32</v>
      </c>
      <c r="K630" t="s">
        <v>4027</v>
      </c>
      <c r="L630" t="e">
        <f>VLOOKUP(H630,'id (2017)'!H:I,2,0)</f>
        <v>#N/A</v>
      </c>
    </row>
    <row r="631" spans="1:12">
      <c r="A631" t="str">
        <f t="shared" si="38"/>
        <v>GheorghiuNicu1969</v>
      </c>
      <c r="C631">
        <f t="shared" si="39"/>
        <v>630</v>
      </c>
      <c r="D631" t="s">
        <v>3978</v>
      </c>
      <c r="E631" t="s">
        <v>3977</v>
      </c>
      <c r="F631" t="s">
        <v>3975</v>
      </c>
      <c r="G631">
        <v>1969</v>
      </c>
      <c r="H631" t="str">
        <f t="shared" si="36"/>
        <v>Gheorghiu Nicu</v>
      </c>
      <c r="I631">
        <f t="shared" si="37"/>
        <v>1969</v>
      </c>
      <c r="J631" t="s">
        <v>32</v>
      </c>
      <c r="K631" t="s">
        <v>4027</v>
      </c>
      <c r="L631" t="e">
        <f>VLOOKUP(H631,'id (2017)'!H:I,2,0)</f>
        <v>#N/A</v>
      </c>
    </row>
    <row r="632" spans="1:12">
      <c r="A632" t="str">
        <f t="shared" si="38"/>
        <v>SzymborskiTomek1975</v>
      </c>
      <c r="C632">
        <f t="shared" si="39"/>
        <v>631</v>
      </c>
      <c r="D632" t="s">
        <v>3976</v>
      </c>
      <c r="E632" t="s">
        <v>729</v>
      </c>
      <c r="F632" t="s">
        <v>3975</v>
      </c>
      <c r="G632">
        <v>1975</v>
      </c>
      <c r="H632" t="str">
        <f t="shared" si="36"/>
        <v>Szymborski Tomek</v>
      </c>
      <c r="I632">
        <f t="shared" si="37"/>
        <v>1975</v>
      </c>
      <c r="J632" t="s">
        <v>32</v>
      </c>
      <c r="K632" t="s">
        <v>4027</v>
      </c>
      <c r="L632" t="e">
        <f>VLOOKUP(H632,'id (2017)'!H:I,2,0)</f>
        <v>#N/A</v>
      </c>
    </row>
    <row r="633" spans="1:12">
      <c r="A633" t="str">
        <f t="shared" si="38"/>
        <v>BurchardMarcin1988</v>
      </c>
      <c r="C633">
        <f t="shared" si="39"/>
        <v>632</v>
      </c>
      <c r="D633" t="s">
        <v>3974</v>
      </c>
      <c r="E633" t="s">
        <v>17</v>
      </c>
      <c r="F633" t="s">
        <v>3973</v>
      </c>
      <c r="G633">
        <v>1988</v>
      </c>
      <c r="H633" t="str">
        <f t="shared" si="36"/>
        <v>Burchard Marcin</v>
      </c>
      <c r="I633">
        <f t="shared" si="37"/>
        <v>1988</v>
      </c>
      <c r="J633" t="s">
        <v>32</v>
      </c>
      <c r="K633" t="s">
        <v>4027</v>
      </c>
      <c r="L633" t="e">
        <f>VLOOKUP(H633,'id (2017)'!H:I,2,0)</f>
        <v>#N/A</v>
      </c>
    </row>
    <row r="634" spans="1:12">
      <c r="A634" t="str">
        <f t="shared" si="38"/>
        <v>MańkaAdam1979</v>
      </c>
      <c r="C634">
        <f t="shared" si="39"/>
        <v>633</v>
      </c>
      <c r="D634" t="s">
        <v>3972</v>
      </c>
      <c r="E634" t="s">
        <v>79</v>
      </c>
      <c r="F634" t="s">
        <v>3971</v>
      </c>
      <c r="G634">
        <v>1979</v>
      </c>
      <c r="H634" t="str">
        <f t="shared" si="36"/>
        <v>Mańka Adam</v>
      </c>
      <c r="I634">
        <f t="shared" si="37"/>
        <v>1979</v>
      </c>
      <c r="J634" t="s">
        <v>32</v>
      </c>
      <c r="K634" t="s">
        <v>4027</v>
      </c>
      <c r="L634" t="e">
        <f>VLOOKUP(H634,'id (2017)'!H:I,2,0)</f>
        <v>#N/A</v>
      </c>
    </row>
    <row r="635" spans="1:12">
      <c r="A635" t="str">
        <f t="shared" si="38"/>
        <v>KuligaMariusz1973</v>
      </c>
      <c r="C635">
        <f t="shared" si="39"/>
        <v>634</v>
      </c>
      <c r="D635" t="s">
        <v>3970</v>
      </c>
      <c r="E635" t="s">
        <v>378</v>
      </c>
      <c r="F635" t="s">
        <v>3432</v>
      </c>
      <c r="G635">
        <v>1973</v>
      </c>
      <c r="H635" t="str">
        <f t="shared" si="36"/>
        <v>Kuliga Mariusz</v>
      </c>
      <c r="I635">
        <f t="shared" si="37"/>
        <v>1973</v>
      </c>
      <c r="J635" t="s">
        <v>32</v>
      </c>
      <c r="K635" t="s">
        <v>4027</v>
      </c>
      <c r="L635" t="e">
        <f>VLOOKUP(H635,'id (2017)'!H:I,2,0)</f>
        <v>#N/A</v>
      </c>
    </row>
    <row r="636" spans="1:12">
      <c r="A636" t="str">
        <f t="shared" si="38"/>
        <v>BojdeckiFilip1999</v>
      </c>
      <c r="C636">
        <f t="shared" si="39"/>
        <v>635</v>
      </c>
      <c r="D636" t="s">
        <v>540</v>
      </c>
      <c r="E636" t="s">
        <v>539</v>
      </c>
      <c r="F636" t="s">
        <v>1600</v>
      </c>
      <c r="G636">
        <v>1999</v>
      </c>
      <c r="H636" t="str">
        <f t="shared" si="36"/>
        <v>Bojdecki Filip</v>
      </c>
      <c r="I636">
        <f t="shared" si="37"/>
        <v>1999</v>
      </c>
      <c r="J636" t="s">
        <v>32</v>
      </c>
      <c r="K636" t="s">
        <v>4027</v>
      </c>
      <c r="L636" t="e">
        <f>VLOOKUP(H636,'id (2017)'!H:I,2,0)</f>
        <v>#N/A</v>
      </c>
    </row>
    <row r="637" spans="1:12">
      <c r="A637" t="str">
        <f t="shared" si="38"/>
        <v>GabryśBartłomiej1977</v>
      </c>
      <c r="C637">
        <f t="shared" si="39"/>
        <v>636</v>
      </c>
      <c r="D637" t="s">
        <v>1753</v>
      </c>
      <c r="E637" t="s">
        <v>267</v>
      </c>
      <c r="F637" t="s">
        <v>1600</v>
      </c>
      <c r="G637">
        <v>1977</v>
      </c>
      <c r="H637" t="str">
        <f t="shared" si="36"/>
        <v>Gabryś Bartłomiej</v>
      </c>
      <c r="I637">
        <f t="shared" si="37"/>
        <v>1977</v>
      </c>
      <c r="J637" t="s">
        <v>32</v>
      </c>
      <c r="K637" t="s">
        <v>4027</v>
      </c>
      <c r="L637">
        <f>VLOOKUP(H637,'id (2017)'!H:I,2,0)</f>
        <v>1977</v>
      </c>
    </row>
    <row r="638" spans="1:12">
      <c r="A638" t="str">
        <f t="shared" si="38"/>
        <v>UsowskiMarcin1976</v>
      </c>
      <c r="C638">
        <f t="shared" si="39"/>
        <v>637</v>
      </c>
      <c r="D638" t="s">
        <v>1170</v>
      </c>
      <c r="E638" t="s">
        <v>17</v>
      </c>
      <c r="F638" t="s">
        <v>1169</v>
      </c>
      <c r="G638">
        <v>1976</v>
      </c>
      <c r="H638" t="str">
        <f t="shared" si="36"/>
        <v>Usowski Marcin</v>
      </c>
      <c r="I638">
        <f t="shared" si="37"/>
        <v>1976</v>
      </c>
      <c r="J638" t="s">
        <v>32</v>
      </c>
      <c r="K638" t="s">
        <v>4027</v>
      </c>
      <c r="L638" t="e">
        <f>VLOOKUP(H638,'id (2017)'!H:I,2,0)</f>
        <v>#N/A</v>
      </c>
    </row>
    <row r="639" spans="1:12">
      <c r="A639" t="str">
        <f t="shared" si="38"/>
        <v>KokocińskiTomasz1976</v>
      </c>
      <c r="C639">
        <f t="shared" si="39"/>
        <v>638</v>
      </c>
      <c r="D639" t="s">
        <v>1172</v>
      </c>
      <c r="E639" t="s">
        <v>44</v>
      </c>
      <c r="F639" t="s">
        <v>1169</v>
      </c>
      <c r="G639">
        <v>1976</v>
      </c>
      <c r="H639" t="str">
        <f t="shared" si="36"/>
        <v>Kokociński Tomasz</v>
      </c>
      <c r="I639">
        <f t="shared" si="37"/>
        <v>1976</v>
      </c>
      <c r="J639" t="s">
        <v>32</v>
      </c>
      <c r="K639" t="s">
        <v>4027</v>
      </c>
      <c r="L639" t="e">
        <f>VLOOKUP(H639,'id (2017)'!H:I,2,0)</f>
        <v>#N/A</v>
      </c>
    </row>
    <row r="640" spans="1:12">
      <c r="A640" t="str">
        <f t="shared" si="38"/>
        <v>RadzkiRafał1981</v>
      </c>
      <c r="C640">
        <f t="shared" si="39"/>
        <v>639</v>
      </c>
      <c r="D640" t="s">
        <v>3769</v>
      </c>
      <c r="E640" t="s">
        <v>41</v>
      </c>
      <c r="F640" t="s">
        <v>3968</v>
      </c>
      <c r="G640">
        <v>1981</v>
      </c>
      <c r="H640" t="str">
        <f t="shared" ref="H640:H703" si="40">D640&amp;" "&amp;E640</f>
        <v>Radzki Rafał</v>
      </c>
      <c r="I640">
        <f t="shared" ref="I640:I703" si="41">G640</f>
        <v>1981</v>
      </c>
      <c r="J640" t="s">
        <v>32</v>
      </c>
      <c r="K640" t="s">
        <v>4027</v>
      </c>
      <c r="L640" t="e">
        <f>VLOOKUP(H640,'id (2017)'!H:I,2,0)</f>
        <v>#N/A</v>
      </c>
    </row>
    <row r="641" spans="1:12">
      <c r="A641" t="str">
        <f t="shared" si="38"/>
        <v>DobrzańskiPiotr1980</v>
      </c>
      <c r="C641">
        <f t="shared" si="39"/>
        <v>640</v>
      </c>
      <c r="D641" t="s">
        <v>1743</v>
      </c>
      <c r="E641" t="s">
        <v>15</v>
      </c>
      <c r="F641" t="s">
        <v>3967</v>
      </c>
      <c r="G641">
        <v>1980</v>
      </c>
      <c r="H641" t="str">
        <f t="shared" si="40"/>
        <v>Dobrzański Piotr</v>
      </c>
      <c r="I641">
        <f t="shared" si="41"/>
        <v>1980</v>
      </c>
      <c r="J641" t="s">
        <v>32</v>
      </c>
      <c r="K641" t="s">
        <v>4027</v>
      </c>
      <c r="L641">
        <f>VLOOKUP(H641,'id (2017)'!H:I,2,0)</f>
        <v>1980</v>
      </c>
    </row>
    <row r="642" spans="1:12">
      <c r="A642" t="str">
        <f t="shared" ref="A642:A705" si="42">D642&amp;E642&amp;G642</f>
        <v>TężyckiJarosław1976</v>
      </c>
      <c r="C642">
        <f t="shared" si="39"/>
        <v>641</v>
      </c>
      <c r="D642" t="s">
        <v>3966</v>
      </c>
      <c r="E642" t="s">
        <v>86</v>
      </c>
      <c r="F642" t="s">
        <v>3965</v>
      </c>
      <c r="G642">
        <v>1976</v>
      </c>
      <c r="H642" t="str">
        <f t="shared" si="40"/>
        <v>Tężycki Jarosław</v>
      </c>
      <c r="I642">
        <f t="shared" si="41"/>
        <v>1976</v>
      </c>
      <c r="J642" t="s">
        <v>32</v>
      </c>
      <c r="K642" t="s">
        <v>4027</v>
      </c>
      <c r="L642" t="e">
        <f>VLOOKUP(H642,'id (2017)'!H:I,2,0)</f>
        <v>#N/A</v>
      </c>
    </row>
    <row r="643" spans="1:12">
      <c r="A643" t="str">
        <f t="shared" si="42"/>
        <v>DalasinskiAndrzej1980</v>
      </c>
      <c r="C643">
        <f t="shared" si="39"/>
        <v>642</v>
      </c>
      <c r="D643" t="s">
        <v>3964</v>
      </c>
      <c r="E643" t="s">
        <v>26</v>
      </c>
      <c r="F643" t="s">
        <v>3963</v>
      </c>
      <c r="G643">
        <v>1980</v>
      </c>
      <c r="H643" t="str">
        <f t="shared" si="40"/>
        <v>Dalasinski Andrzej</v>
      </c>
      <c r="I643">
        <f t="shared" si="41"/>
        <v>1980</v>
      </c>
      <c r="J643" t="s">
        <v>32</v>
      </c>
      <c r="K643" t="s">
        <v>4027</v>
      </c>
      <c r="L643" t="e">
        <f>VLOOKUP(H643,'id (2017)'!H:I,2,0)</f>
        <v>#N/A</v>
      </c>
    </row>
    <row r="644" spans="1:12">
      <c r="A644" t="str">
        <f t="shared" si="42"/>
        <v>PriebeJakub1984</v>
      </c>
      <c r="C644">
        <f t="shared" ref="C644:C707" si="43">C643+1</f>
        <v>643</v>
      </c>
      <c r="D644" t="s">
        <v>636</v>
      </c>
      <c r="E644" t="s">
        <v>137</v>
      </c>
      <c r="F644" t="s">
        <v>3962</v>
      </c>
      <c r="G644">
        <v>1984</v>
      </c>
      <c r="H644" t="str">
        <f t="shared" si="40"/>
        <v>Priebe Jakub</v>
      </c>
      <c r="I644">
        <f t="shared" si="41"/>
        <v>1984</v>
      </c>
      <c r="J644" t="s">
        <v>32</v>
      </c>
      <c r="K644" t="s">
        <v>4027</v>
      </c>
      <c r="L644">
        <f>VLOOKUP(H644,'id (2017)'!H:I,2,0)</f>
        <v>1984</v>
      </c>
    </row>
    <row r="645" spans="1:12">
      <c r="A645" t="str">
        <f t="shared" si="42"/>
        <v>BorkoRyszard1971</v>
      </c>
      <c r="C645">
        <f t="shared" si="43"/>
        <v>644</v>
      </c>
      <c r="D645" t="s">
        <v>550</v>
      </c>
      <c r="E645" t="s">
        <v>549</v>
      </c>
      <c r="F645" t="s">
        <v>548</v>
      </c>
      <c r="G645">
        <v>1971</v>
      </c>
      <c r="H645" t="str">
        <f t="shared" si="40"/>
        <v>Borko Ryszard</v>
      </c>
      <c r="I645">
        <f t="shared" si="41"/>
        <v>1971</v>
      </c>
      <c r="J645" t="s">
        <v>32</v>
      </c>
      <c r="K645" t="s">
        <v>4027</v>
      </c>
      <c r="L645">
        <f>VLOOKUP(H645,'id (2017)'!H:I,2,0)</f>
        <v>1971</v>
      </c>
    </row>
    <row r="646" spans="1:12">
      <c r="A646" t="str">
        <f t="shared" si="42"/>
        <v>CiszkowskiJacek1984</v>
      </c>
      <c r="C646">
        <f t="shared" si="43"/>
        <v>645</v>
      </c>
      <c r="D646" t="s">
        <v>1776</v>
      </c>
      <c r="E646" t="s">
        <v>21</v>
      </c>
      <c r="F646" t="s">
        <v>3958</v>
      </c>
      <c r="G646">
        <v>1984</v>
      </c>
      <c r="H646" t="str">
        <f t="shared" si="40"/>
        <v>Ciszkowski Jacek</v>
      </c>
      <c r="I646">
        <f t="shared" si="41"/>
        <v>1984</v>
      </c>
      <c r="J646" t="s">
        <v>32</v>
      </c>
      <c r="K646" t="s">
        <v>4027</v>
      </c>
      <c r="L646">
        <f>VLOOKUP(H646,'id (2017)'!H:I,2,0)</f>
        <v>1984</v>
      </c>
    </row>
    <row r="647" spans="1:12">
      <c r="A647" t="str">
        <f t="shared" si="42"/>
        <v>LipińskiMarcin1977</v>
      </c>
      <c r="C647">
        <f t="shared" si="43"/>
        <v>646</v>
      </c>
      <c r="D647" t="s">
        <v>471</v>
      </c>
      <c r="E647" t="s">
        <v>17</v>
      </c>
      <c r="F647" t="s">
        <v>3958</v>
      </c>
      <c r="G647">
        <v>1977</v>
      </c>
      <c r="H647" t="str">
        <f t="shared" si="40"/>
        <v>Lipiński Marcin</v>
      </c>
      <c r="I647">
        <f t="shared" si="41"/>
        <v>1977</v>
      </c>
      <c r="J647" t="s">
        <v>32</v>
      </c>
      <c r="K647" t="s">
        <v>4027</v>
      </c>
      <c r="L647" t="e">
        <f>VLOOKUP(H647,'id (2017)'!H:I,2,0)</f>
        <v>#N/A</v>
      </c>
    </row>
    <row r="648" spans="1:12">
      <c r="A648" t="str">
        <f t="shared" si="42"/>
        <v>PrazanowskiMariusz1971</v>
      </c>
      <c r="C648">
        <f t="shared" si="43"/>
        <v>647</v>
      </c>
      <c r="D648" t="s">
        <v>543</v>
      </c>
      <c r="E648" t="s">
        <v>378</v>
      </c>
      <c r="F648" t="s">
        <v>1412</v>
      </c>
      <c r="G648">
        <v>1971</v>
      </c>
      <c r="H648" t="str">
        <f t="shared" si="40"/>
        <v>Prazanowski Mariusz</v>
      </c>
      <c r="I648">
        <f t="shared" si="41"/>
        <v>1971</v>
      </c>
      <c r="J648" t="s">
        <v>32</v>
      </c>
      <c r="K648" t="s">
        <v>4027</v>
      </c>
      <c r="L648" t="e">
        <f>VLOOKUP(H648,'id (2017)'!H:I,2,0)</f>
        <v>#N/A</v>
      </c>
    </row>
    <row r="649" spans="1:12">
      <c r="A649" t="str">
        <f t="shared" si="42"/>
        <v>BudnikSławomir1973</v>
      </c>
      <c r="C649">
        <f t="shared" si="43"/>
        <v>648</v>
      </c>
      <c r="D649" t="s">
        <v>3961</v>
      </c>
      <c r="E649" t="s">
        <v>88</v>
      </c>
      <c r="F649" t="s">
        <v>3960</v>
      </c>
      <c r="G649">
        <v>1973</v>
      </c>
      <c r="H649" t="str">
        <f t="shared" si="40"/>
        <v>Budnik Sławomir</v>
      </c>
      <c r="I649">
        <f t="shared" si="41"/>
        <v>1973</v>
      </c>
      <c r="J649" t="s">
        <v>32</v>
      </c>
      <c r="K649" t="s">
        <v>4027</v>
      </c>
      <c r="L649" t="e">
        <f>VLOOKUP(H649,'id (2017)'!H:I,2,0)</f>
        <v>#N/A</v>
      </c>
    </row>
    <row r="650" spans="1:12">
      <c r="A650" t="str">
        <f t="shared" si="42"/>
        <v>KUNISZYKPIOTR1981</v>
      </c>
      <c r="C650">
        <f t="shared" si="43"/>
        <v>649</v>
      </c>
      <c r="D650" t="s">
        <v>3959</v>
      </c>
      <c r="E650" t="s">
        <v>674</v>
      </c>
      <c r="F650" t="s">
        <v>3958</v>
      </c>
      <c r="G650">
        <v>1981</v>
      </c>
      <c r="H650" t="str">
        <f t="shared" si="40"/>
        <v>KUNISZYK PIOTR</v>
      </c>
      <c r="I650">
        <f t="shared" si="41"/>
        <v>1981</v>
      </c>
      <c r="J650" t="s">
        <v>32</v>
      </c>
      <c r="K650" t="s">
        <v>4027</v>
      </c>
      <c r="L650">
        <f>VLOOKUP(H650,'id (2017)'!H:I,2,0)</f>
        <v>1981</v>
      </c>
    </row>
    <row r="651" spans="1:12">
      <c r="A651" t="str">
        <f t="shared" si="42"/>
        <v>KaraśTomasz1971</v>
      </c>
      <c r="C651">
        <f t="shared" si="43"/>
        <v>650</v>
      </c>
      <c r="D651" t="s">
        <v>541</v>
      </c>
      <c r="E651" t="s">
        <v>44</v>
      </c>
      <c r="F651" t="s">
        <v>3957</v>
      </c>
      <c r="G651">
        <v>1971</v>
      </c>
      <c r="H651" t="str">
        <f t="shared" si="40"/>
        <v>Karaś Tomasz</v>
      </c>
      <c r="I651">
        <f t="shared" si="41"/>
        <v>1971</v>
      </c>
      <c r="J651" t="s">
        <v>32</v>
      </c>
      <c r="K651" t="s">
        <v>4027</v>
      </c>
      <c r="L651">
        <f>VLOOKUP(H651,'id (2017)'!H:I,2,0)</f>
        <v>1971</v>
      </c>
    </row>
    <row r="652" spans="1:12">
      <c r="A652" t="str">
        <f t="shared" si="42"/>
        <v>KrauzeMaciej1971</v>
      </c>
      <c r="C652">
        <f t="shared" si="43"/>
        <v>651</v>
      </c>
      <c r="D652" t="s">
        <v>1122</v>
      </c>
      <c r="E652" t="s">
        <v>66</v>
      </c>
      <c r="F652" t="s">
        <v>3956</v>
      </c>
      <c r="G652">
        <v>1971</v>
      </c>
      <c r="H652" t="str">
        <f t="shared" si="40"/>
        <v>Krauze Maciej</v>
      </c>
      <c r="I652">
        <f t="shared" si="41"/>
        <v>1971</v>
      </c>
      <c r="J652" t="s">
        <v>32</v>
      </c>
      <c r="K652" t="s">
        <v>4027</v>
      </c>
      <c r="L652" t="e">
        <f>VLOOKUP(H652,'id (2017)'!H:I,2,0)</f>
        <v>#N/A</v>
      </c>
    </row>
    <row r="653" spans="1:12">
      <c r="A653" t="str">
        <f t="shared" si="42"/>
        <v>FlorkiewiczMarcin1971</v>
      </c>
      <c r="C653">
        <f t="shared" si="43"/>
        <v>652</v>
      </c>
      <c r="D653" t="s">
        <v>3955</v>
      </c>
      <c r="E653" t="s">
        <v>17</v>
      </c>
      <c r="F653" t="s">
        <v>3954</v>
      </c>
      <c r="G653">
        <v>1971</v>
      </c>
      <c r="H653" t="str">
        <f t="shared" si="40"/>
        <v>Florkiewicz Marcin</v>
      </c>
      <c r="I653">
        <f t="shared" si="41"/>
        <v>1971</v>
      </c>
      <c r="J653" t="s">
        <v>32</v>
      </c>
      <c r="K653" t="s">
        <v>4027</v>
      </c>
      <c r="L653" t="e">
        <f>VLOOKUP(H653,'id (2017)'!H:I,2,0)</f>
        <v>#N/A</v>
      </c>
    </row>
    <row r="654" spans="1:12">
      <c r="A654" t="str">
        <f t="shared" si="42"/>
        <v>StencelKrystian1987</v>
      </c>
      <c r="C654">
        <f t="shared" si="43"/>
        <v>653</v>
      </c>
      <c r="D654" t="s">
        <v>609</v>
      </c>
      <c r="E654" t="s">
        <v>73</v>
      </c>
      <c r="F654" t="s">
        <v>1432</v>
      </c>
      <c r="G654">
        <v>1987</v>
      </c>
      <c r="H654" t="str">
        <f t="shared" si="40"/>
        <v>Stencel Krystian</v>
      </c>
      <c r="I654">
        <f t="shared" si="41"/>
        <v>1987</v>
      </c>
      <c r="J654" t="s">
        <v>32</v>
      </c>
      <c r="K654" t="s">
        <v>4027</v>
      </c>
      <c r="L654">
        <f>VLOOKUP(H654,'id (2017)'!H:I,2,0)</f>
        <v>1987</v>
      </c>
    </row>
    <row r="655" spans="1:12">
      <c r="A655" t="str">
        <f t="shared" si="42"/>
        <v>MorawskiPiotr1959</v>
      </c>
      <c r="C655">
        <f t="shared" si="43"/>
        <v>654</v>
      </c>
      <c r="D655" t="s">
        <v>142</v>
      </c>
      <c r="E655" t="s">
        <v>15</v>
      </c>
      <c r="F655">
        <v>0</v>
      </c>
      <c r="G655">
        <v>1959</v>
      </c>
      <c r="H655" t="str">
        <f t="shared" si="40"/>
        <v>Morawski Piotr</v>
      </c>
      <c r="I655">
        <f t="shared" si="41"/>
        <v>1959</v>
      </c>
      <c r="J655" t="s">
        <v>32</v>
      </c>
      <c r="K655" t="s">
        <v>4027</v>
      </c>
      <c r="L655">
        <f>VLOOKUP(H655,'id (2017)'!H:I,2,0)</f>
        <v>1959</v>
      </c>
    </row>
    <row r="656" spans="1:12">
      <c r="A656" t="str">
        <f t="shared" si="42"/>
        <v>KummerAdam1974</v>
      </c>
      <c r="C656">
        <f t="shared" si="43"/>
        <v>655</v>
      </c>
      <c r="D656" t="s">
        <v>1138</v>
      </c>
      <c r="E656" t="s">
        <v>79</v>
      </c>
      <c r="F656" t="s">
        <v>1131</v>
      </c>
      <c r="G656">
        <v>1974</v>
      </c>
      <c r="H656" t="str">
        <f t="shared" si="40"/>
        <v>Kummer Adam</v>
      </c>
      <c r="I656">
        <f t="shared" si="41"/>
        <v>1974</v>
      </c>
      <c r="J656" t="s">
        <v>32</v>
      </c>
      <c r="K656" t="s">
        <v>4027</v>
      </c>
      <c r="L656">
        <f>VLOOKUP(H656,'id (2017)'!H:I,2,0)</f>
        <v>1974</v>
      </c>
    </row>
    <row r="657" spans="1:12">
      <c r="A657" t="str">
        <f t="shared" si="42"/>
        <v>MusielskiKamil1984</v>
      </c>
      <c r="C657">
        <f t="shared" si="43"/>
        <v>656</v>
      </c>
      <c r="D657" t="s">
        <v>1134</v>
      </c>
      <c r="E657" t="s">
        <v>189</v>
      </c>
      <c r="F657" t="s">
        <v>1131</v>
      </c>
      <c r="G657">
        <v>1984</v>
      </c>
      <c r="H657" t="str">
        <f t="shared" si="40"/>
        <v>Musielski Kamil</v>
      </c>
      <c r="I657">
        <f t="shared" si="41"/>
        <v>1984</v>
      </c>
      <c r="J657" t="s">
        <v>32</v>
      </c>
      <c r="K657" t="s">
        <v>4027</v>
      </c>
      <c r="L657">
        <f>VLOOKUP(H657,'id (2017)'!H:I,2,0)</f>
        <v>1984</v>
      </c>
    </row>
    <row r="658" spans="1:12">
      <c r="A658" t="str">
        <f t="shared" si="42"/>
        <v>OlczakMarcin1981</v>
      </c>
      <c r="C658">
        <f t="shared" si="43"/>
        <v>657</v>
      </c>
      <c r="D658" t="s">
        <v>1135</v>
      </c>
      <c r="E658" t="s">
        <v>17</v>
      </c>
      <c r="F658" t="s">
        <v>1131</v>
      </c>
      <c r="G658">
        <v>1981</v>
      </c>
      <c r="H658" t="str">
        <f t="shared" si="40"/>
        <v>Olczak Marcin</v>
      </c>
      <c r="I658">
        <f t="shared" si="41"/>
        <v>1981</v>
      </c>
      <c r="J658" t="s">
        <v>32</v>
      </c>
      <c r="K658" t="s">
        <v>4027</v>
      </c>
      <c r="L658">
        <f>VLOOKUP(H658,'id (2017)'!H:I,2,0)</f>
        <v>1981</v>
      </c>
    </row>
    <row r="659" spans="1:12">
      <c r="A659" t="str">
        <f t="shared" si="42"/>
        <v>JareckiMariusz1974</v>
      </c>
      <c r="C659">
        <f t="shared" si="43"/>
        <v>658</v>
      </c>
      <c r="D659" t="s">
        <v>1132</v>
      </c>
      <c r="E659" t="s">
        <v>378</v>
      </c>
      <c r="F659" t="s">
        <v>1131</v>
      </c>
      <c r="G659">
        <v>1974</v>
      </c>
      <c r="H659" t="str">
        <f t="shared" si="40"/>
        <v>Jarecki Mariusz</v>
      </c>
      <c r="I659">
        <f t="shared" si="41"/>
        <v>1974</v>
      </c>
      <c r="J659" t="s">
        <v>32</v>
      </c>
      <c r="K659" t="s">
        <v>4027</v>
      </c>
      <c r="L659">
        <f>VLOOKUP(H659,'id (2017)'!H:I,2,0)</f>
        <v>1974</v>
      </c>
    </row>
    <row r="660" spans="1:12">
      <c r="A660" t="str">
        <f t="shared" si="42"/>
        <v>GolofitMaciej1980</v>
      </c>
      <c r="C660">
        <f t="shared" si="43"/>
        <v>659</v>
      </c>
      <c r="D660" t="s">
        <v>3953</v>
      </c>
      <c r="E660" t="s">
        <v>66</v>
      </c>
      <c r="F660" t="s">
        <v>1131</v>
      </c>
      <c r="G660">
        <v>1980</v>
      </c>
      <c r="H660" t="str">
        <f t="shared" si="40"/>
        <v>Golofit Maciej</v>
      </c>
      <c r="I660">
        <f t="shared" si="41"/>
        <v>1980</v>
      </c>
      <c r="J660" t="s">
        <v>32</v>
      </c>
      <c r="K660" t="s">
        <v>4027</v>
      </c>
      <c r="L660" t="e">
        <f>VLOOKUP(H660,'id (2017)'!H:I,2,0)</f>
        <v>#N/A</v>
      </c>
    </row>
    <row r="661" spans="1:12">
      <c r="A661" t="str">
        <f t="shared" si="42"/>
        <v>PopekMarcin1969</v>
      </c>
      <c r="C661">
        <f t="shared" si="43"/>
        <v>660</v>
      </c>
      <c r="D661" t="s">
        <v>1133</v>
      </c>
      <c r="E661" t="s">
        <v>17</v>
      </c>
      <c r="F661" t="s">
        <v>1131</v>
      </c>
      <c r="G661">
        <v>1969</v>
      </c>
      <c r="H661" t="str">
        <f t="shared" si="40"/>
        <v>Popek Marcin</v>
      </c>
      <c r="I661">
        <f t="shared" si="41"/>
        <v>1969</v>
      </c>
      <c r="J661" t="s">
        <v>32</v>
      </c>
      <c r="K661" t="s">
        <v>4027</v>
      </c>
      <c r="L661">
        <f>VLOOKUP(H661,'id (2017)'!H:I,2,0)</f>
        <v>1976</v>
      </c>
    </row>
    <row r="662" spans="1:12">
      <c r="A662" t="str">
        <f t="shared" si="42"/>
        <v>PejasMaciej1974</v>
      </c>
      <c r="C662">
        <f t="shared" si="43"/>
        <v>661</v>
      </c>
      <c r="D662" t="s">
        <v>1750</v>
      </c>
      <c r="E662" t="s">
        <v>66</v>
      </c>
      <c r="F662" t="s">
        <v>1131</v>
      </c>
      <c r="G662">
        <v>1974</v>
      </c>
      <c r="H662" t="str">
        <f t="shared" si="40"/>
        <v>Pejas Maciej</v>
      </c>
      <c r="I662">
        <f t="shared" si="41"/>
        <v>1974</v>
      </c>
      <c r="J662" t="s">
        <v>32</v>
      </c>
      <c r="K662" t="s">
        <v>4027</v>
      </c>
      <c r="L662">
        <f>VLOOKUP(H662,'id (2017)'!H:I,2,0)</f>
        <v>1974</v>
      </c>
    </row>
    <row r="663" spans="1:12">
      <c r="A663" t="str">
        <f t="shared" si="42"/>
        <v>PszczolińskiMichał1967</v>
      </c>
      <c r="C663">
        <f t="shared" si="43"/>
        <v>662</v>
      </c>
      <c r="D663" t="s">
        <v>3952</v>
      </c>
      <c r="E663" t="s">
        <v>55</v>
      </c>
      <c r="F663" t="s">
        <v>3951</v>
      </c>
      <c r="G663">
        <v>1967</v>
      </c>
      <c r="H663" t="str">
        <f t="shared" si="40"/>
        <v>Pszczoliński Michał</v>
      </c>
      <c r="I663">
        <f t="shared" si="41"/>
        <v>1967</v>
      </c>
      <c r="J663" t="s">
        <v>32</v>
      </c>
      <c r="K663" t="s">
        <v>4027</v>
      </c>
      <c r="L663" t="e">
        <f>VLOOKUP(H663,'id (2017)'!H:I,2,0)</f>
        <v>#N/A</v>
      </c>
    </row>
    <row r="664" spans="1:12">
      <c r="A664" t="str">
        <f t="shared" si="42"/>
        <v>WodtkeMichał1977</v>
      </c>
      <c r="C664">
        <f t="shared" si="43"/>
        <v>663</v>
      </c>
      <c r="D664" t="s">
        <v>3950</v>
      </c>
      <c r="E664" t="s">
        <v>55</v>
      </c>
      <c r="F664" t="s">
        <v>3949</v>
      </c>
      <c r="G664">
        <v>1977</v>
      </c>
      <c r="H664" t="str">
        <f t="shared" si="40"/>
        <v>Wodtke Michał</v>
      </c>
      <c r="I664">
        <f t="shared" si="41"/>
        <v>1977</v>
      </c>
      <c r="J664" t="s">
        <v>32</v>
      </c>
      <c r="K664" t="s">
        <v>4027</v>
      </c>
      <c r="L664" t="e">
        <f>VLOOKUP(H664,'id (2017)'!H:I,2,0)</f>
        <v>#N/A</v>
      </c>
    </row>
    <row r="665" spans="1:12">
      <c r="A665" t="str">
        <f t="shared" si="42"/>
        <v>SuszekMarcin1973</v>
      </c>
      <c r="C665">
        <f t="shared" si="43"/>
        <v>664</v>
      </c>
      <c r="D665" t="s">
        <v>3948</v>
      </c>
      <c r="E665" t="s">
        <v>17</v>
      </c>
      <c r="F665">
        <v>0</v>
      </c>
      <c r="G665">
        <v>1973</v>
      </c>
      <c r="H665" t="str">
        <f t="shared" si="40"/>
        <v>Suszek Marcin</v>
      </c>
      <c r="I665">
        <f t="shared" si="41"/>
        <v>1973</v>
      </c>
      <c r="J665" t="s">
        <v>32</v>
      </c>
      <c r="K665" t="s">
        <v>4027</v>
      </c>
      <c r="L665" t="e">
        <f>VLOOKUP(H665,'id (2017)'!H:I,2,0)</f>
        <v>#N/A</v>
      </c>
    </row>
    <row r="666" spans="1:12">
      <c r="A666" t="str">
        <f t="shared" si="42"/>
        <v>NowiszJarosław1976</v>
      </c>
      <c r="C666">
        <f t="shared" si="43"/>
        <v>665</v>
      </c>
      <c r="D666" t="s">
        <v>1443</v>
      </c>
      <c r="E666" t="s">
        <v>86</v>
      </c>
      <c r="F666" t="s">
        <v>3892</v>
      </c>
      <c r="G666">
        <v>1976</v>
      </c>
      <c r="H666" t="str">
        <f t="shared" si="40"/>
        <v>Nowisz Jarosław</v>
      </c>
      <c r="I666">
        <f t="shared" si="41"/>
        <v>1976</v>
      </c>
      <c r="J666" t="s">
        <v>32</v>
      </c>
      <c r="K666" t="s">
        <v>4027</v>
      </c>
      <c r="L666">
        <f>VLOOKUP(H666,'id (2017)'!H:I,2,0)</f>
        <v>1976</v>
      </c>
    </row>
    <row r="667" spans="1:12">
      <c r="A667" t="str">
        <f t="shared" si="42"/>
        <v>KuczyńskiJerzy1980</v>
      </c>
      <c r="C667">
        <f t="shared" si="43"/>
        <v>666</v>
      </c>
      <c r="D667" t="s">
        <v>3935</v>
      </c>
      <c r="E667" t="s">
        <v>205</v>
      </c>
      <c r="F667">
        <v>0</v>
      </c>
      <c r="G667">
        <v>1980</v>
      </c>
      <c r="H667" t="str">
        <f t="shared" si="40"/>
        <v>Kuczyński Jerzy</v>
      </c>
      <c r="I667">
        <f t="shared" si="41"/>
        <v>1980</v>
      </c>
      <c r="J667" t="s">
        <v>32</v>
      </c>
      <c r="K667" t="s">
        <v>4027</v>
      </c>
      <c r="L667" t="e">
        <f>VLOOKUP(H667,'id (2017)'!H:I,2,0)</f>
        <v>#N/A</v>
      </c>
    </row>
    <row r="668" spans="1:12">
      <c r="A668" t="str">
        <f t="shared" si="42"/>
        <v>SpringerRobert1974</v>
      </c>
      <c r="C668">
        <f t="shared" si="43"/>
        <v>667</v>
      </c>
      <c r="D668" t="s">
        <v>3947</v>
      </c>
      <c r="E668" t="s">
        <v>45</v>
      </c>
      <c r="F668" t="s">
        <v>3946</v>
      </c>
      <c r="G668">
        <v>1974</v>
      </c>
      <c r="H668" t="str">
        <f t="shared" si="40"/>
        <v>Springer Robert</v>
      </c>
      <c r="I668">
        <f t="shared" si="41"/>
        <v>1974</v>
      </c>
      <c r="J668" t="s">
        <v>32</v>
      </c>
      <c r="K668" t="s">
        <v>4027</v>
      </c>
      <c r="L668" t="e">
        <f>VLOOKUP(H668,'id (2017)'!H:I,2,0)</f>
        <v>#N/A</v>
      </c>
    </row>
    <row r="669" spans="1:12">
      <c r="A669" t="str">
        <f t="shared" si="42"/>
        <v>KozłowskiJan1982</v>
      </c>
      <c r="C669">
        <f t="shared" si="43"/>
        <v>668</v>
      </c>
      <c r="D669" t="s">
        <v>3945</v>
      </c>
      <c r="E669" t="s">
        <v>92</v>
      </c>
      <c r="F669">
        <v>0</v>
      </c>
      <c r="G669">
        <v>1982</v>
      </c>
      <c r="H669" t="str">
        <f t="shared" si="40"/>
        <v>Kozłowski Jan</v>
      </c>
      <c r="I669">
        <f t="shared" si="41"/>
        <v>1982</v>
      </c>
      <c r="J669" t="s">
        <v>32</v>
      </c>
      <c r="K669" t="s">
        <v>4027</v>
      </c>
      <c r="L669" t="e">
        <f>VLOOKUP(H669,'id (2017)'!H:I,2,0)</f>
        <v>#N/A</v>
      </c>
    </row>
    <row r="670" spans="1:12">
      <c r="A670" t="str">
        <f t="shared" si="42"/>
        <v>STAWOWSKIPiotr1979</v>
      </c>
      <c r="C670">
        <f t="shared" si="43"/>
        <v>669</v>
      </c>
      <c r="D670" t="s">
        <v>3944</v>
      </c>
      <c r="E670" t="s">
        <v>15</v>
      </c>
      <c r="F670" t="s">
        <v>3943</v>
      </c>
      <c r="G670">
        <v>1979</v>
      </c>
      <c r="H670" t="str">
        <f t="shared" si="40"/>
        <v>STAWOWSKI Piotr</v>
      </c>
      <c r="I670">
        <f t="shared" si="41"/>
        <v>1979</v>
      </c>
      <c r="J670" t="s">
        <v>32</v>
      </c>
      <c r="K670" t="s">
        <v>4027</v>
      </c>
      <c r="L670" t="e">
        <f>VLOOKUP(H670,'id (2017)'!H:I,2,0)</f>
        <v>#N/A</v>
      </c>
    </row>
    <row r="671" spans="1:12">
      <c r="A671" t="str">
        <f t="shared" si="42"/>
        <v>NowińskiAndrzej1976</v>
      </c>
      <c r="C671">
        <f t="shared" si="43"/>
        <v>670</v>
      </c>
      <c r="D671" t="s">
        <v>1102</v>
      </c>
      <c r="E671" t="s">
        <v>26</v>
      </c>
      <c r="F671" t="s">
        <v>3942</v>
      </c>
      <c r="G671">
        <v>1976</v>
      </c>
      <c r="H671" t="str">
        <f t="shared" si="40"/>
        <v>Nowiński Andrzej</v>
      </c>
      <c r="I671">
        <f t="shared" si="41"/>
        <v>1976</v>
      </c>
      <c r="J671" t="s">
        <v>32</v>
      </c>
      <c r="K671" t="s">
        <v>4027</v>
      </c>
      <c r="L671" t="e">
        <f>VLOOKUP(H671,'id (2017)'!H:I,2,0)</f>
        <v>#N/A</v>
      </c>
    </row>
    <row r="672" spans="1:12">
      <c r="A672" t="str">
        <f t="shared" si="42"/>
        <v>KaczyńskiTomasz1985</v>
      </c>
      <c r="C672">
        <f t="shared" si="43"/>
        <v>671</v>
      </c>
      <c r="D672" t="s">
        <v>864</v>
      </c>
      <c r="E672" t="s">
        <v>44</v>
      </c>
      <c r="F672" t="s">
        <v>3614</v>
      </c>
      <c r="G672">
        <v>1985</v>
      </c>
      <c r="H672" t="str">
        <f t="shared" si="40"/>
        <v>Kaczyński Tomasz</v>
      </c>
      <c r="I672">
        <f t="shared" si="41"/>
        <v>1985</v>
      </c>
      <c r="J672" t="s">
        <v>32</v>
      </c>
      <c r="K672" t="s">
        <v>4027</v>
      </c>
      <c r="L672" t="e">
        <f>VLOOKUP(H672,'id (2017)'!H:I,2,0)</f>
        <v>#N/A</v>
      </c>
    </row>
    <row r="673" spans="1:12">
      <c r="A673" t="str">
        <f t="shared" si="42"/>
        <v>GirjatJakub1992</v>
      </c>
      <c r="C673">
        <f t="shared" si="43"/>
        <v>672</v>
      </c>
      <c r="D673" t="s">
        <v>3584</v>
      </c>
      <c r="E673" t="s">
        <v>137</v>
      </c>
      <c r="F673" t="s">
        <v>3562</v>
      </c>
      <c r="G673">
        <v>1992</v>
      </c>
      <c r="H673" t="str">
        <f t="shared" si="40"/>
        <v>Girjat Jakub</v>
      </c>
      <c r="I673">
        <f t="shared" si="41"/>
        <v>1992</v>
      </c>
      <c r="J673" t="s">
        <v>32</v>
      </c>
      <c r="K673" t="s">
        <v>4027</v>
      </c>
      <c r="L673" t="e">
        <f>VLOOKUP(H673,'id (2017)'!H:I,2,0)</f>
        <v>#N/A</v>
      </c>
    </row>
    <row r="674" spans="1:12">
      <c r="A674" t="str">
        <f t="shared" si="42"/>
        <v>SzurałaRobert1978</v>
      </c>
      <c r="C674">
        <f t="shared" si="43"/>
        <v>673</v>
      </c>
      <c r="D674" t="s">
        <v>1101</v>
      </c>
      <c r="E674" t="s">
        <v>45</v>
      </c>
      <c r="F674" t="s">
        <v>3942</v>
      </c>
      <c r="G674">
        <v>1978</v>
      </c>
      <c r="H674" t="str">
        <f t="shared" si="40"/>
        <v>Szurała Robert</v>
      </c>
      <c r="I674">
        <f t="shared" si="41"/>
        <v>1978</v>
      </c>
      <c r="J674" t="s">
        <v>32</v>
      </c>
      <c r="K674" t="s">
        <v>4027</v>
      </c>
      <c r="L674" t="e">
        <f>VLOOKUP(H674,'id (2017)'!H:I,2,0)</f>
        <v>#N/A</v>
      </c>
    </row>
    <row r="675" spans="1:12">
      <c r="A675" t="str">
        <f t="shared" si="42"/>
        <v>WojciukKamil1989</v>
      </c>
      <c r="C675">
        <f t="shared" si="43"/>
        <v>674</v>
      </c>
      <c r="D675" t="s">
        <v>3941</v>
      </c>
      <c r="E675" t="s">
        <v>189</v>
      </c>
      <c r="F675" t="s">
        <v>3562</v>
      </c>
      <c r="G675">
        <v>1989</v>
      </c>
      <c r="H675" t="str">
        <f t="shared" si="40"/>
        <v>Wojciuk Kamil</v>
      </c>
      <c r="I675">
        <f t="shared" si="41"/>
        <v>1989</v>
      </c>
      <c r="J675" t="s">
        <v>32</v>
      </c>
      <c r="K675" t="s">
        <v>4027</v>
      </c>
      <c r="L675" t="e">
        <f>VLOOKUP(H675,'id (2017)'!H:I,2,0)</f>
        <v>#N/A</v>
      </c>
    </row>
    <row r="676" spans="1:12">
      <c r="A676" t="str">
        <f t="shared" si="42"/>
        <v>KunstetterAndrzej1962</v>
      </c>
      <c r="C676">
        <f t="shared" si="43"/>
        <v>675</v>
      </c>
      <c r="D676" t="s">
        <v>481</v>
      </c>
      <c r="E676" t="s">
        <v>26</v>
      </c>
      <c r="F676">
        <v>0</v>
      </c>
      <c r="G676">
        <v>1962</v>
      </c>
      <c r="H676" t="str">
        <f t="shared" si="40"/>
        <v>Kunstetter Andrzej</v>
      </c>
      <c r="I676">
        <f t="shared" si="41"/>
        <v>1962</v>
      </c>
      <c r="J676" t="s">
        <v>32</v>
      </c>
      <c r="K676" t="s">
        <v>4027</v>
      </c>
      <c r="L676">
        <f>VLOOKUP(H676,'id (2017)'!H:I,2,0)</f>
        <v>1962</v>
      </c>
    </row>
    <row r="677" spans="1:12">
      <c r="A677" t="str">
        <f t="shared" si="42"/>
        <v>GrudaKonrad1972</v>
      </c>
      <c r="C677">
        <f t="shared" si="43"/>
        <v>676</v>
      </c>
      <c r="D677" t="s">
        <v>1077</v>
      </c>
      <c r="E677" t="s">
        <v>64</v>
      </c>
      <c r="F677">
        <v>0</v>
      </c>
      <c r="G677">
        <v>1972</v>
      </c>
      <c r="H677" t="str">
        <f t="shared" si="40"/>
        <v>Gruda Konrad</v>
      </c>
      <c r="I677">
        <f t="shared" si="41"/>
        <v>1972</v>
      </c>
      <c r="J677" t="s">
        <v>32</v>
      </c>
      <c r="K677" t="s">
        <v>4027</v>
      </c>
      <c r="L677">
        <f>VLOOKUP(H677,'id (2017)'!H:I,2,0)</f>
        <v>1972</v>
      </c>
    </row>
    <row r="678" spans="1:12">
      <c r="A678" t="str">
        <f t="shared" si="42"/>
        <v>JankowskiMariusz1968</v>
      </c>
      <c r="C678">
        <f t="shared" si="43"/>
        <v>677</v>
      </c>
      <c r="D678" t="s">
        <v>304</v>
      </c>
      <c r="E678" t="s">
        <v>378</v>
      </c>
      <c r="F678" t="s">
        <v>1150</v>
      </c>
      <c r="G678">
        <v>1968</v>
      </c>
      <c r="H678" t="str">
        <f t="shared" si="40"/>
        <v>Jankowski Mariusz</v>
      </c>
      <c r="I678">
        <f t="shared" si="41"/>
        <v>1968</v>
      </c>
      <c r="J678" t="s">
        <v>32</v>
      </c>
      <c r="K678" t="s">
        <v>4027</v>
      </c>
      <c r="L678">
        <f>VLOOKUP(H678,'id (2017)'!H:I,2,0)</f>
        <v>1968</v>
      </c>
    </row>
    <row r="679" spans="1:12">
      <c r="A679" t="str">
        <f t="shared" si="42"/>
        <v>DurajewskiMichał1978</v>
      </c>
      <c r="C679">
        <f t="shared" si="43"/>
        <v>678</v>
      </c>
      <c r="D679" t="s">
        <v>3940</v>
      </c>
      <c r="E679" t="s">
        <v>55</v>
      </c>
      <c r="F679" t="s">
        <v>3939</v>
      </c>
      <c r="G679">
        <v>1978</v>
      </c>
      <c r="H679" t="str">
        <f t="shared" si="40"/>
        <v>Durajewski Michał</v>
      </c>
      <c r="I679">
        <f t="shared" si="41"/>
        <v>1978</v>
      </c>
      <c r="J679" t="s">
        <v>32</v>
      </c>
      <c r="K679" t="s">
        <v>4027</v>
      </c>
      <c r="L679" t="e">
        <f>VLOOKUP(H679,'id (2017)'!H:I,2,0)</f>
        <v>#N/A</v>
      </c>
    </row>
    <row r="680" spans="1:12">
      <c r="A680" t="str">
        <f t="shared" si="42"/>
        <v>RosiekJędrzej1985</v>
      </c>
      <c r="C680">
        <f t="shared" si="43"/>
        <v>679</v>
      </c>
      <c r="D680" t="s">
        <v>3938</v>
      </c>
      <c r="E680" t="s">
        <v>3937</v>
      </c>
      <c r="F680">
        <v>0</v>
      </c>
      <c r="G680">
        <v>1985</v>
      </c>
      <c r="H680" t="str">
        <f t="shared" si="40"/>
        <v>Rosiek Jędrzej</v>
      </c>
      <c r="I680">
        <f t="shared" si="41"/>
        <v>1985</v>
      </c>
      <c r="J680" t="s">
        <v>32</v>
      </c>
      <c r="K680" t="s">
        <v>4027</v>
      </c>
      <c r="L680" t="e">
        <f>VLOOKUP(H680,'id (2017)'!H:I,2,0)</f>
        <v>#N/A</v>
      </c>
    </row>
    <row r="681" spans="1:12">
      <c r="A681" t="str">
        <f t="shared" si="42"/>
        <v>SzyszlakMarcin1983</v>
      </c>
      <c r="C681">
        <f t="shared" si="43"/>
        <v>680</v>
      </c>
      <c r="D681" t="s">
        <v>3936</v>
      </c>
      <c r="E681" t="s">
        <v>17</v>
      </c>
      <c r="F681">
        <v>0</v>
      </c>
      <c r="G681">
        <v>1983</v>
      </c>
      <c r="H681" t="str">
        <f t="shared" si="40"/>
        <v>Szyszlak Marcin</v>
      </c>
      <c r="I681">
        <f t="shared" si="41"/>
        <v>1983</v>
      </c>
      <c r="J681" t="s">
        <v>32</v>
      </c>
      <c r="K681" t="s">
        <v>4027</v>
      </c>
      <c r="L681" t="e">
        <f>VLOOKUP(H681,'id (2017)'!H:I,2,0)</f>
        <v>#N/A</v>
      </c>
    </row>
    <row r="682" spans="1:12">
      <c r="A682" t="str">
        <f t="shared" si="42"/>
        <v>KoperskiPiotr1971</v>
      </c>
      <c r="C682">
        <f t="shared" si="43"/>
        <v>681</v>
      </c>
      <c r="D682" t="s">
        <v>601</v>
      </c>
      <c r="E682" t="s">
        <v>15</v>
      </c>
      <c r="F682" t="s">
        <v>598</v>
      </c>
      <c r="G682">
        <v>1971</v>
      </c>
      <c r="H682" t="str">
        <f t="shared" si="40"/>
        <v>Koperski Piotr</v>
      </c>
      <c r="I682">
        <f t="shared" si="41"/>
        <v>1971</v>
      </c>
      <c r="J682" t="s">
        <v>32</v>
      </c>
      <c r="K682" t="s">
        <v>4027</v>
      </c>
      <c r="L682">
        <f>VLOOKUP(H682,'id (2017)'!H:I,2,0)</f>
        <v>1971</v>
      </c>
    </row>
    <row r="683" spans="1:12">
      <c r="A683" t="str">
        <f t="shared" si="42"/>
        <v>KostrzewaJacek1971</v>
      </c>
      <c r="C683">
        <f t="shared" si="43"/>
        <v>682</v>
      </c>
      <c r="D683" t="s">
        <v>602</v>
      </c>
      <c r="E683" t="s">
        <v>21</v>
      </c>
      <c r="F683" t="s">
        <v>598</v>
      </c>
      <c r="G683">
        <v>1971</v>
      </c>
      <c r="H683" t="str">
        <f t="shared" si="40"/>
        <v>Kostrzewa Jacek</v>
      </c>
      <c r="I683">
        <f t="shared" si="41"/>
        <v>1971</v>
      </c>
      <c r="J683" t="s">
        <v>32</v>
      </c>
      <c r="K683" t="s">
        <v>4027</v>
      </c>
      <c r="L683">
        <f>VLOOKUP(H683,'id (2017)'!H:I,2,0)</f>
        <v>1971</v>
      </c>
    </row>
    <row r="684" spans="1:12">
      <c r="A684" t="str">
        <f t="shared" si="42"/>
        <v>MillerJan1986</v>
      </c>
      <c r="C684">
        <f t="shared" si="43"/>
        <v>683</v>
      </c>
      <c r="D684" t="s">
        <v>1159</v>
      </c>
      <c r="E684" t="s">
        <v>92</v>
      </c>
      <c r="F684" t="s">
        <v>3934</v>
      </c>
      <c r="G684">
        <v>1986</v>
      </c>
      <c r="H684" t="str">
        <f t="shared" si="40"/>
        <v>Miller Jan</v>
      </c>
      <c r="I684">
        <f t="shared" si="41"/>
        <v>1986</v>
      </c>
      <c r="J684" t="s">
        <v>32</v>
      </c>
      <c r="K684" t="s">
        <v>4027</v>
      </c>
      <c r="L684">
        <f>VLOOKUP(H684,'id (2017)'!H:I,2,0)</f>
        <v>1986</v>
      </c>
    </row>
    <row r="685" spans="1:12">
      <c r="A685" t="str">
        <f t="shared" si="42"/>
        <v>KuczyńskiAdam1991</v>
      </c>
      <c r="C685">
        <f t="shared" si="43"/>
        <v>684</v>
      </c>
      <c r="D685" t="s">
        <v>3935</v>
      </c>
      <c r="E685" t="s">
        <v>79</v>
      </c>
      <c r="F685">
        <v>0</v>
      </c>
      <c r="G685">
        <v>1991</v>
      </c>
      <c r="H685" t="str">
        <f t="shared" si="40"/>
        <v>Kuczyński Adam</v>
      </c>
      <c r="I685">
        <f t="shared" si="41"/>
        <v>1991</v>
      </c>
      <c r="J685" t="s">
        <v>32</v>
      </c>
      <c r="K685" t="s">
        <v>4027</v>
      </c>
      <c r="L685" t="e">
        <f>VLOOKUP(H685,'id (2017)'!H:I,2,0)</f>
        <v>#N/A</v>
      </c>
    </row>
    <row r="686" spans="1:12">
      <c r="A686" t="str">
        <f t="shared" si="42"/>
        <v>BinkowskiTomasz1971</v>
      </c>
      <c r="C686">
        <f t="shared" si="43"/>
        <v>685</v>
      </c>
      <c r="D686" t="s">
        <v>3933</v>
      </c>
      <c r="E686" t="s">
        <v>44</v>
      </c>
      <c r="F686">
        <v>0</v>
      </c>
      <c r="G686">
        <v>1971</v>
      </c>
      <c r="H686" t="str">
        <f t="shared" si="40"/>
        <v>Binkowski Tomasz</v>
      </c>
      <c r="I686">
        <f t="shared" si="41"/>
        <v>1971</v>
      </c>
      <c r="J686" t="s">
        <v>32</v>
      </c>
      <c r="K686" t="s">
        <v>4027</v>
      </c>
      <c r="L686" t="e">
        <f>VLOOKUP(H686,'id (2017)'!H:I,2,0)</f>
        <v>#N/A</v>
      </c>
    </row>
    <row r="687" spans="1:12">
      <c r="A687" t="str">
        <f t="shared" si="42"/>
        <v>ChmielewskiMarcin2018</v>
      </c>
      <c r="C687">
        <f t="shared" si="43"/>
        <v>686</v>
      </c>
      <c r="D687" t="s">
        <v>321</v>
      </c>
      <c r="E687" t="s">
        <v>17</v>
      </c>
      <c r="F687" t="s">
        <v>3932</v>
      </c>
      <c r="G687">
        <v>2018</v>
      </c>
      <c r="H687" t="str">
        <f t="shared" si="40"/>
        <v>Chmielewski Marcin</v>
      </c>
      <c r="I687">
        <f t="shared" si="41"/>
        <v>2018</v>
      </c>
      <c r="J687" t="s">
        <v>32</v>
      </c>
      <c r="K687" t="s">
        <v>4027</v>
      </c>
      <c r="L687" t="e">
        <f>VLOOKUP(H687,'id (2017)'!H:I,2,0)</f>
        <v>#N/A</v>
      </c>
    </row>
    <row r="688" spans="1:12">
      <c r="A688" t="str">
        <f t="shared" si="42"/>
        <v>LewandowskiDawid1984</v>
      </c>
      <c r="C688">
        <f t="shared" si="43"/>
        <v>687</v>
      </c>
      <c r="D688" t="s">
        <v>3843</v>
      </c>
      <c r="E688" t="s">
        <v>462</v>
      </c>
      <c r="F688" t="s">
        <v>3932</v>
      </c>
      <c r="G688">
        <v>1984</v>
      </c>
      <c r="H688" t="str">
        <f t="shared" si="40"/>
        <v>Lewandowski Dawid</v>
      </c>
      <c r="I688">
        <f t="shared" si="41"/>
        <v>1984</v>
      </c>
      <c r="J688" t="s">
        <v>32</v>
      </c>
      <c r="K688" t="s">
        <v>4027</v>
      </c>
      <c r="L688" t="e">
        <f>VLOOKUP(H688,'id (2017)'!H:I,2,0)</f>
        <v>#N/A</v>
      </c>
    </row>
    <row r="689" spans="1:12">
      <c r="A689" t="str">
        <f t="shared" si="42"/>
        <v>CiszakDominik1996</v>
      </c>
      <c r="C689">
        <f t="shared" si="43"/>
        <v>688</v>
      </c>
      <c r="D689" t="s">
        <v>3931</v>
      </c>
      <c r="E689" t="s">
        <v>368</v>
      </c>
      <c r="F689" t="s">
        <v>3635</v>
      </c>
      <c r="G689">
        <v>1996</v>
      </c>
      <c r="H689" t="str">
        <f t="shared" si="40"/>
        <v>Ciszak Dominik</v>
      </c>
      <c r="I689">
        <f t="shared" si="41"/>
        <v>1996</v>
      </c>
      <c r="J689" t="s">
        <v>32</v>
      </c>
      <c r="K689" t="s">
        <v>4027</v>
      </c>
      <c r="L689" t="e">
        <f>VLOOKUP(H689,'id (2017)'!H:I,2,0)</f>
        <v>#N/A</v>
      </c>
    </row>
    <row r="690" spans="1:12">
      <c r="A690" t="str">
        <f t="shared" si="42"/>
        <v>PogorzelskiTomek1990</v>
      </c>
      <c r="C690">
        <f t="shared" si="43"/>
        <v>689</v>
      </c>
      <c r="D690" t="s">
        <v>1058</v>
      </c>
      <c r="E690" t="s">
        <v>729</v>
      </c>
      <c r="F690" t="s">
        <v>3635</v>
      </c>
      <c r="G690">
        <v>1990</v>
      </c>
      <c r="H690" t="str">
        <f t="shared" si="40"/>
        <v>Pogorzelski Tomek</v>
      </c>
      <c r="I690">
        <f t="shared" si="41"/>
        <v>1990</v>
      </c>
      <c r="J690" t="s">
        <v>32</v>
      </c>
      <c r="K690" t="s">
        <v>4027</v>
      </c>
      <c r="L690">
        <f>VLOOKUP(H690,'id (2017)'!H:I,2,0)</f>
        <v>1990</v>
      </c>
    </row>
    <row r="691" spans="1:12">
      <c r="A691" t="str">
        <f t="shared" si="42"/>
        <v>SzyngwelskiKrzysztof1984</v>
      </c>
      <c r="C691">
        <f t="shared" si="43"/>
        <v>690</v>
      </c>
      <c r="D691" t="s">
        <v>435</v>
      </c>
      <c r="E691" t="s">
        <v>22</v>
      </c>
      <c r="F691" t="s">
        <v>1361</v>
      </c>
      <c r="G691">
        <v>1984</v>
      </c>
      <c r="H691" t="str">
        <f t="shared" si="40"/>
        <v>Szyngwelski Krzysztof</v>
      </c>
      <c r="I691">
        <f t="shared" si="41"/>
        <v>1984</v>
      </c>
      <c r="J691" t="s">
        <v>32</v>
      </c>
      <c r="K691" t="s">
        <v>4027</v>
      </c>
      <c r="L691">
        <f>VLOOKUP(H691,'id (2017)'!H:I,2,0)</f>
        <v>1984</v>
      </c>
    </row>
    <row r="692" spans="1:12">
      <c r="A692" t="str">
        <f t="shared" si="42"/>
        <v>RopelSebastian Jakub1990</v>
      </c>
      <c r="C692">
        <f t="shared" si="43"/>
        <v>691</v>
      </c>
      <c r="D692" t="s">
        <v>3925</v>
      </c>
      <c r="E692" t="s">
        <v>3930</v>
      </c>
      <c r="F692" t="s">
        <v>3928</v>
      </c>
      <c r="G692">
        <v>1990</v>
      </c>
      <c r="H692" t="str">
        <f t="shared" si="40"/>
        <v>Ropel Sebastian Jakub</v>
      </c>
      <c r="I692">
        <f t="shared" si="41"/>
        <v>1990</v>
      </c>
      <c r="J692" t="s">
        <v>32</v>
      </c>
      <c r="K692" t="s">
        <v>4027</v>
      </c>
      <c r="L692" t="e">
        <f>VLOOKUP(H692,'id (2017)'!H:I,2,0)</f>
        <v>#N/A</v>
      </c>
    </row>
    <row r="693" spans="1:12">
      <c r="A693" t="str">
        <f t="shared" si="42"/>
        <v>FrymarkMarcin1984</v>
      </c>
      <c r="C693">
        <f t="shared" si="43"/>
        <v>692</v>
      </c>
      <c r="D693" t="s">
        <v>3927</v>
      </c>
      <c r="E693" t="s">
        <v>17</v>
      </c>
      <c r="F693" t="s">
        <v>3926</v>
      </c>
      <c r="G693">
        <v>1984</v>
      </c>
      <c r="H693" t="str">
        <f t="shared" si="40"/>
        <v>Frymark Marcin</v>
      </c>
      <c r="I693">
        <f t="shared" si="41"/>
        <v>1984</v>
      </c>
      <c r="J693" t="s">
        <v>32</v>
      </c>
      <c r="K693" t="s">
        <v>4027</v>
      </c>
      <c r="L693" t="e">
        <f>VLOOKUP(H693,'id (2017)'!H:I,2,0)</f>
        <v>#N/A</v>
      </c>
    </row>
    <row r="694" spans="1:12">
      <c r="A694" t="str">
        <f t="shared" si="42"/>
        <v>RopelPatryk1984</v>
      </c>
      <c r="C694">
        <f t="shared" si="43"/>
        <v>693</v>
      </c>
      <c r="D694" t="s">
        <v>3925</v>
      </c>
      <c r="E694" t="s">
        <v>374</v>
      </c>
      <c r="F694" t="s">
        <v>3924</v>
      </c>
      <c r="G694">
        <v>1984</v>
      </c>
      <c r="H694" t="str">
        <f t="shared" si="40"/>
        <v>Ropel Patryk</v>
      </c>
      <c r="I694">
        <f t="shared" si="41"/>
        <v>1984</v>
      </c>
      <c r="J694" t="s">
        <v>32</v>
      </c>
      <c r="K694" t="s">
        <v>4027</v>
      </c>
      <c r="L694" t="e">
        <f>VLOOKUP(H694,'id (2017)'!H:I,2,0)</f>
        <v>#N/A</v>
      </c>
    </row>
    <row r="695" spans="1:12">
      <c r="A695" t="str">
        <f t="shared" si="42"/>
        <v>RokickiJacek1982</v>
      </c>
      <c r="C695">
        <f t="shared" si="43"/>
        <v>694</v>
      </c>
      <c r="D695" t="s">
        <v>3923</v>
      </c>
      <c r="E695" t="s">
        <v>21</v>
      </c>
      <c r="F695" t="s">
        <v>3922</v>
      </c>
      <c r="G695">
        <v>1982</v>
      </c>
      <c r="H695" t="str">
        <f t="shared" si="40"/>
        <v>Rokicki Jacek</v>
      </c>
      <c r="I695">
        <f t="shared" si="41"/>
        <v>1982</v>
      </c>
      <c r="J695" t="s">
        <v>32</v>
      </c>
      <c r="K695" t="s">
        <v>4027</v>
      </c>
      <c r="L695" t="e">
        <f>VLOOKUP(H695,'id (2017)'!H:I,2,0)</f>
        <v>#N/A</v>
      </c>
    </row>
    <row r="696" spans="1:12">
      <c r="A696" t="str">
        <f t="shared" si="42"/>
        <v>OwsikDamian1979</v>
      </c>
      <c r="C696">
        <f t="shared" si="43"/>
        <v>695</v>
      </c>
      <c r="D696" t="s">
        <v>3921</v>
      </c>
      <c r="E696" t="s">
        <v>277</v>
      </c>
      <c r="F696" t="s">
        <v>3920</v>
      </c>
      <c r="G696">
        <v>1979</v>
      </c>
      <c r="H696" t="str">
        <f t="shared" si="40"/>
        <v>Owsik Damian</v>
      </c>
      <c r="I696">
        <f t="shared" si="41"/>
        <v>1979</v>
      </c>
      <c r="J696" t="s">
        <v>32</v>
      </c>
      <c r="K696" t="s">
        <v>4027</v>
      </c>
      <c r="L696" t="e">
        <f>VLOOKUP(H696,'id (2017)'!H:I,2,0)</f>
        <v>#N/A</v>
      </c>
    </row>
    <row r="697" spans="1:12">
      <c r="A697" t="str">
        <f t="shared" si="42"/>
        <v>PogorzelskiWojciech1981</v>
      </c>
      <c r="C697">
        <f t="shared" si="43"/>
        <v>696</v>
      </c>
      <c r="D697" t="s">
        <v>1058</v>
      </c>
      <c r="E697" t="s">
        <v>147</v>
      </c>
      <c r="F697" t="s">
        <v>3917</v>
      </c>
      <c r="G697">
        <v>1981</v>
      </c>
      <c r="H697" t="str">
        <f t="shared" si="40"/>
        <v>Pogorzelski Wojciech</v>
      </c>
      <c r="I697">
        <f t="shared" si="41"/>
        <v>1981</v>
      </c>
      <c r="J697" t="s">
        <v>32</v>
      </c>
      <c r="K697" t="s">
        <v>4027</v>
      </c>
      <c r="L697">
        <f>VLOOKUP(H697,'id (2017)'!H:I,2,0)</f>
        <v>1981</v>
      </c>
    </row>
    <row r="698" spans="1:12">
      <c r="A698" t="str">
        <f t="shared" si="42"/>
        <v>KonopskiPiotr1984</v>
      </c>
      <c r="C698">
        <f t="shared" si="43"/>
        <v>697</v>
      </c>
      <c r="D698" t="s">
        <v>3919</v>
      </c>
      <c r="E698" t="s">
        <v>15</v>
      </c>
      <c r="F698" t="s">
        <v>3918</v>
      </c>
      <c r="G698">
        <v>1984</v>
      </c>
      <c r="H698" t="str">
        <f t="shared" si="40"/>
        <v>Konopski Piotr</v>
      </c>
      <c r="I698">
        <f t="shared" si="41"/>
        <v>1984</v>
      </c>
      <c r="J698" t="s">
        <v>32</v>
      </c>
      <c r="K698" t="s">
        <v>4027</v>
      </c>
      <c r="L698" t="e">
        <f>VLOOKUP(H698,'id (2017)'!H:I,2,0)</f>
        <v>#N/A</v>
      </c>
    </row>
    <row r="699" spans="1:12">
      <c r="A699" t="str">
        <f t="shared" si="42"/>
        <v>RogowskiPatryk1988</v>
      </c>
      <c r="C699">
        <f t="shared" si="43"/>
        <v>698</v>
      </c>
      <c r="D699" t="s">
        <v>498</v>
      </c>
      <c r="E699" t="s">
        <v>374</v>
      </c>
      <c r="F699" t="s">
        <v>3915</v>
      </c>
      <c r="G699">
        <v>1988</v>
      </c>
      <c r="H699" t="str">
        <f t="shared" si="40"/>
        <v>Rogowski Patryk</v>
      </c>
      <c r="I699">
        <f t="shared" si="41"/>
        <v>1988</v>
      </c>
      <c r="J699" t="s">
        <v>32</v>
      </c>
      <c r="K699" t="s">
        <v>4027</v>
      </c>
      <c r="L699" t="e">
        <f>VLOOKUP(H699,'id (2017)'!H:I,2,0)</f>
        <v>#N/A</v>
      </c>
    </row>
    <row r="700" spans="1:12">
      <c r="A700" t="str">
        <f t="shared" si="42"/>
        <v>SobieniakWojciech1985</v>
      </c>
      <c r="C700">
        <f t="shared" si="43"/>
        <v>699</v>
      </c>
      <c r="D700" t="s">
        <v>3916</v>
      </c>
      <c r="E700" t="s">
        <v>147</v>
      </c>
      <c r="F700" t="s">
        <v>3915</v>
      </c>
      <c r="G700">
        <v>1985</v>
      </c>
      <c r="H700" t="str">
        <f t="shared" si="40"/>
        <v>Sobieniak Wojciech</v>
      </c>
      <c r="I700">
        <f t="shared" si="41"/>
        <v>1985</v>
      </c>
      <c r="J700" t="s">
        <v>32</v>
      </c>
      <c r="K700" t="s">
        <v>4027</v>
      </c>
      <c r="L700" t="e">
        <f>VLOOKUP(H700,'id (2017)'!H:I,2,0)</f>
        <v>#N/A</v>
      </c>
    </row>
    <row r="701" spans="1:12">
      <c r="A701" t="str">
        <f t="shared" si="42"/>
        <v>PączkowskiPaweł1984</v>
      </c>
      <c r="C701">
        <f t="shared" si="43"/>
        <v>700</v>
      </c>
      <c r="D701" t="s">
        <v>3914</v>
      </c>
      <c r="E701" t="s">
        <v>16</v>
      </c>
      <c r="F701">
        <v>0</v>
      </c>
      <c r="G701">
        <v>1984</v>
      </c>
      <c r="H701" t="str">
        <f t="shared" si="40"/>
        <v>Pączkowski Paweł</v>
      </c>
      <c r="I701">
        <f t="shared" si="41"/>
        <v>1984</v>
      </c>
      <c r="J701" t="s">
        <v>32</v>
      </c>
      <c r="K701" t="s">
        <v>4027</v>
      </c>
      <c r="L701" t="e">
        <f>VLOOKUP(H701,'id (2017)'!H:I,2,0)</f>
        <v>#N/A</v>
      </c>
    </row>
    <row r="702" spans="1:12">
      <c r="A702" t="str">
        <f t="shared" si="42"/>
        <v>GrzesikKarol1989</v>
      </c>
      <c r="C702">
        <f t="shared" si="43"/>
        <v>701</v>
      </c>
      <c r="D702" t="s">
        <v>3912</v>
      </c>
      <c r="E702" t="s">
        <v>91</v>
      </c>
      <c r="F702" t="s">
        <v>3911</v>
      </c>
      <c r="G702">
        <v>1989</v>
      </c>
      <c r="H702" t="str">
        <f t="shared" si="40"/>
        <v>Grzesik Karol</v>
      </c>
      <c r="I702">
        <f t="shared" si="41"/>
        <v>1989</v>
      </c>
      <c r="J702" t="s">
        <v>32</v>
      </c>
      <c r="K702" t="s">
        <v>4027</v>
      </c>
      <c r="L702" t="e">
        <f>VLOOKUP(H702,'id (2017)'!H:I,2,0)</f>
        <v>#N/A</v>
      </c>
    </row>
    <row r="703" spans="1:12">
      <c r="A703" t="str">
        <f t="shared" si="42"/>
        <v>SkonecznyKamil1988</v>
      </c>
      <c r="C703">
        <f t="shared" si="43"/>
        <v>702</v>
      </c>
      <c r="D703" t="s">
        <v>3910</v>
      </c>
      <c r="E703" t="s">
        <v>189</v>
      </c>
      <c r="F703" t="s">
        <v>3909</v>
      </c>
      <c r="G703">
        <v>1988</v>
      </c>
      <c r="H703" t="str">
        <f t="shared" si="40"/>
        <v>Skoneczny Kamil</v>
      </c>
      <c r="I703">
        <f t="shared" si="41"/>
        <v>1988</v>
      </c>
      <c r="J703" t="s">
        <v>32</v>
      </c>
      <c r="K703" t="s">
        <v>4027</v>
      </c>
      <c r="L703" t="e">
        <f>VLOOKUP(H703,'id (2017)'!H:I,2,0)</f>
        <v>#N/A</v>
      </c>
    </row>
    <row r="704" spans="1:12">
      <c r="A704" t="str">
        <f t="shared" si="42"/>
        <v>MarczewskiZbigniew1988</v>
      </c>
      <c r="C704">
        <f t="shared" si="43"/>
        <v>703</v>
      </c>
      <c r="D704" t="s">
        <v>1491</v>
      </c>
      <c r="E704" t="s">
        <v>264</v>
      </c>
      <c r="F704" t="s">
        <v>249</v>
      </c>
      <c r="G704">
        <v>1988</v>
      </c>
      <c r="H704" t="str">
        <f t="shared" ref="H704:H767" si="44">D704&amp;" "&amp;E704</f>
        <v>Marczewski Zbigniew</v>
      </c>
      <c r="I704">
        <f t="shared" ref="I704:I767" si="45">G704</f>
        <v>1988</v>
      </c>
      <c r="J704" t="s">
        <v>32</v>
      </c>
      <c r="K704" t="s">
        <v>4027</v>
      </c>
      <c r="L704" t="e">
        <f>VLOOKUP(H704,'id (2017)'!H:I,2,0)</f>
        <v>#N/A</v>
      </c>
    </row>
    <row r="705" spans="1:12">
      <c r="A705" t="str">
        <f t="shared" si="42"/>
        <v>RutkowskiJakub1990</v>
      </c>
      <c r="C705">
        <f t="shared" si="43"/>
        <v>704</v>
      </c>
      <c r="D705" t="s">
        <v>3908</v>
      </c>
      <c r="E705" t="s">
        <v>137</v>
      </c>
      <c r="F705" t="s">
        <v>249</v>
      </c>
      <c r="G705">
        <v>1990</v>
      </c>
      <c r="H705" t="str">
        <f t="shared" si="44"/>
        <v>Rutkowski Jakub</v>
      </c>
      <c r="I705">
        <f t="shared" si="45"/>
        <v>1990</v>
      </c>
      <c r="J705" t="s">
        <v>32</v>
      </c>
      <c r="K705" t="s">
        <v>4027</v>
      </c>
      <c r="L705" t="e">
        <f>VLOOKUP(H705,'id (2017)'!H:I,2,0)</f>
        <v>#N/A</v>
      </c>
    </row>
    <row r="706" spans="1:12">
      <c r="A706" t="str">
        <f t="shared" ref="A706:A769" si="46">D706&amp;E706&amp;G706</f>
        <v>BieniekKrzysztof1980</v>
      </c>
      <c r="C706">
        <f t="shared" si="43"/>
        <v>705</v>
      </c>
      <c r="D706" t="s">
        <v>3907</v>
      </c>
      <c r="E706" t="s">
        <v>22</v>
      </c>
      <c r="F706" t="s">
        <v>3906</v>
      </c>
      <c r="G706">
        <v>1980</v>
      </c>
      <c r="H706" t="str">
        <f t="shared" si="44"/>
        <v>Bieniek Krzysztof</v>
      </c>
      <c r="I706">
        <f t="shared" si="45"/>
        <v>1980</v>
      </c>
      <c r="J706" t="s">
        <v>32</v>
      </c>
      <c r="K706" t="s">
        <v>4027</v>
      </c>
      <c r="L706" t="e">
        <f>VLOOKUP(H706,'id (2017)'!H:I,2,0)</f>
        <v>#N/A</v>
      </c>
    </row>
    <row r="707" spans="1:12">
      <c r="A707" t="str">
        <f t="shared" si="46"/>
        <v>FormelaKrzysztof1979</v>
      </c>
      <c r="C707">
        <f t="shared" si="43"/>
        <v>706</v>
      </c>
      <c r="D707" t="s">
        <v>1741</v>
      </c>
      <c r="E707" t="s">
        <v>22</v>
      </c>
      <c r="F707" t="s">
        <v>3903</v>
      </c>
      <c r="G707">
        <v>1979</v>
      </c>
      <c r="H707" t="str">
        <f t="shared" si="44"/>
        <v>Formela Krzysztof</v>
      </c>
      <c r="I707">
        <f t="shared" si="45"/>
        <v>1979</v>
      </c>
      <c r="J707" t="s">
        <v>32</v>
      </c>
      <c r="K707" t="s">
        <v>4027</v>
      </c>
      <c r="L707">
        <f>VLOOKUP(H707,'id (2017)'!H:I,2,0)</f>
        <v>1979</v>
      </c>
    </row>
    <row r="708" spans="1:12">
      <c r="A708" t="str">
        <f t="shared" si="46"/>
        <v>MazurekPiotr1979</v>
      </c>
      <c r="C708">
        <f t="shared" ref="C708:C771" si="47">C707+1</f>
        <v>707</v>
      </c>
      <c r="D708" t="s">
        <v>3904</v>
      </c>
      <c r="E708" t="s">
        <v>15</v>
      </c>
      <c r="F708" t="s">
        <v>3903</v>
      </c>
      <c r="G708">
        <v>1979</v>
      </c>
      <c r="H708" t="str">
        <f t="shared" si="44"/>
        <v>Mazurek Piotr</v>
      </c>
      <c r="I708">
        <f t="shared" si="45"/>
        <v>1979</v>
      </c>
      <c r="J708" t="s">
        <v>32</v>
      </c>
      <c r="K708" t="s">
        <v>4027</v>
      </c>
      <c r="L708" t="e">
        <f>VLOOKUP(H708,'id (2017)'!H:I,2,0)</f>
        <v>#N/A</v>
      </c>
    </row>
    <row r="709" spans="1:12">
      <c r="A709" t="str">
        <f t="shared" si="46"/>
        <v>KlainJan1999</v>
      </c>
      <c r="C709">
        <f t="shared" si="47"/>
        <v>708</v>
      </c>
      <c r="D709" t="s">
        <v>517</v>
      </c>
      <c r="E709" t="s">
        <v>92</v>
      </c>
      <c r="F709" t="s">
        <v>518</v>
      </c>
      <c r="G709">
        <v>1999</v>
      </c>
      <c r="H709" t="str">
        <f t="shared" si="44"/>
        <v>Klain Jan</v>
      </c>
      <c r="I709">
        <f t="shared" si="45"/>
        <v>1999</v>
      </c>
      <c r="J709" t="s">
        <v>32</v>
      </c>
      <c r="K709" t="s">
        <v>4027</v>
      </c>
      <c r="L709">
        <f>VLOOKUP(H709,'id (2017)'!H:I,2,0)</f>
        <v>1999</v>
      </c>
    </row>
    <row r="710" spans="1:12">
      <c r="A710" t="str">
        <f t="shared" si="46"/>
        <v>KolkaŁukasz, Michał1981</v>
      </c>
      <c r="C710">
        <f t="shared" si="47"/>
        <v>709</v>
      </c>
      <c r="D710" t="s">
        <v>3900</v>
      </c>
      <c r="E710" t="s">
        <v>3901</v>
      </c>
      <c r="F710" t="s">
        <v>3898</v>
      </c>
      <c r="G710">
        <v>1981</v>
      </c>
      <c r="H710" t="str">
        <f t="shared" si="44"/>
        <v>Kolka Łukasz, Michał</v>
      </c>
      <c r="I710">
        <f t="shared" si="45"/>
        <v>1981</v>
      </c>
      <c r="J710" t="s">
        <v>32</v>
      </c>
      <c r="K710" t="s">
        <v>4027</v>
      </c>
      <c r="L710" t="e">
        <f>VLOOKUP(H710,'id (2017)'!H:I,2,0)</f>
        <v>#N/A</v>
      </c>
    </row>
    <row r="711" spans="1:12">
      <c r="A711" t="str">
        <f t="shared" si="46"/>
        <v>LiszkaTomasz1981</v>
      </c>
      <c r="C711">
        <f t="shared" si="47"/>
        <v>710</v>
      </c>
      <c r="D711" t="s">
        <v>18</v>
      </c>
      <c r="E711" t="s">
        <v>44</v>
      </c>
      <c r="F711" t="s">
        <v>3895</v>
      </c>
      <c r="G711">
        <v>1981</v>
      </c>
      <c r="H711" t="str">
        <f t="shared" si="44"/>
        <v>Liszka Tomasz</v>
      </c>
      <c r="I711">
        <f t="shared" si="45"/>
        <v>1981</v>
      </c>
      <c r="J711" t="s">
        <v>32</v>
      </c>
      <c r="K711" t="s">
        <v>4027</v>
      </c>
      <c r="L711" t="e">
        <f>VLOOKUP(H711,'id (2017)'!H:I,2,0)</f>
        <v>#N/A</v>
      </c>
    </row>
    <row r="712" spans="1:12">
      <c r="A712" t="str">
        <f t="shared" si="46"/>
        <v>KurekWojciech1982</v>
      </c>
      <c r="C712">
        <f t="shared" si="47"/>
        <v>711</v>
      </c>
      <c r="D712" t="s">
        <v>958</v>
      </c>
      <c r="E712" t="s">
        <v>147</v>
      </c>
      <c r="F712" t="s">
        <v>3894</v>
      </c>
      <c r="G712">
        <v>1982</v>
      </c>
      <c r="H712" t="str">
        <f t="shared" si="44"/>
        <v>Kurek Wojciech</v>
      </c>
      <c r="I712">
        <f t="shared" si="45"/>
        <v>1982</v>
      </c>
      <c r="J712" t="s">
        <v>32</v>
      </c>
      <c r="K712" t="s">
        <v>4027</v>
      </c>
      <c r="L712" t="e">
        <f>VLOOKUP(H712,'id (2017)'!H:I,2,0)</f>
        <v>#N/A</v>
      </c>
    </row>
    <row r="713" spans="1:12">
      <c r="A713" t="str">
        <f t="shared" si="46"/>
        <v>WasilczukMichał1962</v>
      </c>
      <c r="C713">
        <f t="shared" si="47"/>
        <v>712</v>
      </c>
      <c r="D713" t="s">
        <v>1109</v>
      </c>
      <c r="E713" t="s">
        <v>55</v>
      </c>
      <c r="F713" t="s">
        <v>3893</v>
      </c>
      <c r="G713">
        <v>1962</v>
      </c>
      <c r="H713" t="str">
        <f t="shared" si="44"/>
        <v>Wasilczuk Michał</v>
      </c>
      <c r="I713">
        <f t="shared" si="45"/>
        <v>1962</v>
      </c>
      <c r="J713" t="s">
        <v>32</v>
      </c>
      <c r="K713" t="s">
        <v>4027</v>
      </c>
      <c r="L713" t="e">
        <f>VLOOKUP(H713,'id (2017)'!H:I,2,0)</f>
        <v>#N/A</v>
      </c>
    </row>
    <row r="714" spans="1:12">
      <c r="A714" t="str">
        <f t="shared" si="46"/>
        <v>StaniszewskiBartosz1975</v>
      </c>
      <c r="C714">
        <f t="shared" si="47"/>
        <v>713</v>
      </c>
      <c r="D714" t="s">
        <v>408</v>
      </c>
      <c r="E714" t="s">
        <v>42</v>
      </c>
      <c r="F714" t="s">
        <v>3892</v>
      </c>
      <c r="G714">
        <v>1975</v>
      </c>
      <c r="H714" t="str">
        <f t="shared" si="44"/>
        <v>Staniszewski Bartosz</v>
      </c>
      <c r="I714">
        <f t="shared" si="45"/>
        <v>1975</v>
      </c>
      <c r="J714" t="s">
        <v>32</v>
      </c>
      <c r="K714" t="s">
        <v>4027</v>
      </c>
      <c r="L714">
        <f>VLOOKUP(H714,'id (2017)'!H:I,2,0)</f>
        <v>1975</v>
      </c>
    </row>
    <row r="715" spans="1:12">
      <c r="A715" t="str">
        <f t="shared" si="46"/>
        <v>SkórskiMichał1998</v>
      </c>
      <c r="C715">
        <f t="shared" si="47"/>
        <v>714</v>
      </c>
      <c r="D715" t="s">
        <v>1091</v>
      </c>
      <c r="E715" t="s">
        <v>55</v>
      </c>
      <c r="F715">
        <v>0</v>
      </c>
      <c r="G715">
        <v>1998</v>
      </c>
      <c r="H715" t="str">
        <f t="shared" si="44"/>
        <v>Skórski Michał</v>
      </c>
      <c r="I715">
        <f t="shared" si="45"/>
        <v>1998</v>
      </c>
      <c r="J715" t="s">
        <v>32</v>
      </c>
      <c r="K715" t="s">
        <v>4027</v>
      </c>
      <c r="L715" t="e">
        <f>VLOOKUP(H715,'id (2017)'!H:I,2,0)</f>
        <v>#N/A</v>
      </c>
    </row>
    <row r="716" spans="1:12">
      <c r="A716" t="str">
        <f t="shared" si="46"/>
        <v>SzucaZbigniew1974</v>
      </c>
      <c r="C716">
        <f t="shared" si="47"/>
        <v>715</v>
      </c>
      <c r="D716" t="s">
        <v>1092</v>
      </c>
      <c r="E716" t="s">
        <v>264</v>
      </c>
      <c r="F716" t="s">
        <v>3891</v>
      </c>
      <c r="G716">
        <v>1974</v>
      </c>
      <c r="H716" t="str">
        <f t="shared" si="44"/>
        <v>Szuca Zbigniew</v>
      </c>
      <c r="I716">
        <f t="shared" si="45"/>
        <v>1974</v>
      </c>
      <c r="J716" t="s">
        <v>32</v>
      </c>
      <c r="K716" t="s">
        <v>4027</v>
      </c>
      <c r="L716" t="e">
        <f>VLOOKUP(H716,'id (2017)'!H:I,2,0)</f>
        <v>#N/A</v>
      </c>
    </row>
    <row r="717" spans="1:12">
      <c r="A717" t="str">
        <f t="shared" si="46"/>
        <v>SkórskiWojciech1971</v>
      </c>
      <c r="C717">
        <f t="shared" si="47"/>
        <v>716</v>
      </c>
      <c r="D717" t="s">
        <v>1091</v>
      </c>
      <c r="E717" t="s">
        <v>147</v>
      </c>
      <c r="F717">
        <v>0</v>
      </c>
      <c r="G717">
        <v>1971</v>
      </c>
      <c r="H717" t="str">
        <f t="shared" si="44"/>
        <v>Skórski Wojciech</v>
      </c>
      <c r="I717">
        <f t="shared" si="45"/>
        <v>1971</v>
      </c>
      <c r="J717" t="s">
        <v>32</v>
      </c>
      <c r="K717" t="s">
        <v>4027</v>
      </c>
      <c r="L717" t="e">
        <f>VLOOKUP(H717,'id (2017)'!H:I,2,0)</f>
        <v>#N/A</v>
      </c>
    </row>
    <row r="718" spans="1:12">
      <c r="A718" t="str">
        <f t="shared" si="46"/>
        <v>SzucaWiktor2000</v>
      </c>
      <c r="C718">
        <f t="shared" si="47"/>
        <v>717</v>
      </c>
      <c r="D718" t="s">
        <v>1092</v>
      </c>
      <c r="E718" t="s">
        <v>1609</v>
      </c>
      <c r="F718" t="s">
        <v>3891</v>
      </c>
      <c r="G718">
        <v>2000</v>
      </c>
      <c r="H718" t="str">
        <f t="shared" si="44"/>
        <v>Szuca Wiktor</v>
      </c>
      <c r="I718">
        <f t="shared" si="45"/>
        <v>2000</v>
      </c>
      <c r="J718" t="s">
        <v>32</v>
      </c>
      <c r="K718" t="s">
        <v>4027</v>
      </c>
      <c r="L718" t="e">
        <f>VLOOKUP(H718,'id (2017)'!H:I,2,0)</f>
        <v>#N/A</v>
      </c>
    </row>
    <row r="719" spans="1:12">
      <c r="A719" t="str">
        <f t="shared" si="46"/>
        <v>KlainZbigniew1960</v>
      </c>
      <c r="C719">
        <f t="shared" si="47"/>
        <v>718</v>
      </c>
      <c r="D719" t="s">
        <v>517</v>
      </c>
      <c r="E719" t="s">
        <v>264</v>
      </c>
      <c r="F719" t="s">
        <v>518</v>
      </c>
      <c r="G719">
        <v>1960</v>
      </c>
      <c r="H719" t="str">
        <f t="shared" si="44"/>
        <v>Klain Zbigniew</v>
      </c>
      <c r="I719">
        <f t="shared" si="45"/>
        <v>1960</v>
      </c>
      <c r="J719" t="s">
        <v>32</v>
      </c>
      <c r="K719" t="s">
        <v>4027</v>
      </c>
      <c r="L719">
        <f>VLOOKUP(H719,'id (2017)'!H:I,2,0)</f>
        <v>1960</v>
      </c>
    </row>
    <row r="720" spans="1:12">
      <c r="A720" t="str">
        <f t="shared" si="46"/>
        <v>ObertyńskiOlgierd2018</v>
      </c>
      <c r="C720">
        <f t="shared" si="47"/>
        <v>719</v>
      </c>
      <c r="D720" t="s">
        <v>3890</v>
      </c>
      <c r="E720" t="s">
        <v>389</v>
      </c>
      <c r="F720">
        <v>0</v>
      </c>
      <c r="G720">
        <v>2018</v>
      </c>
      <c r="H720" t="str">
        <f t="shared" si="44"/>
        <v>Obertyński Olgierd</v>
      </c>
      <c r="I720">
        <f t="shared" si="45"/>
        <v>2018</v>
      </c>
      <c r="J720" t="s">
        <v>32</v>
      </c>
      <c r="K720" t="s">
        <v>4027</v>
      </c>
      <c r="L720" t="e">
        <f>VLOOKUP(H720,'id (2017)'!H:I,2,0)</f>
        <v>#N/A</v>
      </c>
    </row>
    <row r="721" spans="1:12">
      <c r="A721" t="str">
        <f t="shared" si="46"/>
        <v>JankowskiMaciej1976</v>
      </c>
      <c r="C721">
        <f t="shared" si="47"/>
        <v>720</v>
      </c>
      <c r="D721" t="s">
        <v>304</v>
      </c>
      <c r="E721" t="s">
        <v>66</v>
      </c>
      <c r="F721" t="s">
        <v>154</v>
      </c>
      <c r="G721">
        <v>1976</v>
      </c>
      <c r="H721" t="str">
        <f t="shared" si="44"/>
        <v>Jankowski Maciej</v>
      </c>
      <c r="I721">
        <f t="shared" si="45"/>
        <v>1976</v>
      </c>
      <c r="J721" t="s">
        <v>32</v>
      </c>
      <c r="K721" t="s">
        <v>4027</v>
      </c>
      <c r="L721">
        <f>VLOOKUP(H721,'id (2017)'!H:I,2,0)</f>
        <v>1976</v>
      </c>
    </row>
    <row r="722" spans="1:12">
      <c r="A722" t="str">
        <f t="shared" si="46"/>
        <v>PuchalskiMarek1967</v>
      </c>
      <c r="C722">
        <f t="shared" si="47"/>
        <v>721</v>
      </c>
      <c r="D722" t="s">
        <v>1622</v>
      </c>
      <c r="E722" t="s">
        <v>33</v>
      </c>
      <c r="F722" t="s">
        <v>154</v>
      </c>
      <c r="G722">
        <v>1967</v>
      </c>
      <c r="H722" t="str">
        <f t="shared" si="44"/>
        <v>Puchalski Marek</v>
      </c>
      <c r="I722">
        <f t="shared" si="45"/>
        <v>1967</v>
      </c>
      <c r="J722" t="s">
        <v>32</v>
      </c>
      <c r="K722" t="s">
        <v>4027</v>
      </c>
      <c r="L722" t="e">
        <f>VLOOKUP(H722,'id (2017)'!H:I,2,0)</f>
        <v>#N/A</v>
      </c>
    </row>
    <row r="723" spans="1:12">
      <c r="A723" t="str">
        <f t="shared" si="46"/>
        <v>ReszkaWitold1972</v>
      </c>
      <c r="C723">
        <f t="shared" si="47"/>
        <v>722</v>
      </c>
      <c r="D723" t="s">
        <v>475</v>
      </c>
      <c r="E723" t="s">
        <v>310</v>
      </c>
      <c r="F723" t="s">
        <v>1388</v>
      </c>
      <c r="G723">
        <v>1972</v>
      </c>
      <c r="H723" t="str">
        <f t="shared" si="44"/>
        <v>Reszka Witold</v>
      </c>
      <c r="I723">
        <f t="shared" si="45"/>
        <v>1972</v>
      </c>
      <c r="J723" t="s">
        <v>32</v>
      </c>
      <c r="K723" t="s">
        <v>4027</v>
      </c>
      <c r="L723" t="e">
        <f>VLOOKUP(H723,'id (2017)'!H:I,2,0)</f>
        <v>#N/A</v>
      </c>
    </row>
    <row r="724" spans="1:12">
      <c r="A724" t="str">
        <f t="shared" si="46"/>
        <v>GlaserJakub1986</v>
      </c>
      <c r="C724">
        <f t="shared" si="47"/>
        <v>723</v>
      </c>
      <c r="D724" t="s">
        <v>611</v>
      </c>
      <c r="E724" t="s">
        <v>137</v>
      </c>
      <c r="F724" t="s">
        <v>3885</v>
      </c>
      <c r="G724">
        <v>1986</v>
      </c>
      <c r="H724" t="str">
        <f t="shared" si="44"/>
        <v>Glaser Jakub</v>
      </c>
      <c r="I724">
        <f t="shared" si="45"/>
        <v>1986</v>
      </c>
      <c r="J724" t="s">
        <v>32</v>
      </c>
      <c r="K724" t="s">
        <v>4027</v>
      </c>
      <c r="L724" t="e">
        <f>VLOOKUP(H724,'id (2017)'!H:I,2,0)</f>
        <v>#N/A</v>
      </c>
    </row>
    <row r="725" spans="1:12">
      <c r="A725" t="str">
        <f t="shared" si="46"/>
        <v>JelińskiArkadiusz1977</v>
      </c>
      <c r="C725">
        <f t="shared" si="47"/>
        <v>724</v>
      </c>
      <c r="D725" t="s">
        <v>207</v>
      </c>
      <c r="E725" t="s">
        <v>358</v>
      </c>
      <c r="F725" t="s">
        <v>1388</v>
      </c>
      <c r="G725">
        <v>1977</v>
      </c>
      <c r="H725" t="str">
        <f t="shared" si="44"/>
        <v>Jeliński Arkadiusz</v>
      </c>
      <c r="I725">
        <f t="shared" si="45"/>
        <v>1977</v>
      </c>
      <c r="J725" t="s">
        <v>32</v>
      </c>
      <c r="K725" t="s">
        <v>4027</v>
      </c>
      <c r="L725" t="e">
        <f>VLOOKUP(H725,'id (2017)'!H:I,2,0)</f>
        <v>#N/A</v>
      </c>
    </row>
    <row r="726" spans="1:12">
      <c r="A726" t="str">
        <f t="shared" si="46"/>
        <v>TymińskiPiotr1971</v>
      </c>
      <c r="C726">
        <f t="shared" si="47"/>
        <v>725</v>
      </c>
      <c r="D726" t="s">
        <v>3884</v>
      </c>
      <c r="E726" t="s">
        <v>15</v>
      </c>
      <c r="F726">
        <v>0</v>
      </c>
      <c r="G726">
        <v>1971</v>
      </c>
      <c r="H726" t="str">
        <f t="shared" si="44"/>
        <v>Tymiński Piotr</v>
      </c>
      <c r="I726">
        <f t="shared" si="45"/>
        <v>1971</v>
      </c>
      <c r="J726" t="s">
        <v>32</v>
      </c>
      <c r="K726" t="s">
        <v>4027</v>
      </c>
      <c r="L726" t="e">
        <f>VLOOKUP(H726,'id (2017)'!H:I,2,0)</f>
        <v>#N/A</v>
      </c>
    </row>
    <row r="727" spans="1:12">
      <c r="A727" t="str">
        <f t="shared" si="46"/>
        <v>RybakWawrzyniec1979</v>
      </c>
      <c r="C727">
        <f t="shared" si="47"/>
        <v>726</v>
      </c>
      <c r="D727" t="s">
        <v>1007</v>
      </c>
      <c r="E727" t="s">
        <v>1006</v>
      </c>
      <c r="F727" t="s">
        <v>3883</v>
      </c>
      <c r="G727">
        <v>1979</v>
      </c>
      <c r="H727" t="str">
        <f t="shared" si="44"/>
        <v>Rybak Wawrzyniec</v>
      </c>
      <c r="I727">
        <f t="shared" si="45"/>
        <v>1979</v>
      </c>
      <c r="J727" t="s">
        <v>32</v>
      </c>
      <c r="K727" t="s">
        <v>4027</v>
      </c>
      <c r="L727" t="e">
        <f>VLOOKUP(H727,'id (2017)'!H:I,2,0)</f>
        <v>#N/A</v>
      </c>
    </row>
    <row r="728" spans="1:12">
      <c r="A728" t="str">
        <f t="shared" si="46"/>
        <v>CiesielskiKamil1983</v>
      </c>
      <c r="C728">
        <f t="shared" si="47"/>
        <v>727</v>
      </c>
      <c r="D728" t="s">
        <v>309</v>
      </c>
      <c r="E728" t="s">
        <v>189</v>
      </c>
      <c r="F728" t="s">
        <v>977</v>
      </c>
      <c r="G728">
        <v>1983</v>
      </c>
      <c r="H728" t="str">
        <f t="shared" si="44"/>
        <v>Ciesielski Kamil</v>
      </c>
      <c r="I728">
        <f t="shared" si="45"/>
        <v>1983</v>
      </c>
      <c r="J728" t="s">
        <v>32</v>
      </c>
      <c r="K728" t="s">
        <v>4027</v>
      </c>
      <c r="L728" t="e">
        <f>VLOOKUP(H728,'id (2017)'!H:I,2,0)</f>
        <v>#N/A</v>
      </c>
    </row>
    <row r="729" spans="1:12">
      <c r="A729" t="str">
        <f t="shared" si="46"/>
        <v>WestfalDariusz1995</v>
      </c>
      <c r="C729">
        <f t="shared" si="47"/>
        <v>728</v>
      </c>
      <c r="D729" t="s">
        <v>3881</v>
      </c>
      <c r="E729" t="s">
        <v>140</v>
      </c>
      <c r="F729" t="s">
        <v>3880</v>
      </c>
      <c r="G729">
        <v>1995</v>
      </c>
      <c r="H729" t="str">
        <f t="shared" si="44"/>
        <v>Westfal Dariusz</v>
      </c>
      <c r="I729">
        <f t="shared" si="45"/>
        <v>1995</v>
      </c>
      <c r="J729" t="s">
        <v>32</v>
      </c>
      <c r="K729" t="s">
        <v>4027</v>
      </c>
      <c r="L729" t="e">
        <f>VLOOKUP(H729,'id (2017)'!H:I,2,0)</f>
        <v>#N/A</v>
      </c>
    </row>
    <row r="730" spans="1:12">
      <c r="A730" t="str">
        <f t="shared" si="46"/>
        <v>WorotyńskiArkadiusz1980</v>
      </c>
      <c r="C730">
        <f t="shared" si="47"/>
        <v>729</v>
      </c>
      <c r="D730" t="s">
        <v>3876</v>
      </c>
      <c r="E730" t="s">
        <v>358</v>
      </c>
      <c r="F730" t="s">
        <v>3875</v>
      </c>
      <c r="G730">
        <v>1980</v>
      </c>
      <c r="H730" t="str">
        <f t="shared" si="44"/>
        <v>Worotyński Arkadiusz</v>
      </c>
      <c r="I730">
        <f t="shared" si="45"/>
        <v>1980</v>
      </c>
      <c r="J730" t="s">
        <v>32</v>
      </c>
      <c r="K730" t="s">
        <v>4027</v>
      </c>
      <c r="L730" t="e">
        <f>VLOOKUP(H730,'id (2017)'!H:I,2,0)</f>
        <v>#N/A</v>
      </c>
    </row>
    <row r="731" spans="1:12">
      <c r="A731" t="str">
        <f t="shared" si="46"/>
        <v>KowalakPaweł1983</v>
      </c>
      <c r="C731">
        <f t="shared" si="47"/>
        <v>730</v>
      </c>
      <c r="D731" t="s">
        <v>3874</v>
      </c>
      <c r="E731" t="s">
        <v>16</v>
      </c>
      <c r="F731" t="s">
        <v>3873</v>
      </c>
      <c r="G731">
        <v>1983</v>
      </c>
      <c r="H731" t="str">
        <f t="shared" si="44"/>
        <v>Kowalak Paweł</v>
      </c>
      <c r="I731">
        <f t="shared" si="45"/>
        <v>1983</v>
      </c>
      <c r="J731" t="s">
        <v>32</v>
      </c>
      <c r="K731" t="s">
        <v>4027</v>
      </c>
      <c r="L731" t="e">
        <f>VLOOKUP(H731,'id (2017)'!H:I,2,0)</f>
        <v>#N/A</v>
      </c>
    </row>
    <row r="732" spans="1:12">
      <c r="A732" t="str">
        <f t="shared" si="46"/>
        <v>PrażyńskiTymon2005</v>
      </c>
      <c r="C732">
        <f t="shared" si="47"/>
        <v>731</v>
      </c>
      <c r="D732" t="s">
        <v>1079</v>
      </c>
      <c r="E732" t="s">
        <v>3872</v>
      </c>
      <c r="F732" t="s">
        <v>3871</v>
      </c>
      <c r="G732">
        <v>2005</v>
      </c>
      <c r="H732" t="str">
        <f t="shared" si="44"/>
        <v>Prażyński Tymon</v>
      </c>
      <c r="I732">
        <f t="shared" si="45"/>
        <v>2005</v>
      </c>
      <c r="J732" t="s">
        <v>32</v>
      </c>
      <c r="K732" t="s">
        <v>4027</v>
      </c>
      <c r="L732" t="e">
        <f>VLOOKUP(H732,'id (2017)'!H:I,2,0)</f>
        <v>#N/A</v>
      </c>
    </row>
    <row r="733" spans="1:12">
      <c r="A733" t="str">
        <f t="shared" si="46"/>
        <v>PrażyńskiMichał1973</v>
      </c>
      <c r="C733">
        <f t="shared" si="47"/>
        <v>732</v>
      </c>
      <c r="D733" t="s">
        <v>1079</v>
      </c>
      <c r="E733" t="s">
        <v>55</v>
      </c>
      <c r="F733" t="s">
        <v>3871</v>
      </c>
      <c r="G733">
        <v>1973</v>
      </c>
      <c r="H733" t="str">
        <f t="shared" si="44"/>
        <v>Prażyński Michał</v>
      </c>
      <c r="I733">
        <f t="shared" si="45"/>
        <v>1973</v>
      </c>
      <c r="J733" t="s">
        <v>32</v>
      </c>
      <c r="K733" t="s">
        <v>4027</v>
      </c>
      <c r="L733">
        <f>VLOOKUP(H733,'id (2017)'!H:I,2,0)</f>
        <v>1973</v>
      </c>
    </row>
    <row r="734" spans="1:12">
      <c r="A734" t="str">
        <f t="shared" si="46"/>
        <v>PawlakSebastian1972</v>
      </c>
      <c r="C734">
        <f t="shared" si="47"/>
        <v>733</v>
      </c>
      <c r="D734" t="s">
        <v>102</v>
      </c>
      <c r="E734" t="s">
        <v>783</v>
      </c>
      <c r="F734" t="s">
        <v>3870</v>
      </c>
      <c r="G734">
        <v>1972</v>
      </c>
      <c r="H734" t="str">
        <f t="shared" si="44"/>
        <v>Pawlak Sebastian</v>
      </c>
      <c r="I734">
        <f t="shared" si="45"/>
        <v>1972</v>
      </c>
      <c r="J734" t="s">
        <v>32</v>
      </c>
      <c r="K734" t="s">
        <v>4027</v>
      </c>
      <c r="L734" t="e">
        <f>VLOOKUP(H734,'id (2017)'!H:I,2,0)</f>
        <v>#N/A</v>
      </c>
    </row>
    <row r="735" spans="1:12">
      <c r="A735" t="str">
        <f t="shared" si="46"/>
        <v>SorokaAdam1978</v>
      </c>
      <c r="C735">
        <f t="shared" si="47"/>
        <v>734</v>
      </c>
      <c r="D735" t="s">
        <v>1055</v>
      </c>
      <c r="E735" t="s">
        <v>79</v>
      </c>
      <c r="F735" t="s">
        <v>3869</v>
      </c>
      <c r="G735">
        <v>1978</v>
      </c>
      <c r="H735" t="str">
        <f t="shared" si="44"/>
        <v>Soroka Adam</v>
      </c>
      <c r="I735">
        <f t="shared" si="45"/>
        <v>1978</v>
      </c>
      <c r="J735" t="s">
        <v>32</v>
      </c>
      <c r="K735" t="s">
        <v>4027</v>
      </c>
      <c r="L735">
        <f>VLOOKUP(H735,'id (2017)'!H:I,2,0)</f>
        <v>1978</v>
      </c>
    </row>
    <row r="736" spans="1:12">
      <c r="A736" t="str">
        <f t="shared" si="46"/>
        <v>GórskiAndrzej1989</v>
      </c>
      <c r="C736">
        <f t="shared" si="47"/>
        <v>735</v>
      </c>
      <c r="D736" t="s">
        <v>1704</v>
      </c>
      <c r="E736" t="s">
        <v>26</v>
      </c>
      <c r="F736" t="s">
        <v>3865</v>
      </c>
      <c r="G736">
        <v>1989</v>
      </c>
      <c r="H736" t="str">
        <f t="shared" si="44"/>
        <v>Górski Andrzej</v>
      </c>
      <c r="I736">
        <f t="shared" si="45"/>
        <v>1989</v>
      </c>
      <c r="J736" t="s">
        <v>32</v>
      </c>
      <c r="K736" t="s">
        <v>4027</v>
      </c>
      <c r="L736" t="e">
        <f>VLOOKUP(H736,'id (2017)'!H:I,2,0)</f>
        <v>#N/A</v>
      </c>
    </row>
    <row r="737" spans="1:12">
      <c r="A737" t="str">
        <f t="shared" si="46"/>
        <v>WinnickiKonrad1971</v>
      </c>
      <c r="C737">
        <f t="shared" si="47"/>
        <v>736</v>
      </c>
      <c r="D737" t="s">
        <v>3868</v>
      </c>
      <c r="E737" t="s">
        <v>64</v>
      </c>
      <c r="F737" t="s">
        <v>598</v>
      </c>
      <c r="G737">
        <v>1971</v>
      </c>
      <c r="H737" t="str">
        <f t="shared" si="44"/>
        <v>Winnicki Konrad</v>
      </c>
      <c r="I737">
        <f t="shared" si="45"/>
        <v>1971</v>
      </c>
      <c r="J737" t="s">
        <v>32</v>
      </c>
      <c r="K737" t="s">
        <v>4027</v>
      </c>
      <c r="L737" t="e">
        <f>VLOOKUP(H737,'id (2017)'!H:I,2,0)</f>
        <v>#N/A</v>
      </c>
    </row>
    <row r="738" spans="1:12">
      <c r="A738" t="str">
        <f t="shared" si="46"/>
        <v>ZdobylakKrzysztof1979</v>
      </c>
      <c r="C738">
        <f t="shared" si="47"/>
        <v>737</v>
      </c>
      <c r="D738" t="s">
        <v>3867</v>
      </c>
      <c r="E738" t="s">
        <v>22</v>
      </c>
      <c r="F738" t="s">
        <v>3865</v>
      </c>
      <c r="G738">
        <v>1979</v>
      </c>
      <c r="H738" t="str">
        <f t="shared" si="44"/>
        <v>Zdobylak Krzysztof</v>
      </c>
      <c r="I738">
        <f t="shared" si="45"/>
        <v>1979</v>
      </c>
      <c r="J738" t="s">
        <v>32</v>
      </c>
      <c r="K738" t="s">
        <v>4027</v>
      </c>
      <c r="L738" t="e">
        <f>VLOOKUP(H738,'id (2017)'!H:I,2,0)</f>
        <v>#N/A</v>
      </c>
    </row>
    <row r="739" spans="1:12">
      <c r="A739" t="str">
        <f t="shared" si="46"/>
        <v>KasprzyckiPiotr1982</v>
      </c>
      <c r="C739">
        <f t="shared" si="47"/>
        <v>738</v>
      </c>
      <c r="D739" t="s">
        <v>3866</v>
      </c>
      <c r="E739" t="s">
        <v>15</v>
      </c>
      <c r="F739" t="s">
        <v>3865</v>
      </c>
      <c r="G739">
        <v>1982</v>
      </c>
      <c r="H739" t="str">
        <f t="shared" si="44"/>
        <v>Kasprzycki Piotr</v>
      </c>
      <c r="I739">
        <f t="shared" si="45"/>
        <v>1982</v>
      </c>
      <c r="J739" t="s">
        <v>32</v>
      </c>
      <c r="K739" t="s">
        <v>4027</v>
      </c>
      <c r="L739" t="e">
        <f>VLOOKUP(H739,'id (2017)'!H:I,2,0)</f>
        <v>#N/A</v>
      </c>
    </row>
    <row r="740" spans="1:12">
      <c r="A740" t="str">
        <f t="shared" si="46"/>
        <v>WentaMarek2018</v>
      </c>
      <c r="C740">
        <f t="shared" si="47"/>
        <v>739</v>
      </c>
      <c r="D740" t="s">
        <v>558</v>
      </c>
      <c r="E740" t="s">
        <v>33</v>
      </c>
      <c r="F740" t="s">
        <v>3864</v>
      </c>
      <c r="G740">
        <v>2018</v>
      </c>
      <c r="H740" t="str">
        <f t="shared" si="44"/>
        <v>Wenta Marek</v>
      </c>
      <c r="I740">
        <f t="shared" si="45"/>
        <v>2018</v>
      </c>
      <c r="J740" t="s">
        <v>32</v>
      </c>
      <c r="K740" t="s">
        <v>4027</v>
      </c>
      <c r="L740" t="e">
        <f>VLOOKUP(H740,'id (2017)'!H:I,2,0)</f>
        <v>#N/A</v>
      </c>
    </row>
    <row r="741" spans="1:12">
      <c r="A741" t="str">
        <f t="shared" si="46"/>
        <v>DurasWłodzimierz1970</v>
      </c>
      <c r="C741">
        <f t="shared" si="47"/>
        <v>740</v>
      </c>
      <c r="D741" t="s">
        <v>738</v>
      </c>
      <c r="E741" t="s">
        <v>737</v>
      </c>
      <c r="F741" t="s">
        <v>3863</v>
      </c>
      <c r="G741">
        <v>1970</v>
      </c>
      <c r="H741" t="str">
        <f t="shared" si="44"/>
        <v>Duras Włodzimierz</v>
      </c>
      <c r="I741">
        <f t="shared" si="45"/>
        <v>1970</v>
      </c>
      <c r="J741" t="s">
        <v>32</v>
      </c>
      <c r="K741" t="s">
        <v>4027</v>
      </c>
      <c r="L741" t="e">
        <f>VLOOKUP(H741,'id (2017)'!H:I,2,0)</f>
        <v>#N/A</v>
      </c>
    </row>
    <row r="742" spans="1:12">
      <c r="A742" t="str">
        <f t="shared" si="46"/>
        <v>MichniewiczŁukasz1984</v>
      </c>
      <c r="C742">
        <f t="shared" si="47"/>
        <v>741</v>
      </c>
      <c r="D742" t="s">
        <v>3862</v>
      </c>
      <c r="E742" t="s">
        <v>59</v>
      </c>
      <c r="F742">
        <v>0</v>
      </c>
      <c r="G742">
        <v>1984</v>
      </c>
      <c r="H742" t="str">
        <f t="shared" si="44"/>
        <v>Michniewicz Łukasz</v>
      </c>
      <c r="I742">
        <f t="shared" si="45"/>
        <v>1984</v>
      </c>
      <c r="J742" t="s">
        <v>32</v>
      </c>
      <c r="K742" t="s">
        <v>4027</v>
      </c>
      <c r="L742" t="e">
        <f>VLOOKUP(H742,'id (2017)'!H:I,2,0)</f>
        <v>#N/A</v>
      </c>
    </row>
    <row r="743" spans="1:12">
      <c r="A743" t="str">
        <f t="shared" si="46"/>
        <v>SosinTomasz1991</v>
      </c>
      <c r="C743">
        <f t="shared" si="47"/>
        <v>742</v>
      </c>
      <c r="D743" t="s">
        <v>3861</v>
      </c>
      <c r="E743" t="s">
        <v>44</v>
      </c>
      <c r="F743">
        <v>0</v>
      </c>
      <c r="G743">
        <v>1991</v>
      </c>
      <c r="H743" t="str">
        <f t="shared" si="44"/>
        <v>Sosin Tomasz</v>
      </c>
      <c r="I743">
        <f t="shared" si="45"/>
        <v>1991</v>
      </c>
      <c r="J743" t="s">
        <v>32</v>
      </c>
      <c r="K743" t="s">
        <v>4027</v>
      </c>
      <c r="L743" t="e">
        <f>VLOOKUP(H743,'id (2017)'!H:I,2,0)</f>
        <v>#N/A</v>
      </c>
    </row>
    <row r="744" spans="1:12">
      <c r="A744" t="str">
        <f t="shared" si="46"/>
        <v>WójcikMarcin1983</v>
      </c>
      <c r="C744">
        <f t="shared" si="47"/>
        <v>743</v>
      </c>
      <c r="D744" t="s">
        <v>1041</v>
      </c>
      <c r="E744" t="s">
        <v>17</v>
      </c>
      <c r="F744" t="s">
        <v>3857</v>
      </c>
      <c r="G744">
        <v>1983</v>
      </c>
      <c r="H744" t="str">
        <f t="shared" si="44"/>
        <v>Wójcik Marcin</v>
      </c>
      <c r="I744">
        <f t="shared" si="45"/>
        <v>1983</v>
      </c>
      <c r="J744" t="s">
        <v>32</v>
      </c>
      <c r="K744" t="s">
        <v>4027</v>
      </c>
      <c r="L744" t="e">
        <f>VLOOKUP(H744,'id (2017)'!H:I,2,0)</f>
        <v>#N/A</v>
      </c>
    </row>
    <row r="745" spans="1:12">
      <c r="A745" t="str">
        <f t="shared" si="46"/>
        <v>BorekPaweł1976</v>
      </c>
      <c r="C745">
        <f t="shared" si="47"/>
        <v>744</v>
      </c>
      <c r="D745" t="s">
        <v>3856</v>
      </c>
      <c r="E745" t="s">
        <v>16</v>
      </c>
      <c r="F745" t="s">
        <v>3855</v>
      </c>
      <c r="G745">
        <v>1976</v>
      </c>
      <c r="H745" t="str">
        <f t="shared" si="44"/>
        <v>Borek Paweł</v>
      </c>
      <c r="I745">
        <f t="shared" si="45"/>
        <v>1976</v>
      </c>
      <c r="J745" t="s">
        <v>32</v>
      </c>
      <c r="K745" t="s">
        <v>4027</v>
      </c>
      <c r="L745" t="e">
        <f>VLOOKUP(H745,'id (2017)'!H:I,2,0)</f>
        <v>#N/A</v>
      </c>
    </row>
    <row r="746" spans="1:12">
      <c r="A746" t="str">
        <f t="shared" si="46"/>
        <v>PiekarakiGrzegorz1984</v>
      </c>
      <c r="C746">
        <f t="shared" si="47"/>
        <v>745</v>
      </c>
      <c r="D746" t="s">
        <v>3854</v>
      </c>
      <c r="E746" t="s">
        <v>19</v>
      </c>
      <c r="F746" t="s">
        <v>3853</v>
      </c>
      <c r="G746">
        <v>1984</v>
      </c>
      <c r="H746" t="str">
        <f t="shared" si="44"/>
        <v>Piekaraki Grzegorz</v>
      </c>
      <c r="I746">
        <f t="shared" si="45"/>
        <v>1984</v>
      </c>
      <c r="J746" t="s">
        <v>32</v>
      </c>
      <c r="K746" t="s">
        <v>4027</v>
      </c>
      <c r="L746" t="e">
        <f>VLOOKUP(H746,'id (2017)'!H:I,2,0)</f>
        <v>#N/A</v>
      </c>
    </row>
    <row r="747" spans="1:12">
      <c r="A747" t="str">
        <f t="shared" si="46"/>
        <v>WrześniewskiWaldemar1964</v>
      </c>
      <c r="C747">
        <f t="shared" si="47"/>
        <v>746</v>
      </c>
      <c r="D747" t="s">
        <v>1345</v>
      </c>
      <c r="E747" t="s">
        <v>360</v>
      </c>
      <c r="F747">
        <v>0</v>
      </c>
      <c r="G747">
        <v>1964</v>
      </c>
      <c r="H747" t="str">
        <f t="shared" si="44"/>
        <v>Wrześniewski Waldemar</v>
      </c>
      <c r="I747">
        <f t="shared" si="45"/>
        <v>1964</v>
      </c>
      <c r="J747" t="s">
        <v>32</v>
      </c>
      <c r="K747" t="s">
        <v>4027</v>
      </c>
      <c r="L747">
        <f>VLOOKUP(H747,'id (2017)'!H:I,2,0)</f>
        <v>1964</v>
      </c>
    </row>
    <row r="748" spans="1:12">
      <c r="A748" t="str">
        <f t="shared" si="46"/>
        <v>KraskaŁukasz1989</v>
      </c>
      <c r="C748">
        <f t="shared" si="47"/>
        <v>747</v>
      </c>
      <c r="D748" t="s">
        <v>3848</v>
      </c>
      <c r="E748" t="s">
        <v>59</v>
      </c>
      <c r="F748" t="s">
        <v>3841</v>
      </c>
      <c r="G748">
        <v>1989</v>
      </c>
      <c r="H748" t="str">
        <f t="shared" si="44"/>
        <v>Kraska Łukasz</v>
      </c>
      <c r="I748">
        <f t="shared" si="45"/>
        <v>1989</v>
      </c>
      <c r="J748" t="s">
        <v>32</v>
      </c>
      <c r="K748" t="s">
        <v>4027</v>
      </c>
      <c r="L748" t="e">
        <f>VLOOKUP(H748,'id (2017)'!H:I,2,0)</f>
        <v>#N/A</v>
      </c>
    </row>
    <row r="749" spans="1:12">
      <c r="A749" t="str">
        <f t="shared" si="46"/>
        <v>MichalskiGrzegorz Jakub1990</v>
      </c>
      <c r="C749">
        <f t="shared" si="47"/>
        <v>748</v>
      </c>
      <c r="D749" t="s">
        <v>3847</v>
      </c>
      <c r="E749" t="s">
        <v>3846</v>
      </c>
      <c r="F749" t="s">
        <v>3841</v>
      </c>
      <c r="G749">
        <v>1990</v>
      </c>
      <c r="H749" t="str">
        <f t="shared" si="44"/>
        <v>Michalski Grzegorz Jakub</v>
      </c>
      <c r="I749">
        <f t="shared" si="45"/>
        <v>1990</v>
      </c>
      <c r="J749" t="s">
        <v>32</v>
      </c>
      <c r="K749" t="s">
        <v>4027</v>
      </c>
      <c r="L749" t="e">
        <f>VLOOKUP(H749,'id (2017)'!H:I,2,0)</f>
        <v>#N/A</v>
      </c>
    </row>
    <row r="750" spans="1:12">
      <c r="A750" t="str">
        <f t="shared" si="46"/>
        <v>WłodarczykPiotr Jacek1973</v>
      </c>
      <c r="C750">
        <f t="shared" si="47"/>
        <v>749</v>
      </c>
      <c r="D750" t="s">
        <v>3845</v>
      </c>
      <c r="E750" t="s">
        <v>3844</v>
      </c>
      <c r="F750" t="s">
        <v>3841</v>
      </c>
      <c r="G750">
        <v>1973</v>
      </c>
      <c r="H750" t="str">
        <f t="shared" si="44"/>
        <v>Włodarczyk Piotr Jacek</v>
      </c>
      <c r="I750">
        <f t="shared" si="45"/>
        <v>1973</v>
      </c>
      <c r="J750" t="s">
        <v>32</v>
      </c>
      <c r="K750" t="s">
        <v>4027</v>
      </c>
      <c r="L750" t="e">
        <f>VLOOKUP(H750,'id (2017)'!H:I,2,0)</f>
        <v>#N/A</v>
      </c>
    </row>
    <row r="751" spans="1:12">
      <c r="A751" t="str">
        <f t="shared" si="46"/>
        <v>LewandowskiRafał1983</v>
      </c>
      <c r="C751">
        <f t="shared" si="47"/>
        <v>750</v>
      </c>
      <c r="D751" t="s">
        <v>3843</v>
      </c>
      <c r="E751" t="s">
        <v>41</v>
      </c>
      <c r="F751" t="s">
        <v>3841</v>
      </c>
      <c r="G751">
        <v>1983</v>
      </c>
      <c r="H751" t="str">
        <f t="shared" si="44"/>
        <v>Lewandowski Rafał</v>
      </c>
      <c r="I751">
        <f t="shared" si="45"/>
        <v>1983</v>
      </c>
      <c r="J751" t="s">
        <v>32</v>
      </c>
      <c r="K751" t="s">
        <v>4027</v>
      </c>
      <c r="L751" t="e">
        <f>VLOOKUP(H751,'id (2017)'!H:I,2,0)</f>
        <v>#N/A</v>
      </c>
    </row>
    <row r="752" spans="1:12">
      <c r="A752" t="str">
        <f t="shared" si="46"/>
        <v>SrokaBartłomiej1987</v>
      </c>
      <c r="C752">
        <f t="shared" si="47"/>
        <v>751</v>
      </c>
      <c r="D752" t="s">
        <v>3838</v>
      </c>
      <c r="E752" t="s">
        <v>267</v>
      </c>
      <c r="F752" t="s">
        <v>3836</v>
      </c>
      <c r="G752" s="8">
        <v>1987</v>
      </c>
      <c r="H752" t="str">
        <f t="shared" si="44"/>
        <v>Sroka Bartłomiej</v>
      </c>
      <c r="I752">
        <f t="shared" si="45"/>
        <v>1987</v>
      </c>
      <c r="J752" t="s">
        <v>32</v>
      </c>
      <c r="K752" t="s">
        <v>4027</v>
      </c>
      <c r="L752" t="e">
        <f>VLOOKUP(H752,'id (2017)'!H:I,2,0)</f>
        <v>#N/A</v>
      </c>
    </row>
    <row r="753" spans="1:12">
      <c r="A753" t="str">
        <f t="shared" si="46"/>
        <v>FilbrandtJakub1987</v>
      </c>
      <c r="C753">
        <f t="shared" si="47"/>
        <v>752</v>
      </c>
      <c r="D753" t="s">
        <v>3837</v>
      </c>
      <c r="E753" t="s">
        <v>137</v>
      </c>
      <c r="F753" t="s">
        <v>3836</v>
      </c>
      <c r="G753" s="8">
        <v>1987</v>
      </c>
      <c r="H753" t="str">
        <f t="shared" si="44"/>
        <v>Filbrandt Jakub</v>
      </c>
      <c r="I753">
        <f t="shared" si="45"/>
        <v>1987</v>
      </c>
      <c r="J753" t="s">
        <v>32</v>
      </c>
      <c r="K753" t="s">
        <v>4027</v>
      </c>
      <c r="L753" t="e">
        <f>VLOOKUP(H753,'id (2017)'!H:I,2,0)</f>
        <v>#N/A</v>
      </c>
    </row>
    <row r="754" spans="1:12">
      <c r="A754" t="str">
        <f t="shared" si="46"/>
        <v>GĘBAROWSKIPIOTR1973</v>
      </c>
      <c r="C754">
        <f t="shared" si="47"/>
        <v>753</v>
      </c>
      <c r="D754" t="s">
        <v>3835</v>
      </c>
      <c r="E754" t="s">
        <v>674</v>
      </c>
      <c r="F754" t="s">
        <v>3834</v>
      </c>
      <c r="G754" s="8">
        <v>1973</v>
      </c>
      <c r="H754" t="str">
        <f t="shared" si="44"/>
        <v>GĘBAROWSKI PIOTR</v>
      </c>
      <c r="I754">
        <f t="shared" si="45"/>
        <v>1973</v>
      </c>
      <c r="J754" t="s">
        <v>32</v>
      </c>
      <c r="K754" t="s">
        <v>4027</v>
      </c>
      <c r="L754">
        <f>VLOOKUP(H754,'id (2017)'!H:I,2,0)</f>
        <v>1973</v>
      </c>
    </row>
    <row r="755" spans="1:12">
      <c r="A755" t="str">
        <f t="shared" si="46"/>
        <v>NurzyńskiLeszek1982</v>
      </c>
      <c r="C755">
        <f t="shared" si="47"/>
        <v>754</v>
      </c>
      <c r="D755" t="s">
        <v>3833</v>
      </c>
      <c r="E755" t="s">
        <v>25</v>
      </c>
      <c r="F755" t="s">
        <v>3829</v>
      </c>
      <c r="G755" s="8">
        <v>1982</v>
      </c>
      <c r="H755" t="str">
        <f t="shared" si="44"/>
        <v>Nurzyński Leszek</v>
      </c>
      <c r="I755">
        <f t="shared" si="45"/>
        <v>1982</v>
      </c>
      <c r="J755" t="s">
        <v>32</v>
      </c>
      <c r="K755" t="s">
        <v>4027</v>
      </c>
      <c r="L755" t="e">
        <f>VLOOKUP(H755,'id (2017)'!H:I,2,0)</f>
        <v>#N/A</v>
      </c>
    </row>
    <row r="756" spans="1:12">
      <c r="A756" t="str">
        <f t="shared" si="46"/>
        <v>WentaMaciej1982</v>
      </c>
      <c r="C756">
        <f t="shared" si="47"/>
        <v>755</v>
      </c>
      <c r="D756" t="s">
        <v>558</v>
      </c>
      <c r="E756" t="s">
        <v>66</v>
      </c>
      <c r="F756" t="s">
        <v>3829</v>
      </c>
      <c r="G756" s="8">
        <v>1982</v>
      </c>
      <c r="H756" t="str">
        <f t="shared" si="44"/>
        <v>Wenta Maciej</v>
      </c>
      <c r="I756">
        <f t="shared" si="45"/>
        <v>1982</v>
      </c>
      <c r="J756" t="s">
        <v>32</v>
      </c>
      <c r="K756" t="s">
        <v>4027</v>
      </c>
      <c r="L756" t="e">
        <f>VLOOKUP(H756,'id (2017)'!H:I,2,0)</f>
        <v>#N/A</v>
      </c>
    </row>
    <row r="757" spans="1:12">
      <c r="A757" t="str">
        <f t="shared" si="46"/>
        <v>MarcinkiewiczGrzegorz1986</v>
      </c>
      <c r="C757">
        <f t="shared" si="47"/>
        <v>756</v>
      </c>
      <c r="D757" t="s">
        <v>398</v>
      </c>
      <c r="E757" t="s">
        <v>19</v>
      </c>
      <c r="F757" t="s">
        <v>1429</v>
      </c>
      <c r="G757">
        <v>1986</v>
      </c>
      <c r="H757" t="str">
        <f t="shared" si="44"/>
        <v>Marcinkiewicz Grzegorz</v>
      </c>
      <c r="I757">
        <f t="shared" si="45"/>
        <v>1986</v>
      </c>
      <c r="J757" t="s">
        <v>32</v>
      </c>
      <c r="K757" t="s">
        <v>4027</v>
      </c>
      <c r="L757">
        <f>VLOOKUP(H757,'id (2017)'!H:I,2,0)</f>
        <v>1986</v>
      </c>
    </row>
    <row r="758" spans="1:12">
      <c r="A758" t="str">
        <f t="shared" si="46"/>
        <v>FigielPiotr1981</v>
      </c>
      <c r="C758">
        <f t="shared" si="47"/>
        <v>757</v>
      </c>
      <c r="D758" t="s">
        <v>3832</v>
      </c>
      <c r="E758" t="s">
        <v>15</v>
      </c>
      <c r="F758" t="s">
        <v>3831</v>
      </c>
      <c r="G758">
        <v>1981</v>
      </c>
      <c r="H758" t="str">
        <f t="shared" si="44"/>
        <v>Figiel Piotr</v>
      </c>
      <c r="I758">
        <f t="shared" si="45"/>
        <v>1981</v>
      </c>
      <c r="J758" t="s">
        <v>32</v>
      </c>
      <c r="K758" t="s">
        <v>4027</v>
      </c>
      <c r="L758" t="e">
        <f>VLOOKUP(H758,'id (2017)'!H:I,2,0)</f>
        <v>#N/A</v>
      </c>
    </row>
    <row r="759" spans="1:12">
      <c r="A759" t="str">
        <f t="shared" si="46"/>
        <v>MilewskiPaweł1987</v>
      </c>
      <c r="C759">
        <f t="shared" si="47"/>
        <v>758</v>
      </c>
      <c r="D759" t="s">
        <v>3830</v>
      </c>
      <c r="E759" t="s">
        <v>16</v>
      </c>
      <c r="F759" t="s">
        <v>3829</v>
      </c>
      <c r="G759">
        <v>1987</v>
      </c>
      <c r="H759" t="str">
        <f t="shared" si="44"/>
        <v>Milewski Paweł</v>
      </c>
      <c r="I759">
        <f t="shared" si="45"/>
        <v>1987</v>
      </c>
      <c r="J759" t="s">
        <v>32</v>
      </c>
      <c r="K759" t="s">
        <v>4027</v>
      </c>
      <c r="L759" t="e">
        <f>VLOOKUP(H759,'id (2017)'!H:I,2,0)</f>
        <v>#N/A</v>
      </c>
    </row>
    <row r="760" spans="1:12">
      <c r="A760" t="str">
        <f t="shared" si="46"/>
        <v>Chrześciański Bartosz1985</v>
      </c>
      <c r="C760">
        <f t="shared" si="47"/>
        <v>759</v>
      </c>
      <c r="D760" t="s">
        <v>3828</v>
      </c>
      <c r="E760" t="s">
        <v>42</v>
      </c>
      <c r="F760" t="s">
        <v>3827</v>
      </c>
      <c r="G760">
        <v>1985</v>
      </c>
      <c r="H760" t="str">
        <f t="shared" si="44"/>
        <v>Chrześciański  Bartosz</v>
      </c>
      <c r="I760">
        <f t="shared" si="45"/>
        <v>1985</v>
      </c>
      <c r="J760" t="s">
        <v>32</v>
      </c>
      <c r="K760" t="s">
        <v>4027</v>
      </c>
      <c r="L760" t="e">
        <f>VLOOKUP(H760,'id (2017)'!H:I,2,0)</f>
        <v>#N/A</v>
      </c>
    </row>
    <row r="761" spans="1:12">
      <c r="A761" t="str">
        <f t="shared" si="46"/>
        <v>Nawrocki Sławomir1964</v>
      </c>
      <c r="C761">
        <f t="shared" si="47"/>
        <v>760</v>
      </c>
      <c r="D761" t="s">
        <v>3826</v>
      </c>
      <c r="E761" t="s">
        <v>88</v>
      </c>
      <c r="F761" t="s">
        <v>3825</v>
      </c>
      <c r="G761">
        <v>1964</v>
      </c>
      <c r="H761" t="str">
        <f t="shared" si="44"/>
        <v>Nawrocki  Sławomir</v>
      </c>
      <c r="I761">
        <f t="shared" si="45"/>
        <v>1964</v>
      </c>
      <c r="J761" t="s">
        <v>32</v>
      </c>
      <c r="K761" t="s">
        <v>4027</v>
      </c>
      <c r="L761" t="e">
        <f>VLOOKUP(H761,'id (2017)'!H:I,2,0)</f>
        <v>#N/A</v>
      </c>
    </row>
    <row r="762" spans="1:12">
      <c r="A762" t="str">
        <f t="shared" si="46"/>
        <v>Szymkun Marek1992</v>
      </c>
      <c r="C762">
        <f t="shared" si="47"/>
        <v>761</v>
      </c>
      <c r="D762" t="s">
        <v>3824</v>
      </c>
      <c r="E762" t="s">
        <v>33</v>
      </c>
      <c r="F762" t="s">
        <v>1377</v>
      </c>
      <c r="G762">
        <v>1992</v>
      </c>
      <c r="H762" t="str">
        <f t="shared" si="44"/>
        <v>Szymkun  Marek</v>
      </c>
      <c r="I762">
        <f t="shared" si="45"/>
        <v>1992</v>
      </c>
      <c r="J762" t="s">
        <v>32</v>
      </c>
      <c r="K762" t="s">
        <v>4027</v>
      </c>
      <c r="L762" t="e">
        <f>VLOOKUP(H762,'id (2017)'!H:I,2,0)</f>
        <v>#N/A</v>
      </c>
    </row>
    <row r="763" spans="1:12">
      <c r="A763" t="str">
        <f t="shared" si="46"/>
        <v>Musielski Kamil1984</v>
      </c>
      <c r="C763">
        <f t="shared" si="47"/>
        <v>762</v>
      </c>
      <c r="D763" t="s">
        <v>3823</v>
      </c>
      <c r="E763" t="s">
        <v>189</v>
      </c>
      <c r="F763" t="s">
        <v>1131</v>
      </c>
      <c r="G763">
        <v>1984</v>
      </c>
      <c r="H763" t="str">
        <f t="shared" si="44"/>
        <v>Musielski  Kamil</v>
      </c>
      <c r="I763">
        <f t="shared" si="45"/>
        <v>1984</v>
      </c>
      <c r="J763" t="s">
        <v>32</v>
      </c>
      <c r="K763" t="s">
        <v>4027</v>
      </c>
      <c r="L763" t="e">
        <f>VLOOKUP(H763,'id (2017)'!H:I,2,0)</f>
        <v>#N/A</v>
      </c>
    </row>
    <row r="764" spans="1:12">
      <c r="A764" t="str">
        <f t="shared" si="46"/>
        <v>WojtyraJarosław1999</v>
      </c>
      <c r="C764">
        <f t="shared" si="47"/>
        <v>763</v>
      </c>
      <c r="D764" t="s">
        <v>3821</v>
      </c>
      <c r="E764" t="s">
        <v>86</v>
      </c>
      <c r="G764">
        <v>1999</v>
      </c>
      <c r="H764" t="str">
        <f t="shared" si="44"/>
        <v>Wojtyra Jarosław</v>
      </c>
      <c r="I764">
        <f t="shared" si="45"/>
        <v>1999</v>
      </c>
      <c r="J764" t="s">
        <v>32</v>
      </c>
      <c r="K764" t="s">
        <v>4029</v>
      </c>
      <c r="L764" t="e">
        <f>VLOOKUP(H764,'id (2017)'!H:I,2,0)</f>
        <v>#N/A</v>
      </c>
    </row>
    <row r="765" spans="1:12">
      <c r="A765" t="str">
        <f t="shared" si="46"/>
        <v>NiebielskiBartosz1971</v>
      </c>
      <c r="C765">
        <f t="shared" si="47"/>
        <v>764</v>
      </c>
      <c r="D765" t="s">
        <v>3822</v>
      </c>
      <c r="E765" t="s">
        <v>42</v>
      </c>
      <c r="G765">
        <v>1971</v>
      </c>
      <c r="H765" t="str">
        <f t="shared" si="44"/>
        <v>Niebielski Bartosz</v>
      </c>
      <c r="I765">
        <f t="shared" si="45"/>
        <v>1971</v>
      </c>
      <c r="J765" t="s">
        <v>32</v>
      </c>
      <c r="K765" t="s">
        <v>4029</v>
      </c>
      <c r="L765" t="e">
        <f>VLOOKUP(H765,'id (2017)'!H:I,2,0)</f>
        <v>#N/A</v>
      </c>
    </row>
    <row r="766" spans="1:12">
      <c r="A766" t="str">
        <f t="shared" si="46"/>
        <v>LelukiewiczRafał1987</v>
      </c>
      <c r="C766">
        <f t="shared" si="47"/>
        <v>765</v>
      </c>
      <c r="D766" t="s">
        <v>4030</v>
      </c>
      <c r="E766" t="s">
        <v>41</v>
      </c>
      <c r="F766" t="s">
        <v>4022</v>
      </c>
      <c r="G766">
        <v>1987</v>
      </c>
      <c r="H766" t="str">
        <f t="shared" si="44"/>
        <v>Lelukiewicz Rafał</v>
      </c>
      <c r="I766">
        <f t="shared" si="45"/>
        <v>1987</v>
      </c>
      <c r="J766" t="s">
        <v>32</v>
      </c>
      <c r="K766" t="s">
        <v>829</v>
      </c>
      <c r="L766" t="e">
        <f>VLOOKUP(H766,'id (2017)'!H:I,2,0)</f>
        <v>#N/A</v>
      </c>
    </row>
    <row r="767" spans="1:12">
      <c r="A767" t="str">
        <f t="shared" si="46"/>
        <v>ŚwietlikKrzysztof1964</v>
      </c>
      <c r="C767">
        <f t="shared" si="47"/>
        <v>766</v>
      </c>
      <c r="D767" t="s">
        <v>112</v>
      </c>
      <c r="E767" t="s">
        <v>22</v>
      </c>
      <c r="F767">
        <v>0</v>
      </c>
      <c r="G767">
        <v>1964</v>
      </c>
      <c r="H767" t="str">
        <f t="shared" si="44"/>
        <v>Świetlik Krzysztof</v>
      </c>
      <c r="I767">
        <f t="shared" si="45"/>
        <v>1964</v>
      </c>
      <c r="J767" t="s">
        <v>32</v>
      </c>
      <c r="K767" t="s">
        <v>829</v>
      </c>
      <c r="L767" t="e">
        <f>VLOOKUP(H767,'id (2017)'!H:I,2,0)</f>
        <v>#N/A</v>
      </c>
    </row>
    <row r="768" spans="1:12">
      <c r="A768" t="str">
        <f t="shared" si="46"/>
        <v>WojtczakSzymon1983</v>
      </c>
      <c r="C768">
        <f t="shared" si="47"/>
        <v>767</v>
      </c>
      <c r="D768" t="s">
        <v>4031</v>
      </c>
      <c r="E768" t="s">
        <v>393</v>
      </c>
      <c r="F768" t="s">
        <v>4025</v>
      </c>
      <c r="G768">
        <v>1983</v>
      </c>
      <c r="H768" t="str">
        <f t="shared" ref="H768:H795" si="48">D768&amp;" "&amp;E768</f>
        <v>Wojtczak Szymon</v>
      </c>
      <c r="I768">
        <f t="shared" ref="I768:I795" si="49">G768</f>
        <v>1983</v>
      </c>
      <c r="J768" t="s">
        <v>32</v>
      </c>
      <c r="K768" t="s">
        <v>829</v>
      </c>
      <c r="L768" t="e">
        <f>VLOOKUP(H768,'id (2017)'!H:I,2,0)</f>
        <v>#N/A</v>
      </c>
    </row>
    <row r="769" spans="1:12">
      <c r="A769" t="str">
        <f t="shared" si="46"/>
        <v>GałaguzJacek1963</v>
      </c>
      <c r="C769">
        <f t="shared" si="47"/>
        <v>768</v>
      </c>
      <c r="D769" t="s">
        <v>1151</v>
      </c>
      <c r="E769" t="s">
        <v>21</v>
      </c>
      <c r="F769">
        <v>0</v>
      </c>
      <c r="G769">
        <v>1963</v>
      </c>
      <c r="H769" t="str">
        <f t="shared" si="48"/>
        <v>Gałaguz Jacek</v>
      </c>
      <c r="I769">
        <f t="shared" si="49"/>
        <v>1963</v>
      </c>
      <c r="J769" t="s">
        <v>32</v>
      </c>
      <c r="K769" t="s">
        <v>829</v>
      </c>
      <c r="L769" t="e">
        <f>VLOOKUP(H769,'id (2017)'!H:I,2,0)</f>
        <v>#N/A</v>
      </c>
    </row>
    <row r="770" spans="1:12">
      <c r="A770" t="str">
        <f t="shared" ref="A770:A795" si="50">D770&amp;E770&amp;G770</f>
        <v>BiałasArkadiusz1975</v>
      </c>
      <c r="C770">
        <f t="shared" si="47"/>
        <v>769</v>
      </c>
      <c r="D770" t="s">
        <v>4032</v>
      </c>
      <c r="E770" t="s">
        <v>358</v>
      </c>
      <c r="F770" t="s">
        <v>4022</v>
      </c>
      <c r="G770">
        <v>1975</v>
      </c>
      <c r="H770" t="str">
        <f t="shared" si="48"/>
        <v>Białas Arkadiusz</v>
      </c>
      <c r="I770">
        <f t="shared" si="49"/>
        <v>1975</v>
      </c>
      <c r="J770" t="s">
        <v>32</v>
      </c>
      <c r="K770" t="s">
        <v>829</v>
      </c>
      <c r="L770" t="e">
        <f>VLOOKUP(H770,'id (2017)'!H:I,2,0)</f>
        <v>#N/A</v>
      </c>
    </row>
    <row r="771" spans="1:12">
      <c r="A771" t="str">
        <f t="shared" si="50"/>
        <v>OlbryśMarek1977</v>
      </c>
      <c r="C771">
        <f t="shared" si="47"/>
        <v>770</v>
      </c>
      <c r="D771" t="s">
        <v>4033</v>
      </c>
      <c r="E771" t="s">
        <v>33</v>
      </c>
      <c r="F771">
        <v>0</v>
      </c>
      <c r="G771">
        <v>1977</v>
      </c>
      <c r="H771" t="str">
        <f t="shared" si="48"/>
        <v>Olbryś Marek</v>
      </c>
      <c r="I771">
        <f t="shared" si="49"/>
        <v>1977</v>
      </c>
      <c r="J771" t="s">
        <v>32</v>
      </c>
      <c r="K771" t="s">
        <v>829</v>
      </c>
      <c r="L771" t="e">
        <f>VLOOKUP(H771,'id (2017)'!H:I,2,0)</f>
        <v>#N/A</v>
      </c>
    </row>
    <row r="772" spans="1:12">
      <c r="A772" t="str">
        <f t="shared" si="50"/>
        <v>LeśniewskiDaniel1982</v>
      </c>
      <c r="C772">
        <f t="shared" ref="C772:C795" si="51">C771+1</f>
        <v>771</v>
      </c>
      <c r="D772" t="s">
        <v>4034</v>
      </c>
      <c r="E772" t="s">
        <v>135</v>
      </c>
      <c r="F772" t="s">
        <v>656</v>
      </c>
      <c r="G772">
        <v>1982</v>
      </c>
      <c r="H772" t="str">
        <f t="shared" si="48"/>
        <v>Leśniewski Daniel</v>
      </c>
      <c r="I772">
        <f t="shared" si="49"/>
        <v>1982</v>
      </c>
      <c r="J772" t="s">
        <v>32</v>
      </c>
      <c r="K772" t="s">
        <v>829</v>
      </c>
      <c r="L772" t="e">
        <f>VLOOKUP(H772,'id (2017)'!H:I,2,0)</f>
        <v>#N/A</v>
      </c>
    </row>
    <row r="773" spans="1:12">
      <c r="A773" t="str">
        <f t="shared" si="50"/>
        <v>KwaśniakZdzisław1964</v>
      </c>
      <c r="C773">
        <f t="shared" si="51"/>
        <v>772</v>
      </c>
      <c r="D773" t="s">
        <v>4035</v>
      </c>
      <c r="E773" t="s">
        <v>214</v>
      </c>
      <c r="F773">
        <v>0</v>
      </c>
      <c r="G773">
        <v>1964</v>
      </c>
      <c r="H773" t="str">
        <f t="shared" si="48"/>
        <v>Kwaśniak Zdzisław</v>
      </c>
      <c r="I773">
        <f t="shared" si="49"/>
        <v>1964</v>
      </c>
      <c r="J773" t="s">
        <v>32</v>
      </c>
      <c r="K773" t="s">
        <v>829</v>
      </c>
      <c r="L773" t="e">
        <f>VLOOKUP(H773,'id (2017)'!H:I,2,0)</f>
        <v>#N/A</v>
      </c>
    </row>
    <row r="774" spans="1:12">
      <c r="A774" t="str">
        <f t="shared" si="50"/>
        <v>GilTomasz1979</v>
      </c>
      <c r="C774">
        <f t="shared" si="51"/>
        <v>773</v>
      </c>
      <c r="D774" t="s">
        <v>1572</v>
      </c>
      <c r="E774" t="s">
        <v>44</v>
      </c>
      <c r="F774">
        <v>0</v>
      </c>
      <c r="G774">
        <v>1979</v>
      </c>
      <c r="H774" t="str">
        <f t="shared" si="48"/>
        <v>Gil Tomasz</v>
      </c>
      <c r="I774">
        <f t="shared" si="49"/>
        <v>1979</v>
      </c>
      <c r="J774" t="s">
        <v>32</v>
      </c>
      <c r="K774" t="s">
        <v>829</v>
      </c>
      <c r="L774" t="e">
        <f>VLOOKUP(H774,'id (2017)'!H:I,2,0)</f>
        <v>#N/A</v>
      </c>
    </row>
    <row r="775" spans="1:12">
      <c r="A775" t="str">
        <f t="shared" si="50"/>
        <v>KrasodomskiMaciej1975</v>
      </c>
      <c r="C775">
        <f t="shared" si="51"/>
        <v>774</v>
      </c>
      <c r="D775" t="s">
        <v>4036</v>
      </c>
      <c r="E775" t="s">
        <v>66</v>
      </c>
      <c r="F775">
        <v>0</v>
      </c>
      <c r="G775">
        <v>1975</v>
      </c>
      <c r="H775" t="str">
        <f t="shared" si="48"/>
        <v>Krasodomski Maciej</v>
      </c>
      <c r="I775">
        <f t="shared" si="49"/>
        <v>1975</v>
      </c>
      <c r="J775" t="s">
        <v>32</v>
      </c>
      <c r="K775" t="s">
        <v>829</v>
      </c>
      <c r="L775" t="e">
        <f>VLOOKUP(H775,'id (2017)'!H:I,2,0)</f>
        <v>#N/A</v>
      </c>
    </row>
    <row r="776" spans="1:12">
      <c r="A776" t="str">
        <f t="shared" si="50"/>
        <v>KropidłowskiKrzysztof1985</v>
      </c>
      <c r="C776">
        <f t="shared" si="51"/>
        <v>775</v>
      </c>
      <c r="D776" t="s">
        <v>4037</v>
      </c>
      <c r="E776" t="s">
        <v>22</v>
      </c>
      <c r="F776" t="s">
        <v>4021</v>
      </c>
      <c r="G776">
        <v>1985</v>
      </c>
      <c r="H776" t="str">
        <f t="shared" si="48"/>
        <v>Kropidłowski Krzysztof</v>
      </c>
      <c r="I776">
        <f t="shared" si="49"/>
        <v>1985</v>
      </c>
      <c r="J776" t="s">
        <v>32</v>
      </c>
      <c r="K776" t="s">
        <v>829</v>
      </c>
      <c r="L776" t="e">
        <f>VLOOKUP(H776,'id (2017)'!H:I,2,0)</f>
        <v>#N/A</v>
      </c>
    </row>
    <row r="777" spans="1:12">
      <c r="A777" t="str">
        <f t="shared" si="50"/>
        <v>SkorupskiRobert1978</v>
      </c>
      <c r="C777">
        <f t="shared" si="51"/>
        <v>776</v>
      </c>
      <c r="D777" t="s">
        <v>4038</v>
      </c>
      <c r="E777" t="s">
        <v>45</v>
      </c>
      <c r="F777" t="s">
        <v>656</v>
      </c>
      <c r="G777">
        <v>1978</v>
      </c>
      <c r="H777" t="str">
        <f t="shared" si="48"/>
        <v>Skorupski Robert</v>
      </c>
      <c r="I777">
        <f t="shared" si="49"/>
        <v>1978</v>
      </c>
      <c r="J777" t="s">
        <v>32</v>
      </c>
      <c r="K777" t="s">
        <v>829</v>
      </c>
      <c r="L777" t="e">
        <f>VLOOKUP(H777,'id (2017)'!H:I,2,0)</f>
        <v>#N/A</v>
      </c>
    </row>
    <row r="778" spans="1:12">
      <c r="A778" t="str">
        <f t="shared" si="50"/>
        <v>MantyckiPaweł1979</v>
      </c>
      <c r="C778">
        <f t="shared" si="51"/>
        <v>777</v>
      </c>
      <c r="D778" t="s">
        <v>1200</v>
      </c>
      <c r="E778" t="s">
        <v>16</v>
      </c>
      <c r="F778" t="s">
        <v>4039</v>
      </c>
      <c r="G778">
        <v>1979</v>
      </c>
      <c r="H778" t="str">
        <f t="shared" si="48"/>
        <v>Mantycki Paweł</v>
      </c>
      <c r="I778">
        <f t="shared" si="49"/>
        <v>1979</v>
      </c>
      <c r="J778" t="s">
        <v>32</v>
      </c>
      <c r="K778" t="s">
        <v>4042</v>
      </c>
      <c r="L778" t="e">
        <f>VLOOKUP(H778,'id (2017)'!H:I,2,0)</f>
        <v>#N/A</v>
      </c>
    </row>
    <row r="779" spans="1:12">
      <c r="A779" t="str">
        <f t="shared" si="50"/>
        <v>PawlakKrzysztof1975</v>
      </c>
      <c r="C779">
        <f t="shared" si="51"/>
        <v>778</v>
      </c>
      <c r="D779" t="s">
        <v>102</v>
      </c>
      <c r="E779" t="s">
        <v>22</v>
      </c>
      <c r="F779" t="s">
        <v>1597</v>
      </c>
      <c r="G779">
        <v>1975</v>
      </c>
      <c r="H779" t="str">
        <f t="shared" si="48"/>
        <v>Pawlak Krzysztof</v>
      </c>
      <c r="I779">
        <f t="shared" si="49"/>
        <v>1975</v>
      </c>
      <c r="J779" t="s">
        <v>32</v>
      </c>
      <c r="K779" t="s">
        <v>4042</v>
      </c>
      <c r="L779">
        <f>VLOOKUP(H779,'id (2017)'!H:I,2,0)</f>
        <v>1975</v>
      </c>
    </row>
    <row r="780" spans="1:12">
      <c r="A780" t="str">
        <f t="shared" si="50"/>
        <v>SosińskiŁukasz1984</v>
      </c>
      <c r="C780">
        <f t="shared" si="51"/>
        <v>779</v>
      </c>
      <c r="D780" t="s">
        <v>100</v>
      </c>
      <c r="E780" t="s">
        <v>59</v>
      </c>
      <c r="F780" t="s">
        <v>174</v>
      </c>
      <c r="G780">
        <v>1984</v>
      </c>
      <c r="H780" t="str">
        <f t="shared" si="48"/>
        <v>Sosiński Łukasz</v>
      </c>
      <c r="I780">
        <f t="shared" si="49"/>
        <v>1984</v>
      </c>
      <c r="J780" t="s">
        <v>32</v>
      </c>
      <c r="K780" t="s">
        <v>4042</v>
      </c>
      <c r="L780">
        <f>VLOOKUP(H780,'id (2017)'!H:I,2,0)</f>
        <v>1984</v>
      </c>
    </row>
    <row r="781" spans="1:12">
      <c r="A781" t="str">
        <f t="shared" si="50"/>
        <v>JanowskiPaweł1972</v>
      </c>
      <c r="C781">
        <f t="shared" si="51"/>
        <v>780</v>
      </c>
      <c r="D781" t="s">
        <v>1268</v>
      </c>
      <c r="E781" t="s">
        <v>16</v>
      </c>
      <c r="F781">
        <v>0</v>
      </c>
      <c r="G781">
        <v>1972</v>
      </c>
      <c r="H781" t="str">
        <f t="shared" si="48"/>
        <v>Janowski Paweł</v>
      </c>
      <c r="I781">
        <f t="shared" si="49"/>
        <v>1972</v>
      </c>
      <c r="J781" t="s">
        <v>32</v>
      </c>
      <c r="K781" t="s">
        <v>4042</v>
      </c>
      <c r="L781">
        <f>VLOOKUP(H781,'id (2017)'!H:I,2,0)</f>
        <v>1972</v>
      </c>
    </row>
    <row r="782" spans="1:12">
      <c r="A782" t="str">
        <f t="shared" si="50"/>
        <v>MarcjoniakWojtek1971</v>
      </c>
      <c r="C782">
        <f t="shared" si="51"/>
        <v>781</v>
      </c>
      <c r="D782" t="s">
        <v>4040</v>
      </c>
      <c r="E782" t="s">
        <v>1331</v>
      </c>
      <c r="F782" t="s">
        <v>4041</v>
      </c>
      <c r="G782">
        <v>1971</v>
      </c>
      <c r="H782" t="str">
        <f t="shared" si="48"/>
        <v>Marcjoniak Wojtek</v>
      </c>
      <c r="I782">
        <f t="shared" si="49"/>
        <v>1971</v>
      </c>
      <c r="J782" t="s">
        <v>32</v>
      </c>
      <c r="K782" t="s">
        <v>4042</v>
      </c>
      <c r="L782" t="e">
        <f>VLOOKUP(H782,'id (2017)'!H:I,2,0)</f>
        <v>#N/A</v>
      </c>
    </row>
    <row r="783" spans="1:12">
      <c r="A783" t="str">
        <f t="shared" si="50"/>
        <v>TalagaPaweł1971</v>
      </c>
      <c r="C783">
        <f t="shared" si="51"/>
        <v>782</v>
      </c>
      <c r="D783" t="s">
        <v>4044</v>
      </c>
      <c r="E783" t="s">
        <v>16</v>
      </c>
      <c r="G783">
        <v>1971</v>
      </c>
      <c r="H783" t="str">
        <f t="shared" si="48"/>
        <v>Talaga Paweł</v>
      </c>
      <c r="I783">
        <f t="shared" si="49"/>
        <v>1971</v>
      </c>
      <c r="J783" t="s">
        <v>32</v>
      </c>
      <c r="K783" t="s">
        <v>1804</v>
      </c>
      <c r="L783" t="e">
        <f>VLOOKUP(H783,'id (2017)'!H:I,2,0)</f>
        <v>#N/A</v>
      </c>
    </row>
    <row r="784" spans="1:12">
      <c r="A784" t="str">
        <f t="shared" si="50"/>
        <v>RochowskiKonrad1984</v>
      </c>
      <c r="C784">
        <f t="shared" si="51"/>
        <v>783</v>
      </c>
      <c r="D784" t="s">
        <v>1801</v>
      </c>
      <c r="E784" t="s">
        <v>64</v>
      </c>
      <c r="G784">
        <v>1984</v>
      </c>
      <c r="H784" t="str">
        <f t="shared" si="48"/>
        <v>Rochowski Konrad</v>
      </c>
      <c r="I784">
        <f t="shared" si="49"/>
        <v>1984</v>
      </c>
      <c r="J784" t="s">
        <v>32</v>
      </c>
      <c r="K784" t="s">
        <v>1804</v>
      </c>
      <c r="L784">
        <f>VLOOKUP(H784,'id (2017)'!H:I,2,0)</f>
        <v>1984</v>
      </c>
    </row>
    <row r="785" spans="1:12">
      <c r="A785" t="str">
        <f t="shared" si="50"/>
        <v>SobieszczańskiBartłomiej1974</v>
      </c>
      <c r="C785">
        <f t="shared" si="51"/>
        <v>784</v>
      </c>
      <c r="D785" t="s">
        <v>1193</v>
      </c>
      <c r="E785" t="s">
        <v>267</v>
      </c>
      <c r="G785">
        <v>1974</v>
      </c>
      <c r="H785" t="str">
        <f t="shared" si="48"/>
        <v>Sobieszczański Bartłomiej</v>
      </c>
      <c r="I785">
        <f t="shared" si="49"/>
        <v>1974</v>
      </c>
      <c r="J785" t="s">
        <v>32</v>
      </c>
      <c r="K785" t="s">
        <v>1804</v>
      </c>
      <c r="L785">
        <f>VLOOKUP(H785,'id (2017)'!H:I,2,0)</f>
        <v>1974</v>
      </c>
    </row>
    <row r="786" spans="1:12">
      <c r="A786" t="str">
        <f t="shared" si="50"/>
        <v>PytaKrzysiek1978</v>
      </c>
      <c r="C786">
        <f t="shared" si="51"/>
        <v>785</v>
      </c>
      <c r="D786" t="s">
        <v>4045</v>
      </c>
      <c r="E786" t="s">
        <v>4046</v>
      </c>
      <c r="G786">
        <v>1978</v>
      </c>
      <c r="H786" t="str">
        <f t="shared" si="48"/>
        <v>Pyta Krzysiek</v>
      </c>
      <c r="I786">
        <f t="shared" si="49"/>
        <v>1978</v>
      </c>
      <c r="J786" t="s">
        <v>32</v>
      </c>
      <c r="K786" t="s">
        <v>1804</v>
      </c>
      <c r="L786" t="e">
        <f>VLOOKUP(H786,'id (2017)'!H:I,2,0)</f>
        <v>#N/A</v>
      </c>
    </row>
    <row r="787" spans="1:12">
      <c r="A787" t="str">
        <f t="shared" si="50"/>
        <v>JuszczykTomasz1974</v>
      </c>
      <c r="C787">
        <f t="shared" si="51"/>
        <v>786</v>
      </c>
      <c r="D787" t="s">
        <v>1800</v>
      </c>
      <c r="E787" t="s">
        <v>44</v>
      </c>
      <c r="G787">
        <v>1974</v>
      </c>
      <c r="H787" t="str">
        <f t="shared" si="48"/>
        <v>Juszczyk Tomasz</v>
      </c>
      <c r="I787">
        <f t="shared" si="49"/>
        <v>1974</v>
      </c>
      <c r="J787" t="s">
        <v>32</v>
      </c>
      <c r="K787" t="s">
        <v>1804</v>
      </c>
      <c r="L787">
        <f>VLOOKUP(H787,'id (2017)'!H:I,2,0)</f>
        <v>1974</v>
      </c>
    </row>
    <row r="788" spans="1:12">
      <c r="A788" t="str">
        <f t="shared" si="50"/>
        <v>JuszczykSławomir1963</v>
      </c>
      <c r="C788">
        <f t="shared" si="51"/>
        <v>787</v>
      </c>
      <c r="D788" t="s">
        <v>1800</v>
      </c>
      <c r="E788" t="s">
        <v>88</v>
      </c>
      <c r="G788">
        <v>1963</v>
      </c>
      <c r="H788" t="str">
        <f t="shared" si="48"/>
        <v>Juszczyk Sławomir</v>
      </c>
      <c r="I788">
        <f t="shared" si="49"/>
        <v>1963</v>
      </c>
      <c r="J788" t="s">
        <v>32</v>
      </c>
      <c r="K788" t="s">
        <v>1804</v>
      </c>
      <c r="L788">
        <f>VLOOKUP(H788,'id (2017)'!H:I,2,0)</f>
        <v>1963</v>
      </c>
    </row>
    <row r="789" spans="1:12">
      <c r="A789" t="str">
        <f t="shared" si="50"/>
        <v>BoczkowskiBorys1970</v>
      </c>
      <c r="C789">
        <f t="shared" si="51"/>
        <v>788</v>
      </c>
      <c r="D789" t="s">
        <v>4047</v>
      </c>
      <c r="E789" t="s">
        <v>1392</v>
      </c>
      <c r="G789">
        <v>1970</v>
      </c>
      <c r="H789" t="str">
        <f t="shared" si="48"/>
        <v>Boczkowski Borys</v>
      </c>
      <c r="I789">
        <f t="shared" si="49"/>
        <v>1970</v>
      </c>
      <c r="J789" t="s">
        <v>32</v>
      </c>
      <c r="K789" t="s">
        <v>1804</v>
      </c>
      <c r="L789" t="e">
        <f>VLOOKUP(H789,'id (2017)'!H:I,2,0)</f>
        <v>#N/A</v>
      </c>
    </row>
    <row r="790" spans="1:12">
      <c r="A790" t="str">
        <f t="shared" si="50"/>
        <v>BorciuchZbigniew1961</v>
      </c>
      <c r="C790">
        <f t="shared" si="51"/>
        <v>789</v>
      </c>
      <c r="D790" t="s">
        <v>1798</v>
      </c>
      <c r="E790" t="s">
        <v>264</v>
      </c>
      <c r="G790">
        <v>1961</v>
      </c>
      <c r="H790" t="str">
        <f t="shared" si="48"/>
        <v>Borciuch Zbigniew</v>
      </c>
      <c r="I790">
        <f t="shared" si="49"/>
        <v>1961</v>
      </c>
      <c r="J790" t="s">
        <v>32</v>
      </c>
      <c r="K790" t="s">
        <v>1804</v>
      </c>
      <c r="L790">
        <f>VLOOKUP(H790,'id (2017)'!H:I,2,0)</f>
        <v>1961</v>
      </c>
    </row>
    <row r="791" spans="1:12">
      <c r="A791" t="str">
        <f t="shared" si="50"/>
        <v>WielińskiPrzemysław1973</v>
      </c>
      <c r="C791">
        <f t="shared" si="51"/>
        <v>790</v>
      </c>
      <c r="D791" t="s">
        <v>1195</v>
      </c>
      <c r="E791" t="s">
        <v>24</v>
      </c>
      <c r="G791">
        <v>1973</v>
      </c>
      <c r="H791" t="str">
        <f t="shared" si="48"/>
        <v>Wieliński Przemysław</v>
      </c>
      <c r="I791">
        <f t="shared" si="49"/>
        <v>1973</v>
      </c>
      <c r="J791" t="s">
        <v>32</v>
      </c>
      <c r="K791" t="s">
        <v>1804</v>
      </c>
      <c r="L791">
        <f>VLOOKUP(H791,'id (2017)'!H:I,2,0)</f>
        <v>1973</v>
      </c>
    </row>
    <row r="792" spans="1:12">
      <c r="A792" t="str">
        <f t="shared" si="50"/>
        <v>StanekAsia1969</v>
      </c>
      <c r="C792">
        <f t="shared" si="51"/>
        <v>791</v>
      </c>
      <c r="D792" t="s">
        <v>46</v>
      </c>
      <c r="E792" t="s">
        <v>62</v>
      </c>
      <c r="G792">
        <v>1969</v>
      </c>
      <c r="H792" t="str">
        <f t="shared" si="48"/>
        <v>Stanek Asia</v>
      </c>
      <c r="I792">
        <f t="shared" si="49"/>
        <v>1969</v>
      </c>
      <c r="J792" t="s">
        <v>0</v>
      </c>
      <c r="K792" t="s">
        <v>1804</v>
      </c>
      <c r="L792">
        <f>VLOOKUP(H792,'id (2017)'!H:I,2,0)</f>
        <v>1969</v>
      </c>
    </row>
    <row r="793" spans="1:12">
      <c r="A793" t="str">
        <f t="shared" si="50"/>
        <v>ŻeglińskaAgnieszka0</v>
      </c>
      <c r="C793">
        <f t="shared" si="51"/>
        <v>792</v>
      </c>
      <c r="D793" t="s">
        <v>4048</v>
      </c>
      <c r="E793" t="s">
        <v>129</v>
      </c>
      <c r="G793">
        <v>0</v>
      </c>
      <c r="H793" t="str">
        <f t="shared" si="48"/>
        <v>Żeglińska Agnieszka</v>
      </c>
      <c r="I793">
        <f t="shared" si="49"/>
        <v>0</v>
      </c>
      <c r="J793" t="s">
        <v>0</v>
      </c>
      <c r="K793" t="s">
        <v>1804</v>
      </c>
      <c r="L793" t="e">
        <f>VLOOKUP(H793,'id (2017)'!H:I,2,0)</f>
        <v>#N/A</v>
      </c>
    </row>
    <row r="794" spans="1:12">
      <c r="A794" t="str">
        <f t="shared" si="50"/>
        <v>GrabiecGrzegorz1972</v>
      </c>
      <c r="C794">
        <f t="shared" si="51"/>
        <v>793</v>
      </c>
      <c r="D794" t="s">
        <v>4049</v>
      </c>
      <c r="E794" t="s">
        <v>19</v>
      </c>
      <c r="G794">
        <v>1972</v>
      </c>
      <c r="H794" t="str">
        <f t="shared" si="48"/>
        <v>Grabiec Grzegorz</v>
      </c>
      <c r="I794">
        <f t="shared" si="49"/>
        <v>1972</v>
      </c>
      <c r="J794" t="s">
        <v>32</v>
      </c>
      <c r="K794" t="s">
        <v>1214</v>
      </c>
      <c r="L794" t="e">
        <f>VLOOKUP(H794,'id (2017)'!H:I,2,0)</f>
        <v>#N/A</v>
      </c>
    </row>
    <row r="795" spans="1:12">
      <c r="A795" t="str">
        <f t="shared" si="50"/>
        <v>MitlewskiTymoteusz1976</v>
      </c>
      <c r="C795">
        <f t="shared" si="51"/>
        <v>794</v>
      </c>
      <c r="D795" t="s">
        <v>4050</v>
      </c>
      <c r="E795" t="s">
        <v>4051</v>
      </c>
      <c r="G795">
        <v>1976</v>
      </c>
      <c r="H795" t="str">
        <f t="shared" si="48"/>
        <v>Mitlewski Tymoteusz</v>
      </c>
      <c r="I795">
        <f t="shared" si="49"/>
        <v>1976</v>
      </c>
      <c r="J795" t="s">
        <v>32</v>
      </c>
      <c r="K795" t="s">
        <v>1214</v>
      </c>
      <c r="L795" t="e">
        <f>VLOOKUP(H795,'id (2017)'!H:I,2,0)</f>
        <v>#N/A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8"/>
  <sheetViews>
    <sheetView workbookViewId="0"/>
  </sheetViews>
  <sheetFormatPr defaultRowHeight="12.75"/>
  <cols>
    <col min="1" max="1" width="25.5703125" bestFit="1" customWidth="1"/>
    <col min="2" max="2" width="8.140625" bestFit="1" customWidth="1"/>
    <col min="4" max="4" width="13.5703125" bestFit="1" customWidth="1"/>
    <col min="5" max="5" width="11.140625" bestFit="1" customWidth="1"/>
    <col min="6" max="6" width="27.28515625" bestFit="1" customWidth="1"/>
    <col min="7" max="7" width="9" bestFit="1" customWidth="1"/>
    <col min="8" max="8" width="23.5703125" bestFit="1" customWidth="1"/>
    <col min="9" max="9" width="6.85546875" bestFit="1" customWidth="1"/>
  </cols>
  <sheetData>
    <row r="1" spans="1:12">
      <c r="A1" t="s">
        <v>68</v>
      </c>
      <c r="B1" t="s">
        <v>70</v>
      </c>
      <c r="C1" t="s">
        <v>67</v>
      </c>
      <c r="D1" t="s">
        <v>9</v>
      </c>
      <c r="E1" t="s">
        <v>36</v>
      </c>
      <c r="F1" t="s">
        <v>11</v>
      </c>
      <c r="G1" t="s">
        <v>54</v>
      </c>
      <c r="H1" t="s">
        <v>14</v>
      </c>
      <c r="I1" t="s">
        <v>69</v>
      </c>
      <c r="J1" t="s">
        <v>127</v>
      </c>
      <c r="K1" t="s">
        <v>125</v>
      </c>
    </row>
    <row r="2" spans="1:12">
      <c r="A2" t="s">
        <v>1805</v>
      </c>
      <c r="C2">
        <v>1</v>
      </c>
      <c r="D2" t="s">
        <v>153</v>
      </c>
      <c r="E2" t="s">
        <v>135</v>
      </c>
      <c r="F2" t="s">
        <v>160</v>
      </c>
      <c r="G2">
        <v>1982</v>
      </c>
      <c r="H2" t="s">
        <v>1806</v>
      </c>
      <c r="I2">
        <v>1982</v>
      </c>
      <c r="J2" t="s">
        <v>32</v>
      </c>
      <c r="K2" t="s">
        <v>1225</v>
      </c>
      <c r="L2">
        <v>1982</v>
      </c>
    </row>
    <row r="3" spans="1:12">
      <c r="A3" t="s">
        <v>1807</v>
      </c>
      <c r="C3">
        <v>2</v>
      </c>
      <c r="D3" t="s">
        <v>255</v>
      </c>
      <c r="E3" t="s">
        <v>44</v>
      </c>
      <c r="F3" t="s">
        <v>791</v>
      </c>
      <c r="G3">
        <v>1982</v>
      </c>
      <c r="H3" t="s">
        <v>1808</v>
      </c>
      <c r="I3">
        <v>1982</v>
      </c>
      <c r="J3" t="s">
        <v>32</v>
      </c>
      <c r="K3" t="s">
        <v>1225</v>
      </c>
      <c r="L3">
        <v>1982</v>
      </c>
    </row>
    <row r="4" spans="1:12">
      <c r="A4" t="s">
        <v>1809</v>
      </c>
      <c r="C4">
        <v>3</v>
      </c>
      <c r="D4" t="s">
        <v>74</v>
      </c>
      <c r="E4" t="s">
        <v>73</v>
      </c>
      <c r="F4" t="s">
        <v>158</v>
      </c>
      <c r="G4">
        <v>1992</v>
      </c>
      <c r="H4" t="s">
        <v>1810</v>
      </c>
      <c r="I4">
        <v>1992</v>
      </c>
      <c r="J4" t="s">
        <v>32</v>
      </c>
      <c r="K4" t="s">
        <v>1225</v>
      </c>
      <c r="L4">
        <v>1992</v>
      </c>
    </row>
    <row r="5" spans="1:12">
      <c r="A5" t="s">
        <v>1811</v>
      </c>
      <c r="C5">
        <v>4</v>
      </c>
      <c r="D5" t="s">
        <v>260</v>
      </c>
      <c r="E5" t="s">
        <v>230</v>
      </c>
      <c r="F5">
        <v>0</v>
      </c>
      <c r="G5">
        <v>1963</v>
      </c>
      <c r="H5" t="s">
        <v>1812</v>
      </c>
      <c r="I5">
        <v>1963</v>
      </c>
      <c r="J5" t="s">
        <v>32</v>
      </c>
      <c r="K5" t="s">
        <v>1225</v>
      </c>
      <c r="L5">
        <v>1963</v>
      </c>
    </row>
    <row r="6" spans="1:12">
      <c r="A6" t="s">
        <v>1813</v>
      </c>
      <c r="C6">
        <v>5</v>
      </c>
      <c r="D6" t="s">
        <v>257</v>
      </c>
      <c r="E6" t="s">
        <v>15</v>
      </c>
      <c r="F6" t="s">
        <v>256</v>
      </c>
      <c r="G6">
        <v>1985</v>
      </c>
      <c r="H6" t="s">
        <v>1814</v>
      </c>
      <c r="I6">
        <v>1985</v>
      </c>
      <c r="J6" t="s">
        <v>32</v>
      </c>
      <c r="K6" t="s">
        <v>1225</v>
      </c>
      <c r="L6">
        <v>1985</v>
      </c>
    </row>
    <row r="7" spans="1:12">
      <c r="A7" t="s">
        <v>1815</v>
      </c>
      <c r="C7">
        <v>6</v>
      </c>
      <c r="D7" t="s">
        <v>65</v>
      </c>
      <c r="E7" t="s">
        <v>44</v>
      </c>
      <c r="F7" t="s">
        <v>219</v>
      </c>
      <c r="G7">
        <v>1963</v>
      </c>
      <c r="H7" t="s">
        <v>1816</v>
      </c>
      <c r="I7">
        <v>1963</v>
      </c>
      <c r="J7" t="s">
        <v>32</v>
      </c>
      <c r="K7" t="s">
        <v>1225</v>
      </c>
      <c r="L7">
        <v>1963</v>
      </c>
    </row>
    <row r="8" spans="1:12">
      <c r="A8" t="s">
        <v>1817</v>
      </c>
      <c r="C8">
        <v>7</v>
      </c>
      <c r="D8" t="s">
        <v>51</v>
      </c>
      <c r="E8" t="s">
        <v>22</v>
      </c>
      <c r="F8">
        <v>0</v>
      </c>
      <c r="G8">
        <v>1969</v>
      </c>
      <c r="H8" t="s">
        <v>1818</v>
      </c>
      <c r="I8">
        <v>1969</v>
      </c>
      <c r="J8" t="s">
        <v>32</v>
      </c>
      <c r="K8" t="s">
        <v>1225</v>
      </c>
      <c r="L8">
        <v>1969</v>
      </c>
    </row>
    <row r="9" spans="1:12">
      <c r="A9" t="s">
        <v>1819</v>
      </c>
      <c r="C9">
        <v>8</v>
      </c>
      <c r="D9" t="s">
        <v>113</v>
      </c>
      <c r="E9" t="s">
        <v>41</v>
      </c>
      <c r="F9">
        <v>0</v>
      </c>
      <c r="G9">
        <v>1970</v>
      </c>
      <c r="H9" t="s">
        <v>1820</v>
      </c>
      <c r="I9">
        <v>1970</v>
      </c>
      <c r="J9" t="s">
        <v>32</v>
      </c>
      <c r="K9" t="s">
        <v>1225</v>
      </c>
      <c r="L9">
        <v>1970</v>
      </c>
    </row>
    <row r="10" spans="1:12">
      <c r="A10" t="s">
        <v>1821</v>
      </c>
      <c r="C10">
        <v>9</v>
      </c>
      <c r="D10" t="s">
        <v>72</v>
      </c>
      <c r="E10" t="s">
        <v>22</v>
      </c>
      <c r="F10">
        <v>0</v>
      </c>
      <c r="G10">
        <v>1954</v>
      </c>
      <c r="H10" t="s">
        <v>1822</v>
      </c>
      <c r="I10">
        <v>1954</v>
      </c>
      <c r="J10" t="s">
        <v>32</v>
      </c>
      <c r="K10" t="s">
        <v>1225</v>
      </c>
      <c r="L10">
        <v>1954</v>
      </c>
    </row>
    <row r="11" spans="1:12">
      <c r="A11" t="s">
        <v>1823</v>
      </c>
      <c r="C11">
        <v>10</v>
      </c>
      <c r="D11" t="s">
        <v>90</v>
      </c>
      <c r="E11" t="s">
        <v>33</v>
      </c>
      <c r="F11" t="s">
        <v>154</v>
      </c>
      <c r="G11">
        <v>1978</v>
      </c>
      <c r="H11" t="s">
        <v>1824</v>
      </c>
      <c r="I11">
        <v>1978</v>
      </c>
      <c r="J11" t="s">
        <v>32</v>
      </c>
      <c r="K11" t="s">
        <v>1225</v>
      </c>
      <c r="L11">
        <v>1978</v>
      </c>
    </row>
    <row r="12" spans="1:12">
      <c r="A12" t="s">
        <v>1825</v>
      </c>
      <c r="C12">
        <v>11</v>
      </c>
      <c r="D12" t="s">
        <v>290</v>
      </c>
      <c r="E12" t="s">
        <v>59</v>
      </c>
      <c r="F12" t="s">
        <v>1192</v>
      </c>
      <c r="G12">
        <v>1977</v>
      </c>
      <c r="H12" t="s">
        <v>1826</v>
      </c>
      <c r="I12">
        <v>1977</v>
      </c>
      <c r="J12" t="s">
        <v>32</v>
      </c>
      <c r="K12" t="s">
        <v>1225</v>
      </c>
      <c r="L12">
        <v>1977</v>
      </c>
    </row>
    <row r="13" spans="1:12">
      <c r="A13" t="s">
        <v>1827</v>
      </c>
      <c r="C13">
        <v>12</v>
      </c>
      <c r="D13" t="s">
        <v>946</v>
      </c>
      <c r="E13" t="s">
        <v>147</v>
      </c>
      <c r="F13" t="s">
        <v>1221</v>
      </c>
      <c r="G13">
        <v>1979</v>
      </c>
      <c r="H13" t="s">
        <v>1828</v>
      </c>
      <c r="I13">
        <v>1979</v>
      </c>
      <c r="J13" t="s">
        <v>32</v>
      </c>
      <c r="K13" t="s">
        <v>1225</v>
      </c>
      <c r="L13">
        <v>1979</v>
      </c>
    </row>
    <row r="14" spans="1:12">
      <c r="A14" t="s">
        <v>1829</v>
      </c>
      <c r="C14">
        <v>13</v>
      </c>
      <c r="D14" t="s">
        <v>18</v>
      </c>
      <c r="E14" t="s">
        <v>19</v>
      </c>
      <c r="F14" t="s">
        <v>672</v>
      </c>
      <c r="G14">
        <v>1964</v>
      </c>
      <c r="H14" t="s">
        <v>1830</v>
      </c>
      <c r="I14">
        <v>1964</v>
      </c>
      <c r="J14" t="s">
        <v>32</v>
      </c>
      <c r="K14" t="s">
        <v>1225</v>
      </c>
      <c r="L14">
        <v>1964</v>
      </c>
    </row>
    <row r="15" spans="1:12">
      <c r="A15" t="s">
        <v>1831</v>
      </c>
      <c r="C15">
        <v>14</v>
      </c>
      <c r="D15" t="s">
        <v>831</v>
      </c>
      <c r="E15" t="s">
        <v>378</v>
      </c>
      <c r="F15" t="s">
        <v>866</v>
      </c>
      <c r="G15">
        <v>1966</v>
      </c>
      <c r="H15" t="s">
        <v>1832</v>
      </c>
      <c r="I15">
        <v>1966</v>
      </c>
      <c r="J15" t="s">
        <v>32</v>
      </c>
      <c r="K15" t="s">
        <v>1225</v>
      </c>
      <c r="L15">
        <v>1966</v>
      </c>
    </row>
    <row r="16" spans="1:12">
      <c r="A16" t="s">
        <v>1833</v>
      </c>
      <c r="C16">
        <v>15</v>
      </c>
      <c r="D16" t="s">
        <v>832</v>
      </c>
      <c r="E16" t="s">
        <v>1224</v>
      </c>
      <c r="F16" t="s">
        <v>866</v>
      </c>
      <c r="G16">
        <v>1963</v>
      </c>
      <c r="H16" t="s">
        <v>1834</v>
      </c>
      <c r="I16">
        <v>1963</v>
      </c>
      <c r="J16" t="s">
        <v>32</v>
      </c>
      <c r="K16" t="s">
        <v>1225</v>
      </c>
      <c r="L16" t="e">
        <v>#N/A</v>
      </c>
    </row>
    <row r="17" spans="1:12">
      <c r="A17" t="s">
        <v>1835</v>
      </c>
      <c r="C17">
        <v>16</v>
      </c>
      <c r="D17" t="s">
        <v>29</v>
      </c>
      <c r="E17" t="s">
        <v>26</v>
      </c>
      <c r="F17">
        <v>0</v>
      </c>
      <c r="G17">
        <v>1965</v>
      </c>
      <c r="H17" t="s">
        <v>1836</v>
      </c>
      <c r="I17">
        <v>1965</v>
      </c>
      <c r="J17" t="s">
        <v>32</v>
      </c>
      <c r="K17" t="s">
        <v>1225</v>
      </c>
      <c r="L17">
        <v>1965</v>
      </c>
    </row>
    <row r="18" spans="1:12">
      <c r="A18" t="s">
        <v>1837</v>
      </c>
      <c r="C18">
        <v>17</v>
      </c>
      <c r="D18" t="s">
        <v>77</v>
      </c>
      <c r="E18" t="s">
        <v>88</v>
      </c>
      <c r="F18" t="s">
        <v>867</v>
      </c>
      <c r="G18">
        <v>1974</v>
      </c>
      <c r="H18" t="s">
        <v>1838</v>
      </c>
      <c r="I18">
        <v>1974</v>
      </c>
      <c r="J18" t="s">
        <v>32</v>
      </c>
      <c r="K18" t="s">
        <v>1225</v>
      </c>
      <c r="L18">
        <v>1974</v>
      </c>
    </row>
    <row r="19" spans="1:12">
      <c r="A19" t="s">
        <v>1839</v>
      </c>
      <c r="C19">
        <v>18</v>
      </c>
      <c r="D19" t="s">
        <v>120</v>
      </c>
      <c r="E19" t="s">
        <v>119</v>
      </c>
      <c r="F19" t="s">
        <v>867</v>
      </c>
      <c r="G19">
        <v>1973</v>
      </c>
      <c r="H19" t="s">
        <v>1840</v>
      </c>
      <c r="I19">
        <v>1973</v>
      </c>
      <c r="J19" t="s">
        <v>32</v>
      </c>
      <c r="K19" t="s">
        <v>1225</v>
      </c>
      <c r="L19">
        <v>1973</v>
      </c>
    </row>
    <row r="20" spans="1:12">
      <c r="A20" t="s">
        <v>1841</v>
      </c>
      <c r="C20">
        <v>19</v>
      </c>
      <c r="D20" t="s">
        <v>78</v>
      </c>
      <c r="E20" t="s">
        <v>47</v>
      </c>
      <c r="F20" t="s">
        <v>867</v>
      </c>
      <c r="G20">
        <v>1980</v>
      </c>
      <c r="H20" t="s">
        <v>1842</v>
      </c>
      <c r="I20">
        <v>1980</v>
      </c>
      <c r="J20" t="s">
        <v>32</v>
      </c>
      <c r="K20" t="s">
        <v>1225</v>
      </c>
      <c r="L20">
        <v>1979</v>
      </c>
    </row>
    <row r="21" spans="1:12">
      <c r="A21" t="s">
        <v>1843</v>
      </c>
      <c r="C21">
        <v>20</v>
      </c>
      <c r="D21" t="s">
        <v>221</v>
      </c>
      <c r="E21" t="s">
        <v>135</v>
      </c>
      <c r="F21" t="s">
        <v>220</v>
      </c>
      <c r="G21">
        <v>1973</v>
      </c>
      <c r="H21" t="s">
        <v>1844</v>
      </c>
      <c r="I21">
        <v>1973</v>
      </c>
      <c r="J21" t="s">
        <v>32</v>
      </c>
      <c r="K21" t="s">
        <v>1225</v>
      </c>
      <c r="L21">
        <v>1973</v>
      </c>
    </row>
    <row r="22" spans="1:12">
      <c r="A22" t="s">
        <v>1845</v>
      </c>
      <c r="C22">
        <v>21</v>
      </c>
      <c r="D22" t="s">
        <v>262</v>
      </c>
      <c r="E22" t="s">
        <v>16</v>
      </c>
      <c r="F22" t="s">
        <v>261</v>
      </c>
      <c r="G22">
        <v>1979</v>
      </c>
      <c r="H22" t="s">
        <v>1846</v>
      </c>
      <c r="I22">
        <v>1979</v>
      </c>
      <c r="J22" t="s">
        <v>32</v>
      </c>
      <c r="K22" t="s">
        <v>196</v>
      </c>
      <c r="L22">
        <v>1979</v>
      </c>
    </row>
    <row r="23" spans="1:12">
      <c r="A23" t="s">
        <v>1847</v>
      </c>
      <c r="C23">
        <v>22</v>
      </c>
      <c r="D23" t="s">
        <v>76</v>
      </c>
      <c r="E23" t="s">
        <v>59</v>
      </c>
      <c r="F23">
        <v>0</v>
      </c>
      <c r="G23">
        <v>1986</v>
      </c>
      <c r="H23" t="s">
        <v>1848</v>
      </c>
      <c r="I23">
        <v>1986</v>
      </c>
      <c r="J23" t="s">
        <v>32</v>
      </c>
      <c r="K23" t="s">
        <v>196</v>
      </c>
      <c r="L23">
        <v>1986</v>
      </c>
    </row>
    <row r="24" spans="1:12">
      <c r="A24" t="s">
        <v>1849</v>
      </c>
      <c r="C24">
        <v>23</v>
      </c>
      <c r="D24" t="s">
        <v>161</v>
      </c>
      <c r="E24" t="s">
        <v>33</v>
      </c>
      <c r="F24" t="s">
        <v>1227</v>
      </c>
      <c r="G24">
        <v>1968</v>
      </c>
      <c r="H24" t="s">
        <v>1850</v>
      </c>
      <c r="I24">
        <v>1968</v>
      </c>
      <c r="J24" t="s">
        <v>32</v>
      </c>
      <c r="K24" t="s">
        <v>196</v>
      </c>
      <c r="L24">
        <v>1968</v>
      </c>
    </row>
    <row r="25" spans="1:12">
      <c r="A25" t="s">
        <v>1851</v>
      </c>
      <c r="C25">
        <v>24</v>
      </c>
      <c r="D25" t="s">
        <v>161</v>
      </c>
      <c r="E25" t="s">
        <v>25</v>
      </c>
      <c r="F25" t="s">
        <v>1228</v>
      </c>
      <c r="G25">
        <v>1967</v>
      </c>
      <c r="H25" t="s">
        <v>1852</v>
      </c>
      <c r="I25">
        <v>1967</v>
      </c>
      <c r="J25" t="s">
        <v>32</v>
      </c>
      <c r="K25" t="s">
        <v>196</v>
      </c>
      <c r="L25">
        <v>1967</v>
      </c>
    </row>
    <row r="26" spans="1:12">
      <c r="A26" t="s">
        <v>1853</v>
      </c>
      <c r="C26">
        <v>25</v>
      </c>
      <c r="D26" t="s">
        <v>176</v>
      </c>
      <c r="E26" t="s">
        <v>137</v>
      </c>
      <c r="F26">
        <v>0</v>
      </c>
      <c r="G26">
        <v>1983</v>
      </c>
      <c r="H26" t="s">
        <v>1854</v>
      </c>
      <c r="I26">
        <v>1983</v>
      </c>
      <c r="J26" t="s">
        <v>32</v>
      </c>
      <c r="K26" t="s">
        <v>196</v>
      </c>
      <c r="L26">
        <v>1983</v>
      </c>
    </row>
    <row r="27" spans="1:12">
      <c r="A27" t="s">
        <v>1855</v>
      </c>
      <c r="C27">
        <v>26</v>
      </c>
      <c r="D27" t="s">
        <v>10</v>
      </c>
      <c r="E27" t="s">
        <v>22</v>
      </c>
      <c r="F27">
        <v>0</v>
      </c>
      <c r="G27">
        <v>1975</v>
      </c>
      <c r="H27" t="s">
        <v>1856</v>
      </c>
      <c r="I27">
        <v>1975</v>
      </c>
      <c r="J27" t="s">
        <v>32</v>
      </c>
      <c r="K27" t="s">
        <v>196</v>
      </c>
      <c r="L27">
        <v>1975</v>
      </c>
    </row>
    <row r="28" spans="1:12">
      <c r="A28" t="s">
        <v>1857</v>
      </c>
      <c r="C28">
        <v>27</v>
      </c>
      <c r="D28" t="s">
        <v>293</v>
      </c>
      <c r="E28" t="s">
        <v>267</v>
      </c>
      <c r="F28">
        <v>0</v>
      </c>
      <c r="G28">
        <v>1972</v>
      </c>
      <c r="H28" t="s">
        <v>1858</v>
      </c>
      <c r="I28">
        <v>1972</v>
      </c>
      <c r="J28" t="s">
        <v>32</v>
      </c>
      <c r="K28" t="s">
        <v>196</v>
      </c>
      <c r="L28">
        <v>1972</v>
      </c>
    </row>
    <row r="29" spans="1:12">
      <c r="A29" t="s">
        <v>1859</v>
      </c>
      <c r="C29">
        <v>28</v>
      </c>
      <c r="D29" t="s">
        <v>148</v>
      </c>
      <c r="E29" t="s">
        <v>147</v>
      </c>
      <c r="F29">
        <v>0</v>
      </c>
      <c r="G29">
        <v>1970</v>
      </c>
      <c r="H29" t="s">
        <v>1860</v>
      </c>
      <c r="I29">
        <v>1970</v>
      </c>
      <c r="J29" t="s">
        <v>32</v>
      </c>
      <c r="K29" t="s">
        <v>196</v>
      </c>
      <c r="L29">
        <v>1970</v>
      </c>
    </row>
    <row r="30" spans="1:12">
      <c r="A30" t="s">
        <v>1861</v>
      </c>
      <c r="C30">
        <v>29</v>
      </c>
      <c r="D30" t="s">
        <v>1209</v>
      </c>
      <c r="E30" t="s">
        <v>264</v>
      </c>
      <c r="F30" t="s">
        <v>1229</v>
      </c>
      <c r="G30">
        <v>1977</v>
      </c>
      <c r="H30" t="s">
        <v>1862</v>
      </c>
      <c r="I30">
        <v>1977</v>
      </c>
      <c r="J30" t="s">
        <v>32</v>
      </c>
      <c r="K30" t="s">
        <v>196</v>
      </c>
      <c r="L30">
        <v>1977</v>
      </c>
    </row>
    <row r="31" spans="1:12">
      <c r="A31" t="s">
        <v>1863</v>
      </c>
      <c r="C31">
        <v>30</v>
      </c>
      <c r="D31" t="s">
        <v>657</v>
      </c>
      <c r="E31" t="s">
        <v>88</v>
      </c>
      <c r="F31" t="s">
        <v>1229</v>
      </c>
      <c r="G31">
        <v>1972</v>
      </c>
      <c r="H31" t="s">
        <v>1864</v>
      </c>
      <c r="I31">
        <v>1972</v>
      </c>
      <c r="J31" t="s">
        <v>32</v>
      </c>
      <c r="K31" t="s">
        <v>196</v>
      </c>
      <c r="L31">
        <v>1972</v>
      </c>
    </row>
    <row r="32" spans="1:12">
      <c r="A32" t="s">
        <v>1865</v>
      </c>
      <c r="C32">
        <v>31</v>
      </c>
      <c r="D32" t="s">
        <v>23</v>
      </c>
      <c r="E32" t="s">
        <v>17</v>
      </c>
      <c r="F32" t="s">
        <v>1230</v>
      </c>
      <c r="G32">
        <v>1969</v>
      </c>
      <c r="H32" t="s">
        <v>1866</v>
      </c>
      <c r="I32">
        <v>1969</v>
      </c>
      <c r="J32" t="s">
        <v>32</v>
      </c>
      <c r="K32" t="s">
        <v>196</v>
      </c>
      <c r="L32">
        <v>1969</v>
      </c>
    </row>
    <row r="33" spans="1:12">
      <c r="A33" t="s">
        <v>1867</v>
      </c>
      <c r="C33">
        <v>32</v>
      </c>
      <c r="D33" t="s">
        <v>46</v>
      </c>
      <c r="E33" t="s">
        <v>45</v>
      </c>
      <c r="F33" t="s">
        <v>131</v>
      </c>
      <c r="G33">
        <v>1967</v>
      </c>
      <c r="H33" t="s">
        <v>1868</v>
      </c>
      <c r="I33">
        <v>1967</v>
      </c>
      <c r="J33" t="s">
        <v>32</v>
      </c>
      <c r="K33" t="s">
        <v>196</v>
      </c>
      <c r="L33">
        <v>1967</v>
      </c>
    </row>
    <row r="34" spans="1:12">
      <c r="A34" t="s">
        <v>1869</v>
      </c>
      <c r="C34">
        <v>33</v>
      </c>
      <c r="D34" t="s">
        <v>63</v>
      </c>
      <c r="E34" t="s">
        <v>15</v>
      </c>
      <c r="F34" t="s">
        <v>1231</v>
      </c>
      <c r="G34">
        <v>1963</v>
      </c>
      <c r="H34" t="s">
        <v>1870</v>
      </c>
      <c r="I34">
        <v>1963</v>
      </c>
      <c r="J34" t="s">
        <v>32</v>
      </c>
      <c r="K34" t="s">
        <v>196</v>
      </c>
      <c r="L34">
        <v>1963</v>
      </c>
    </row>
    <row r="35" spans="1:12">
      <c r="A35" t="s">
        <v>1871</v>
      </c>
      <c r="C35">
        <v>34</v>
      </c>
      <c r="D35" t="s">
        <v>2</v>
      </c>
      <c r="E35" t="s">
        <v>25</v>
      </c>
      <c r="F35">
        <v>0</v>
      </c>
      <c r="G35">
        <v>1958</v>
      </c>
      <c r="H35" t="s">
        <v>1872</v>
      </c>
      <c r="I35">
        <v>1958</v>
      </c>
      <c r="J35" t="s">
        <v>32</v>
      </c>
      <c r="K35" t="s">
        <v>196</v>
      </c>
      <c r="L35">
        <v>1958</v>
      </c>
    </row>
    <row r="36" spans="1:12">
      <c r="A36" t="s">
        <v>1873</v>
      </c>
      <c r="C36">
        <v>35</v>
      </c>
      <c r="D36" t="s">
        <v>179</v>
      </c>
      <c r="E36" t="s">
        <v>47</v>
      </c>
      <c r="F36">
        <v>0</v>
      </c>
      <c r="G36">
        <v>1970</v>
      </c>
      <c r="H36" t="s">
        <v>1874</v>
      </c>
      <c r="I36">
        <v>1970</v>
      </c>
      <c r="J36" t="s">
        <v>32</v>
      </c>
      <c r="K36" t="s">
        <v>196</v>
      </c>
      <c r="L36">
        <v>1970</v>
      </c>
    </row>
    <row r="37" spans="1:12">
      <c r="A37" t="s">
        <v>1875</v>
      </c>
      <c r="C37">
        <v>36</v>
      </c>
      <c r="D37" t="s">
        <v>58</v>
      </c>
      <c r="E37" t="s">
        <v>59</v>
      </c>
      <c r="F37" t="s">
        <v>132</v>
      </c>
      <c r="G37">
        <v>1981</v>
      </c>
      <c r="H37" t="s">
        <v>1876</v>
      </c>
      <c r="I37">
        <v>1981</v>
      </c>
      <c r="J37" t="s">
        <v>32</v>
      </c>
      <c r="K37" t="s">
        <v>196</v>
      </c>
      <c r="L37">
        <v>1981</v>
      </c>
    </row>
    <row r="38" spans="1:12">
      <c r="A38" t="s">
        <v>1877</v>
      </c>
      <c r="C38">
        <v>37</v>
      </c>
      <c r="D38" t="s">
        <v>136</v>
      </c>
      <c r="E38" t="s">
        <v>64</v>
      </c>
      <c r="F38" t="s">
        <v>1232</v>
      </c>
      <c r="G38">
        <v>1980</v>
      </c>
      <c r="H38" t="s">
        <v>1878</v>
      </c>
      <c r="I38">
        <v>1980</v>
      </c>
      <c r="J38" t="s">
        <v>32</v>
      </c>
      <c r="K38" t="s">
        <v>196</v>
      </c>
      <c r="L38">
        <v>1980</v>
      </c>
    </row>
    <row r="39" spans="1:12">
      <c r="A39" t="s">
        <v>1879</v>
      </c>
      <c r="C39">
        <v>38</v>
      </c>
      <c r="D39" t="s">
        <v>159</v>
      </c>
      <c r="E39" t="s">
        <v>66</v>
      </c>
      <c r="F39" t="s">
        <v>1233</v>
      </c>
      <c r="G39">
        <v>1995</v>
      </c>
      <c r="H39" t="s">
        <v>1880</v>
      </c>
      <c r="I39">
        <v>1995</v>
      </c>
      <c r="J39" t="s">
        <v>32</v>
      </c>
      <c r="K39" t="s">
        <v>196</v>
      </c>
      <c r="L39">
        <v>1995</v>
      </c>
    </row>
    <row r="40" spans="1:12">
      <c r="A40" t="s">
        <v>1881</v>
      </c>
      <c r="C40">
        <v>39</v>
      </c>
      <c r="D40" t="s">
        <v>226</v>
      </c>
      <c r="E40" t="s">
        <v>331</v>
      </c>
      <c r="F40" t="s">
        <v>1234</v>
      </c>
      <c r="G40">
        <v>1967</v>
      </c>
      <c r="H40" t="s">
        <v>1882</v>
      </c>
      <c r="I40">
        <v>1967</v>
      </c>
      <c r="J40" t="s">
        <v>32</v>
      </c>
      <c r="K40" t="s">
        <v>196</v>
      </c>
      <c r="L40">
        <v>1967</v>
      </c>
    </row>
    <row r="41" spans="1:12">
      <c r="A41" t="s">
        <v>1883</v>
      </c>
      <c r="C41">
        <v>40</v>
      </c>
      <c r="D41" t="s">
        <v>316</v>
      </c>
      <c r="E41" t="s">
        <v>317</v>
      </c>
      <c r="F41" t="s">
        <v>1235</v>
      </c>
      <c r="G41">
        <v>1973</v>
      </c>
      <c r="H41" t="s">
        <v>1884</v>
      </c>
      <c r="I41">
        <v>1973</v>
      </c>
      <c r="J41" t="s">
        <v>32</v>
      </c>
      <c r="K41" t="s">
        <v>196</v>
      </c>
      <c r="L41">
        <v>1973</v>
      </c>
    </row>
    <row r="42" spans="1:12">
      <c r="A42" t="s">
        <v>1885</v>
      </c>
      <c r="C42">
        <v>41</v>
      </c>
      <c r="D42" t="s">
        <v>98</v>
      </c>
      <c r="E42" t="s">
        <v>99</v>
      </c>
      <c r="F42" t="s">
        <v>1236</v>
      </c>
      <c r="G42">
        <v>1988</v>
      </c>
      <c r="H42" t="s">
        <v>1886</v>
      </c>
      <c r="I42">
        <v>1988</v>
      </c>
      <c r="J42" t="s">
        <v>32</v>
      </c>
      <c r="K42" t="s">
        <v>196</v>
      </c>
      <c r="L42">
        <v>1988</v>
      </c>
    </row>
    <row r="43" spans="1:12">
      <c r="A43" t="s">
        <v>1887</v>
      </c>
      <c r="C43">
        <v>42</v>
      </c>
      <c r="D43" t="s">
        <v>1237</v>
      </c>
      <c r="E43" t="s">
        <v>15</v>
      </c>
      <c r="F43">
        <v>0</v>
      </c>
      <c r="G43">
        <v>1976</v>
      </c>
      <c r="H43" t="s">
        <v>1888</v>
      </c>
      <c r="I43">
        <v>1976</v>
      </c>
      <c r="J43" t="s">
        <v>32</v>
      </c>
      <c r="K43" t="s">
        <v>196</v>
      </c>
      <c r="L43">
        <v>1976</v>
      </c>
    </row>
    <row r="44" spans="1:12">
      <c r="A44" t="s">
        <v>1889</v>
      </c>
      <c r="C44">
        <v>43</v>
      </c>
      <c r="D44" t="s">
        <v>984</v>
      </c>
      <c r="E44" t="s">
        <v>45</v>
      </c>
      <c r="F44" t="s">
        <v>1238</v>
      </c>
      <c r="G44">
        <v>1979</v>
      </c>
      <c r="H44" t="s">
        <v>1890</v>
      </c>
      <c r="I44">
        <v>1979</v>
      </c>
      <c r="J44" t="s">
        <v>32</v>
      </c>
      <c r="K44" t="s">
        <v>196</v>
      </c>
      <c r="L44">
        <v>1979</v>
      </c>
    </row>
    <row r="45" spans="1:12">
      <c r="A45" t="s">
        <v>1891</v>
      </c>
      <c r="C45">
        <v>44</v>
      </c>
      <c r="D45" t="s">
        <v>743</v>
      </c>
      <c r="E45" t="s">
        <v>55</v>
      </c>
      <c r="F45" t="s">
        <v>1239</v>
      </c>
      <c r="G45">
        <v>1978</v>
      </c>
      <c r="H45" t="s">
        <v>1892</v>
      </c>
      <c r="I45">
        <v>1978</v>
      </c>
      <c r="J45" t="s">
        <v>32</v>
      </c>
      <c r="K45" t="s">
        <v>196</v>
      </c>
      <c r="L45">
        <v>1978</v>
      </c>
    </row>
    <row r="46" spans="1:12">
      <c r="A46" t="s">
        <v>1893</v>
      </c>
      <c r="C46">
        <v>45</v>
      </c>
      <c r="D46" t="s">
        <v>83</v>
      </c>
      <c r="E46" t="s">
        <v>19</v>
      </c>
      <c r="F46" t="s">
        <v>1240</v>
      </c>
      <c r="G46">
        <v>1974</v>
      </c>
      <c r="H46" t="s">
        <v>1894</v>
      </c>
      <c r="I46">
        <v>1974</v>
      </c>
      <c r="J46" t="s">
        <v>32</v>
      </c>
      <c r="K46" t="s">
        <v>196</v>
      </c>
      <c r="L46">
        <v>1974</v>
      </c>
    </row>
    <row r="47" spans="1:12">
      <c r="A47" t="s">
        <v>1895</v>
      </c>
      <c r="C47">
        <v>46</v>
      </c>
      <c r="D47" t="s">
        <v>81</v>
      </c>
      <c r="E47" t="s">
        <v>44</v>
      </c>
      <c r="F47" t="s">
        <v>1240</v>
      </c>
      <c r="G47">
        <v>1982</v>
      </c>
      <c r="H47" t="s">
        <v>1896</v>
      </c>
      <c r="I47">
        <v>1982</v>
      </c>
      <c r="J47" t="s">
        <v>32</v>
      </c>
      <c r="K47" t="s">
        <v>196</v>
      </c>
      <c r="L47">
        <v>1982</v>
      </c>
    </row>
    <row r="48" spans="1:12">
      <c r="A48" t="s">
        <v>1897</v>
      </c>
      <c r="C48">
        <v>47</v>
      </c>
      <c r="D48" t="s">
        <v>60</v>
      </c>
      <c r="E48" t="s">
        <v>61</v>
      </c>
      <c r="F48">
        <v>0</v>
      </c>
      <c r="G48">
        <v>1963</v>
      </c>
      <c r="H48" t="s">
        <v>1898</v>
      </c>
      <c r="I48">
        <v>1963</v>
      </c>
      <c r="J48" t="s">
        <v>32</v>
      </c>
      <c r="K48" t="s">
        <v>196</v>
      </c>
      <c r="L48">
        <v>1963</v>
      </c>
    </row>
    <row r="49" spans="1:12">
      <c r="A49" t="s">
        <v>1899</v>
      </c>
      <c r="C49">
        <v>48</v>
      </c>
      <c r="D49" t="s">
        <v>144</v>
      </c>
      <c r="E49" t="s">
        <v>24</v>
      </c>
      <c r="F49" t="s">
        <v>1241</v>
      </c>
      <c r="G49">
        <v>1981</v>
      </c>
      <c r="H49" t="s">
        <v>1900</v>
      </c>
      <c r="I49">
        <v>1981</v>
      </c>
      <c r="J49" t="s">
        <v>32</v>
      </c>
      <c r="K49" t="s">
        <v>196</v>
      </c>
      <c r="L49">
        <v>1981</v>
      </c>
    </row>
    <row r="50" spans="1:12">
      <c r="A50" t="s">
        <v>1901</v>
      </c>
      <c r="C50">
        <v>49</v>
      </c>
      <c r="D50" t="s">
        <v>103</v>
      </c>
      <c r="E50" t="s">
        <v>16</v>
      </c>
      <c r="F50" t="s">
        <v>1242</v>
      </c>
      <c r="G50">
        <v>1984</v>
      </c>
      <c r="H50" t="s">
        <v>1902</v>
      </c>
      <c r="I50">
        <v>1984</v>
      </c>
      <c r="J50" t="s">
        <v>32</v>
      </c>
      <c r="K50" t="s">
        <v>196</v>
      </c>
      <c r="L50">
        <v>1984</v>
      </c>
    </row>
    <row r="51" spans="1:12">
      <c r="A51" t="s">
        <v>1903</v>
      </c>
      <c r="C51">
        <v>50</v>
      </c>
      <c r="D51" t="s">
        <v>235</v>
      </c>
      <c r="E51" t="s">
        <v>17</v>
      </c>
      <c r="F51">
        <v>0</v>
      </c>
      <c r="G51">
        <v>1977</v>
      </c>
      <c r="H51" t="s">
        <v>1904</v>
      </c>
      <c r="I51">
        <v>1977</v>
      </c>
      <c r="J51" t="s">
        <v>32</v>
      </c>
      <c r="K51" t="s">
        <v>196</v>
      </c>
      <c r="L51">
        <v>1977</v>
      </c>
    </row>
    <row r="52" spans="1:12">
      <c r="A52" t="s">
        <v>1905</v>
      </c>
      <c r="C52">
        <v>51</v>
      </c>
      <c r="D52" t="s">
        <v>403</v>
      </c>
      <c r="E52" t="s">
        <v>205</v>
      </c>
      <c r="F52">
        <v>0</v>
      </c>
      <c r="G52">
        <v>1955</v>
      </c>
      <c r="H52" t="s">
        <v>1906</v>
      </c>
      <c r="I52">
        <v>1955</v>
      </c>
      <c r="J52" t="s">
        <v>32</v>
      </c>
      <c r="K52" t="s">
        <v>196</v>
      </c>
      <c r="L52">
        <v>1955</v>
      </c>
    </row>
    <row r="53" spans="1:12">
      <c r="A53" t="s">
        <v>1907</v>
      </c>
      <c r="C53">
        <v>52</v>
      </c>
      <c r="D53" t="s">
        <v>1243</v>
      </c>
      <c r="E53" t="s">
        <v>26</v>
      </c>
      <c r="F53">
        <v>0</v>
      </c>
      <c r="G53">
        <v>1965</v>
      </c>
      <c r="H53" t="s">
        <v>1908</v>
      </c>
      <c r="I53">
        <v>1965</v>
      </c>
      <c r="J53" t="s">
        <v>32</v>
      </c>
      <c r="K53" t="s">
        <v>196</v>
      </c>
      <c r="L53" t="e">
        <v>#N/A</v>
      </c>
    </row>
    <row r="54" spans="1:12">
      <c r="A54" t="s">
        <v>1909</v>
      </c>
      <c r="C54">
        <v>53</v>
      </c>
      <c r="D54" t="s">
        <v>183</v>
      </c>
      <c r="E54" t="s">
        <v>22</v>
      </c>
      <c r="F54" t="s">
        <v>1244</v>
      </c>
      <c r="G54">
        <v>1986</v>
      </c>
      <c r="H54" t="s">
        <v>1910</v>
      </c>
      <c r="I54">
        <v>1986</v>
      </c>
      <c r="J54" t="s">
        <v>32</v>
      </c>
      <c r="K54" t="s">
        <v>196</v>
      </c>
      <c r="L54">
        <v>1986</v>
      </c>
    </row>
    <row r="55" spans="1:12">
      <c r="A55" t="s">
        <v>1911</v>
      </c>
      <c r="C55">
        <v>54</v>
      </c>
      <c r="D55" t="s">
        <v>152</v>
      </c>
      <c r="E55" t="s">
        <v>44</v>
      </c>
      <c r="F55" t="s">
        <v>1244</v>
      </c>
      <c r="G55">
        <v>1974</v>
      </c>
      <c r="H55" t="s">
        <v>1912</v>
      </c>
      <c r="I55">
        <v>1974</v>
      </c>
      <c r="J55" t="s">
        <v>32</v>
      </c>
      <c r="K55" t="s">
        <v>196</v>
      </c>
      <c r="L55">
        <v>1974</v>
      </c>
    </row>
    <row r="56" spans="1:12">
      <c r="A56" t="s">
        <v>1913</v>
      </c>
      <c r="C56">
        <v>55</v>
      </c>
      <c r="D56" t="s">
        <v>89</v>
      </c>
      <c r="E56" t="s">
        <v>88</v>
      </c>
      <c r="F56">
        <v>0</v>
      </c>
      <c r="G56">
        <v>1974</v>
      </c>
      <c r="H56" t="s">
        <v>1914</v>
      </c>
      <c r="I56">
        <v>1974</v>
      </c>
      <c r="J56" t="s">
        <v>32</v>
      </c>
      <c r="K56" t="s">
        <v>196</v>
      </c>
      <c r="L56">
        <v>1974</v>
      </c>
    </row>
    <row r="57" spans="1:12">
      <c r="A57" t="s">
        <v>1915</v>
      </c>
      <c r="C57">
        <v>56</v>
      </c>
      <c r="D57" t="s">
        <v>597</v>
      </c>
      <c r="E57" t="s">
        <v>17</v>
      </c>
      <c r="F57">
        <v>0</v>
      </c>
      <c r="G57">
        <v>1995</v>
      </c>
      <c r="H57" t="s">
        <v>1916</v>
      </c>
      <c r="I57">
        <v>1995</v>
      </c>
      <c r="J57" t="s">
        <v>32</v>
      </c>
      <c r="K57" t="s">
        <v>196</v>
      </c>
      <c r="L57" t="e">
        <v>#N/A</v>
      </c>
    </row>
    <row r="58" spans="1:12">
      <c r="A58" t="s">
        <v>1917</v>
      </c>
      <c r="C58">
        <v>57</v>
      </c>
      <c r="D58" t="s">
        <v>46</v>
      </c>
      <c r="E58" t="s">
        <v>62</v>
      </c>
      <c r="F58" t="s">
        <v>131</v>
      </c>
      <c r="G58">
        <v>1969</v>
      </c>
      <c r="H58" t="s">
        <v>1918</v>
      </c>
      <c r="I58">
        <v>1969</v>
      </c>
      <c r="J58" t="s">
        <v>0</v>
      </c>
      <c r="K58" t="s">
        <v>196</v>
      </c>
      <c r="L58">
        <v>1969</v>
      </c>
    </row>
    <row r="59" spans="1:12">
      <c r="A59" t="s">
        <v>1919</v>
      </c>
      <c r="C59">
        <v>58</v>
      </c>
      <c r="D59" t="s">
        <v>56</v>
      </c>
      <c r="E59" t="s">
        <v>57</v>
      </c>
      <c r="F59" t="s">
        <v>132</v>
      </c>
      <c r="G59">
        <v>1981</v>
      </c>
      <c r="H59" t="s">
        <v>1920</v>
      </c>
      <c r="I59">
        <v>1981</v>
      </c>
      <c r="J59" t="s">
        <v>0</v>
      </c>
      <c r="K59" t="s">
        <v>196</v>
      </c>
      <c r="L59">
        <v>1981</v>
      </c>
    </row>
    <row r="60" spans="1:12">
      <c r="A60" t="s">
        <v>1921</v>
      </c>
      <c r="C60">
        <v>59</v>
      </c>
      <c r="D60" t="s">
        <v>546</v>
      </c>
      <c r="E60" t="s">
        <v>545</v>
      </c>
      <c r="F60">
        <v>0</v>
      </c>
      <c r="G60">
        <v>1988</v>
      </c>
      <c r="H60" t="s">
        <v>1922</v>
      </c>
      <c r="I60">
        <v>1988</v>
      </c>
      <c r="J60" t="s">
        <v>0</v>
      </c>
      <c r="K60" t="s">
        <v>196</v>
      </c>
      <c r="L60">
        <v>1988</v>
      </c>
    </row>
    <row r="61" spans="1:12">
      <c r="A61" t="s">
        <v>1923</v>
      </c>
      <c r="C61">
        <v>60</v>
      </c>
      <c r="D61" t="s">
        <v>194</v>
      </c>
      <c r="E61" t="s">
        <v>195</v>
      </c>
      <c r="F61">
        <v>0</v>
      </c>
      <c r="G61">
        <v>1980</v>
      </c>
      <c r="H61" t="s">
        <v>1252</v>
      </c>
      <c r="I61">
        <v>1980</v>
      </c>
      <c r="J61" t="s">
        <v>0</v>
      </c>
      <c r="K61" t="s">
        <v>196</v>
      </c>
      <c r="L61">
        <v>1980</v>
      </c>
    </row>
    <row r="62" spans="1:12">
      <c r="A62" t="s">
        <v>1924</v>
      </c>
      <c r="C62">
        <v>61</v>
      </c>
      <c r="D62" t="s">
        <v>82</v>
      </c>
      <c r="E62" t="s">
        <v>35</v>
      </c>
      <c r="F62" t="s">
        <v>1245</v>
      </c>
      <c r="G62">
        <v>1970</v>
      </c>
      <c r="H62" t="s">
        <v>1925</v>
      </c>
      <c r="I62">
        <v>1970</v>
      </c>
      <c r="J62" t="s">
        <v>0</v>
      </c>
      <c r="K62" t="s">
        <v>196</v>
      </c>
      <c r="L62">
        <v>1970</v>
      </c>
    </row>
    <row r="63" spans="1:12">
      <c r="A63" t="s">
        <v>1926</v>
      </c>
      <c r="C63">
        <v>62</v>
      </c>
      <c r="D63" t="s">
        <v>597</v>
      </c>
      <c r="E63" t="s">
        <v>652</v>
      </c>
      <c r="F63" t="s">
        <v>651</v>
      </c>
      <c r="G63">
        <v>1972</v>
      </c>
      <c r="H63" t="s">
        <v>1927</v>
      </c>
      <c r="I63">
        <v>1972</v>
      </c>
      <c r="J63" t="s">
        <v>32</v>
      </c>
      <c r="K63" t="s">
        <v>1283</v>
      </c>
      <c r="L63">
        <v>1972</v>
      </c>
    </row>
    <row r="64" spans="1:12">
      <c r="A64" t="s">
        <v>1928</v>
      </c>
      <c r="C64">
        <v>63</v>
      </c>
      <c r="D64" t="s">
        <v>80</v>
      </c>
      <c r="E64" t="s">
        <v>22</v>
      </c>
      <c r="F64">
        <v>0</v>
      </c>
      <c r="G64">
        <v>1986</v>
      </c>
      <c r="H64" t="s">
        <v>1929</v>
      </c>
      <c r="I64">
        <v>1986</v>
      </c>
      <c r="J64" t="s">
        <v>32</v>
      </c>
      <c r="K64" t="s">
        <v>1283</v>
      </c>
      <c r="L64">
        <v>1986</v>
      </c>
    </row>
    <row r="65" spans="1:12">
      <c r="A65" t="s">
        <v>1930</v>
      </c>
      <c r="C65">
        <v>64</v>
      </c>
      <c r="D65" t="s">
        <v>43</v>
      </c>
      <c r="E65" t="s">
        <v>44</v>
      </c>
      <c r="F65" t="s">
        <v>305</v>
      </c>
      <c r="G65">
        <v>1960</v>
      </c>
      <c r="H65" t="s">
        <v>1931</v>
      </c>
      <c r="I65">
        <v>1960</v>
      </c>
      <c r="J65" t="s">
        <v>32</v>
      </c>
      <c r="K65" t="s">
        <v>1283</v>
      </c>
      <c r="L65">
        <v>1960</v>
      </c>
    </row>
    <row r="66" spans="1:12">
      <c r="A66" t="s">
        <v>1932</v>
      </c>
      <c r="C66">
        <v>65</v>
      </c>
      <c r="D66" t="s">
        <v>115</v>
      </c>
      <c r="E66" t="s">
        <v>114</v>
      </c>
      <c r="F66" t="s">
        <v>1275</v>
      </c>
      <c r="G66">
        <v>1988</v>
      </c>
      <c r="H66" t="s">
        <v>1933</v>
      </c>
      <c r="I66">
        <v>1988</v>
      </c>
      <c r="J66" t="s">
        <v>32</v>
      </c>
      <c r="K66" t="s">
        <v>1283</v>
      </c>
      <c r="L66">
        <v>1988</v>
      </c>
    </row>
    <row r="67" spans="1:12">
      <c r="A67" t="s">
        <v>1934</v>
      </c>
      <c r="C67">
        <v>66</v>
      </c>
      <c r="D67" t="s">
        <v>429</v>
      </c>
      <c r="E67" t="s">
        <v>237</v>
      </c>
      <c r="F67" t="s">
        <v>428</v>
      </c>
      <c r="G67">
        <v>1978</v>
      </c>
      <c r="H67" t="s">
        <v>1935</v>
      </c>
      <c r="I67">
        <v>1978</v>
      </c>
      <c r="J67" t="s">
        <v>32</v>
      </c>
      <c r="K67" t="s">
        <v>1283</v>
      </c>
      <c r="L67">
        <v>1978</v>
      </c>
    </row>
    <row r="68" spans="1:12">
      <c r="A68" t="s">
        <v>1936</v>
      </c>
      <c r="C68">
        <v>67</v>
      </c>
      <c r="D68" t="s">
        <v>272</v>
      </c>
      <c r="E68" t="s">
        <v>22</v>
      </c>
      <c r="F68" t="s">
        <v>3</v>
      </c>
      <c r="G68">
        <v>1979</v>
      </c>
      <c r="H68" t="s">
        <v>1937</v>
      </c>
      <c r="I68">
        <v>1979</v>
      </c>
      <c r="J68" t="s">
        <v>32</v>
      </c>
      <c r="K68" t="s">
        <v>1283</v>
      </c>
      <c r="L68">
        <v>1979</v>
      </c>
    </row>
    <row r="69" spans="1:12">
      <c r="A69" t="s">
        <v>1938</v>
      </c>
      <c r="C69">
        <v>68</v>
      </c>
      <c r="D69" t="s">
        <v>868</v>
      </c>
      <c r="E69" t="s">
        <v>47</v>
      </c>
      <c r="F69" t="s">
        <v>867</v>
      </c>
      <c r="G69">
        <v>1989</v>
      </c>
      <c r="H69" t="s">
        <v>1939</v>
      </c>
      <c r="I69">
        <v>1989</v>
      </c>
      <c r="J69" t="s">
        <v>32</v>
      </c>
      <c r="K69" t="s">
        <v>1283</v>
      </c>
      <c r="L69">
        <v>0</v>
      </c>
    </row>
    <row r="70" spans="1:12">
      <c r="A70" t="s">
        <v>1940</v>
      </c>
      <c r="C70">
        <v>69</v>
      </c>
      <c r="D70" t="s">
        <v>94</v>
      </c>
      <c r="E70" t="s">
        <v>79</v>
      </c>
      <c r="F70" t="s">
        <v>867</v>
      </c>
      <c r="G70">
        <v>1989</v>
      </c>
      <c r="H70" t="s">
        <v>1941</v>
      </c>
      <c r="I70">
        <v>1989</v>
      </c>
      <c r="J70" t="s">
        <v>32</v>
      </c>
      <c r="K70" t="s">
        <v>1283</v>
      </c>
      <c r="L70">
        <v>1989</v>
      </c>
    </row>
    <row r="71" spans="1:12">
      <c r="A71" t="s">
        <v>1942</v>
      </c>
      <c r="C71">
        <v>70</v>
      </c>
      <c r="D71" t="s">
        <v>100</v>
      </c>
      <c r="E71" t="s">
        <v>59</v>
      </c>
      <c r="F71" t="s">
        <v>174</v>
      </c>
      <c r="G71">
        <v>1984</v>
      </c>
      <c r="H71" t="s">
        <v>1943</v>
      </c>
      <c r="I71">
        <v>1984</v>
      </c>
      <c r="J71" t="s">
        <v>32</v>
      </c>
      <c r="K71" t="s">
        <v>1283</v>
      </c>
      <c r="L71">
        <v>1984</v>
      </c>
    </row>
    <row r="72" spans="1:12">
      <c r="A72" t="s">
        <v>1944</v>
      </c>
      <c r="C72">
        <v>71</v>
      </c>
      <c r="D72" t="s">
        <v>1266</v>
      </c>
      <c r="E72" t="s">
        <v>462</v>
      </c>
      <c r="F72">
        <v>0</v>
      </c>
      <c r="G72">
        <v>1996</v>
      </c>
      <c r="H72" t="s">
        <v>1945</v>
      </c>
      <c r="I72">
        <v>1996</v>
      </c>
      <c r="J72" t="s">
        <v>32</v>
      </c>
      <c r="K72" t="s">
        <v>1283</v>
      </c>
      <c r="L72" t="e">
        <v>#N/A</v>
      </c>
    </row>
    <row r="73" spans="1:12">
      <c r="A73" t="s">
        <v>1946</v>
      </c>
      <c r="C73">
        <v>72</v>
      </c>
      <c r="D73" t="s">
        <v>84</v>
      </c>
      <c r="E73" t="s">
        <v>117</v>
      </c>
      <c r="F73" t="s">
        <v>1276</v>
      </c>
      <c r="G73">
        <v>1963</v>
      </c>
      <c r="H73" t="s">
        <v>1947</v>
      </c>
      <c r="I73">
        <v>1963</v>
      </c>
      <c r="J73" t="s">
        <v>32</v>
      </c>
      <c r="K73" t="s">
        <v>1283</v>
      </c>
      <c r="L73">
        <v>1963</v>
      </c>
    </row>
    <row r="74" spans="1:12">
      <c r="A74" t="s">
        <v>1948</v>
      </c>
      <c r="C74">
        <v>73</v>
      </c>
      <c r="D74" t="s">
        <v>63</v>
      </c>
      <c r="E74" t="s">
        <v>15</v>
      </c>
      <c r="F74" t="s">
        <v>1277</v>
      </c>
      <c r="G74">
        <v>1945</v>
      </c>
      <c r="H74" t="s">
        <v>1870</v>
      </c>
      <c r="I74">
        <v>1945</v>
      </c>
      <c r="J74" t="s">
        <v>32</v>
      </c>
      <c r="K74" t="s">
        <v>1283</v>
      </c>
      <c r="L74">
        <v>1963</v>
      </c>
    </row>
    <row r="75" spans="1:12">
      <c r="A75" t="s">
        <v>1949</v>
      </c>
      <c r="C75">
        <v>74</v>
      </c>
      <c r="D75" t="s">
        <v>1267</v>
      </c>
      <c r="E75" t="s">
        <v>783</v>
      </c>
      <c r="F75" t="s">
        <v>819</v>
      </c>
      <c r="G75">
        <v>1975</v>
      </c>
      <c r="H75" t="s">
        <v>1950</v>
      </c>
      <c r="I75">
        <v>1975</v>
      </c>
      <c r="J75" t="s">
        <v>32</v>
      </c>
      <c r="K75" t="s">
        <v>1283</v>
      </c>
      <c r="L75">
        <v>1975</v>
      </c>
    </row>
    <row r="76" spans="1:12">
      <c r="A76" t="s">
        <v>1951</v>
      </c>
      <c r="C76">
        <v>75</v>
      </c>
      <c r="D76" t="s">
        <v>832</v>
      </c>
      <c r="E76" t="s">
        <v>22</v>
      </c>
      <c r="F76" t="s">
        <v>866</v>
      </c>
      <c r="G76">
        <v>1963</v>
      </c>
      <c r="H76" t="s">
        <v>1952</v>
      </c>
      <c r="I76">
        <v>1963</v>
      </c>
      <c r="J76" t="s">
        <v>32</v>
      </c>
      <c r="K76" t="s">
        <v>1283</v>
      </c>
      <c r="L76">
        <v>1963</v>
      </c>
    </row>
    <row r="77" spans="1:12">
      <c r="A77" t="s">
        <v>1953</v>
      </c>
      <c r="C77">
        <v>76</v>
      </c>
      <c r="D77" t="s">
        <v>1246</v>
      </c>
      <c r="E77" t="s">
        <v>368</v>
      </c>
      <c r="F77">
        <v>0</v>
      </c>
      <c r="G77">
        <v>0</v>
      </c>
      <c r="H77" t="s">
        <v>1954</v>
      </c>
      <c r="I77">
        <v>0</v>
      </c>
      <c r="J77" t="s">
        <v>32</v>
      </c>
      <c r="K77" t="s">
        <v>1283</v>
      </c>
      <c r="L77" t="e">
        <v>#N/A</v>
      </c>
    </row>
    <row r="78" spans="1:12">
      <c r="A78" t="s">
        <v>1955</v>
      </c>
      <c r="C78">
        <v>77</v>
      </c>
      <c r="D78" t="s">
        <v>741</v>
      </c>
      <c r="E78" t="s">
        <v>41</v>
      </c>
      <c r="F78" t="s">
        <v>739</v>
      </c>
      <c r="G78">
        <v>1981</v>
      </c>
      <c r="H78" t="s">
        <v>1956</v>
      </c>
      <c r="I78">
        <v>1981</v>
      </c>
      <c r="J78" t="s">
        <v>32</v>
      </c>
      <c r="K78" t="s">
        <v>1283</v>
      </c>
      <c r="L78">
        <v>1981</v>
      </c>
    </row>
    <row r="79" spans="1:12">
      <c r="A79" t="s">
        <v>1957</v>
      </c>
      <c r="C79">
        <v>78</v>
      </c>
      <c r="D79" t="s">
        <v>1268</v>
      </c>
      <c r="E79" t="s">
        <v>16</v>
      </c>
      <c r="F79">
        <v>0</v>
      </c>
      <c r="G79">
        <v>1972</v>
      </c>
      <c r="H79" t="s">
        <v>1958</v>
      </c>
      <c r="I79">
        <v>1972</v>
      </c>
      <c r="J79" t="s">
        <v>32</v>
      </c>
      <c r="K79" t="s">
        <v>1283</v>
      </c>
      <c r="L79" t="e">
        <v>#N/A</v>
      </c>
    </row>
    <row r="80" spans="1:12">
      <c r="A80" t="s">
        <v>1959</v>
      </c>
      <c r="C80">
        <v>79</v>
      </c>
      <c r="D80" t="s">
        <v>1077</v>
      </c>
      <c r="E80" t="s">
        <v>64</v>
      </c>
      <c r="F80">
        <v>0</v>
      </c>
      <c r="G80">
        <v>1972</v>
      </c>
      <c r="H80" t="s">
        <v>1960</v>
      </c>
      <c r="I80">
        <v>1972</v>
      </c>
      <c r="J80" t="s">
        <v>32</v>
      </c>
      <c r="K80" t="s">
        <v>1283</v>
      </c>
      <c r="L80">
        <v>1972</v>
      </c>
    </row>
    <row r="81" spans="1:12">
      <c r="A81" t="s">
        <v>1961</v>
      </c>
      <c r="C81">
        <v>80</v>
      </c>
      <c r="D81" t="s">
        <v>85</v>
      </c>
      <c r="E81" t="s">
        <v>66</v>
      </c>
      <c r="F81" t="s">
        <v>1278</v>
      </c>
      <c r="G81">
        <v>1982</v>
      </c>
      <c r="H81" t="s">
        <v>1962</v>
      </c>
      <c r="I81">
        <v>1982</v>
      </c>
      <c r="J81" t="s">
        <v>32</v>
      </c>
      <c r="K81" t="s">
        <v>1283</v>
      </c>
      <c r="L81">
        <v>1982</v>
      </c>
    </row>
    <row r="82" spans="1:12">
      <c r="A82" t="s">
        <v>1963</v>
      </c>
      <c r="C82">
        <v>81</v>
      </c>
      <c r="D82" t="s">
        <v>1269</v>
      </c>
      <c r="E82" t="s">
        <v>26</v>
      </c>
      <c r="F82" t="s">
        <v>1279</v>
      </c>
      <c r="G82">
        <v>1984</v>
      </c>
      <c r="H82" t="s">
        <v>1964</v>
      </c>
      <c r="I82">
        <v>1984</v>
      </c>
      <c r="J82" t="s">
        <v>32</v>
      </c>
      <c r="K82" t="s">
        <v>1283</v>
      </c>
      <c r="L82" t="e">
        <v>#N/A</v>
      </c>
    </row>
    <row r="83" spans="1:12">
      <c r="A83" t="s">
        <v>1965</v>
      </c>
      <c r="C83">
        <v>82</v>
      </c>
      <c r="D83" t="s">
        <v>1270</v>
      </c>
      <c r="E83" t="s">
        <v>783</v>
      </c>
      <c r="F83" t="s">
        <v>1280</v>
      </c>
      <c r="G83">
        <v>1978</v>
      </c>
      <c r="H83" t="s">
        <v>1966</v>
      </c>
      <c r="I83">
        <v>1978</v>
      </c>
      <c r="J83" t="s">
        <v>32</v>
      </c>
      <c r="K83" t="s">
        <v>1283</v>
      </c>
      <c r="L83" t="e">
        <v>#N/A</v>
      </c>
    </row>
    <row r="84" spans="1:12">
      <c r="A84" t="s">
        <v>1967</v>
      </c>
      <c r="C84">
        <v>83</v>
      </c>
      <c r="D84" t="s">
        <v>1272</v>
      </c>
      <c r="E84" t="s">
        <v>16</v>
      </c>
      <c r="F84">
        <v>0</v>
      </c>
      <c r="G84">
        <v>1984</v>
      </c>
      <c r="H84" t="s">
        <v>1968</v>
      </c>
      <c r="I84">
        <v>1984</v>
      </c>
      <c r="J84" t="s">
        <v>32</v>
      </c>
      <c r="K84" t="s">
        <v>1283</v>
      </c>
      <c r="L84" t="e">
        <v>#N/A</v>
      </c>
    </row>
    <row r="85" spans="1:12">
      <c r="A85" t="s">
        <v>1969</v>
      </c>
      <c r="C85">
        <v>84</v>
      </c>
      <c r="D85" t="s">
        <v>106</v>
      </c>
      <c r="E85" t="s">
        <v>16</v>
      </c>
      <c r="F85" t="s">
        <v>1282</v>
      </c>
      <c r="G85">
        <v>1971</v>
      </c>
      <c r="H85" t="s">
        <v>1970</v>
      </c>
      <c r="I85">
        <v>1971</v>
      </c>
      <c r="J85" t="s">
        <v>32</v>
      </c>
      <c r="K85" t="s">
        <v>1283</v>
      </c>
      <c r="L85">
        <v>1971</v>
      </c>
    </row>
    <row r="86" spans="1:12">
      <c r="A86" t="s">
        <v>1971</v>
      </c>
      <c r="C86">
        <v>85</v>
      </c>
      <c r="D86" t="s">
        <v>107</v>
      </c>
      <c r="E86" t="s">
        <v>16</v>
      </c>
      <c r="F86" t="s">
        <v>1282</v>
      </c>
      <c r="G86">
        <v>1968</v>
      </c>
      <c r="H86" t="s">
        <v>1972</v>
      </c>
      <c r="I86">
        <v>1968</v>
      </c>
      <c r="J86" t="s">
        <v>32</v>
      </c>
      <c r="K86" t="s">
        <v>1283</v>
      </c>
      <c r="L86">
        <v>1968</v>
      </c>
    </row>
    <row r="87" spans="1:12">
      <c r="A87" t="s">
        <v>1973</v>
      </c>
      <c r="C87">
        <v>86</v>
      </c>
      <c r="D87" t="s">
        <v>1265</v>
      </c>
      <c r="E87" t="s">
        <v>200</v>
      </c>
      <c r="F87" t="s">
        <v>1275</v>
      </c>
      <c r="G87">
        <v>1988</v>
      </c>
      <c r="H87" t="s">
        <v>1974</v>
      </c>
      <c r="I87">
        <v>1988</v>
      </c>
      <c r="J87" t="s">
        <v>0</v>
      </c>
      <c r="K87" t="s">
        <v>1283</v>
      </c>
      <c r="L87" t="e">
        <v>#N/A</v>
      </c>
    </row>
    <row r="88" spans="1:12">
      <c r="A88" t="s">
        <v>1975</v>
      </c>
      <c r="C88">
        <v>87</v>
      </c>
      <c r="D88" t="s">
        <v>1212</v>
      </c>
      <c r="E88" t="s">
        <v>1211</v>
      </c>
      <c r="F88" t="s">
        <v>819</v>
      </c>
      <c r="G88">
        <v>1976</v>
      </c>
      <c r="H88" t="s">
        <v>1976</v>
      </c>
      <c r="I88">
        <v>1976</v>
      </c>
      <c r="J88" t="s">
        <v>0</v>
      </c>
      <c r="K88" t="s">
        <v>1283</v>
      </c>
      <c r="L88" t="s">
        <v>285</v>
      </c>
    </row>
    <row r="89" spans="1:12">
      <c r="A89" t="s">
        <v>1977</v>
      </c>
      <c r="C89">
        <v>88</v>
      </c>
      <c r="D89" t="s">
        <v>326</v>
      </c>
      <c r="E89" t="s">
        <v>327</v>
      </c>
      <c r="F89" t="s">
        <v>305</v>
      </c>
      <c r="G89">
        <v>1959</v>
      </c>
      <c r="H89" t="s">
        <v>1978</v>
      </c>
      <c r="I89">
        <v>1959</v>
      </c>
      <c r="J89" t="s">
        <v>0</v>
      </c>
      <c r="K89" t="s">
        <v>1283</v>
      </c>
      <c r="L89">
        <v>1959</v>
      </c>
    </row>
    <row r="90" spans="1:12">
      <c r="A90" t="s">
        <v>1979</v>
      </c>
      <c r="C90">
        <v>89</v>
      </c>
      <c r="D90" t="s">
        <v>1271</v>
      </c>
      <c r="E90" t="s">
        <v>545</v>
      </c>
      <c r="F90" t="s">
        <v>1281</v>
      </c>
      <c r="G90">
        <v>1977</v>
      </c>
      <c r="H90" t="s">
        <v>1980</v>
      </c>
      <c r="I90">
        <v>1977</v>
      </c>
      <c r="J90" t="s">
        <v>0</v>
      </c>
      <c r="K90" t="s">
        <v>1283</v>
      </c>
      <c r="L90" t="e">
        <v>#N/A</v>
      </c>
    </row>
    <row r="91" spans="1:12">
      <c r="A91" t="s">
        <v>1981</v>
      </c>
      <c r="C91">
        <v>90</v>
      </c>
      <c r="D91" t="s">
        <v>1273</v>
      </c>
      <c r="E91" t="s">
        <v>484</v>
      </c>
      <c r="F91">
        <v>0</v>
      </c>
      <c r="G91">
        <v>1985</v>
      </c>
      <c r="H91" t="s">
        <v>1982</v>
      </c>
      <c r="I91">
        <v>1985</v>
      </c>
      <c r="J91" t="s">
        <v>0</v>
      </c>
      <c r="K91" t="s">
        <v>1283</v>
      </c>
      <c r="L91" t="e">
        <v>#N/A</v>
      </c>
    </row>
    <row r="92" spans="1:12">
      <c r="A92" t="s">
        <v>1983</v>
      </c>
      <c r="C92">
        <v>91</v>
      </c>
      <c r="D92" t="s">
        <v>1274</v>
      </c>
      <c r="E92" t="s">
        <v>748</v>
      </c>
      <c r="F92">
        <v>0</v>
      </c>
      <c r="G92">
        <v>1971</v>
      </c>
      <c r="H92" t="s">
        <v>1984</v>
      </c>
      <c r="I92">
        <v>1971</v>
      </c>
      <c r="J92" t="s">
        <v>0</v>
      </c>
      <c r="K92" t="s">
        <v>1283</v>
      </c>
      <c r="L92" t="e">
        <v>#N/A</v>
      </c>
    </row>
    <row r="93" spans="1:12">
      <c r="A93" t="s">
        <v>1985</v>
      </c>
      <c r="C93">
        <v>92</v>
      </c>
      <c r="D93" t="s">
        <v>842</v>
      </c>
      <c r="E93" t="s">
        <v>484</v>
      </c>
      <c r="F93">
        <v>0</v>
      </c>
      <c r="G93">
        <v>1972</v>
      </c>
      <c r="H93" t="s">
        <v>1986</v>
      </c>
      <c r="I93">
        <v>1972</v>
      </c>
      <c r="J93" t="s">
        <v>0</v>
      </c>
      <c r="K93" t="s">
        <v>1283</v>
      </c>
      <c r="L93">
        <v>1972</v>
      </c>
    </row>
    <row r="94" spans="1:12">
      <c r="A94" t="s">
        <v>1987</v>
      </c>
      <c r="C94">
        <v>93</v>
      </c>
      <c r="D94" t="s">
        <v>20</v>
      </c>
      <c r="E94" t="s">
        <v>21</v>
      </c>
      <c r="F94" t="s">
        <v>236</v>
      </c>
      <c r="G94">
        <v>1973</v>
      </c>
      <c r="H94" t="s">
        <v>1988</v>
      </c>
      <c r="I94">
        <v>1973</v>
      </c>
      <c r="J94" t="s">
        <v>32</v>
      </c>
      <c r="K94" t="s">
        <v>1285</v>
      </c>
      <c r="L94">
        <v>1973</v>
      </c>
    </row>
    <row r="95" spans="1:12">
      <c r="A95" t="s">
        <v>1989</v>
      </c>
      <c r="C95">
        <v>94</v>
      </c>
      <c r="D95" t="s">
        <v>8</v>
      </c>
      <c r="E95" t="s">
        <v>17</v>
      </c>
      <c r="F95" t="s">
        <v>1250</v>
      </c>
      <c r="G95">
        <v>1978</v>
      </c>
      <c r="H95" t="s">
        <v>1990</v>
      </c>
      <c r="I95">
        <v>1978</v>
      </c>
      <c r="J95" t="s">
        <v>32</v>
      </c>
      <c r="K95" t="s">
        <v>1285</v>
      </c>
      <c r="L95">
        <v>1978</v>
      </c>
    </row>
    <row r="96" spans="1:12">
      <c r="A96" t="s">
        <v>1991</v>
      </c>
      <c r="C96">
        <v>95</v>
      </c>
      <c r="D96" t="s">
        <v>134</v>
      </c>
      <c r="E96" t="s">
        <v>147</v>
      </c>
      <c r="F96" t="s">
        <v>1249</v>
      </c>
      <c r="G96">
        <v>1977</v>
      </c>
      <c r="H96" t="s">
        <v>1992</v>
      </c>
      <c r="I96">
        <v>1977</v>
      </c>
      <c r="J96" t="s">
        <v>32</v>
      </c>
      <c r="K96" t="s">
        <v>1285</v>
      </c>
      <c r="L96">
        <v>1977</v>
      </c>
    </row>
    <row r="97" spans="1:12">
      <c r="A97" t="s">
        <v>1993</v>
      </c>
      <c r="C97">
        <v>96</v>
      </c>
      <c r="D97" t="s">
        <v>1284</v>
      </c>
      <c r="E97" t="s">
        <v>378</v>
      </c>
      <c r="F97" t="s">
        <v>822</v>
      </c>
      <c r="G97">
        <v>1980</v>
      </c>
      <c r="H97" t="s">
        <v>1994</v>
      </c>
      <c r="I97">
        <v>1980</v>
      </c>
      <c r="J97" t="s">
        <v>32</v>
      </c>
      <c r="K97" t="s">
        <v>1285</v>
      </c>
      <c r="L97">
        <v>1980</v>
      </c>
    </row>
    <row r="98" spans="1:12">
      <c r="A98" t="s">
        <v>1995</v>
      </c>
      <c r="C98">
        <v>97</v>
      </c>
      <c r="D98" t="s">
        <v>388</v>
      </c>
      <c r="E98" t="s">
        <v>387</v>
      </c>
      <c r="F98" t="s">
        <v>338</v>
      </c>
      <c r="G98">
        <v>1969</v>
      </c>
      <c r="H98" t="s">
        <v>1996</v>
      </c>
      <c r="I98">
        <v>1969</v>
      </c>
      <c r="J98" t="s">
        <v>32</v>
      </c>
      <c r="K98" t="s">
        <v>1285</v>
      </c>
      <c r="L98">
        <v>1969</v>
      </c>
    </row>
    <row r="99" spans="1:12">
      <c r="A99" t="s">
        <v>1997</v>
      </c>
      <c r="C99">
        <v>98</v>
      </c>
      <c r="D99" t="s">
        <v>93</v>
      </c>
      <c r="E99" t="s">
        <v>19</v>
      </c>
      <c r="F99" t="s">
        <v>191</v>
      </c>
      <c r="G99">
        <v>1977</v>
      </c>
      <c r="H99" t="s">
        <v>1998</v>
      </c>
      <c r="I99">
        <v>1977</v>
      </c>
      <c r="J99" t="s">
        <v>32</v>
      </c>
      <c r="K99" t="s">
        <v>1285</v>
      </c>
      <c r="L99">
        <v>1977</v>
      </c>
    </row>
    <row r="100" spans="1:12">
      <c r="A100" t="s">
        <v>1999</v>
      </c>
      <c r="C100">
        <v>99</v>
      </c>
      <c r="D100" t="s">
        <v>304</v>
      </c>
      <c r="E100" t="s">
        <v>44</v>
      </c>
      <c r="F100" t="s">
        <v>154</v>
      </c>
      <c r="G100">
        <v>1967</v>
      </c>
      <c r="H100" t="s">
        <v>2000</v>
      </c>
      <c r="I100">
        <v>1967</v>
      </c>
      <c r="J100" t="s">
        <v>32</v>
      </c>
      <c r="K100" t="s">
        <v>1285</v>
      </c>
      <c r="L100">
        <v>1967</v>
      </c>
    </row>
    <row r="101" spans="1:12">
      <c r="A101" t="s">
        <v>2001</v>
      </c>
      <c r="C101">
        <v>100</v>
      </c>
      <c r="D101" t="s">
        <v>312</v>
      </c>
      <c r="E101" t="s">
        <v>17</v>
      </c>
      <c r="F101" t="s">
        <v>1248</v>
      </c>
      <c r="G101">
        <v>1980</v>
      </c>
      <c r="H101" t="s">
        <v>2002</v>
      </c>
      <c r="I101">
        <v>1980</v>
      </c>
      <c r="J101" t="s">
        <v>32</v>
      </c>
      <c r="K101" t="s">
        <v>1285</v>
      </c>
      <c r="L101">
        <v>1980</v>
      </c>
    </row>
    <row r="102" spans="1:12">
      <c r="A102" t="s">
        <v>2003</v>
      </c>
      <c r="C102">
        <v>101</v>
      </c>
      <c r="D102" t="s">
        <v>314</v>
      </c>
      <c r="E102" t="s">
        <v>86</v>
      </c>
      <c r="F102" t="s">
        <v>1247</v>
      </c>
      <c r="G102">
        <v>1982</v>
      </c>
      <c r="H102" t="s">
        <v>2004</v>
      </c>
      <c r="I102">
        <v>1982</v>
      </c>
      <c r="J102" t="s">
        <v>32</v>
      </c>
      <c r="K102" t="s">
        <v>1285</v>
      </c>
      <c r="L102">
        <v>1982</v>
      </c>
    </row>
    <row r="103" spans="1:12">
      <c r="A103" t="s">
        <v>2005</v>
      </c>
      <c r="C103">
        <v>102</v>
      </c>
      <c r="D103" t="s">
        <v>575</v>
      </c>
      <c r="E103" t="s">
        <v>59</v>
      </c>
      <c r="F103">
        <v>0</v>
      </c>
      <c r="G103">
        <v>1979</v>
      </c>
      <c r="H103" t="s">
        <v>2006</v>
      </c>
      <c r="I103">
        <v>1979</v>
      </c>
      <c r="J103" t="s">
        <v>32</v>
      </c>
      <c r="K103" t="s">
        <v>1285</v>
      </c>
      <c r="L103">
        <v>1979</v>
      </c>
    </row>
    <row r="104" spans="1:12">
      <c r="A104" t="s">
        <v>2007</v>
      </c>
      <c r="C104">
        <v>103</v>
      </c>
      <c r="D104" t="s">
        <v>577</v>
      </c>
      <c r="E104" t="s">
        <v>360</v>
      </c>
      <c r="F104">
        <v>0</v>
      </c>
      <c r="G104">
        <v>1984</v>
      </c>
      <c r="H104" t="s">
        <v>2008</v>
      </c>
      <c r="I104">
        <v>1984</v>
      </c>
      <c r="J104" t="s">
        <v>32</v>
      </c>
      <c r="K104" t="s">
        <v>1285</v>
      </c>
      <c r="L104">
        <v>1984</v>
      </c>
    </row>
    <row r="105" spans="1:12">
      <c r="A105" t="s">
        <v>2009</v>
      </c>
      <c r="C105">
        <v>104</v>
      </c>
      <c r="D105" t="s">
        <v>576</v>
      </c>
      <c r="E105" t="s">
        <v>147</v>
      </c>
      <c r="F105">
        <v>0</v>
      </c>
      <c r="G105">
        <v>1975</v>
      </c>
      <c r="H105" t="s">
        <v>2010</v>
      </c>
      <c r="I105">
        <v>1975</v>
      </c>
      <c r="J105" t="s">
        <v>32</v>
      </c>
      <c r="K105" t="s">
        <v>1285</v>
      </c>
      <c r="L105">
        <v>1975</v>
      </c>
    </row>
    <row r="106" spans="1:12">
      <c r="A106" t="s">
        <v>2011</v>
      </c>
      <c r="C106">
        <v>105</v>
      </c>
      <c r="D106" t="s">
        <v>138</v>
      </c>
      <c r="E106" t="s">
        <v>15</v>
      </c>
      <c r="F106" t="s">
        <v>180</v>
      </c>
      <c r="G106">
        <v>1976</v>
      </c>
      <c r="H106" t="s">
        <v>2012</v>
      </c>
      <c r="I106">
        <v>1976</v>
      </c>
      <c r="J106" t="s">
        <v>32</v>
      </c>
      <c r="K106" t="s">
        <v>1285</v>
      </c>
      <c r="L106">
        <v>1976</v>
      </c>
    </row>
    <row r="107" spans="1:12">
      <c r="A107" t="s">
        <v>2013</v>
      </c>
      <c r="C107">
        <v>106</v>
      </c>
      <c r="D107" t="s">
        <v>1286</v>
      </c>
      <c r="E107" t="s">
        <v>763</v>
      </c>
      <c r="G107">
        <v>1982</v>
      </c>
      <c r="H107" t="s">
        <v>2014</v>
      </c>
      <c r="I107">
        <v>1982</v>
      </c>
      <c r="J107" t="s">
        <v>0</v>
      </c>
      <c r="K107" t="s">
        <v>1285</v>
      </c>
      <c r="L107">
        <v>1982</v>
      </c>
    </row>
    <row r="108" spans="1:12">
      <c r="A108" t="s">
        <v>2015</v>
      </c>
      <c r="C108">
        <v>107</v>
      </c>
      <c r="D108" t="s">
        <v>432</v>
      </c>
      <c r="E108" t="s">
        <v>140</v>
      </c>
      <c r="F108" t="s">
        <v>289</v>
      </c>
      <c r="G108">
        <v>1977</v>
      </c>
      <c r="H108" t="s">
        <v>2016</v>
      </c>
      <c r="I108">
        <v>1977</v>
      </c>
      <c r="J108" t="s">
        <v>32</v>
      </c>
      <c r="K108" t="s">
        <v>1300</v>
      </c>
      <c r="L108">
        <v>1977</v>
      </c>
    </row>
    <row r="109" spans="1:12">
      <c r="A109" t="s">
        <v>2017</v>
      </c>
      <c r="C109">
        <v>108</v>
      </c>
      <c r="D109" t="s">
        <v>295</v>
      </c>
      <c r="E109" t="s">
        <v>79</v>
      </c>
      <c r="F109" t="s">
        <v>294</v>
      </c>
      <c r="G109">
        <v>1984</v>
      </c>
      <c r="H109" t="s">
        <v>2018</v>
      </c>
      <c r="I109">
        <v>1984</v>
      </c>
      <c r="J109" t="s">
        <v>32</v>
      </c>
      <c r="K109" t="s">
        <v>1300</v>
      </c>
      <c r="L109">
        <v>1984</v>
      </c>
    </row>
    <row r="110" spans="1:12">
      <c r="A110" t="s">
        <v>2019</v>
      </c>
      <c r="C110">
        <v>109</v>
      </c>
      <c r="D110" t="s">
        <v>297</v>
      </c>
      <c r="E110" t="s">
        <v>15</v>
      </c>
      <c r="F110" t="s">
        <v>289</v>
      </c>
      <c r="G110">
        <v>1979</v>
      </c>
      <c r="H110" t="s">
        <v>2020</v>
      </c>
      <c r="I110">
        <v>1979</v>
      </c>
      <c r="J110" t="s">
        <v>32</v>
      </c>
      <c r="K110" t="s">
        <v>1300</v>
      </c>
      <c r="L110">
        <v>1979</v>
      </c>
    </row>
    <row r="111" spans="1:12">
      <c r="A111" t="s">
        <v>2021</v>
      </c>
      <c r="C111">
        <v>110</v>
      </c>
      <c r="D111" t="s">
        <v>744</v>
      </c>
      <c r="E111" t="s">
        <v>17</v>
      </c>
      <c r="F111" t="s">
        <v>1264</v>
      </c>
      <c r="G111">
        <v>1972</v>
      </c>
      <c r="H111" t="s">
        <v>2022</v>
      </c>
      <c r="I111">
        <v>1972</v>
      </c>
      <c r="J111" t="s">
        <v>32</v>
      </c>
      <c r="K111" t="s">
        <v>1300</v>
      </c>
      <c r="L111">
        <v>1972</v>
      </c>
    </row>
    <row r="112" spans="1:12">
      <c r="A112" t="s">
        <v>2023</v>
      </c>
      <c r="C112">
        <v>111</v>
      </c>
      <c r="D112" t="s">
        <v>292</v>
      </c>
      <c r="E112" t="s">
        <v>16</v>
      </c>
      <c r="F112" t="s">
        <v>291</v>
      </c>
      <c r="G112">
        <v>1990</v>
      </c>
      <c r="H112" t="s">
        <v>2024</v>
      </c>
      <c r="I112">
        <v>1990</v>
      </c>
      <c r="J112" t="s">
        <v>32</v>
      </c>
      <c r="K112" t="s">
        <v>1300</v>
      </c>
      <c r="L112">
        <v>1990</v>
      </c>
    </row>
    <row r="113" spans="1:12">
      <c r="A113" t="s">
        <v>2025</v>
      </c>
      <c r="C113">
        <v>112</v>
      </c>
      <c r="D113" t="s">
        <v>276</v>
      </c>
      <c r="E113" t="s">
        <v>277</v>
      </c>
      <c r="F113" t="s">
        <v>1263</v>
      </c>
      <c r="G113">
        <v>1979</v>
      </c>
      <c r="H113" t="s">
        <v>2026</v>
      </c>
      <c r="I113">
        <v>1979</v>
      </c>
      <c r="J113" t="s">
        <v>32</v>
      </c>
      <c r="K113" t="s">
        <v>1300</v>
      </c>
      <c r="L113">
        <v>1979</v>
      </c>
    </row>
    <row r="114" spans="1:12">
      <c r="A114" t="s">
        <v>2027</v>
      </c>
      <c r="C114">
        <v>113</v>
      </c>
      <c r="D114" t="s">
        <v>1287</v>
      </c>
      <c r="E114" t="s">
        <v>16</v>
      </c>
      <c r="F114" t="s">
        <v>1262</v>
      </c>
      <c r="G114">
        <v>1968</v>
      </c>
      <c r="H114" t="s">
        <v>2028</v>
      </c>
      <c r="I114">
        <v>1968</v>
      </c>
      <c r="J114" t="s">
        <v>32</v>
      </c>
      <c r="K114" t="s">
        <v>1300</v>
      </c>
      <c r="L114">
        <v>1968</v>
      </c>
    </row>
    <row r="115" spans="1:12">
      <c r="A115" t="s">
        <v>2029</v>
      </c>
      <c r="C115">
        <v>114</v>
      </c>
      <c r="D115" t="s">
        <v>1288</v>
      </c>
      <c r="E115" t="s">
        <v>59</v>
      </c>
      <c r="F115" t="s">
        <v>1261</v>
      </c>
      <c r="G115">
        <v>1976</v>
      </c>
      <c r="H115" t="s">
        <v>2030</v>
      </c>
      <c r="I115">
        <v>1976</v>
      </c>
      <c r="J115" t="s">
        <v>32</v>
      </c>
      <c r="K115" t="s">
        <v>1300</v>
      </c>
      <c r="L115" t="e">
        <v>#N/A</v>
      </c>
    </row>
    <row r="116" spans="1:12">
      <c r="A116" t="s">
        <v>2031</v>
      </c>
      <c r="C116">
        <v>115</v>
      </c>
      <c r="D116" t="s">
        <v>1289</v>
      </c>
      <c r="E116" t="s">
        <v>15</v>
      </c>
      <c r="F116" t="s">
        <v>1260</v>
      </c>
      <c r="G116">
        <v>1973</v>
      </c>
      <c r="H116" t="s">
        <v>2032</v>
      </c>
      <c r="I116">
        <v>1973</v>
      </c>
      <c r="J116" t="s">
        <v>32</v>
      </c>
      <c r="K116" t="s">
        <v>1300</v>
      </c>
      <c r="L116" t="e">
        <v>#N/A</v>
      </c>
    </row>
    <row r="117" spans="1:12">
      <c r="A117" t="s">
        <v>2033</v>
      </c>
      <c r="C117">
        <v>116</v>
      </c>
      <c r="D117" t="s">
        <v>1290</v>
      </c>
      <c r="E117" t="s">
        <v>59</v>
      </c>
      <c r="F117" t="s">
        <v>1259</v>
      </c>
      <c r="G117">
        <v>1977</v>
      </c>
      <c r="H117" t="s">
        <v>2034</v>
      </c>
      <c r="I117">
        <v>1977</v>
      </c>
      <c r="J117" t="s">
        <v>32</v>
      </c>
      <c r="K117" t="s">
        <v>1300</v>
      </c>
      <c r="L117" t="e">
        <v>#N/A</v>
      </c>
    </row>
    <row r="118" spans="1:12">
      <c r="A118" t="s">
        <v>2035</v>
      </c>
      <c r="C118">
        <v>117</v>
      </c>
      <c r="D118" t="s">
        <v>1291</v>
      </c>
      <c r="E118" t="s">
        <v>358</v>
      </c>
      <c r="F118" t="s">
        <v>1258</v>
      </c>
      <c r="G118">
        <v>1974</v>
      </c>
      <c r="H118" t="s">
        <v>2036</v>
      </c>
      <c r="I118">
        <v>1974</v>
      </c>
      <c r="J118" t="s">
        <v>32</v>
      </c>
      <c r="K118" t="s">
        <v>1300</v>
      </c>
      <c r="L118" t="e">
        <v>#N/A</v>
      </c>
    </row>
    <row r="119" spans="1:12">
      <c r="A119" t="s">
        <v>2037</v>
      </c>
      <c r="C119">
        <v>118</v>
      </c>
      <c r="D119" t="s">
        <v>1292</v>
      </c>
      <c r="E119" t="s">
        <v>21</v>
      </c>
      <c r="F119" t="s">
        <v>1257</v>
      </c>
      <c r="G119">
        <v>1966</v>
      </c>
      <c r="H119" t="s">
        <v>2038</v>
      </c>
      <c r="I119">
        <v>1966</v>
      </c>
      <c r="J119" t="s">
        <v>32</v>
      </c>
      <c r="K119" t="s">
        <v>1300</v>
      </c>
      <c r="L119">
        <v>1966</v>
      </c>
    </row>
    <row r="120" spans="1:12">
      <c r="A120" t="s">
        <v>2039</v>
      </c>
      <c r="C120">
        <v>119</v>
      </c>
      <c r="D120" t="s">
        <v>1294</v>
      </c>
      <c r="E120" t="s">
        <v>15</v>
      </c>
      <c r="F120" t="s">
        <v>1256</v>
      </c>
      <c r="G120">
        <v>1982</v>
      </c>
      <c r="H120" t="s">
        <v>2040</v>
      </c>
      <c r="I120">
        <v>1982</v>
      </c>
      <c r="J120" t="s">
        <v>32</v>
      </c>
      <c r="K120" t="s">
        <v>1300</v>
      </c>
      <c r="L120" t="e">
        <v>#N/A</v>
      </c>
    </row>
    <row r="121" spans="1:12">
      <c r="A121" t="s">
        <v>2041</v>
      </c>
      <c r="C121">
        <v>120</v>
      </c>
      <c r="D121" t="s">
        <v>179</v>
      </c>
      <c r="E121" t="s">
        <v>274</v>
      </c>
      <c r="F121" t="s">
        <v>273</v>
      </c>
      <c r="G121">
        <v>1988</v>
      </c>
      <c r="H121" t="s">
        <v>2042</v>
      </c>
      <c r="I121">
        <v>1988</v>
      </c>
      <c r="J121" t="s">
        <v>32</v>
      </c>
      <c r="K121" t="s">
        <v>1300</v>
      </c>
      <c r="L121">
        <v>1998</v>
      </c>
    </row>
    <row r="122" spans="1:12">
      <c r="A122" t="s">
        <v>2043</v>
      </c>
      <c r="C122">
        <v>121</v>
      </c>
      <c r="D122" t="s">
        <v>1047</v>
      </c>
      <c r="E122" t="s">
        <v>26</v>
      </c>
      <c r="F122" t="s">
        <v>1048</v>
      </c>
      <c r="G122">
        <v>1967</v>
      </c>
      <c r="H122" t="s">
        <v>2044</v>
      </c>
      <c r="I122">
        <v>1967</v>
      </c>
      <c r="J122" t="s">
        <v>32</v>
      </c>
      <c r="K122" t="s">
        <v>1300</v>
      </c>
      <c r="L122">
        <v>1967</v>
      </c>
    </row>
    <row r="123" spans="1:12">
      <c r="A123" t="s">
        <v>2045</v>
      </c>
      <c r="C123">
        <v>122</v>
      </c>
      <c r="D123" t="s">
        <v>1047</v>
      </c>
      <c r="E123" t="s">
        <v>41</v>
      </c>
      <c r="F123" t="s">
        <v>1048</v>
      </c>
      <c r="G123">
        <v>2000</v>
      </c>
      <c r="H123" t="s">
        <v>2046</v>
      </c>
      <c r="I123">
        <v>2000</v>
      </c>
      <c r="J123" t="s">
        <v>32</v>
      </c>
      <c r="K123" t="s">
        <v>1300</v>
      </c>
      <c r="L123">
        <v>2000</v>
      </c>
    </row>
    <row r="124" spans="1:12">
      <c r="A124" t="s">
        <v>2047</v>
      </c>
      <c r="C124">
        <v>123</v>
      </c>
      <c r="D124" t="s">
        <v>1297</v>
      </c>
      <c r="E124" t="s">
        <v>44</v>
      </c>
      <c r="F124" t="s">
        <v>1253</v>
      </c>
      <c r="G124">
        <v>1981</v>
      </c>
      <c r="H124" t="s">
        <v>2048</v>
      </c>
      <c r="I124">
        <v>1981</v>
      </c>
      <c r="J124" t="s">
        <v>32</v>
      </c>
      <c r="K124" t="s">
        <v>1300</v>
      </c>
      <c r="L124" t="e">
        <v>#N/A</v>
      </c>
    </row>
    <row r="125" spans="1:12">
      <c r="A125" t="s">
        <v>2049</v>
      </c>
      <c r="C125">
        <v>124</v>
      </c>
      <c r="D125" t="s">
        <v>1299</v>
      </c>
      <c r="E125" t="s">
        <v>1298</v>
      </c>
      <c r="F125" t="s">
        <v>1253</v>
      </c>
      <c r="G125">
        <v>1975</v>
      </c>
      <c r="H125" t="s">
        <v>2050</v>
      </c>
      <c r="I125">
        <v>1975</v>
      </c>
      <c r="J125" t="s">
        <v>32</v>
      </c>
      <c r="K125" t="s">
        <v>1300</v>
      </c>
      <c r="L125" t="e">
        <v>#N/A</v>
      </c>
    </row>
    <row r="126" spans="1:12">
      <c r="A126" t="s">
        <v>2051</v>
      </c>
      <c r="C126">
        <v>125</v>
      </c>
      <c r="D126" t="s">
        <v>270</v>
      </c>
      <c r="E126" t="s">
        <v>271</v>
      </c>
      <c r="F126" t="s">
        <v>3</v>
      </c>
      <c r="G126">
        <v>1982</v>
      </c>
      <c r="H126" t="s">
        <v>2052</v>
      </c>
      <c r="I126">
        <v>1982</v>
      </c>
      <c r="J126" t="s">
        <v>0</v>
      </c>
      <c r="K126" t="s">
        <v>1300</v>
      </c>
      <c r="L126">
        <v>1982</v>
      </c>
    </row>
    <row r="127" spans="1:12">
      <c r="A127" t="s">
        <v>2053</v>
      </c>
      <c r="C127">
        <v>126</v>
      </c>
      <c r="D127" t="s">
        <v>1293</v>
      </c>
      <c r="E127" t="s">
        <v>478</v>
      </c>
      <c r="F127" t="s">
        <v>1256</v>
      </c>
      <c r="G127">
        <v>1980</v>
      </c>
      <c r="H127" t="s">
        <v>2054</v>
      </c>
      <c r="I127">
        <v>1980</v>
      </c>
      <c r="J127" t="s">
        <v>0</v>
      </c>
      <c r="K127" t="s">
        <v>1300</v>
      </c>
      <c r="L127" t="e">
        <v>#N/A</v>
      </c>
    </row>
    <row r="128" spans="1:12">
      <c r="A128" t="s">
        <v>2055</v>
      </c>
      <c r="C128">
        <v>127</v>
      </c>
      <c r="D128" t="s">
        <v>762</v>
      </c>
      <c r="E128" t="s">
        <v>763</v>
      </c>
      <c r="F128" t="s">
        <v>1255</v>
      </c>
      <c r="G128">
        <v>1982</v>
      </c>
      <c r="H128" t="s">
        <v>2056</v>
      </c>
      <c r="I128">
        <v>1982</v>
      </c>
      <c r="J128" t="s">
        <v>0</v>
      </c>
      <c r="K128" t="s">
        <v>1300</v>
      </c>
      <c r="L128">
        <v>1982</v>
      </c>
    </row>
    <row r="129" spans="1:12">
      <c r="A129" t="s">
        <v>2057</v>
      </c>
      <c r="C129">
        <v>128</v>
      </c>
      <c r="D129" t="s">
        <v>1295</v>
      </c>
      <c r="E129" t="s">
        <v>763</v>
      </c>
      <c r="F129" t="s">
        <v>249</v>
      </c>
      <c r="G129">
        <v>1988</v>
      </c>
      <c r="H129" t="s">
        <v>2058</v>
      </c>
      <c r="I129">
        <v>1988</v>
      </c>
      <c r="J129" t="s">
        <v>0</v>
      </c>
      <c r="K129" t="s">
        <v>1300</v>
      </c>
      <c r="L129">
        <v>1988</v>
      </c>
    </row>
    <row r="130" spans="1:12">
      <c r="A130" t="s">
        <v>2059</v>
      </c>
      <c r="C130">
        <v>129</v>
      </c>
      <c r="D130" t="s">
        <v>936</v>
      </c>
      <c r="E130" t="s">
        <v>933</v>
      </c>
      <c r="F130" t="s">
        <v>742</v>
      </c>
      <c r="G130">
        <v>1977</v>
      </c>
      <c r="H130" t="s">
        <v>2060</v>
      </c>
      <c r="I130">
        <v>1977</v>
      </c>
      <c r="J130" t="s">
        <v>0</v>
      </c>
      <c r="K130" t="s">
        <v>1300</v>
      </c>
      <c r="L130">
        <v>1977</v>
      </c>
    </row>
    <row r="131" spans="1:12">
      <c r="A131" t="s">
        <v>2061</v>
      </c>
      <c r="C131">
        <v>130</v>
      </c>
      <c r="D131" t="s">
        <v>743</v>
      </c>
      <c r="E131" t="s">
        <v>271</v>
      </c>
      <c r="F131" t="s">
        <v>742</v>
      </c>
      <c r="G131">
        <v>1983</v>
      </c>
      <c r="H131" t="s">
        <v>2062</v>
      </c>
      <c r="I131">
        <v>1983</v>
      </c>
      <c r="J131" t="s">
        <v>0</v>
      </c>
      <c r="K131" t="s">
        <v>1300</v>
      </c>
      <c r="L131">
        <v>1983</v>
      </c>
    </row>
    <row r="132" spans="1:12">
      <c r="A132" t="s">
        <v>2063</v>
      </c>
      <c r="C132">
        <v>131</v>
      </c>
      <c r="D132" t="s">
        <v>1296</v>
      </c>
      <c r="E132" t="s">
        <v>495</v>
      </c>
      <c r="F132" t="s">
        <v>1254</v>
      </c>
      <c r="G132">
        <v>1973</v>
      </c>
      <c r="H132" t="s">
        <v>2064</v>
      </c>
      <c r="I132">
        <v>1973</v>
      </c>
      <c r="J132" t="s">
        <v>0</v>
      </c>
      <c r="K132" t="s">
        <v>1300</v>
      </c>
      <c r="L132" t="e">
        <v>#N/A</v>
      </c>
    </row>
    <row r="133" spans="1:12">
      <c r="A133" t="s">
        <v>2065</v>
      </c>
      <c r="C133">
        <v>132</v>
      </c>
      <c r="D133" t="s">
        <v>265</v>
      </c>
      <c r="E133" t="s">
        <v>1318</v>
      </c>
      <c r="F133" t="s">
        <v>1317</v>
      </c>
      <c r="G133">
        <v>1973</v>
      </c>
      <c r="H133" t="s">
        <v>2066</v>
      </c>
      <c r="I133">
        <v>1973</v>
      </c>
      <c r="J133" t="s">
        <v>32</v>
      </c>
      <c r="K133" t="s">
        <v>266</v>
      </c>
      <c r="L133" t="e">
        <v>#N/A</v>
      </c>
    </row>
    <row r="134" spans="1:12">
      <c r="A134" t="s">
        <v>2067</v>
      </c>
      <c r="C134">
        <v>133</v>
      </c>
      <c r="D134" t="s">
        <v>253</v>
      </c>
      <c r="E134" t="s">
        <v>15</v>
      </c>
      <c r="F134">
        <v>0</v>
      </c>
      <c r="G134">
        <v>1969</v>
      </c>
      <c r="H134" t="s">
        <v>2068</v>
      </c>
      <c r="I134">
        <v>1969</v>
      </c>
      <c r="J134" t="s">
        <v>32</v>
      </c>
      <c r="K134" t="s">
        <v>266</v>
      </c>
      <c r="L134">
        <v>1969</v>
      </c>
    </row>
    <row r="135" spans="1:12">
      <c r="A135" t="s">
        <v>2069</v>
      </c>
      <c r="C135">
        <v>134</v>
      </c>
      <c r="D135" t="s">
        <v>1319</v>
      </c>
      <c r="E135" t="s">
        <v>87</v>
      </c>
      <c r="F135" t="s">
        <v>1316</v>
      </c>
      <c r="G135">
        <v>1990</v>
      </c>
      <c r="H135" t="s">
        <v>2070</v>
      </c>
      <c r="I135">
        <v>1990</v>
      </c>
      <c r="J135" t="s">
        <v>32</v>
      </c>
      <c r="K135" t="s">
        <v>266</v>
      </c>
      <c r="L135" t="e">
        <v>#N/A</v>
      </c>
    </row>
    <row r="136" spans="1:12">
      <c r="A136" t="s">
        <v>2071</v>
      </c>
      <c r="C136">
        <v>135</v>
      </c>
      <c r="D136" t="s">
        <v>849</v>
      </c>
      <c r="E136" t="s">
        <v>15</v>
      </c>
      <c r="F136" t="s">
        <v>256</v>
      </c>
      <c r="G136">
        <v>1989</v>
      </c>
      <c r="H136" t="s">
        <v>2072</v>
      </c>
      <c r="I136">
        <v>1989</v>
      </c>
      <c r="J136" t="s">
        <v>32</v>
      </c>
      <c r="K136" t="s">
        <v>266</v>
      </c>
      <c r="L136">
        <v>1989</v>
      </c>
    </row>
    <row r="137" spans="1:12">
      <c r="A137" t="s">
        <v>2073</v>
      </c>
      <c r="C137">
        <v>136</v>
      </c>
      <c r="D137" t="s">
        <v>150</v>
      </c>
      <c r="E137" t="s">
        <v>147</v>
      </c>
      <c r="F137">
        <v>0</v>
      </c>
      <c r="G137">
        <v>1978</v>
      </c>
      <c r="H137" t="s">
        <v>2074</v>
      </c>
      <c r="I137">
        <v>1978</v>
      </c>
      <c r="J137" t="s">
        <v>32</v>
      </c>
      <c r="K137" t="s">
        <v>266</v>
      </c>
      <c r="L137">
        <v>1978</v>
      </c>
    </row>
    <row r="138" spans="1:12">
      <c r="A138" t="s">
        <v>2075</v>
      </c>
      <c r="C138">
        <v>137</v>
      </c>
      <c r="D138" t="s">
        <v>222</v>
      </c>
      <c r="E138" t="s">
        <v>19</v>
      </c>
      <c r="F138" t="s">
        <v>1315</v>
      </c>
      <c r="G138">
        <v>1976</v>
      </c>
      <c r="H138" t="s">
        <v>2076</v>
      </c>
      <c r="I138">
        <v>1976</v>
      </c>
      <c r="J138" t="s">
        <v>32</v>
      </c>
      <c r="K138" t="s">
        <v>266</v>
      </c>
      <c r="L138">
        <v>1976</v>
      </c>
    </row>
    <row r="139" spans="1:12">
      <c r="A139" t="s">
        <v>2077</v>
      </c>
      <c r="C139">
        <v>138</v>
      </c>
      <c r="D139" t="s">
        <v>1314</v>
      </c>
      <c r="E139" t="s">
        <v>55</v>
      </c>
      <c r="F139" t="s">
        <v>1311</v>
      </c>
      <c r="G139">
        <v>1986</v>
      </c>
      <c r="H139" t="s">
        <v>2078</v>
      </c>
      <c r="I139">
        <v>1986</v>
      </c>
      <c r="J139" t="s">
        <v>32</v>
      </c>
      <c r="K139" t="s">
        <v>266</v>
      </c>
      <c r="L139" t="e">
        <v>#N/A</v>
      </c>
    </row>
    <row r="140" spans="1:12">
      <c r="A140" t="s">
        <v>2079</v>
      </c>
      <c r="C140">
        <v>139</v>
      </c>
      <c r="D140" t="s">
        <v>252</v>
      </c>
      <c r="E140" t="s">
        <v>87</v>
      </c>
      <c r="F140" t="s">
        <v>1313</v>
      </c>
      <c r="G140">
        <v>1987</v>
      </c>
      <c r="H140" t="s">
        <v>2080</v>
      </c>
      <c r="I140">
        <v>1987</v>
      </c>
      <c r="J140" t="s">
        <v>32</v>
      </c>
      <c r="K140" t="s">
        <v>266</v>
      </c>
      <c r="L140">
        <v>1987</v>
      </c>
    </row>
    <row r="141" spans="1:12">
      <c r="A141" t="s">
        <v>2081</v>
      </c>
      <c r="C141">
        <v>140</v>
      </c>
      <c r="D141" t="s">
        <v>960</v>
      </c>
      <c r="E141" t="s">
        <v>230</v>
      </c>
      <c r="F141" t="s">
        <v>959</v>
      </c>
      <c r="G141">
        <v>1955</v>
      </c>
      <c r="H141" t="s">
        <v>2082</v>
      </c>
      <c r="I141">
        <v>1955</v>
      </c>
      <c r="J141" t="s">
        <v>32</v>
      </c>
      <c r="K141" t="s">
        <v>266</v>
      </c>
      <c r="L141">
        <v>1955</v>
      </c>
    </row>
    <row r="142" spans="1:12">
      <c r="A142" t="s">
        <v>2083</v>
      </c>
      <c r="C142">
        <v>141</v>
      </c>
      <c r="D142" t="s">
        <v>240</v>
      </c>
      <c r="E142" t="s">
        <v>66</v>
      </c>
      <c r="F142" t="s">
        <v>239</v>
      </c>
      <c r="G142">
        <v>1984</v>
      </c>
      <c r="H142" t="s">
        <v>2084</v>
      </c>
      <c r="I142">
        <v>1984</v>
      </c>
      <c r="J142" t="s">
        <v>32</v>
      </c>
      <c r="K142" t="s">
        <v>266</v>
      </c>
      <c r="L142">
        <v>1984</v>
      </c>
    </row>
    <row r="143" spans="1:12">
      <c r="A143" t="s">
        <v>2085</v>
      </c>
      <c r="C143">
        <v>142</v>
      </c>
      <c r="D143" t="s">
        <v>231</v>
      </c>
      <c r="E143" t="s">
        <v>230</v>
      </c>
      <c r="F143">
        <v>0</v>
      </c>
      <c r="G143">
        <v>1968</v>
      </c>
      <c r="H143" t="s">
        <v>2086</v>
      </c>
      <c r="I143">
        <v>1968</v>
      </c>
      <c r="J143" t="s">
        <v>32</v>
      </c>
      <c r="K143" t="s">
        <v>266</v>
      </c>
      <c r="L143">
        <v>1968</v>
      </c>
    </row>
    <row r="144" spans="1:12">
      <c r="A144" t="s">
        <v>2087</v>
      </c>
      <c r="C144">
        <v>143</v>
      </c>
      <c r="D144" t="s">
        <v>248</v>
      </c>
      <c r="E144" t="s">
        <v>66</v>
      </c>
      <c r="F144" t="s">
        <v>1308</v>
      </c>
      <c r="G144">
        <v>1969</v>
      </c>
      <c r="H144" t="s">
        <v>2088</v>
      </c>
      <c r="I144">
        <v>1969</v>
      </c>
      <c r="J144" t="s">
        <v>32</v>
      </c>
      <c r="K144" t="s">
        <v>266</v>
      </c>
      <c r="L144">
        <v>1969</v>
      </c>
    </row>
    <row r="145" spans="1:12">
      <c r="A145" t="s">
        <v>2089</v>
      </c>
      <c r="C145">
        <v>144</v>
      </c>
      <c r="D145" t="s">
        <v>802</v>
      </c>
      <c r="E145" t="s">
        <v>19</v>
      </c>
      <c r="F145" t="s">
        <v>800</v>
      </c>
      <c r="G145">
        <v>1984</v>
      </c>
      <c r="H145" t="s">
        <v>2090</v>
      </c>
      <c r="I145">
        <v>1984</v>
      </c>
      <c r="J145" t="s">
        <v>32</v>
      </c>
      <c r="K145" t="s">
        <v>266</v>
      </c>
      <c r="L145">
        <v>1984</v>
      </c>
    </row>
    <row r="146" spans="1:12">
      <c r="A146" t="s">
        <v>2091</v>
      </c>
      <c r="C146">
        <v>145</v>
      </c>
      <c r="D146" t="s">
        <v>241</v>
      </c>
      <c r="E146" t="s">
        <v>237</v>
      </c>
      <c r="F146" t="s">
        <v>232</v>
      </c>
      <c r="G146">
        <v>1979</v>
      </c>
      <c r="H146" t="s">
        <v>2092</v>
      </c>
      <c r="I146">
        <v>1979</v>
      </c>
      <c r="J146" t="s">
        <v>32</v>
      </c>
      <c r="K146" t="s">
        <v>266</v>
      </c>
      <c r="L146">
        <v>1979</v>
      </c>
    </row>
    <row r="147" spans="1:12">
      <c r="A147" t="s">
        <v>2093</v>
      </c>
      <c r="C147">
        <v>146</v>
      </c>
      <c r="D147" t="s">
        <v>709</v>
      </c>
      <c r="E147" t="s">
        <v>15</v>
      </c>
      <c r="F147">
        <v>0</v>
      </c>
      <c r="G147">
        <v>1985</v>
      </c>
      <c r="H147" t="s">
        <v>2094</v>
      </c>
      <c r="I147">
        <v>1985</v>
      </c>
      <c r="J147" t="s">
        <v>32</v>
      </c>
      <c r="K147" t="s">
        <v>266</v>
      </c>
      <c r="L147">
        <v>0</v>
      </c>
    </row>
    <row r="148" spans="1:12">
      <c r="A148" t="s">
        <v>2095</v>
      </c>
      <c r="C148">
        <v>147</v>
      </c>
      <c r="D148" t="s">
        <v>799</v>
      </c>
      <c r="E148" t="s">
        <v>26</v>
      </c>
      <c r="F148" t="s">
        <v>1311</v>
      </c>
      <c r="G148">
        <v>1986</v>
      </c>
      <c r="H148" t="s">
        <v>2096</v>
      </c>
      <c r="I148">
        <v>1986</v>
      </c>
      <c r="J148" t="s">
        <v>32</v>
      </c>
      <c r="K148" t="s">
        <v>266</v>
      </c>
      <c r="L148">
        <v>1986</v>
      </c>
    </row>
    <row r="149" spans="1:12">
      <c r="A149" t="s">
        <v>2097</v>
      </c>
      <c r="C149">
        <v>148</v>
      </c>
      <c r="D149" t="s">
        <v>1310</v>
      </c>
      <c r="E149" t="s">
        <v>22</v>
      </c>
      <c r="F149" t="s">
        <v>1308</v>
      </c>
      <c r="G149">
        <v>1976</v>
      </c>
      <c r="H149" t="s">
        <v>2098</v>
      </c>
      <c r="I149">
        <v>1976</v>
      </c>
      <c r="J149" t="s">
        <v>32</v>
      </c>
      <c r="K149" t="s">
        <v>266</v>
      </c>
      <c r="L149" t="e">
        <v>#N/A</v>
      </c>
    </row>
    <row r="150" spans="1:12">
      <c r="A150" t="s">
        <v>2099</v>
      </c>
      <c r="C150">
        <v>149</v>
      </c>
      <c r="D150" t="s">
        <v>1309</v>
      </c>
      <c r="E150" t="s">
        <v>87</v>
      </c>
      <c r="F150" t="s">
        <v>1308</v>
      </c>
      <c r="G150">
        <v>1980</v>
      </c>
      <c r="H150" t="s">
        <v>2100</v>
      </c>
      <c r="I150">
        <v>1980</v>
      </c>
      <c r="J150" t="s">
        <v>32</v>
      </c>
      <c r="K150" t="s">
        <v>266</v>
      </c>
      <c r="L150" t="e">
        <v>#N/A</v>
      </c>
    </row>
    <row r="151" spans="1:12">
      <c r="A151" t="s">
        <v>2101</v>
      </c>
      <c r="C151">
        <v>150</v>
      </c>
      <c r="D151" t="s">
        <v>224</v>
      </c>
      <c r="E151" t="s">
        <v>223</v>
      </c>
      <c r="F151" t="s">
        <v>1304</v>
      </c>
      <c r="G151">
        <v>1978</v>
      </c>
      <c r="H151" t="s">
        <v>2102</v>
      </c>
      <c r="I151">
        <v>1978</v>
      </c>
      <c r="J151" t="s">
        <v>32</v>
      </c>
      <c r="K151" t="s">
        <v>266</v>
      </c>
      <c r="L151">
        <v>1978</v>
      </c>
    </row>
    <row r="152" spans="1:12">
      <c r="A152" t="s">
        <v>2103</v>
      </c>
      <c r="C152">
        <v>151</v>
      </c>
      <c r="D152" t="s">
        <v>947</v>
      </c>
      <c r="E152" t="s">
        <v>948</v>
      </c>
      <c r="F152" t="s">
        <v>1306</v>
      </c>
      <c r="G152">
        <v>1979</v>
      </c>
      <c r="H152" t="s">
        <v>2104</v>
      </c>
      <c r="I152">
        <v>1979</v>
      </c>
      <c r="J152" t="s">
        <v>32</v>
      </c>
      <c r="K152" t="s">
        <v>266</v>
      </c>
      <c r="L152">
        <v>1979</v>
      </c>
    </row>
    <row r="153" spans="1:12">
      <c r="A153" t="s">
        <v>2105</v>
      </c>
      <c r="C153">
        <v>152</v>
      </c>
      <c r="D153" t="s">
        <v>199</v>
      </c>
      <c r="E153" t="s">
        <v>1305</v>
      </c>
      <c r="F153" t="s">
        <v>1304</v>
      </c>
      <c r="G153">
        <v>1973</v>
      </c>
      <c r="H153" t="s">
        <v>2106</v>
      </c>
      <c r="I153">
        <v>1973</v>
      </c>
      <c r="J153" t="s">
        <v>32</v>
      </c>
      <c r="K153" t="s">
        <v>266</v>
      </c>
      <c r="L153" t="e">
        <v>#N/A</v>
      </c>
    </row>
    <row r="154" spans="1:12">
      <c r="A154" t="s">
        <v>2107</v>
      </c>
      <c r="C154">
        <v>153</v>
      </c>
      <c r="D154" t="s">
        <v>217</v>
      </c>
      <c r="E154" t="s">
        <v>216</v>
      </c>
      <c r="F154">
        <v>0</v>
      </c>
      <c r="G154">
        <v>1962</v>
      </c>
      <c r="H154" t="s">
        <v>2108</v>
      </c>
      <c r="I154">
        <v>1962</v>
      </c>
      <c r="J154" t="s">
        <v>32</v>
      </c>
      <c r="K154" t="s">
        <v>266</v>
      </c>
      <c r="L154">
        <v>1962</v>
      </c>
    </row>
    <row r="155" spans="1:12">
      <c r="A155" t="s">
        <v>2109</v>
      </c>
      <c r="C155">
        <v>154</v>
      </c>
      <c r="D155" t="s">
        <v>1303</v>
      </c>
      <c r="E155" t="s">
        <v>1202</v>
      </c>
      <c r="F155">
        <v>0</v>
      </c>
      <c r="G155">
        <v>1969</v>
      </c>
      <c r="H155" t="s">
        <v>2110</v>
      </c>
      <c r="I155">
        <v>1969</v>
      </c>
      <c r="J155" t="s">
        <v>32</v>
      </c>
      <c r="K155" t="s">
        <v>266</v>
      </c>
      <c r="L155" t="e">
        <v>#N/A</v>
      </c>
    </row>
    <row r="156" spans="1:12">
      <c r="A156" t="s">
        <v>2111</v>
      </c>
      <c r="C156">
        <v>155</v>
      </c>
      <c r="D156" t="s">
        <v>211</v>
      </c>
      <c r="E156" t="s">
        <v>210</v>
      </c>
      <c r="F156">
        <v>0</v>
      </c>
      <c r="G156">
        <v>1965</v>
      </c>
      <c r="H156" t="s">
        <v>2112</v>
      </c>
      <c r="I156">
        <v>1965</v>
      </c>
      <c r="J156" t="s">
        <v>32</v>
      </c>
      <c r="K156" t="s">
        <v>266</v>
      </c>
      <c r="L156">
        <v>1965</v>
      </c>
    </row>
    <row r="157" spans="1:12">
      <c r="A157" t="s">
        <v>2113</v>
      </c>
      <c r="C157">
        <v>156</v>
      </c>
      <c r="D157" t="s">
        <v>207</v>
      </c>
      <c r="E157" t="s">
        <v>44</v>
      </c>
      <c r="F157" t="s">
        <v>202</v>
      </c>
      <c r="G157">
        <v>1982</v>
      </c>
      <c r="H157" t="s">
        <v>2114</v>
      </c>
      <c r="I157">
        <v>1982</v>
      </c>
      <c r="J157" t="s">
        <v>32</v>
      </c>
      <c r="K157" t="s">
        <v>266</v>
      </c>
      <c r="L157">
        <v>1982</v>
      </c>
    </row>
    <row r="158" spans="1:12">
      <c r="A158" t="s">
        <v>2115</v>
      </c>
      <c r="C158">
        <v>157</v>
      </c>
      <c r="D158" t="s">
        <v>246</v>
      </c>
      <c r="E158" t="s">
        <v>33</v>
      </c>
      <c r="F158" t="s">
        <v>1302</v>
      </c>
      <c r="G158">
        <v>1993</v>
      </c>
      <c r="H158" t="s">
        <v>2116</v>
      </c>
      <c r="I158">
        <v>1993</v>
      </c>
      <c r="J158" t="s">
        <v>32</v>
      </c>
      <c r="K158" t="s">
        <v>266</v>
      </c>
      <c r="L158">
        <v>1993</v>
      </c>
    </row>
    <row r="159" spans="1:12">
      <c r="A159" t="s">
        <v>2117</v>
      </c>
      <c r="C159">
        <v>158</v>
      </c>
      <c r="D159" t="s">
        <v>209</v>
      </c>
      <c r="E159" t="s">
        <v>140</v>
      </c>
      <c r="F159" t="s">
        <v>1301</v>
      </c>
      <c r="G159">
        <v>1971</v>
      </c>
      <c r="H159" t="s">
        <v>2118</v>
      </c>
      <c r="I159">
        <v>1971</v>
      </c>
      <c r="J159" t="s">
        <v>32</v>
      </c>
      <c r="K159" t="s">
        <v>266</v>
      </c>
      <c r="L159">
        <v>1971</v>
      </c>
    </row>
    <row r="160" spans="1:12">
      <c r="A160" t="s">
        <v>2119</v>
      </c>
      <c r="C160">
        <v>159</v>
      </c>
      <c r="D160" t="s">
        <v>802</v>
      </c>
      <c r="E160" t="s">
        <v>801</v>
      </c>
      <c r="F160" t="s">
        <v>800</v>
      </c>
      <c r="G160">
        <v>1982</v>
      </c>
      <c r="H160" t="s">
        <v>2120</v>
      </c>
      <c r="I160">
        <v>1982</v>
      </c>
      <c r="J160" t="s">
        <v>0</v>
      </c>
      <c r="K160" t="s">
        <v>266</v>
      </c>
      <c r="L160">
        <v>1982</v>
      </c>
    </row>
    <row r="161" spans="1:12">
      <c r="A161" t="s">
        <v>2121</v>
      </c>
      <c r="C161">
        <v>160</v>
      </c>
      <c r="D161" t="s">
        <v>226</v>
      </c>
      <c r="E161" t="s">
        <v>329</v>
      </c>
      <c r="F161" t="s">
        <v>330</v>
      </c>
      <c r="G161">
        <v>1975</v>
      </c>
      <c r="H161" t="s">
        <v>2122</v>
      </c>
      <c r="I161">
        <v>1975</v>
      </c>
      <c r="J161" t="s">
        <v>0</v>
      </c>
      <c r="K161" t="s">
        <v>266</v>
      </c>
      <c r="L161">
        <v>1975</v>
      </c>
    </row>
    <row r="162" spans="1:12">
      <c r="A162" t="s">
        <v>2123</v>
      </c>
      <c r="C162">
        <v>161</v>
      </c>
      <c r="D162" t="s">
        <v>201</v>
      </c>
      <c r="E162" t="s">
        <v>200</v>
      </c>
      <c r="F162">
        <v>0</v>
      </c>
      <c r="G162">
        <v>1977</v>
      </c>
      <c r="H162" t="s">
        <v>2124</v>
      </c>
      <c r="I162">
        <v>1977</v>
      </c>
      <c r="J162" t="s">
        <v>0</v>
      </c>
      <c r="K162" t="s">
        <v>266</v>
      </c>
      <c r="L162">
        <v>1977</v>
      </c>
    </row>
    <row r="163" spans="1:12">
      <c r="A163" t="s">
        <v>2125</v>
      </c>
      <c r="C163">
        <v>162</v>
      </c>
      <c r="D163" t="s">
        <v>204</v>
      </c>
      <c r="E163" t="s">
        <v>203</v>
      </c>
      <c r="F163" t="s">
        <v>202</v>
      </c>
      <c r="G163">
        <v>1978</v>
      </c>
      <c r="H163" t="s">
        <v>2126</v>
      </c>
      <c r="I163">
        <v>1978</v>
      </c>
      <c r="J163" t="s">
        <v>0</v>
      </c>
      <c r="K163" t="s">
        <v>266</v>
      </c>
      <c r="L163">
        <v>1978</v>
      </c>
    </row>
    <row r="164" spans="1:12">
      <c r="A164" t="s">
        <v>2127</v>
      </c>
      <c r="C164">
        <v>163</v>
      </c>
      <c r="D164" t="s">
        <v>1326</v>
      </c>
      <c r="E164" t="s">
        <v>1325</v>
      </c>
      <c r="G164">
        <v>0</v>
      </c>
      <c r="H164" t="s">
        <v>2128</v>
      </c>
      <c r="I164">
        <v>0</v>
      </c>
      <c r="J164" t="s">
        <v>0</v>
      </c>
      <c r="K164" t="s">
        <v>1219</v>
      </c>
      <c r="L164" t="e">
        <v>#N/A</v>
      </c>
    </row>
    <row r="165" spans="1:12">
      <c r="A165" t="s">
        <v>2129</v>
      </c>
      <c r="C165">
        <v>164</v>
      </c>
      <c r="D165" t="s">
        <v>1328</v>
      </c>
      <c r="E165" t="s">
        <v>1327</v>
      </c>
      <c r="G165">
        <v>0</v>
      </c>
      <c r="H165" t="s">
        <v>2130</v>
      </c>
      <c r="I165">
        <v>0</v>
      </c>
      <c r="J165" t="s">
        <v>0</v>
      </c>
      <c r="K165" t="s">
        <v>1219</v>
      </c>
      <c r="L165" t="e">
        <v>#N/A</v>
      </c>
    </row>
    <row r="166" spans="1:12">
      <c r="A166" t="s">
        <v>2131</v>
      </c>
      <c r="C166">
        <v>165</v>
      </c>
      <c r="D166" t="s">
        <v>1330</v>
      </c>
      <c r="E166" t="s">
        <v>271</v>
      </c>
      <c r="G166">
        <v>0</v>
      </c>
      <c r="H166" t="s">
        <v>2132</v>
      </c>
      <c r="I166">
        <v>0</v>
      </c>
      <c r="J166" t="s">
        <v>0</v>
      </c>
      <c r="K166" t="s">
        <v>1219</v>
      </c>
      <c r="L166" t="e">
        <v>#N/A</v>
      </c>
    </row>
    <row r="167" spans="1:12">
      <c r="A167" t="s">
        <v>2133</v>
      </c>
      <c r="C167">
        <v>166</v>
      </c>
      <c r="D167" t="s">
        <v>1334</v>
      </c>
      <c r="E167" t="s">
        <v>1333</v>
      </c>
      <c r="G167">
        <v>0</v>
      </c>
      <c r="H167" t="s">
        <v>2134</v>
      </c>
      <c r="I167">
        <v>0</v>
      </c>
      <c r="J167" t="s">
        <v>0</v>
      </c>
      <c r="K167" t="s">
        <v>1219</v>
      </c>
      <c r="L167" t="e">
        <v>#N/A</v>
      </c>
    </row>
    <row r="168" spans="1:12">
      <c r="A168" t="s">
        <v>2135</v>
      </c>
      <c r="C168">
        <v>167</v>
      </c>
      <c r="D168" t="s">
        <v>94</v>
      </c>
      <c r="E168" t="s">
        <v>22</v>
      </c>
      <c r="F168" t="s">
        <v>867</v>
      </c>
      <c r="G168">
        <v>1964</v>
      </c>
      <c r="H168" t="s">
        <v>2136</v>
      </c>
      <c r="I168">
        <v>1964</v>
      </c>
      <c r="J168" t="s">
        <v>32</v>
      </c>
      <c r="K168" t="s">
        <v>1219</v>
      </c>
      <c r="L168" t="e">
        <v>#N/A</v>
      </c>
    </row>
    <row r="169" spans="1:12">
      <c r="A169" t="s">
        <v>2137</v>
      </c>
      <c r="C169">
        <v>168</v>
      </c>
      <c r="D169" t="s">
        <v>874</v>
      </c>
      <c r="E169" t="s">
        <v>86</v>
      </c>
      <c r="F169" t="s">
        <v>867</v>
      </c>
      <c r="G169">
        <v>1971</v>
      </c>
      <c r="H169" t="s">
        <v>2138</v>
      </c>
      <c r="I169">
        <v>1971</v>
      </c>
      <c r="J169" t="s">
        <v>32</v>
      </c>
      <c r="K169" t="s">
        <v>1219</v>
      </c>
      <c r="L169">
        <v>0</v>
      </c>
    </row>
    <row r="170" spans="1:12">
      <c r="A170" t="s">
        <v>2139</v>
      </c>
      <c r="C170">
        <v>169</v>
      </c>
      <c r="D170" t="s">
        <v>104</v>
      </c>
      <c r="E170" t="s">
        <v>87</v>
      </c>
      <c r="G170">
        <v>1991</v>
      </c>
      <c r="H170" t="s">
        <v>2140</v>
      </c>
      <c r="I170">
        <v>1991</v>
      </c>
      <c r="J170" t="s">
        <v>32</v>
      </c>
      <c r="K170" t="s">
        <v>1219</v>
      </c>
      <c r="L170">
        <v>1991</v>
      </c>
    </row>
    <row r="171" spans="1:12">
      <c r="A171" t="s">
        <v>2141</v>
      </c>
      <c r="C171">
        <v>170</v>
      </c>
      <c r="D171" t="s">
        <v>1320</v>
      </c>
      <c r="E171" t="s">
        <v>42</v>
      </c>
      <c r="G171">
        <v>0</v>
      </c>
      <c r="H171" t="s">
        <v>2142</v>
      </c>
      <c r="I171">
        <v>0</v>
      </c>
      <c r="J171" t="s">
        <v>32</v>
      </c>
      <c r="K171" t="s">
        <v>1219</v>
      </c>
      <c r="L171" t="e">
        <v>#N/A</v>
      </c>
    </row>
    <row r="172" spans="1:12">
      <c r="A172" t="s">
        <v>2143</v>
      </c>
      <c r="C172">
        <v>171</v>
      </c>
      <c r="D172" t="s">
        <v>1321</v>
      </c>
      <c r="E172" t="s">
        <v>79</v>
      </c>
      <c r="G172">
        <v>0</v>
      </c>
      <c r="H172" t="s">
        <v>2144</v>
      </c>
      <c r="I172">
        <v>0</v>
      </c>
      <c r="J172" t="s">
        <v>32</v>
      </c>
      <c r="K172" t="s">
        <v>1219</v>
      </c>
      <c r="L172" t="e">
        <v>#N/A</v>
      </c>
    </row>
    <row r="173" spans="1:12">
      <c r="A173" t="s">
        <v>2145</v>
      </c>
      <c r="C173">
        <v>172</v>
      </c>
      <c r="D173" t="s">
        <v>535</v>
      </c>
      <c r="E173" t="s">
        <v>59</v>
      </c>
      <c r="G173">
        <v>0</v>
      </c>
      <c r="H173" t="s">
        <v>2146</v>
      </c>
      <c r="I173">
        <v>0</v>
      </c>
      <c r="J173" t="s">
        <v>32</v>
      </c>
      <c r="K173" t="s">
        <v>1219</v>
      </c>
      <c r="L173" t="e">
        <v>#N/A</v>
      </c>
    </row>
    <row r="174" spans="1:12">
      <c r="A174" t="s">
        <v>2147</v>
      </c>
      <c r="C174">
        <v>173</v>
      </c>
      <c r="D174" t="s">
        <v>1322</v>
      </c>
      <c r="E174" t="s">
        <v>317</v>
      </c>
      <c r="G174">
        <v>0</v>
      </c>
      <c r="H174" t="s">
        <v>2148</v>
      </c>
      <c r="I174">
        <v>0</v>
      </c>
      <c r="J174" t="s">
        <v>32</v>
      </c>
      <c r="K174" t="s">
        <v>1219</v>
      </c>
      <c r="L174" t="e">
        <v>#N/A</v>
      </c>
    </row>
    <row r="175" spans="1:12">
      <c r="A175" t="s">
        <v>2149</v>
      </c>
      <c r="C175">
        <v>174</v>
      </c>
      <c r="D175" t="s">
        <v>1323</v>
      </c>
      <c r="E175" t="s">
        <v>237</v>
      </c>
      <c r="G175">
        <v>0</v>
      </c>
      <c r="H175" t="s">
        <v>2150</v>
      </c>
      <c r="I175">
        <v>0</v>
      </c>
      <c r="J175" t="s">
        <v>32</v>
      </c>
      <c r="K175" t="s">
        <v>1219</v>
      </c>
      <c r="L175" t="e">
        <v>#N/A</v>
      </c>
    </row>
    <row r="176" spans="1:12">
      <c r="A176" t="s">
        <v>2151</v>
      </c>
      <c r="C176">
        <v>175</v>
      </c>
      <c r="D176" t="s">
        <v>1324</v>
      </c>
      <c r="E176" t="s">
        <v>44</v>
      </c>
      <c r="G176">
        <v>0</v>
      </c>
      <c r="H176" t="s">
        <v>2152</v>
      </c>
      <c r="I176">
        <v>0</v>
      </c>
      <c r="J176" t="s">
        <v>32</v>
      </c>
      <c r="K176" t="s">
        <v>1219</v>
      </c>
      <c r="L176" t="e">
        <v>#N/A</v>
      </c>
    </row>
    <row r="177" spans="1:12">
      <c r="A177" t="s">
        <v>2153</v>
      </c>
      <c r="C177">
        <v>176</v>
      </c>
      <c r="D177" t="s">
        <v>1329</v>
      </c>
      <c r="E177" t="s">
        <v>66</v>
      </c>
      <c r="G177">
        <v>0</v>
      </c>
      <c r="H177" t="s">
        <v>2154</v>
      </c>
      <c r="I177">
        <v>0</v>
      </c>
      <c r="J177" t="s">
        <v>32</v>
      </c>
      <c r="K177" t="s">
        <v>1219</v>
      </c>
      <c r="L177" t="e">
        <v>#N/A</v>
      </c>
    </row>
    <row r="178" spans="1:12">
      <c r="A178" t="s">
        <v>2155</v>
      </c>
      <c r="C178">
        <v>177</v>
      </c>
      <c r="D178" t="s">
        <v>1332</v>
      </c>
      <c r="E178" t="s">
        <v>1331</v>
      </c>
      <c r="G178">
        <v>0</v>
      </c>
      <c r="H178" t="s">
        <v>2156</v>
      </c>
      <c r="I178">
        <v>0</v>
      </c>
      <c r="J178" t="s">
        <v>32</v>
      </c>
      <c r="K178" t="s">
        <v>1219</v>
      </c>
      <c r="L178" t="e">
        <v>#N/A</v>
      </c>
    </row>
    <row r="179" spans="1:12">
      <c r="A179" t="s">
        <v>2157</v>
      </c>
      <c r="C179">
        <v>178</v>
      </c>
      <c r="D179" t="s">
        <v>1336</v>
      </c>
      <c r="E179" t="s">
        <v>1335</v>
      </c>
      <c r="G179">
        <v>0</v>
      </c>
      <c r="H179" t="s">
        <v>2158</v>
      </c>
      <c r="I179">
        <v>0</v>
      </c>
      <c r="J179" t="s">
        <v>32</v>
      </c>
      <c r="K179" t="s">
        <v>1219</v>
      </c>
      <c r="L179" t="e">
        <v>#N/A</v>
      </c>
    </row>
    <row r="180" spans="1:12">
      <c r="A180" t="s">
        <v>2159</v>
      </c>
      <c r="C180">
        <v>179</v>
      </c>
      <c r="D180" t="s">
        <v>1337</v>
      </c>
      <c r="E180" t="s">
        <v>21</v>
      </c>
      <c r="G180">
        <v>0</v>
      </c>
      <c r="H180" t="s">
        <v>2160</v>
      </c>
      <c r="I180">
        <v>0</v>
      </c>
      <c r="J180" t="s">
        <v>32</v>
      </c>
      <c r="K180" t="s">
        <v>1219</v>
      </c>
      <c r="L180" t="e">
        <v>#N/A</v>
      </c>
    </row>
    <row r="181" spans="1:12">
      <c r="A181" t="s">
        <v>2161</v>
      </c>
      <c r="C181">
        <v>180</v>
      </c>
      <c r="D181" t="s">
        <v>1338</v>
      </c>
      <c r="E181" t="s">
        <v>42</v>
      </c>
      <c r="G181">
        <v>0</v>
      </c>
      <c r="H181" t="s">
        <v>2162</v>
      </c>
      <c r="I181">
        <v>0</v>
      </c>
      <c r="J181" t="s">
        <v>32</v>
      </c>
      <c r="K181" t="s">
        <v>1219</v>
      </c>
      <c r="L181" t="e">
        <v>#N/A</v>
      </c>
    </row>
    <row r="182" spans="1:12">
      <c r="A182" t="s">
        <v>2163</v>
      </c>
      <c r="C182">
        <v>181</v>
      </c>
      <c r="D182" t="s">
        <v>433</v>
      </c>
      <c r="E182" t="s">
        <v>86</v>
      </c>
      <c r="F182">
        <v>0</v>
      </c>
      <c r="G182">
        <v>1958</v>
      </c>
      <c r="H182" t="s">
        <v>2164</v>
      </c>
      <c r="I182">
        <v>1958</v>
      </c>
      <c r="J182" t="s">
        <v>32</v>
      </c>
      <c r="K182" t="s">
        <v>1455</v>
      </c>
      <c r="L182">
        <v>1958</v>
      </c>
    </row>
    <row r="183" spans="1:12">
      <c r="A183" t="s">
        <v>2165</v>
      </c>
      <c r="C183">
        <v>182</v>
      </c>
      <c r="D183" t="s">
        <v>419</v>
      </c>
      <c r="E183" t="s">
        <v>41</v>
      </c>
      <c r="F183" t="s">
        <v>418</v>
      </c>
      <c r="G183">
        <v>1983</v>
      </c>
      <c r="H183" t="s">
        <v>2166</v>
      </c>
      <c r="I183">
        <v>1983</v>
      </c>
      <c r="J183" t="s">
        <v>32</v>
      </c>
      <c r="K183" t="s">
        <v>1455</v>
      </c>
      <c r="L183">
        <v>1983</v>
      </c>
    </row>
    <row r="184" spans="1:12">
      <c r="A184" t="s">
        <v>2167</v>
      </c>
      <c r="C184">
        <v>183</v>
      </c>
      <c r="D184" t="s">
        <v>419</v>
      </c>
      <c r="E184" t="s">
        <v>79</v>
      </c>
      <c r="F184" t="s">
        <v>420</v>
      </c>
      <c r="G184">
        <v>1956</v>
      </c>
      <c r="H184" t="s">
        <v>2168</v>
      </c>
      <c r="I184">
        <v>1956</v>
      </c>
      <c r="J184" t="s">
        <v>32</v>
      </c>
      <c r="K184" t="s">
        <v>1455</v>
      </c>
      <c r="L184">
        <v>1956</v>
      </c>
    </row>
    <row r="185" spans="1:12">
      <c r="A185" t="s">
        <v>2169</v>
      </c>
      <c r="C185">
        <v>184</v>
      </c>
      <c r="D185" t="s">
        <v>431</v>
      </c>
      <c r="E185" t="s">
        <v>274</v>
      </c>
      <c r="F185" t="s">
        <v>430</v>
      </c>
      <c r="G185">
        <v>1983</v>
      </c>
      <c r="H185" t="s">
        <v>2170</v>
      </c>
      <c r="I185">
        <v>1983</v>
      </c>
      <c r="J185" t="s">
        <v>32</v>
      </c>
      <c r="K185" t="s">
        <v>1455</v>
      </c>
      <c r="L185">
        <v>1983</v>
      </c>
    </row>
    <row r="186" spans="1:12">
      <c r="A186" t="s">
        <v>2171</v>
      </c>
      <c r="C186">
        <v>185</v>
      </c>
      <c r="D186" t="s">
        <v>411</v>
      </c>
      <c r="E186" t="s">
        <v>44</v>
      </c>
      <c r="F186">
        <v>0</v>
      </c>
      <c r="G186">
        <v>1974</v>
      </c>
      <c r="H186" t="s">
        <v>2172</v>
      </c>
      <c r="I186">
        <v>1974</v>
      </c>
      <c r="J186" t="s">
        <v>32</v>
      </c>
      <c r="K186" t="s">
        <v>1455</v>
      </c>
      <c r="L186">
        <v>1974</v>
      </c>
    </row>
    <row r="187" spans="1:12">
      <c r="A187" t="s">
        <v>2173</v>
      </c>
      <c r="C187">
        <v>186</v>
      </c>
      <c r="D187" t="s">
        <v>427</v>
      </c>
      <c r="E187" t="s">
        <v>426</v>
      </c>
      <c r="F187" t="s">
        <v>1368</v>
      </c>
      <c r="G187">
        <v>1978</v>
      </c>
      <c r="H187" t="s">
        <v>2174</v>
      </c>
      <c r="I187">
        <v>1978</v>
      </c>
      <c r="J187" t="s">
        <v>32</v>
      </c>
      <c r="K187" t="s">
        <v>1455</v>
      </c>
      <c r="L187">
        <v>1978</v>
      </c>
    </row>
    <row r="188" spans="1:12">
      <c r="A188" t="s">
        <v>2175</v>
      </c>
      <c r="C188">
        <v>187</v>
      </c>
      <c r="D188" t="s">
        <v>1367</v>
      </c>
      <c r="E188" t="s">
        <v>33</v>
      </c>
      <c r="F188" t="s">
        <v>1366</v>
      </c>
      <c r="G188">
        <v>1979</v>
      </c>
      <c r="H188" t="s">
        <v>2176</v>
      </c>
      <c r="I188">
        <v>1979</v>
      </c>
      <c r="J188" t="s">
        <v>32</v>
      </c>
      <c r="K188" t="s">
        <v>1455</v>
      </c>
      <c r="L188" t="e">
        <v>#N/A</v>
      </c>
    </row>
    <row r="189" spans="1:12">
      <c r="A189" t="s">
        <v>2177</v>
      </c>
      <c r="C189">
        <v>188</v>
      </c>
      <c r="D189" t="s">
        <v>434</v>
      </c>
      <c r="E189" t="s">
        <v>41</v>
      </c>
      <c r="F189">
        <v>0</v>
      </c>
      <c r="G189">
        <v>1975</v>
      </c>
      <c r="H189" t="s">
        <v>2178</v>
      </c>
      <c r="I189">
        <v>1975</v>
      </c>
      <c r="J189" t="s">
        <v>32</v>
      </c>
      <c r="K189" t="s">
        <v>1455</v>
      </c>
      <c r="L189">
        <v>1975</v>
      </c>
    </row>
    <row r="190" spans="1:12">
      <c r="A190" t="s">
        <v>2179</v>
      </c>
      <c r="C190">
        <v>189</v>
      </c>
      <c r="D190" t="s">
        <v>354</v>
      </c>
      <c r="E190" t="s">
        <v>44</v>
      </c>
      <c r="F190">
        <v>0</v>
      </c>
      <c r="G190">
        <v>1983</v>
      </c>
      <c r="H190" t="s">
        <v>2180</v>
      </c>
      <c r="I190">
        <v>1983</v>
      </c>
      <c r="J190" t="s">
        <v>32</v>
      </c>
      <c r="K190" t="s">
        <v>1455</v>
      </c>
      <c r="L190">
        <v>1983</v>
      </c>
    </row>
    <row r="191" spans="1:12">
      <c r="A191" t="s">
        <v>2181</v>
      </c>
      <c r="C191">
        <v>190</v>
      </c>
      <c r="D191" t="s">
        <v>325</v>
      </c>
      <c r="E191" t="s">
        <v>317</v>
      </c>
      <c r="F191">
        <v>0</v>
      </c>
      <c r="G191">
        <v>1984</v>
      </c>
      <c r="H191" t="s">
        <v>2182</v>
      </c>
      <c r="I191">
        <v>1984</v>
      </c>
      <c r="J191" t="s">
        <v>32</v>
      </c>
      <c r="K191" t="s">
        <v>1455</v>
      </c>
      <c r="L191">
        <v>1984</v>
      </c>
    </row>
    <row r="192" spans="1:12">
      <c r="A192" t="s">
        <v>2183</v>
      </c>
      <c r="C192">
        <v>191</v>
      </c>
      <c r="D192" t="s">
        <v>309</v>
      </c>
      <c r="E192" t="s">
        <v>310</v>
      </c>
      <c r="F192">
        <v>0</v>
      </c>
      <c r="G192">
        <v>1973</v>
      </c>
      <c r="H192" t="s">
        <v>2184</v>
      </c>
      <c r="I192">
        <v>1973</v>
      </c>
      <c r="J192" t="s">
        <v>32</v>
      </c>
      <c r="K192" t="s">
        <v>1455</v>
      </c>
      <c r="L192">
        <v>1973</v>
      </c>
    </row>
    <row r="193" spans="1:12">
      <c r="A193" t="s">
        <v>2185</v>
      </c>
      <c r="C193">
        <v>192</v>
      </c>
      <c r="D193" t="s">
        <v>1365</v>
      </c>
      <c r="E193" t="s">
        <v>17</v>
      </c>
      <c r="F193" t="s">
        <v>1364</v>
      </c>
      <c r="G193">
        <v>1979</v>
      </c>
      <c r="H193" t="s">
        <v>2186</v>
      </c>
      <c r="I193">
        <v>1979</v>
      </c>
      <c r="J193" t="s">
        <v>32</v>
      </c>
      <c r="K193" t="s">
        <v>1455</v>
      </c>
      <c r="L193">
        <v>1979</v>
      </c>
    </row>
    <row r="194" spans="1:12">
      <c r="A194" t="s">
        <v>2187</v>
      </c>
      <c r="C194">
        <v>193</v>
      </c>
      <c r="D194" t="s">
        <v>640</v>
      </c>
      <c r="E194" t="s">
        <v>21</v>
      </c>
      <c r="F194" t="s">
        <v>641</v>
      </c>
      <c r="G194">
        <v>1982</v>
      </c>
      <c r="H194" t="s">
        <v>2188</v>
      </c>
      <c r="I194">
        <v>1982</v>
      </c>
      <c r="J194" t="s">
        <v>32</v>
      </c>
      <c r="K194" t="s">
        <v>1455</v>
      </c>
      <c r="L194">
        <v>1982</v>
      </c>
    </row>
    <row r="195" spans="1:12">
      <c r="A195" t="s">
        <v>2189</v>
      </c>
      <c r="C195">
        <v>194</v>
      </c>
      <c r="D195" t="s">
        <v>1363</v>
      </c>
      <c r="E195" t="s">
        <v>1362</v>
      </c>
      <c r="F195">
        <v>0</v>
      </c>
      <c r="G195">
        <v>1981</v>
      </c>
      <c r="H195" t="s">
        <v>2190</v>
      </c>
      <c r="I195">
        <v>1981</v>
      </c>
      <c r="J195" t="s">
        <v>32</v>
      </c>
      <c r="K195" t="s">
        <v>1455</v>
      </c>
      <c r="L195" t="e">
        <v>#N/A</v>
      </c>
    </row>
    <row r="196" spans="1:12">
      <c r="A196" t="s">
        <v>2191</v>
      </c>
      <c r="C196">
        <v>195</v>
      </c>
      <c r="D196" t="s">
        <v>372</v>
      </c>
      <c r="E196" t="s">
        <v>147</v>
      </c>
      <c r="F196" t="s">
        <v>370</v>
      </c>
      <c r="G196">
        <v>1971</v>
      </c>
      <c r="H196" t="s">
        <v>2192</v>
      </c>
      <c r="I196">
        <v>1971</v>
      </c>
      <c r="J196" t="s">
        <v>32</v>
      </c>
      <c r="K196" t="s">
        <v>1455</v>
      </c>
      <c r="L196">
        <v>1971</v>
      </c>
    </row>
    <row r="197" spans="1:12">
      <c r="A197" t="s">
        <v>2193</v>
      </c>
      <c r="C197">
        <v>196</v>
      </c>
      <c r="D197" t="s">
        <v>1185</v>
      </c>
      <c r="E197" t="s">
        <v>378</v>
      </c>
      <c r="F197" t="s">
        <v>1180</v>
      </c>
      <c r="G197">
        <v>1973</v>
      </c>
      <c r="H197" t="s">
        <v>2194</v>
      </c>
      <c r="I197">
        <v>1973</v>
      </c>
      <c r="J197" t="s">
        <v>32</v>
      </c>
      <c r="K197" t="s">
        <v>1455</v>
      </c>
      <c r="L197">
        <v>1973</v>
      </c>
    </row>
    <row r="198" spans="1:12">
      <c r="A198" t="s">
        <v>2195</v>
      </c>
      <c r="C198">
        <v>197</v>
      </c>
      <c r="D198" t="s">
        <v>401</v>
      </c>
      <c r="E198" t="s">
        <v>26</v>
      </c>
      <c r="F198" t="s">
        <v>400</v>
      </c>
      <c r="G198">
        <v>1971</v>
      </c>
      <c r="H198" t="s">
        <v>2196</v>
      </c>
      <c r="I198">
        <v>1971</v>
      </c>
      <c r="J198" t="s">
        <v>32</v>
      </c>
      <c r="K198" t="s">
        <v>1455</v>
      </c>
      <c r="L198">
        <v>1971</v>
      </c>
    </row>
    <row r="199" spans="1:12">
      <c r="A199" t="s">
        <v>2197</v>
      </c>
      <c r="C199">
        <v>198</v>
      </c>
      <c r="D199" t="s">
        <v>601</v>
      </c>
      <c r="E199" t="s">
        <v>15</v>
      </c>
      <c r="F199" t="s">
        <v>598</v>
      </c>
      <c r="G199">
        <v>1971</v>
      </c>
      <c r="H199" t="s">
        <v>2198</v>
      </c>
      <c r="I199">
        <v>1971</v>
      </c>
      <c r="J199" t="s">
        <v>32</v>
      </c>
      <c r="K199" t="s">
        <v>1455</v>
      </c>
      <c r="L199">
        <v>1971</v>
      </c>
    </row>
    <row r="200" spans="1:12">
      <c r="A200" t="s">
        <v>2199</v>
      </c>
      <c r="C200">
        <v>199</v>
      </c>
      <c r="D200" t="s">
        <v>602</v>
      </c>
      <c r="E200" t="s">
        <v>21</v>
      </c>
      <c r="F200" t="s">
        <v>598</v>
      </c>
      <c r="G200">
        <v>1971</v>
      </c>
      <c r="H200" t="s">
        <v>2200</v>
      </c>
      <c r="I200">
        <v>1971</v>
      </c>
      <c r="J200" t="s">
        <v>32</v>
      </c>
      <c r="K200" t="s">
        <v>1455</v>
      </c>
      <c r="L200">
        <v>1971</v>
      </c>
    </row>
    <row r="201" spans="1:12">
      <c r="A201" t="s">
        <v>2201</v>
      </c>
      <c r="C201">
        <v>200</v>
      </c>
      <c r="D201" t="s">
        <v>248</v>
      </c>
      <c r="E201" t="s">
        <v>19</v>
      </c>
      <c r="F201" t="s">
        <v>1354</v>
      </c>
      <c r="G201">
        <v>1980</v>
      </c>
      <c r="H201" t="s">
        <v>2202</v>
      </c>
      <c r="I201">
        <v>1980</v>
      </c>
      <c r="J201" t="s">
        <v>32</v>
      </c>
      <c r="K201" t="s">
        <v>1455</v>
      </c>
      <c r="L201" t="e">
        <v>#N/A</v>
      </c>
    </row>
    <row r="202" spans="1:12">
      <c r="A202" t="s">
        <v>2203</v>
      </c>
      <c r="C202">
        <v>201</v>
      </c>
      <c r="D202" t="s">
        <v>1359</v>
      </c>
      <c r="E202" t="s">
        <v>17</v>
      </c>
      <c r="F202">
        <v>0</v>
      </c>
      <c r="G202">
        <v>1992</v>
      </c>
      <c r="H202" t="s">
        <v>2204</v>
      </c>
      <c r="I202">
        <v>1992</v>
      </c>
      <c r="J202" t="s">
        <v>32</v>
      </c>
      <c r="K202" t="s">
        <v>1455</v>
      </c>
      <c r="L202" t="e">
        <v>#N/A</v>
      </c>
    </row>
    <row r="203" spans="1:12">
      <c r="A203" t="s">
        <v>2205</v>
      </c>
      <c r="C203">
        <v>202</v>
      </c>
      <c r="D203" t="s">
        <v>351</v>
      </c>
      <c r="E203" t="s">
        <v>140</v>
      </c>
      <c r="F203" t="s">
        <v>1356</v>
      </c>
      <c r="G203">
        <v>1962</v>
      </c>
      <c r="H203" t="s">
        <v>2206</v>
      </c>
      <c r="I203">
        <v>1962</v>
      </c>
      <c r="J203" t="s">
        <v>32</v>
      </c>
      <c r="K203" t="s">
        <v>1455</v>
      </c>
      <c r="L203">
        <v>1962</v>
      </c>
    </row>
    <row r="204" spans="1:12">
      <c r="A204" t="s">
        <v>2207</v>
      </c>
      <c r="C204">
        <v>203</v>
      </c>
      <c r="D204" t="s">
        <v>640</v>
      </c>
      <c r="E204" t="s">
        <v>639</v>
      </c>
      <c r="F204">
        <v>0</v>
      </c>
      <c r="G204">
        <v>1952</v>
      </c>
      <c r="H204" t="s">
        <v>2208</v>
      </c>
      <c r="I204">
        <v>1952</v>
      </c>
      <c r="J204" t="s">
        <v>32</v>
      </c>
      <c r="K204" t="s">
        <v>1455</v>
      </c>
      <c r="L204">
        <v>1952</v>
      </c>
    </row>
    <row r="205" spans="1:12">
      <c r="A205" t="s">
        <v>2209</v>
      </c>
      <c r="C205">
        <v>204</v>
      </c>
      <c r="D205" t="s">
        <v>1355</v>
      </c>
      <c r="E205" t="s">
        <v>66</v>
      </c>
      <c r="F205" t="s">
        <v>1354</v>
      </c>
      <c r="G205">
        <v>1975</v>
      </c>
      <c r="H205" t="s">
        <v>2210</v>
      </c>
      <c r="I205">
        <v>1975</v>
      </c>
      <c r="J205" t="s">
        <v>32</v>
      </c>
      <c r="K205" t="s">
        <v>1455</v>
      </c>
      <c r="L205" t="e">
        <v>#N/A</v>
      </c>
    </row>
    <row r="206" spans="1:12">
      <c r="A206" t="s">
        <v>2211</v>
      </c>
      <c r="C206">
        <v>205</v>
      </c>
      <c r="D206" t="s">
        <v>396</v>
      </c>
      <c r="E206" t="s">
        <v>214</v>
      </c>
      <c r="F206">
        <v>0</v>
      </c>
      <c r="G206">
        <v>1974</v>
      </c>
      <c r="H206" t="s">
        <v>2212</v>
      </c>
      <c r="I206">
        <v>1974</v>
      </c>
      <c r="J206" t="s">
        <v>32</v>
      </c>
      <c r="K206" t="s">
        <v>1455</v>
      </c>
      <c r="L206">
        <v>1974</v>
      </c>
    </row>
    <row r="207" spans="1:12">
      <c r="A207" t="s">
        <v>2213</v>
      </c>
      <c r="C207">
        <v>206</v>
      </c>
      <c r="D207" t="s">
        <v>397</v>
      </c>
      <c r="E207" t="s">
        <v>42</v>
      </c>
      <c r="F207" t="s">
        <v>1353</v>
      </c>
      <c r="G207">
        <v>1973</v>
      </c>
      <c r="H207" t="s">
        <v>2214</v>
      </c>
      <c r="I207">
        <v>1973</v>
      </c>
      <c r="J207" t="s">
        <v>32</v>
      </c>
      <c r="K207" t="s">
        <v>1455</v>
      </c>
      <c r="L207">
        <v>1973</v>
      </c>
    </row>
    <row r="208" spans="1:12">
      <c r="A208" t="s">
        <v>2215</v>
      </c>
      <c r="C208">
        <v>207</v>
      </c>
      <c r="D208" t="s">
        <v>398</v>
      </c>
      <c r="E208" t="s">
        <v>378</v>
      </c>
      <c r="F208" t="s">
        <v>1353</v>
      </c>
      <c r="G208">
        <v>1968</v>
      </c>
      <c r="H208" t="s">
        <v>2216</v>
      </c>
      <c r="I208">
        <v>1968</v>
      </c>
      <c r="J208" t="s">
        <v>32</v>
      </c>
      <c r="K208" t="s">
        <v>1455</v>
      </c>
      <c r="L208">
        <v>1968</v>
      </c>
    </row>
    <row r="209" spans="1:12">
      <c r="A209" t="s">
        <v>2217</v>
      </c>
      <c r="C209">
        <v>208</v>
      </c>
      <c r="D209" t="s">
        <v>1352</v>
      </c>
      <c r="E209" t="s">
        <v>17</v>
      </c>
      <c r="F209">
        <v>0</v>
      </c>
      <c r="G209">
        <v>1981</v>
      </c>
      <c r="H209" t="s">
        <v>2218</v>
      </c>
      <c r="I209">
        <v>1981</v>
      </c>
      <c r="J209" t="s">
        <v>32</v>
      </c>
      <c r="K209" t="s">
        <v>1455</v>
      </c>
      <c r="L209" t="e">
        <v>#N/A</v>
      </c>
    </row>
    <row r="210" spans="1:12">
      <c r="A210" t="s">
        <v>2219</v>
      </c>
      <c r="C210">
        <v>209</v>
      </c>
      <c r="D210" t="s">
        <v>363</v>
      </c>
      <c r="E210" t="s">
        <v>24</v>
      </c>
      <c r="F210" t="s">
        <v>364</v>
      </c>
      <c r="G210">
        <v>1972</v>
      </c>
      <c r="H210" t="s">
        <v>2220</v>
      </c>
      <c r="I210">
        <v>1972</v>
      </c>
      <c r="J210" t="s">
        <v>32</v>
      </c>
      <c r="K210" t="s">
        <v>1455</v>
      </c>
      <c r="L210">
        <v>1972</v>
      </c>
    </row>
    <row r="211" spans="1:12">
      <c r="A211" t="s">
        <v>2221</v>
      </c>
      <c r="C211">
        <v>210</v>
      </c>
      <c r="D211" t="s">
        <v>376</v>
      </c>
      <c r="E211" t="s">
        <v>21</v>
      </c>
      <c r="F211">
        <v>0</v>
      </c>
      <c r="G211">
        <v>1968</v>
      </c>
      <c r="H211" t="s">
        <v>2222</v>
      </c>
      <c r="I211">
        <v>1968</v>
      </c>
      <c r="J211" t="s">
        <v>32</v>
      </c>
      <c r="K211" t="s">
        <v>1455</v>
      </c>
      <c r="L211">
        <v>1968</v>
      </c>
    </row>
    <row r="212" spans="1:12">
      <c r="A212" t="s">
        <v>2223</v>
      </c>
      <c r="C212">
        <v>211</v>
      </c>
      <c r="D212" t="s">
        <v>340</v>
      </c>
      <c r="E212" t="s">
        <v>33</v>
      </c>
      <c r="F212" t="s">
        <v>342</v>
      </c>
      <c r="G212">
        <v>1971</v>
      </c>
      <c r="H212" t="s">
        <v>2224</v>
      </c>
      <c r="I212">
        <v>1971</v>
      </c>
      <c r="J212" t="s">
        <v>32</v>
      </c>
      <c r="K212" t="s">
        <v>1455</v>
      </c>
      <c r="L212">
        <v>1971</v>
      </c>
    </row>
    <row r="213" spans="1:12">
      <c r="A213" t="s">
        <v>2225</v>
      </c>
      <c r="C213">
        <v>212</v>
      </c>
      <c r="D213" t="s">
        <v>352</v>
      </c>
      <c r="E213" t="s">
        <v>33</v>
      </c>
      <c r="F213" t="s">
        <v>1351</v>
      </c>
      <c r="G213">
        <v>1951</v>
      </c>
      <c r="H213" t="s">
        <v>2226</v>
      </c>
      <c r="I213">
        <v>1951</v>
      </c>
      <c r="J213" t="s">
        <v>32</v>
      </c>
      <c r="K213" t="s">
        <v>1455</v>
      </c>
      <c r="L213">
        <v>1951</v>
      </c>
    </row>
    <row r="214" spans="1:12">
      <c r="A214" t="s">
        <v>2227</v>
      </c>
      <c r="C214">
        <v>213</v>
      </c>
      <c r="D214" t="s">
        <v>1350</v>
      </c>
      <c r="E214" t="s">
        <v>44</v>
      </c>
      <c r="F214">
        <v>0</v>
      </c>
      <c r="G214">
        <v>1966</v>
      </c>
      <c r="H214" t="s">
        <v>2228</v>
      </c>
      <c r="I214">
        <v>1966</v>
      </c>
      <c r="J214" t="s">
        <v>32</v>
      </c>
      <c r="K214" t="s">
        <v>1455</v>
      </c>
      <c r="L214" t="e">
        <v>#N/A</v>
      </c>
    </row>
    <row r="215" spans="1:12">
      <c r="A215" t="s">
        <v>2229</v>
      </c>
      <c r="C215">
        <v>214</v>
      </c>
      <c r="D215" t="s">
        <v>1349</v>
      </c>
      <c r="E215" t="s">
        <v>55</v>
      </c>
      <c r="F215">
        <v>0</v>
      </c>
      <c r="G215">
        <v>1972</v>
      </c>
      <c r="H215" t="s">
        <v>2230</v>
      </c>
      <c r="I215">
        <v>1972</v>
      </c>
      <c r="J215" t="s">
        <v>32</v>
      </c>
      <c r="K215" t="s">
        <v>1455</v>
      </c>
      <c r="L215" t="e">
        <v>#N/A</v>
      </c>
    </row>
    <row r="216" spans="1:12">
      <c r="A216" t="s">
        <v>2231</v>
      </c>
      <c r="C216">
        <v>215</v>
      </c>
      <c r="D216" t="s">
        <v>1003</v>
      </c>
      <c r="E216" t="s">
        <v>41</v>
      </c>
      <c r="F216" t="s">
        <v>1002</v>
      </c>
      <c r="G216">
        <v>1983</v>
      </c>
      <c r="H216" t="s">
        <v>2232</v>
      </c>
      <c r="I216">
        <v>1983</v>
      </c>
      <c r="J216" t="s">
        <v>32</v>
      </c>
      <c r="K216" t="s">
        <v>1455</v>
      </c>
      <c r="L216">
        <v>1983</v>
      </c>
    </row>
    <row r="217" spans="1:12">
      <c r="A217" t="s">
        <v>2233</v>
      </c>
      <c r="C217">
        <v>216</v>
      </c>
      <c r="D217" t="s">
        <v>407</v>
      </c>
      <c r="E217" t="s">
        <v>91</v>
      </c>
      <c r="F217">
        <v>0</v>
      </c>
      <c r="G217">
        <v>1981</v>
      </c>
      <c r="H217" t="s">
        <v>2234</v>
      </c>
      <c r="I217">
        <v>1981</v>
      </c>
      <c r="J217" t="s">
        <v>32</v>
      </c>
      <c r="K217" t="s">
        <v>1455</v>
      </c>
      <c r="L217">
        <v>1981</v>
      </c>
    </row>
    <row r="218" spans="1:12">
      <c r="A218" t="s">
        <v>2235</v>
      </c>
      <c r="C218">
        <v>217</v>
      </c>
      <c r="D218" t="s">
        <v>941</v>
      </c>
      <c r="E218" t="s">
        <v>26</v>
      </c>
      <c r="F218">
        <v>0</v>
      </c>
      <c r="G218">
        <v>1982</v>
      </c>
      <c r="H218" t="s">
        <v>2236</v>
      </c>
      <c r="I218">
        <v>1982</v>
      </c>
      <c r="J218" t="s">
        <v>32</v>
      </c>
      <c r="K218" t="s">
        <v>1455</v>
      </c>
      <c r="L218">
        <v>1982</v>
      </c>
    </row>
    <row r="219" spans="1:12">
      <c r="A219" t="s">
        <v>2237</v>
      </c>
      <c r="C219">
        <v>218</v>
      </c>
      <c r="D219" t="s">
        <v>340</v>
      </c>
      <c r="E219" t="s">
        <v>19</v>
      </c>
      <c r="F219" t="s">
        <v>342</v>
      </c>
      <c r="G219">
        <v>1976</v>
      </c>
      <c r="H219" t="s">
        <v>2238</v>
      </c>
      <c r="I219">
        <v>1976</v>
      </c>
      <c r="J219" t="s">
        <v>32</v>
      </c>
      <c r="K219" t="s">
        <v>1455</v>
      </c>
      <c r="L219">
        <v>1976</v>
      </c>
    </row>
    <row r="220" spans="1:12">
      <c r="A220" t="s">
        <v>2239</v>
      </c>
      <c r="C220">
        <v>219</v>
      </c>
      <c r="D220" t="s">
        <v>361</v>
      </c>
      <c r="E220" t="s">
        <v>360</v>
      </c>
      <c r="F220" t="s">
        <v>1347</v>
      </c>
      <c r="G220">
        <v>1970</v>
      </c>
      <c r="H220" t="s">
        <v>2240</v>
      </c>
      <c r="I220">
        <v>1970</v>
      </c>
      <c r="J220" t="s">
        <v>32</v>
      </c>
      <c r="K220" t="s">
        <v>1455</v>
      </c>
      <c r="L220">
        <v>1970</v>
      </c>
    </row>
    <row r="221" spans="1:12">
      <c r="A221" t="s">
        <v>2241</v>
      </c>
      <c r="C221">
        <v>220</v>
      </c>
      <c r="D221" t="s">
        <v>357</v>
      </c>
      <c r="E221" t="s">
        <v>26</v>
      </c>
      <c r="F221" t="s">
        <v>1347</v>
      </c>
      <c r="G221">
        <v>1970</v>
      </c>
      <c r="H221" t="s">
        <v>2242</v>
      </c>
      <c r="I221">
        <v>1970</v>
      </c>
      <c r="J221" t="s">
        <v>32</v>
      </c>
      <c r="K221" t="s">
        <v>1455</v>
      </c>
      <c r="L221">
        <v>1970</v>
      </c>
    </row>
    <row r="222" spans="1:12">
      <c r="A222" t="s">
        <v>2243</v>
      </c>
      <c r="C222">
        <v>221</v>
      </c>
      <c r="D222" t="s">
        <v>150</v>
      </c>
      <c r="E222" t="s">
        <v>358</v>
      </c>
      <c r="F222" t="s">
        <v>1347</v>
      </c>
      <c r="G222">
        <v>1975</v>
      </c>
      <c r="H222" t="s">
        <v>2244</v>
      </c>
      <c r="I222">
        <v>1975</v>
      </c>
      <c r="J222" t="s">
        <v>32</v>
      </c>
      <c r="K222" t="s">
        <v>1455</v>
      </c>
      <c r="L222" t="e">
        <v>#N/A</v>
      </c>
    </row>
    <row r="223" spans="1:12">
      <c r="A223" t="s">
        <v>2245</v>
      </c>
      <c r="C223">
        <v>222</v>
      </c>
      <c r="D223" t="s">
        <v>1348</v>
      </c>
      <c r="E223" t="s">
        <v>86</v>
      </c>
      <c r="F223" t="s">
        <v>1347</v>
      </c>
      <c r="G223">
        <v>1962</v>
      </c>
      <c r="H223" t="s">
        <v>2246</v>
      </c>
      <c r="I223">
        <v>1962</v>
      </c>
      <c r="J223" t="s">
        <v>32</v>
      </c>
      <c r="K223" t="s">
        <v>1455</v>
      </c>
      <c r="L223" t="e">
        <v>#N/A</v>
      </c>
    </row>
    <row r="224" spans="1:12">
      <c r="A224" t="s">
        <v>2247</v>
      </c>
      <c r="C224">
        <v>223</v>
      </c>
      <c r="D224" t="s">
        <v>371</v>
      </c>
      <c r="E224" t="s">
        <v>147</v>
      </c>
      <c r="F224" t="s">
        <v>370</v>
      </c>
      <c r="G224">
        <v>1965</v>
      </c>
      <c r="H224" t="s">
        <v>2248</v>
      </c>
      <c r="I224">
        <v>1965</v>
      </c>
      <c r="J224" t="s">
        <v>32</v>
      </c>
      <c r="K224" t="s">
        <v>1455</v>
      </c>
      <c r="L224">
        <v>1965</v>
      </c>
    </row>
    <row r="225" spans="1:12">
      <c r="A225" t="s">
        <v>2249</v>
      </c>
      <c r="C225">
        <v>224</v>
      </c>
      <c r="D225" t="s">
        <v>355</v>
      </c>
      <c r="E225" t="s">
        <v>264</v>
      </c>
      <c r="F225">
        <v>0</v>
      </c>
      <c r="G225">
        <v>1958</v>
      </c>
      <c r="H225" t="s">
        <v>2250</v>
      </c>
      <c r="I225">
        <v>1958</v>
      </c>
      <c r="J225" t="s">
        <v>32</v>
      </c>
      <c r="K225" t="s">
        <v>1455</v>
      </c>
      <c r="L225">
        <v>1958</v>
      </c>
    </row>
    <row r="226" spans="1:12">
      <c r="A226" t="s">
        <v>2251</v>
      </c>
      <c r="C226">
        <v>225</v>
      </c>
      <c r="D226" t="s">
        <v>1345</v>
      </c>
      <c r="E226" t="s">
        <v>360</v>
      </c>
      <c r="F226">
        <v>0</v>
      </c>
      <c r="G226">
        <v>1964</v>
      </c>
      <c r="H226" t="s">
        <v>2252</v>
      </c>
      <c r="I226">
        <v>1964</v>
      </c>
      <c r="J226" t="s">
        <v>32</v>
      </c>
      <c r="K226" t="s">
        <v>1455</v>
      </c>
      <c r="L226" t="e">
        <v>#N/A</v>
      </c>
    </row>
    <row r="227" spans="1:12">
      <c r="A227" t="s">
        <v>2253</v>
      </c>
      <c r="C227">
        <v>226</v>
      </c>
      <c r="D227" t="s">
        <v>980</v>
      </c>
      <c r="E227" t="s">
        <v>22</v>
      </c>
      <c r="F227">
        <v>0</v>
      </c>
      <c r="G227">
        <v>1969</v>
      </c>
      <c r="H227" t="s">
        <v>2254</v>
      </c>
      <c r="I227">
        <v>1969</v>
      </c>
      <c r="J227" t="s">
        <v>32</v>
      </c>
      <c r="K227" t="s">
        <v>1455</v>
      </c>
      <c r="L227" t="e">
        <v>#N/A</v>
      </c>
    </row>
    <row r="228" spans="1:12">
      <c r="A228" t="s">
        <v>2255</v>
      </c>
      <c r="C228">
        <v>227</v>
      </c>
      <c r="D228" t="s">
        <v>350</v>
      </c>
      <c r="E228" t="s">
        <v>87</v>
      </c>
      <c r="F228" t="s">
        <v>367</v>
      </c>
      <c r="G228">
        <v>1991</v>
      </c>
      <c r="H228" t="s">
        <v>2256</v>
      </c>
      <c r="I228">
        <v>1991</v>
      </c>
      <c r="J228" t="s">
        <v>32</v>
      </c>
      <c r="K228" t="s">
        <v>1455</v>
      </c>
      <c r="L228">
        <v>1991</v>
      </c>
    </row>
    <row r="229" spans="1:12">
      <c r="A229" t="s">
        <v>2257</v>
      </c>
      <c r="C229">
        <v>228</v>
      </c>
      <c r="D229" t="s">
        <v>1120</v>
      </c>
      <c r="E229" t="s">
        <v>44</v>
      </c>
      <c r="F229" t="s">
        <v>1115</v>
      </c>
      <c r="G229">
        <v>1987</v>
      </c>
      <c r="H229" t="s">
        <v>2258</v>
      </c>
      <c r="I229">
        <v>1987</v>
      </c>
      <c r="J229" t="s">
        <v>32</v>
      </c>
      <c r="K229" t="s">
        <v>1455</v>
      </c>
      <c r="L229">
        <v>1987</v>
      </c>
    </row>
    <row r="230" spans="1:12">
      <c r="A230" t="s">
        <v>2259</v>
      </c>
      <c r="C230">
        <v>229</v>
      </c>
      <c r="D230" t="s">
        <v>1344</v>
      </c>
      <c r="E230" t="s">
        <v>42</v>
      </c>
      <c r="F230">
        <v>0</v>
      </c>
      <c r="G230">
        <v>1984</v>
      </c>
      <c r="H230" t="s">
        <v>2260</v>
      </c>
      <c r="I230">
        <v>1984</v>
      </c>
      <c r="J230" t="s">
        <v>32</v>
      </c>
      <c r="K230" t="s">
        <v>1455</v>
      </c>
      <c r="L230" t="e">
        <v>#N/A</v>
      </c>
    </row>
    <row r="231" spans="1:12">
      <c r="A231" t="s">
        <v>2261</v>
      </c>
      <c r="C231">
        <v>230</v>
      </c>
      <c r="D231" t="s">
        <v>390</v>
      </c>
      <c r="E231" t="s">
        <v>389</v>
      </c>
      <c r="F231" t="s">
        <v>996</v>
      </c>
      <c r="G231">
        <v>1971</v>
      </c>
      <c r="H231" t="s">
        <v>2262</v>
      </c>
      <c r="I231">
        <v>1971</v>
      </c>
      <c r="J231" t="s">
        <v>32</v>
      </c>
      <c r="K231" t="s">
        <v>1455</v>
      </c>
      <c r="L231">
        <v>1971</v>
      </c>
    </row>
    <row r="232" spans="1:12">
      <c r="A232" t="s">
        <v>2263</v>
      </c>
      <c r="C232">
        <v>231</v>
      </c>
      <c r="D232" t="s">
        <v>503</v>
      </c>
      <c r="E232" t="s">
        <v>17</v>
      </c>
      <c r="F232" t="s">
        <v>1343</v>
      </c>
      <c r="G232">
        <v>1974</v>
      </c>
      <c r="H232" t="s">
        <v>2264</v>
      </c>
      <c r="I232">
        <v>1974</v>
      </c>
      <c r="J232" t="s">
        <v>32</v>
      </c>
      <c r="K232" t="s">
        <v>1455</v>
      </c>
      <c r="L232">
        <v>1974</v>
      </c>
    </row>
    <row r="233" spans="1:12">
      <c r="A233" t="s">
        <v>2265</v>
      </c>
      <c r="C233">
        <v>232</v>
      </c>
      <c r="D233" t="s">
        <v>1342</v>
      </c>
      <c r="E233" t="s">
        <v>45</v>
      </c>
      <c r="F233">
        <v>0</v>
      </c>
      <c r="G233">
        <v>1960</v>
      </c>
      <c r="H233" t="s">
        <v>2266</v>
      </c>
      <c r="I233">
        <v>1960</v>
      </c>
      <c r="J233" t="s">
        <v>32</v>
      </c>
      <c r="K233" t="s">
        <v>1455</v>
      </c>
      <c r="L233" t="e">
        <v>#N/A</v>
      </c>
    </row>
    <row r="234" spans="1:12">
      <c r="A234" t="s">
        <v>2267</v>
      </c>
      <c r="C234">
        <v>233</v>
      </c>
      <c r="D234" t="s">
        <v>345</v>
      </c>
      <c r="E234" t="s">
        <v>344</v>
      </c>
      <c r="F234" t="s">
        <v>1341</v>
      </c>
      <c r="G234">
        <v>1976</v>
      </c>
      <c r="H234" t="s">
        <v>2268</v>
      </c>
      <c r="I234">
        <v>1976</v>
      </c>
      <c r="J234" t="s">
        <v>32</v>
      </c>
      <c r="K234" t="s">
        <v>1455</v>
      </c>
      <c r="L234">
        <v>1976</v>
      </c>
    </row>
    <row r="235" spans="1:12">
      <c r="A235" t="s">
        <v>2269</v>
      </c>
      <c r="C235">
        <v>234</v>
      </c>
      <c r="D235" t="s">
        <v>1116</v>
      </c>
      <c r="E235" t="s">
        <v>91</v>
      </c>
      <c r="F235" t="s">
        <v>1115</v>
      </c>
      <c r="G235">
        <v>1986</v>
      </c>
      <c r="H235" t="s">
        <v>2270</v>
      </c>
      <c r="I235">
        <v>1986</v>
      </c>
      <c r="J235" t="s">
        <v>32</v>
      </c>
      <c r="K235" t="s">
        <v>1455</v>
      </c>
      <c r="L235">
        <v>1986</v>
      </c>
    </row>
    <row r="236" spans="1:12">
      <c r="A236" t="s">
        <v>2271</v>
      </c>
      <c r="C236">
        <v>235</v>
      </c>
      <c r="D236" t="s">
        <v>1340</v>
      </c>
      <c r="E236" t="s">
        <v>17</v>
      </c>
      <c r="F236" t="s">
        <v>409</v>
      </c>
      <c r="G236">
        <v>1975</v>
      </c>
      <c r="H236" t="s">
        <v>2272</v>
      </c>
      <c r="I236">
        <v>1975</v>
      </c>
      <c r="J236" t="s">
        <v>32</v>
      </c>
      <c r="K236" t="s">
        <v>1455</v>
      </c>
      <c r="L236" t="e">
        <v>#N/A</v>
      </c>
    </row>
    <row r="237" spans="1:12">
      <c r="A237" t="s">
        <v>2273</v>
      </c>
      <c r="C237">
        <v>236</v>
      </c>
      <c r="D237" t="s">
        <v>410</v>
      </c>
      <c r="E237" t="s">
        <v>92</v>
      </c>
      <c r="F237" t="s">
        <v>409</v>
      </c>
      <c r="G237">
        <v>1982</v>
      </c>
      <c r="H237" t="s">
        <v>2274</v>
      </c>
      <c r="I237">
        <v>1982</v>
      </c>
      <c r="J237" t="s">
        <v>32</v>
      </c>
      <c r="K237" t="s">
        <v>1455</v>
      </c>
      <c r="L237">
        <v>1982</v>
      </c>
    </row>
    <row r="238" spans="1:12">
      <c r="A238" t="s">
        <v>2275</v>
      </c>
      <c r="C238">
        <v>237</v>
      </c>
      <c r="D238" t="s">
        <v>1358</v>
      </c>
      <c r="E238" t="s">
        <v>1357</v>
      </c>
      <c r="F238">
        <v>0</v>
      </c>
      <c r="G238">
        <v>1992</v>
      </c>
      <c r="H238" t="s">
        <v>2276</v>
      </c>
      <c r="I238">
        <v>1992</v>
      </c>
      <c r="J238" t="s">
        <v>0</v>
      </c>
      <c r="K238" t="s">
        <v>1455</v>
      </c>
      <c r="L238" t="e">
        <v>#N/A</v>
      </c>
    </row>
    <row r="239" spans="1:12">
      <c r="A239" t="s">
        <v>2277</v>
      </c>
      <c r="C239">
        <v>238</v>
      </c>
      <c r="D239" t="s">
        <v>1016</v>
      </c>
      <c r="E239" t="s">
        <v>1015</v>
      </c>
      <c r="F239" t="s">
        <v>364</v>
      </c>
      <c r="G239">
        <v>1972</v>
      </c>
      <c r="H239" t="s">
        <v>2278</v>
      </c>
      <c r="I239">
        <v>1972</v>
      </c>
      <c r="J239" t="s">
        <v>0</v>
      </c>
      <c r="K239" t="s">
        <v>1455</v>
      </c>
      <c r="L239">
        <v>1972</v>
      </c>
    </row>
    <row r="240" spans="1:12">
      <c r="A240" t="s">
        <v>2279</v>
      </c>
      <c r="C240">
        <v>239</v>
      </c>
      <c r="D240" t="s">
        <v>366</v>
      </c>
      <c r="E240" t="s">
        <v>365</v>
      </c>
      <c r="F240">
        <v>0</v>
      </c>
      <c r="G240">
        <v>1973</v>
      </c>
      <c r="H240" t="s">
        <v>2280</v>
      </c>
      <c r="I240">
        <v>1973</v>
      </c>
      <c r="J240" t="s">
        <v>0</v>
      </c>
      <c r="K240" t="s">
        <v>1455</v>
      </c>
      <c r="L240">
        <v>1973</v>
      </c>
    </row>
    <row r="241" spans="1:12">
      <c r="A241" t="s">
        <v>2281</v>
      </c>
      <c r="C241">
        <v>240</v>
      </c>
      <c r="D241" t="s">
        <v>1339</v>
      </c>
      <c r="E241" t="s">
        <v>1211</v>
      </c>
      <c r="F241">
        <v>0</v>
      </c>
      <c r="G241">
        <v>1980</v>
      </c>
      <c r="H241" t="s">
        <v>2282</v>
      </c>
      <c r="I241">
        <v>1980</v>
      </c>
      <c r="J241" t="s">
        <v>0</v>
      </c>
      <c r="K241" t="s">
        <v>1455</v>
      </c>
      <c r="L241" t="e">
        <v>#N/A</v>
      </c>
    </row>
    <row r="242" spans="1:12">
      <c r="A242" t="s">
        <v>2283</v>
      </c>
      <c r="C242">
        <v>241</v>
      </c>
      <c r="D242" t="s">
        <v>388</v>
      </c>
      <c r="E242" t="s">
        <v>45</v>
      </c>
      <c r="F242">
        <v>0</v>
      </c>
      <c r="G242">
        <v>1974</v>
      </c>
      <c r="H242" t="s">
        <v>2284</v>
      </c>
      <c r="I242">
        <v>1974</v>
      </c>
      <c r="J242" t="s">
        <v>32</v>
      </c>
      <c r="K242" t="s">
        <v>1456</v>
      </c>
      <c r="L242">
        <v>1974</v>
      </c>
    </row>
    <row r="243" spans="1:12">
      <c r="A243" t="s">
        <v>2285</v>
      </c>
      <c r="C243">
        <v>242</v>
      </c>
      <c r="D243" t="s">
        <v>623</v>
      </c>
      <c r="E243" t="s">
        <v>26</v>
      </c>
      <c r="F243" t="s">
        <v>1444</v>
      </c>
      <c r="G243">
        <v>1979</v>
      </c>
      <c r="H243" t="s">
        <v>2286</v>
      </c>
      <c r="I243">
        <v>1979</v>
      </c>
      <c r="J243" t="s">
        <v>32</v>
      </c>
      <c r="K243" t="s">
        <v>1456</v>
      </c>
      <c r="L243">
        <v>1979</v>
      </c>
    </row>
    <row r="244" spans="1:12">
      <c r="A244" t="s">
        <v>2287</v>
      </c>
      <c r="C244">
        <v>243</v>
      </c>
      <c r="D244" t="s">
        <v>1454</v>
      </c>
      <c r="E244" t="s">
        <v>214</v>
      </c>
      <c r="F244" t="s">
        <v>1453</v>
      </c>
      <c r="G244">
        <v>1960</v>
      </c>
      <c r="H244" t="s">
        <v>2288</v>
      </c>
      <c r="I244">
        <v>1960</v>
      </c>
      <c r="J244" t="s">
        <v>32</v>
      </c>
      <c r="K244" t="s">
        <v>1456</v>
      </c>
      <c r="L244" t="e">
        <v>#N/A</v>
      </c>
    </row>
    <row r="245" spans="1:12">
      <c r="A245" t="s">
        <v>2289</v>
      </c>
      <c r="C245">
        <v>244</v>
      </c>
      <c r="D245" t="s">
        <v>582</v>
      </c>
      <c r="E245" t="s">
        <v>331</v>
      </c>
      <c r="F245">
        <v>0</v>
      </c>
      <c r="G245">
        <v>1983</v>
      </c>
      <c r="H245" t="s">
        <v>2290</v>
      </c>
      <c r="I245">
        <v>1983</v>
      </c>
      <c r="J245" t="s">
        <v>32</v>
      </c>
      <c r="K245" t="s">
        <v>1456</v>
      </c>
      <c r="L245">
        <v>1983</v>
      </c>
    </row>
    <row r="246" spans="1:12">
      <c r="A246" t="s">
        <v>2291</v>
      </c>
      <c r="C246">
        <v>245</v>
      </c>
      <c r="D246" t="s">
        <v>870</v>
      </c>
      <c r="E246" t="s">
        <v>55</v>
      </c>
      <c r="F246" t="s">
        <v>869</v>
      </c>
      <c r="G246">
        <v>1981</v>
      </c>
      <c r="H246" t="s">
        <v>2292</v>
      </c>
      <c r="I246">
        <v>1981</v>
      </c>
      <c r="J246" t="s">
        <v>32</v>
      </c>
      <c r="K246" t="s">
        <v>1456</v>
      </c>
      <c r="L246">
        <v>1981</v>
      </c>
    </row>
    <row r="247" spans="1:12">
      <c r="A247" t="s">
        <v>2293</v>
      </c>
      <c r="C247">
        <v>246</v>
      </c>
      <c r="D247" t="s">
        <v>188</v>
      </c>
      <c r="E247" t="s">
        <v>189</v>
      </c>
      <c r="F247" t="s">
        <v>187</v>
      </c>
      <c r="G247">
        <v>1990</v>
      </c>
      <c r="H247" t="s">
        <v>2294</v>
      </c>
      <c r="I247">
        <v>1990</v>
      </c>
      <c r="J247" t="s">
        <v>32</v>
      </c>
      <c r="K247" t="s">
        <v>1456</v>
      </c>
      <c r="L247">
        <v>1990</v>
      </c>
    </row>
    <row r="248" spans="1:12">
      <c r="A248" t="s">
        <v>2295</v>
      </c>
      <c r="C248">
        <v>247</v>
      </c>
      <c r="D248" t="s">
        <v>186</v>
      </c>
      <c r="E248" t="s">
        <v>66</v>
      </c>
      <c r="F248" t="s">
        <v>187</v>
      </c>
      <c r="G248">
        <v>1990</v>
      </c>
      <c r="H248" t="s">
        <v>2296</v>
      </c>
      <c r="I248">
        <v>1990</v>
      </c>
      <c r="J248" t="s">
        <v>32</v>
      </c>
      <c r="K248" t="s">
        <v>1456</v>
      </c>
      <c r="L248">
        <v>1990</v>
      </c>
    </row>
    <row r="249" spans="1:12">
      <c r="A249" t="s">
        <v>2297</v>
      </c>
      <c r="C249">
        <v>248</v>
      </c>
      <c r="D249" t="s">
        <v>550</v>
      </c>
      <c r="E249" t="s">
        <v>549</v>
      </c>
      <c r="F249" t="s">
        <v>548</v>
      </c>
      <c r="G249">
        <v>1971</v>
      </c>
      <c r="H249" t="s">
        <v>2298</v>
      </c>
      <c r="I249">
        <v>1971</v>
      </c>
      <c r="J249" t="s">
        <v>32</v>
      </c>
      <c r="K249" t="s">
        <v>1456</v>
      </c>
      <c r="L249">
        <v>1971</v>
      </c>
    </row>
    <row r="250" spans="1:12">
      <c r="A250" t="s">
        <v>2299</v>
      </c>
      <c r="C250">
        <v>249</v>
      </c>
      <c r="D250" t="s">
        <v>586</v>
      </c>
      <c r="E250" t="s">
        <v>47</v>
      </c>
      <c r="F250" t="s">
        <v>585</v>
      </c>
      <c r="G250">
        <v>1962</v>
      </c>
      <c r="H250" t="s">
        <v>2300</v>
      </c>
      <c r="I250">
        <v>1962</v>
      </c>
      <c r="J250" t="s">
        <v>32</v>
      </c>
      <c r="K250" t="s">
        <v>1456</v>
      </c>
      <c r="L250">
        <v>1962</v>
      </c>
    </row>
    <row r="251" spans="1:12">
      <c r="A251" t="s">
        <v>2301</v>
      </c>
      <c r="C251">
        <v>250</v>
      </c>
      <c r="D251" t="s">
        <v>633</v>
      </c>
      <c r="E251" t="s">
        <v>21</v>
      </c>
      <c r="F251" t="s">
        <v>632</v>
      </c>
      <c r="G251">
        <v>1968</v>
      </c>
      <c r="H251" t="s">
        <v>2302</v>
      </c>
      <c r="I251">
        <v>1968</v>
      </c>
      <c r="J251" t="s">
        <v>32</v>
      </c>
      <c r="K251" t="s">
        <v>1456</v>
      </c>
      <c r="L251">
        <v>1968</v>
      </c>
    </row>
    <row r="252" spans="1:12">
      <c r="A252" t="s">
        <v>2303</v>
      </c>
      <c r="C252">
        <v>251</v>
      </c>
      <c r="D252" t="s">
        <v>1110</v>
      </c>
      <c r="E252" t="s">
        <v>22</v>
      </c>
      <c r="F252">
        <v>0</v>
      </c>
      <c r="G252">
        <v>1963</v>
      </c>
      <c r="H252" t="s">
        <v>2304</v>
      </c>
      <c r="I252">
        <v>1963</v>
      </c>
      <c r="J252" t="s">
        <v>32</v>
      </c>
      <c r="K252" t="s">
        <v>1456</v>
      </c>
      <c r="L252">
        <v>1963</v>
      </c>
    </row>
    <row r="253" spans="1:12">
      <c r="A253" t="s">
        <v>2305</v>
      </c>
      <c r="C253">
        <v>252</v>
      </c>
      <c r="D253" t="s">
        <v>471</v>
      </c>
      <c r="E253" t="s">
        <v>44</v>
      </c>
      <c r="F253">
        <v>0</v>
      </c>
      <c r="G253">
        <v>1975</v>
      </c>
      <c r="H253" t="s">
        <v>2306</v>
      </c>
      <c r="I253">
        <v>1975</v>
      </c>
      <c r="J253" t="s">
        <v>32</v>
      </c>
      <c r="K253" t="s">
        <v>1456</v>
      </c>
      <c r="L253">
        <v>1985</v>
      </c>
    </row>
    <row r="254" spans="1:12">
      <c r="A254" t="s">
        <v>2307</v>
      </c>
      <c r="C254">
        <v>253</v>
      </c>
      <c r="D254" t="s">
        <v>161</v>
      </c>
      <c r="E254" t="s">
        <v>86</v>
      </c>
      <c r="F254" t="s">
        <v>386</v>
      </c>
      <c r="G254">
        <v>1964</v>
      </c>
      <c r="H254" t="s">
        <v>2308</v>
      </c>
      <c r="I254">
        <v>1964</v>
      </c>
      <c r="J254" t="s">
        <v>32</v>
      </c>
      <c r="K254" t="s">
        <v>1456</v>
      </c>
      <c r="L254">
        <v>1964</v>
      </c>
    </row>
    <row r="255" spans="1:12">
      <c r="A255" t="s">
        <v>2309</v>
      </c>
      <c r="C255">
        <v>254</v>
      </c>
      <c r="D255" t="s">
        <v>619</v>
      </c>
      <c r="E255" t="s">
        <v>16</v>
      </c>
      <c r="F255">
        <v>0</v>
      </c>
      <c r="G255">
        <v>1977</v>
      </c>
      <c r="H255" t="s">
        <v>2310</v>
      </c>
      <c r="I255">
        <v>1977</v>
      </c>
      <c r="J255" t="s">
        <v>32</v>
      </c>
      <c r="K255" t="s">
        <v>1456</v>
      </c>
      <c r="L255">
        <v>1977</v>
      </c>
    </row>
    <row r="256" spans="1:12">
      <c r="A256" t="s">
        <v>2311</v>
      </c>
      <c r="C256">
        <v>255</v>
      </c>
      <c r="D256" t="s">
        <v>485</v>
      </c>
      <c r="E256" t="s">
        <v>486</v>
      </c>
      <c r="F256" t="s">
        <v>1452</v>
      </c>
      <c r="G256">
        <v>1981</v>
      </c>
      <c r="H256" t="s">
        <v>2312</v>
      </c>
      <c r="I256">
        <v>1981</v>
      </c>
      <c r="J256" t="s">
        <v>32</v>
      </c>
      <c r="K256" t="s">
        <v>1456</v>
      </c>
      <c r="L256">
        <v>1981</v>
      </c>
    </row>
    <row r="257" spans="1:12">
      <c r="A257" t="s">
        <v>2313</v>
      </c>
      <c r="C257">
        <v>256</v>
      </c>
      <c r="D257" t="s">
        <v>381</v>
      </c>
      <c r="E257" t="s">
        <v>24</v>
      </c>
      <c r="F257" t="s">
        <v>1452</v>
      </c>
      <c r="G257">
        <v>1978</v>
      </c>
      <c r="H257" t="s">
        <v>2314</v>
      </c>
      <c r="I257">
        <v>1978</v>
      </c>
      <c r="J257" t="s">
        <v>32</v>
      </c>
      <c r="K257" t="s">
        <v>1456</v>
      </c>
      <c r="L257">
        <v>1978</v>
      </c>
    </row>
    <row r="258" spans="1:12">
      <c r="A258" t="s">
        <v>2315</v>
      </c>
      <c r="C258">
        <v>257</v>
      </c>
      <c r="D258" t="s">
        <v>1156</v>
      </c>
      <c r="E258" t="s">
        <v>55</v>
      </c>
      <c r="F258" t="s">
        <v>620</v>
      </c>
      <c r="G258">
        <v>1976</v>
      </c>
      <c r="H258" t="s">
        <v>2316</v>
      </c>
      <c r="I258">
        <v>1976</v>
      </c>
      <c r="J258" t="s">
        <v>32</v>
      </c>
      <c r="K258" t="s">
        <v>1456</v>
      </c>
      <c r="L258">
        <v>1976</v>
      </c>
    </row>
    <row r="259" spans="1:12">
      <c r="A259" t="s">
        <v>2317</v>
      </c>
      <c r="C259">
        <v>258</v>
      </c>
      <c r="D259" t="s">
        <v>621</v>
      </c>
      <c r="E259" t="s">
        <v>1155</v>
      </c>
      <c r="F259" t="s">
        <v>620</v>
      </c>
      <c r="G259">
        <v>1974</v>
      </c>
      <c r="H259" t="s">
        <v>2318</v>
      </c>
      <c r="I259">
        <v>1974</v>
      </c>
      <c r="J259" t="s">
        <v>32</v>
      </c>
      <c r="K259" t="s">
        <v>1456</v>
      </c>
      <c r="L259">
        <v>1974</v>
      </c>
    </row>
    <row r="260" spans="1:12">
      <c r="A260" t="s">
        <v>2319</v>
      </c>
      <c r="C260">
        <v>259</v>
      </c>
      <c r="D260" t="s">
        <v>557</v>
      </c>
      <c r="E260" t="s">
        <v>45</v>
      </c>
      <c r="F260">
        <v>0</v>
      </c>
      <c r="G260">
        <v>1979</v>
      </c>
      <c r="H260" t="s">
        <v>2320</v>
      </c>
      <c r="I260">
        <v>1979</v>
      </c>
      <c r="J260" t="s">
        <v>32</v>
      </c>
      <c r="K260" t="s">
        <v>1456</v>
      </c>
      <c r="L260">
        <v>1979</v>
      </c>
    </row>
    <row r="261" spans="1:12">
      <c r="A261" t="s">
        <v>2321</v>
      </c>
      <c r="C261">
        <v>260</v>
      </c>
      <c r="D261" t="s">
        <v>627</v>
      </c>
      <c r="E261" t="s">
        <v>42</v>
      </c>
      <c r="F261" t="s">
        <v>1451</v>
      </c>
      <c r="G261">
        <v>1976</v>
      </c>
      <c r="H261" t="s">
        <v>2322</v>
      </c>
      <c r="I261">
        <v>1976</v>
      </c>
      <c r="J261" t="s">
        <v>32</v>
      </c>
      <c r="K261" t="s">
        <v>1456</v>
      </c>
      <c r="L261">
        <v>1976</v>
      </c>
    </row>
    <row r="262" spans="1:12">
      <c r="A262" t="s">
        <v>2323</v>
      </c>
      <c r="C262">
        <v>261</v>
      </c>
      <c r="D262" t="s">
        <v>1450</v>
      </c>
      <c r="E262" t="s">
        <v>237</v>
      </c>
      <c r="F262" t="s">
        <v>548</v>
      </c>
      <c r="G262">
        <v>1974</v>
      </c>
      <c r="H262" t="s">
        <v>2324</v>
      </c>
      <c r="I262">
        <v>1974</v>
      </c>
      <c r="J262" t="s">
        <v>32</v>
      </c>
      <c r="K262" t="s">
        <v>1456</v>
      </c>
      <c r="L262" t="e">
        <v>#N/A</v>
      </c>
    </row>
    <row r="263" spans="1:12">
      <c r="A263" t="s">
        <v>2325</v>
      </c>
      <c r="C263">
        <v>262</v>
      </c>
      <c r="D263" t="s">
        <v>1449</v>
      </c>
      <c r="E263" t="s">
        <v>55</v>
      </c>
      <c r="F263" t="s">
        <v>448</v>
      </c>
      <c r="G263">
        <v>1977</v>
      </c>
      <c r="H263" t="s">
        <v>2326</v>
      </c>
      <c r="I263">
        <v>1977</v>
      </c>
      <c r="J263" t="s">
        <v>32</v>
      </c>
      <c r="K263" t="s">
        <v>1456</v>
      </c>
      <c r="L263" t="e">
        <v>#N/A</v>
      </c>
    </row>
    <row r="264" spans="1:12">
      <c r="A264" t="s">
        <v>2327</v>
      </c>
      <c r="C264">
        <v>263</v>
      </c>
      <c r="D264" t="s">
        <v>580</v>
      </c>
      <c r="E264" t="s">
        <v>66</v>
      </c>
      <c r="F264" t="s">
        <v>1438</v>
      </c>
      <c r="G264">
        <v>1979</v>
      </c>
      <c r="H264" t="s">
        <v>2328</v>
      </c>
      <c r="I264">
        <v>1979</v>
      </c>
      <c r="J264" t="s">
        <v>32</v>
      </c>
      <c r="K264" t="s">
        <v>1456</v>
      </c>
      <c r="L264">
        <v>1979</v>
      </c>
    </row>
    <row r="265" spans="1:12">
      <c r="A265" t="s">
        <v>2329</v>
      </c>
      <c r="C265">
        <v>264</v>
      </c>
      <c r="D265" t="s">
        <v>1448</v>
      </c>
      <c r="E265" t="s">
        <v>41</v>
      </c>
      <c r="F265" t="s">
        <v>1447</v>
      </c>
      <c r="G265">
        <v>1989</v>
      </c>
      <c r="H265" t="s">
        <v>2330</v>
      </c>
      <c r="I265">
        <v>1989</v>
      </c>
      <c r="J265" t="s">
        <v>32</v>
      </c>
      <c r="K265" t="s">
        <v>1456</v>
      </c>
      <c r="L265" t="e">
        <v>#N/A</v>
      </c>
    </row>
    <row r="266" spans="1:12">
      <c r="A266" t="s">
        <v>2331</v>
      </c>
      <c r="C266">
        <v>265</v>
      </c>
      <c r="D266" t="s">
        <v>572</v>
      </c>
      <c r="E266" t="s">
        <v>237</v>
      </c>
      <c r="F266" t="s">
        <v>1076</v>
      </c>
      <c r="G266">
        <v>1976</v>
      </c>
      <c r="H266" t="s">
        <v>2332</v>
      </c>
      <c r="I266">
        <v>1976</v>
      </c>
      <c r="J266" t="s">
        <v>32</v>
      </c>
      <c r="K266" t="s">
        <v>1456</v>
      </c>
      <c r="L266" t="e">
        <v>#N/A</v>
      </c>
    </row>
    <row r="267" spans="1:12">
      <c r="A267" t="s">
        <v>2333</v>
      </c>
      <c r="C267">
        <v>266</v>
      </c>
      <c r="D267" t="s">
        <v>1084</v>
      </c>
      <c r="E267" t="s">
        <v>55</v>
      </c>
      <c r="F267" t="s">
        <v>1446</v>
      </c>
      <c r="G267">
        <v>1979</v>
      </c>
      <c r="H267" t="s">
        <v>2334</v>
      </c>
      <c r="I267">
        <v>1979</v>
      </c>
      <c r="J267" t="s">
        <v>32</v>
      </c>
      <c r="K267" t="s">
        <v>1456</v>
      </c>
      <c r="L267" t="e">
        <v>#N/A</v>
      </c>
    </row>
    <row r="268" spans="1:12">
      <c r="A268" t="s">
        <v>2335</v>
      </c>
      <c r="C268">
        <v>267</v>
      </c>
      <c r="D268" t="s">
        <v>559</v>
      </c>
      <c r="E268" t="s">
        <v>25</v>
      </c>
      <c r="F268">
        <v>0</v>
      </c>
      <c r="G268">
        <v>1979</v>
      </c>
      <c r="H268" t="s">
        <v>2336</v>
      </c>
      <c r="I268">
        <v>1979</v>
      </c>
      <c r="J268" t="s">
        <v>32</v>
      </c>
      <c r="K268" t="s">
        <v>1456</v>
      </c>
      <c r="L268">
        <v>1979</v>
      </c>
    </row>
    <row r="269" spans="1:12">
      <c r="A269" t="s">
        <v>2337</v>
      </c>
      <c r="C269">
        <v>268</v>
      </c>
      <c r="D269" t="s">
        <v>1058</v>
      </c>
      <c r="E269" t="s">
        <v>729</v>
      </c>
      <c r="F269">
        <v>0</v>
      </c>
      <c r="G269">
        <v>1990</v>
      </c>
      <c r="H269" t="s">
        <v>2338</v>
      </c>
      <c r="I269">
        <v>1990</v>
      </c>
      <c r="J269" t="s">
        <v>32</v>
      </c>
      <c r="K269" t="s">
        <v>1456</v>
      </c>
      <c r="L269" t="e">
        <v>#N/A</v>
      </c>
    </row>
    <row r="270" spans="1:12">
      <c r="A270" t="s">
        <v>2339</v>
      </c>
      <c r="C270">
        <v>269</v>
      </c>
      <c r="D270" t="s">
        <v>1058</v>
      </c>
      <c r="E270" t="s">
        <v>135</v>
      </c>
      <c r="F270">
        <v>0</v>
      </c>
      <c r="G270">
        <v>1986</v>
      </c>
      <c r="H270" t="s">
        <v>2340</v>
      </c>
      <c r="I270">
        <v>1986</v>
      </c>
      <c r="J270" t="s">
        <v>32</v>
      </c>
      <c r="K270" t="s">
        <v>1456</v>
      </c>
      <c r="L270" t="e">
        <v>#N/A</v>
      </c>
    </row>
    <row r="271" spans="1:12">
      <c r="A271" t="s">
        <v>2341</v>
      </c>
      <c r="C271">
        <v>270</v>
      </c>
      <c r="D271" t="s">
        <v>1058</v>
      </c>
      <c r="E271" t="s">
        <v>171</v>
      </c>
      <c r="F271">
        <v>0</v>
      </c>
      <c r="G271">
        <v>1969</v>
      </c>
      <c r="H271" t="s">
        <v>2342</v>
      </c>
      <c r="I271">
        <v>1969</v>
      </c>
      <c r="J271" t="s">
        <v>32</v>
      </c>
      <c r="K271" t="s">
        <v>1456</v>
      </c>
      <c r="L271" t="e">
        <v>#N/A</v>
      </c>
    </row>
    <row r="272" spans="1:12">
      <c r="A272" t="s">
        <v>2343</v>
      </c>
      <c r="C272">
        <v>271</v>
      </c>
      <c r="D272" t="s">
        <v>607</v>
      </c>
      <c r="E272" t="s">
        <v>140</v>
      </c>
      <c r="F272" t="s">
        <v>606</v>
      </c>
      <c r="G272">
        <v>1962</v>
      </c>
      <c r="H272" t="s">
        <v>2344</v>
      </c>
      <c r="I272">
        <v>1962</v>
      </c>
      <c r="J272" t="s">
        <v>32</v>
      </c>
      <c r="K272" t="s">
        <v>1456</v>
      </c>
      <c r="L272">
        <v>1962</v>
      </c>
    </row>
    <row r="273" spans="1:12">
      <c r="A273" t="s">
        <v>2345</v>
      </c>
      <c r="C273">
        <v>272</v>
      </c>
      <c r="D273" t="s">
        <v>304</v>
      </c>
      <c r="E273" t="s">
        <v>66</v>
      </c>
      <c r="F273" t="s">
        <v>154</v>
      </c>
      <c r="G273">
        <v>1976</v>
      </c>
      <c r="H273" t="s">
        <v>2346</v>
      </c>
      <c r="I273">
        <v>1976</v>
      </c>
      <c r="J273" t="s">
        <v>32</v>
      </c>
      <c r="K273" t="s">
        <v>1456</v>
      </c>
      <c r="L273">
        <v>1976</v>
      </c>
    </row>
    <row r="274" spans="1:12">
      <c r="A274" t="s">
        <v>2347</v>
      </c>
      <c r="C274">
        <v>273</v>
      </c>
      <c r="D274" t="s">
        <v>408</v>
      </c>
      <c r="E274" t="s">
        <v>42</v>
      </c>
      <c r="F274" t="s">
        <v>1445</v>
      </c>
      <c r="G274">
        <v>1975</v>
      </c>
      <c r="H274" t="s">
        <v>2348</v>
      </c>
      <c r="I274">
        <v>1975</v>
      </c>
      <c r="J274" t="s">
        <v>32</v>
      </c>
      <c r="K274" t="s">
        <v>1456</v>
      </c>
      <c r="L274">
        <v>1975</v>
      </c>
    </row>
    <row r="275" spans="1:12">
      <c r="A275" t="s">
        <v>2349</v>
      </c>
      <c r="C275">
        <v>274</v>
      </c>
      <c r="D275" t="s">
        <v>830</v>
      </c>
      <c r="E275" t="s">
        <v>45</v>
      </c>
      <c r="F275" t="s">
        <v>1173</v>
      </c>
      <c r="G275">
        <v>1970</v>
      </c>
      <c r="H275" t="s">
        <v>2350</v>
      </c>
      <c r="I275">
        <v>1970</v>
      </c>
      <c r="J275" t="s">
        <v>32</v>
      </c>
      <c r="K275" t="s">
        <v>1456</v>
      </c>
      <c r="L275">
        <v>1970</v>
      </c>
    </row>
    <row r="276" spans="1:12">
      <c r="A276" t="s">
        <v>2351</v>
      </c>
      <c r="C276">
        <v>275</v>
      </c>
      <c r="D276" t="s">
        <v>609</v>
      </c>
      <c r="E276" t="s">
        <v>73</v>
      </c>
      <c r="F276" t="s">
        <v>608</v>
      </c>
      <c r="G276">
        <v>1987</v>
      </c>
      <c r="H276" t="s">
        <v>2352</v>
      </c>
      <c r="I276">
        <v>1987</v>
      </c>
      <c r="J276" t="s">
        <v>32</v>
      </c>
      <c r="K276" t="s">
        <v>1456</v>
      </c>
      <c r="L276">
        <v>1987</v>
      </c>
    </row>
    <row r="277" spans="1:12">
      <c r="A277" t="s">
        <v>2353</v>
      </c>
      <c r="C277">
        <v>276</v>
      </c>
      <c r="D277" t="s">
        <v>517</v>
      </c>
      <c r="E277" t="s">
        <v>92</v>
      </c>
      <c r="F277" t="s">
        <v>518</v>
      </c>
      <c r="G277">
        <v>1999</v>
      </c>
      <c r="H277" t="s">
        <v>2354</v>
      </c>
      <c r="I277">
        <v>1999</v>
      </c>
      <c r="J277" t="s">
        <v>32</v>
      </c>
      <c r="K277" t="s">
        <v>1456</v>
      </c>
      <c r="L277">
        <v>1999</v>
      </c>
    </row>
    <row r="278" spans="1:12">
      <c r="A278" t="s">
        <v>2355</v>
      </c>
      <c r="C278">
        <v>277</v>
      </c>
      <c r="D278" t="s">
        <v>604</v>
      </c>
      <c r="E278" t="s">
        <v>87</v>
      </c>
      <c r="F278">
        <v>0</v>
      </c>
      <c r="G278">
        <v>1987</v>
      </c>
      <c r="H278" t="s">
        <v>2356</v>
      </c>
      <c r="I278">
        <v>1987</v>
      </c>
      <c r="J278" t="s">
        <v>32</v>
      </c>
      <c r="K278" t="s">
        <v>1456</v>
      </c>
      <c r="L278">
        <v>1987</v>
      </c>
    </row>
    <row r="279" spans="1:12">
      <c r="A279" t="s">
        <v>2357</v>
      </c>
      <c r="C279">
        <v>278</v>
      </c>
      <c r="D279" t="s">
        <v>624</v>
      </c>
      <c r="E279" t="s">
        <v>19</v>
      </c>
      <c r="F279" t="s">
        <v>1444</v>
      </c>
      <c r="G279">
        <v>1972</v>
      </c>
      <c r="H279" t="s">
        <v>2358</v>
      </c>
      <c r="I279">
        <v>1972</v>
      </c>
      <c r="J279" t="s">
        <v>32</v>
      </c>
      <c r="K279" t="s">
        <v>1456</v>
      </c>
      <c r="L279">
        <v>1972</v>
      </c>
    </row>
    <row r="280" spans="1:12">
      <c r="A280" t="s">
        <v>2359</v>
      </c>
      <c r="C280">
        <v>279</v>
      </c>
      <c r="D280" t="s">
        <v>435</v>
      </c>
      <c r="E280" t="s">
        <v>22</v>
      </c>
      <c r="F280">
        <v>0</v>
      </c>
      <c r="G280">
        <v>1984</v>
      </c>
      <c r="H280" t="s">
        <v>2360</v>
      </c>
      <c r="I280">
        <v>1984</v>
      </c>
      <c r="J280" t="s">
        <v>32</v>
      </c>
      <c r="K280" t="s">
        <v>1456</v>
      </c>
      <c r="L280">
        <v>1984</v>
      </c>
    </row>
    <row r="281" spans="1:12">
      <c r="A281" t="s">
        <v>2361</v>
      </c>
      <c r="C281">
        <v>280</v>
      </c>
      <c r="D281" t="s">
        <v>1443</v>
      </c>
      <c r="E281" t="s">
        <v>86</v>
      </c>
      <c r="F281">
        <v>0</v>
      </c>
      <c r="G281">
        <v>1976</v>
      </c>
      <c r="H281" t="s">
        <v>2362</v>
      </c>
      <c r="I281">
        <v>1976</v>
      </c>
      <c r="J281" t="s">
        <v>32</v>
      </c>
      <c r="K281" t="s">
        <v>1456</v>
      </c>
      <c r="L281" t="e">
        <v>#N/A</v>
      </c>
    </row>
    <row r="282" spans="1:12">
      <c r="A282" t="s">
        <v>2363</v>
      </c>
      <c r="C282">
        <v>281</v>
      </c>
      <c r="D282" t="s">
        <v>1442</v>
      </c>
      <c r="E282" t="s">
        <v>17</v>
      </c>
      <c r="F282">
        <v>0</v>
      </c>
      <c r="G282">
        <v>1976</v>
      </c>
      <c r="H282" t="s">
        <v>2364</v>
      </c>
      <c r="I282">
        <v>1976</v>
      </c>
      <c r="J282" t="s">
        <v>32</v>
      </c>
      <c r="K282" t="s">
        <v>1456</v>
      </c>
      <c r="L282" t="e">
        <v>#N/A</v>
      </c>
    </row>
    <row r="283" spans="1:12">
      <c r="A283" t="s">
        <v>2365</v>
      </c>
      <c r="C283">
        <v>282</v>
      </c>
      <c r="D283" t="s">
        <v>1441</v>
      </c>
      <c r="E283" t="s">
        <v>59</v>
      </c>
      <c r="F283">
        <v>0</v>
      </c>
      <c r="G283">
        <v>1991</v>
      </c>
      <c r="H283" t="s">
        <v>2366</v>
      </c>
      <c r="I283">
        <v>1991</v>
      </c>
      <c r="J283" t="s">
        <v>32</v>
      </c>
      <c r="K283" t="s">
        <v>1456</v>
      </c>
      <c r="L283" t="e">
        <v>#N/A</v>
      </c>
    </row>
    <row r="284" spans="1:12">
      <c r="A284" t="s">
        <v>2367</v>
      </c>
      <c r="C284">
        <v>283</v>
      </c>
      <c r="D284" t="s">
        <v>1440</v>
      </c>
      <c r="E284" t="s">
        <v>64</v>
      </c>
      <c r="F284">
        <v>0</v>
      </c>
      <c r="G284">
        <v>1992</v>
      </c>
      <c r="H284" t="s">
        <v>2368</v>
      </c>
      <c r="I284">
        <v>1992</v>
      </c>
      <c r="J284" t="s">
        <v>32</v>
      </c>
      <c r="K284" t="s">
        <v>1456</v>
      </c>
      <c r="L284" t="e">
        <v>#N/A</v>
      </c>
    </row>
    <row r="285" spans="1:12">
      <c r="A285" t="s">
        <v>2369</v>
      </c>
      <c r="C285">
        <v>284</v>
      </c>
      <c r="D285" t="s">
        <v>547</v>
      </c>
      <c r="E285" t="s">
        <v>15</v>
      </c>
      <c r="F285" t="s">
        <v>380</v>
      </c>
      <c r="G285">
        <v>1977</v>
      </c>
      <c r="H285" t="s">
        <v>2370</v>
      </c>
      <c r="I285">
        <v>1977</v>
      </c>
      <c r="J285" t="s">
        <v>32</v>
      </c>
      <c r="K285" t="s">
        <v>1456</v>
      </c>
      <c r="L285">
        <v>1977</v>
      </c>
    </row>
    <row r="286" spans="1:12">
      <c r="A286" t="s">
        <v>2371</v>
      </c>
      <c r="C286">
        <v>285</v>
      </c>
      <c r="D286" t="s">
        <v>1439</v>
      </c>
      <c r="E286" t="s">
        <v>41</v>
      </c>
      <c r="F286" t="s">
        <v>1438</v>
      </c>
      <c r="G286">
        <v>1978</v>
      </c>
      <c r="H286" t="s">
        <v>2372</v>
      </c>
      <c r="I286">
        <v>1978</v>
      </c>
      <c r="J286" t="s">
        <v>32</v>
      </c>
      <c r="K286" t="s">
        <v>1456</v>
      </c>
      <c r="L286" t="e">
        <v>#N/A</v>
      </c>
    </row>
    <row r="287" spans="1:12">
      <c r="A287" t="s">
        <v>2373</v>
      </c>
      <c r="C287">
        <v>286</v>
      </c>
      <c r="D287" t="s">
        <v>1437</v>
      </c>
      <c r="E287" t="s">
        <v>16</v>
      </c>
      <c r="F287" t="s">
        <v>1436</v>
      </c>
      <c r="G287">
        <v>1983</v>
      </c>
      <c r="H287" t="s">
        <v>2374</v>
      </c>
      <c r="I287">
        <v>1983</v>
      </c>
      <c r="J287" t="s">
        <v>32</v>
      </c>
      <c r="K287" t="s">
        <v>1456</v>
      </c>
      <c r="L287" t="e">
        <v>#N/A</v>
      </c>
    </row>
    <row r="288" spans="1:12">
      <c r="A288" t="s">
        <v>2375</v>
      </c>
      <c r="C288">
        <v>287</v>
      </c>
      <c r="D288" t="s">
        <v>635</v>
      </c>
      <c r="E288" t="s">
        <v>44</v>
      </c>
      <c r="F288" t="s">
        <v>1435</v>
      </c>
      <c r="G288">
        <v>1975</v>
      </c>
      <c r="H288" t="s">
        <v>2376</v>
      </c>
      <c r="I288">
        <v>1975</v>
      </c>
      <c r="J288" t="s">
        <v>32</v>
      </c>
      <c r="K288" t="s">
        <v>1456</v>
      </c>
      <c r="L288">
        <v>1975</v>
      </c>
    </row>
    <row r="289" spans="1:12">
      <c r="A289" t="s">
        <v>2377</v>
      </c>
      <c r="C289">
        <v>288</v>
      </c>
      <c r="D289" t="s">
        <v>1434</v>
      </c>
      <c r="E289" t="s">
        <v>79</v>
      </c>
      <c r="F289">
        <v>0</v>
      </c>
      <c r="G289">
        <v>1977</v>
      </c>
      <c r="H289" t="s">
        <v>2378</v>
      </c>
      <c r="I289">
        <v>1977</v>
      </c>
      <c r="J289" t="s">
        <v>32</v>
      </c>
      <c r="K289" t="s">
        <v>1456</v>
      </c>
      <c r="L289" t="e">
        <v>#N/A</v>
      </c>
    </row>
    <row r="290" spans="1:12">
      <c r="A290" t="s">
        <v>2379</v>
      </c>
      <c r="C290">
        <v>289</v>
      </c>
      <c r="D290" t="s">
        <v>1433</v>
      </c>
      <c r="E290" t="s">
        <v>59</v>
      </c>
      <c r="F290" t="s">
        <v>1432</v>
      </c>
      <c r="G290">
        <v>1995</v>
      </c>
      <c r="H290" t="s">
        <v>2380</v>
      </c>
      <c r="I290">
        <v>1995</v>
      </c>
      <c r="J290" t="s">
        <v>32</v>
      </c>
      <c r="K290" t="s">
        <v>1456</v>
      </c>
      <c r="L290" t="e">
        <v>#N/A</v>
      </c>
    </row>
    <row r="291" spans="1:12">
      <c r="A291" t="s">
        <v>2381</v>
      </c>
      <c r="C291">
        <v>290</v>
      </c>
      <c r="D291" t="s">
        <v>1433</v>
      </c>
      <c r="E291" t="s">
        <v>393</v>
      </c>
      <c r="F291" t="s">
        <v>1432</v>
      </c>
      <c r="G291">
        <v>1989</v>
      </c>
      <c r="H291" t="s">
        <v>2382</v>
      </c>
      <c r="I291">
        <v>1989</v>
      </c>
      <c r="J291" t="s">
        <v>32</v>
      </c>
      <c r="K291" t="s">
        <v>1456</v>
      </c>
      <c r="L291" t="e">
        <v>#N/A</v>
      </c>
    </row>
    <row r="292" spans="1:12">
      <c r="A292" t="s">
        <v>2383</v>
      </c>
      <c r="C292">
        <v>291</v>
      </c>
      <c r="D292" t="s">
        <v>1079</v>
      </c>
      <c r="E292" t="s">
        <v>55</v>
      </c>
      <c r="F292">
        <v>0</v>
      </c>
      <c r="G292">
        <v>1973</v>
      </c>
      <c r="H292" t="s">
        <v>2384</v>
      </c>
      <c r="I292">
        <v>1973</v>
      </c>
      <c r="J292" t="s">
        <v>32</v>
      </c>
      <c r="K292" t="s">
        <v>1456</v>
      </c>
      <c r="L292">
        <v>1973</v>
      </c>
    </row>
    <row r="293" spans="1:12">
      <c r="A293" t="s">
        <v>2385</v>
      </c>
      <c r="C293">
        <v>292</v>
      </c>
      <c r="D293" t="s">
        <v>1097</v>
      </c>
      <c r="E293" t="s">
        <v>19</v>
      </c>
      <c r="F293">
        <v>0</v>
      </c>
      <c r="G293">
        <v>1964</v>
      </c>
      <c r="H293" t="s">
        <v>2386</v>
      </c>
      <c r="I293">
        <v>1964</v>
      </c>
      <c r="J293" t="s">
        <v>32</v>
      </c>
      <c r="K293" t="s">
        <v>1456</v>
      </c>
      <c r="L293">
        <v>1964</v>
      </c>
    </row>
    <row r="294" spans="1:12">
      <c r="A294" t="s">
        <v>2387</v>
      </c>
      <c r="C294">
        <v>293</v>
      </c>
      <c r="D294" t="s">
        <v>1097</v>
      </c>
      <c r="E294" t="s">
        <v>205</v>
      </c>
      <c r="F294">
        <v>0</v>
      </c>
      <c r="G294">
        <v>1962</v>
      </c>
      <c r="H294" t="s">
        <v>2388</v>
      </c>
      <c r="I294">
        <v>1962</v>
      </c>
      <c r="J294" t="s">
        <v>32</v>
      </c>
      <c r="K294" t="s">
        <v>1456</v>
      </c>
      <c r="L294">
        <v>1962</v>
      </c>
    </row>
    <row r="295" spans="1:12">
      <c r="A295" t="s">
        <v>2389</v>
      </c>
      <c r="C295">
        <v>294</v>
      </c>
      <c r="D295" t="s">
        <v>571</v>
      </c>
      <c r="E295" t="s">
        <v>87</v>
      </c>
      <c r="F295" t="s">
        <v>1076</v>
      </c>
      <c r="G295">
        <v>1982</v>
      </c>
      <c r="H295" t="s">
        <v>2390</v>
      </c>
      <c r="I295">
        <v>1982</v>
      </c>
      <c r="J295" t="s">
        <v>32</v>
      </c>
      <c r="K295" t="s">
        <v>1456</v>
      </c>
      <c r="L295">
        <v>1982</v>
      </c>
    </row>
    <row r="296" spans="1:12">
      <c r="A296" t="s">
        <v>2391</v>
      </c>
      <c r="C296">
        <v>295</v>
      </c>
      <c r="D296" t="s">
        <v>612</v>
      </c>
      <c r="E296" t="s">
        <v>44</v>
      </c>
      <c r="F296" t="s">
        <v>1431</v>
      </c>
      <c r="G296">
        <v>1978</v>
      </c>
      <c r="H296" t="s">
        <v>2392</v>
      </c>
      <c r="I296">
        <v>1978</v>
      </c>
      <c r="J296" t="s">
        <v>32</v>
      </c>
      <c r="K296" t="s">
        <v>1456</v>
      </c>
      <c r="L296">
        <v>1978</v>
      </c>
    </row>
    <row r="297" spans="1:12">
      <c r="A297" t="s">
        <v>2393</v>
      </c>
      <c r="C297">
        <v>296</v>
      </c>
      <c r="D297" t="s">
        <v>1096</v>
      </c>
      <c r="E297" t="s">
        <v>16</v>
      </c>
      <c r="F297" t="s">
        <v>1430</v>
      </c>
      <c r="G297">
        <v>1984</v>
      </c>
      <c r="H297" t="s">
        <v>2394</v>
      </c>
      <c r="I297">
        <v>1984</v>
      </c>
      <c r="J297" t="s">
        <v>32</v>
      </c>
      <c r="K297" t="s">
        <v>1456</v>
      </c>
      <c r="L297">
        <v>1984</v>
      </c>
    </row>
    <row r="298" spans="1:12">
      <c r="A298" t="s">
        <v>2395</v>
      </c>
      <c r="C298">
        <v>297</v>
      </c>
      <c r="D298" t="s">
        <v>636</v>
      </c>
      <c r="E298" t="s">
        <v>137</v>
      </c>
      <c r="F298">
        <v>0</v>
      </c>
      <c r="G298">
        <v>1984</v>
      </c>
      <c r="H298" t="s">
        <v>2396</v>
      </c>
      <c r="I298">
        <v>1984</v>
      </c>
      <c r="J298" t="s">
        <v>32</v>
      </c>
      <c r="K298" t="s">
        <v>1456</v>
      </c>
      <c r="L298">
        <v>1984</v>
      </c>
    </row>
    <row r="299" spans="1:12">
      <c r="A299" t="s">
        <v>2397</v>
      </c>
      <c r="C299">
        <v>298</v>
      </c>
      <c r="D299" t="s">
        <v>535</v>
      </c>
      <c r="E299" t="s">
        <v>22</v>
      </c>
      <c r="F299">
        <v>0</v>
      </c>
      <c r="G299">
        <v>1955</v>
      </c>
      <c r="H299" t="s">
        <v>2398</v>
      </c>
      <c r="I299">
        <v>1955</v>
      </c>
      <c r="J299" t="s">
        <v>32</v>
      </c>
      <c r="K299" t="s">
        <v>1456</v>
      </c>
      <c r="L299">
        <v>1955</v>
      </c>
    </row>
    <row r="300" spans="1:12">
      <c r="A300" t="s">
        <v>2399</v>
      </c>
      <c r="C300">
        <v>299</v>
      </c>
      <c r="D300" t="s">
        <v>439</v>
      </c>
      <c r="E300" t="s">
        <v>85</v>
      </c>
      <c r="F300">
        <v>0</v>
      </c>
      <c r="G300">
        <v>1955</v>
      </c>
      <c r="H300" t="s">
        <v>2400</v>
      </c>
      <c r="I300">
        <v>1955</v>
      </c>
      <c r="J300" t="s">
        <v>32</v>
      </c>
      <c r="K300" t="s">
        <v>1456</v>
      </c>
      <c r="L300">
        <v>1955</v>
      </c>
    </row>
    <row r="301" spans="1:12">
      <c r="A301" t="s">
        <v>2401</v>
      </c>
      <c r="C301">
        <v>300</v>
      </c>
      <c r="D301" t="s">
        <v>1428</v>
      </c>
      <c r="E301" t="s">
        <v>378</v>
      </c>
      <c r="F301">
        <v>0</v>
      </c>
      <c r="G301">
        <v>1973</v>
      </c>
      <c r="H301" t="s">
        <v>2402</v>
      </c>
      <c r="I301">
        <v>1973</v>
      </c>
      <c r="J301" t="s">
        <v>32</v>
      </c>
      <c r="K301" t="s">
        <v>1456</v>
      </c>
      <c r="L301" t="e">
        <v>#N/A</v>
      </c>
    </row>
    <row r="302" spans="1:12">
      <c r="A302" t="s">
        <v>2403</v>
      </c>
      <c r="C302">
        <v>301</v>
      </c>
      <c r="D302" t="s">
        <v>517</v>
      </c>
      <c r="E302" t="s">
        <v>264</v>
      </c>
      <c r="F302" t="s">
        <v>518</v>
      </c>
      <c r="G302">
        <v>1960</v>
      </c>
      <c r="H302" t="s">
        <v>2404</v>
      </c>
      <c r="I302">
        <v>1960</v>
      </c>
      <c r="J302" t="s">
        <v>32</v>
      </c>
      <c r="K302" t="s">
        <v>1456</v>
      </c>
      <c r="L302">
        <v>1960</v>
      </c>
    </row>
    <row r="303" spans="1:12">
      <c r="A303" t="s">
        <v>2405</v>
      </c>
      <c r="C303">
        <v>302</v>
      </c>
      <c r="D303" t="s">
        <v>878</v>
      </c>
      <c r="E303" t="s">
        <v>99</v>
      </c>
      <c r="F303" t="s">
        <v>1426</v>
      </c>
      <c r="G303">
        <v>1978</v>
      </c>
      <c r="H303" t="s">
        <v>2406</v>
      </c>
      <c r="I303">
        <v>1978</v>
      </c>
      <c r="J303" t="s">
        <v>32</v>
      </c>
      <c r="K303" t="s">
        <v>1456</v>
      </c>
      <c r="L303">
        <v>1978</v>
      </c>
    </row>
    <row r="304" spans="1:12">
      <c r="A304" t="s">
        <v>2407</v>
      </c>
      <c r="C304">
        <v>303</v>
      </c>
      <c r="D304" t="s">
        <v>1055</v>
      </c>
      <c r="E304" t="s">
        <v>79</v>
      </c>
      <c r="F304">
        <v>0</v>
      </c>
      <c r="G304">
        <v>1978</v>
      </c>
      <c r="H304" t="s">
        <v>2408</v>
      </c>
      <c r="I304">
        <v>1978</v>
      </c>
      <c r="J304" t="s">
        <v>32</v>
      </c>
      <c r="K304" t="s">
        <v>1456</v>
      </c>
      <c r="L304">
        <v>1978</v>
      </c>
    </row>
    <row r="305" spans="1:12">
      <c r="A305" t="s">
        <v>2409</v>
      </c>
      <c r="C305">
        <v>304</v>
      </c>
      <c r="D305" t="s">
        <v>1056</v>
      </c>
      <c r="E305" t="s">
        <v>16</v>
      </c>
      <c r="F305">
        <v>0</v>
      </c>
      <c r="G305">
        <v>1983</v>
      </c>
      <c r="H305" t="s">
        <v>2410</v>
      </c>
      <c r="I305">
        <v>1983</v>
      </c>
      <c r="J305" t="s">
        <v>32</v>
      </c>
      <c r="K305" t="s">
        <v>1456</v>
      </c>
      <c r="L305">
        <v>1983</v>
      </c>
    </row>
    <row r="306" spans="1:12">
      <c r="A306" t="s">
        <v>2411</v>
      </c>
      <c r="C306">
        <v>305</v>
      </c>
      <c r="D306" t="s">
        <v>1425</v>
      </c>
      <c r="E306" t="s">
        <v>41</v>
      </c>
      <c r="F306">
        <v>0</v>
      </c>
      <c r="G306">
        <v>1973</v>
      </c>
      <c r="H306" t="s">
        <v>2412</v>
      </c>
      <c r="I306">
        <v>1973</v>
      </c>
      <c r="J306" t="s">
        <v>32</v>
      </c>
      <c r="K306" t="s">
        <v>1456</v>
      </c>
      <c r="L306" t="e">
        <v>#N/A</v>
      </c>
    </row>
    <row r="307" spans="1:12">
      <c r="A307" t="s">
        <v>2413</v>
      </c>
      <c r="C307">
        <v>306</v>
      </c>
      <c r="D307" t="s">
        <v>1424</v>
      </c>
      <c r="E307" t="s">
        <v>45</v>
      </c>
      <c r="F307">
        <v>0</v>
      </c>
      <c r="G307">
        <v>1984</v>
      </c>
      <c r="H307" t="s">
        <v>2414</v>
      </c>
      <c r="I307">
        <v>1984</v>
      </c>
      <c r="J307" t="s">
        <v>32</v>
      </c>
      <c r="K307" t="s">
        <v>1456</v>
      </c>
      <c r="L307" t="e">
        <v>#N/A</v>
      </c>
    </row>
    <row r="308" spans="1:12">
      <c r="A308" t="s">
        <v>2415</v>
      </c>
      <c r="C308">
        <v>307</v>
      </c>
      <c r="D308" t="s">
        <v>1423</v>
      </c>
      <c r="E308" t="s">
        <v>44</v>
      </c>
      <c r="F308" t="s">
        <v>1422</v>
      </c>
      <c r="G308">
        <v>1986</v>
      </c>
      <c r="H308" t="s">
        <v>2416</v>
      </c>
      <c r="I308">
        <v>1986</v>
      </c>
      <c r="J308" t="s">
        <v>32</v>
      </c>
      <c r="K308" t="s">
        <v>1456</v>
      </c>
      <c r="L308" t="e">
        <v>#N/A</v>
      </c>
    </row>
    <row r="309" spans="1:12">
      <c r="A309" t="s">
        <v>2417</v>
      </c>
      <c r="C309">
        <v>308</v>
      </c>
      <c r="D309" t="s">
        <v>1421</v>
      </c>
      <c r="E309" t="s">
        <v>1420</v>
      </c>
      <c r="F309">
        <v>0</v>
      </c>
      <c r="G309">
        <v>1958</v>
      </c>
      <c r="H309" t="s">
        <v>2418</v>
      </c>
      <c r="I309">
        <v>1958</v>
      </c>
      <c r="J309" t="s">
        <v>32</v>
      </c>
      <c r="K309" t="s">
        <v>1456</v>
      </c>
      <c r="L309" t="e">
        <v>#N/A</v>
      </c>
    </row>
    <row r="310" spans="1:12">
      <c r="A310" t="s">
        <v>2419</v>
      </c>
      <c r="C310">
        <v>309</v>
      </c>
      <c r="D310" t="s">
        <v>1419</v>
      </c>
      <c r="E310" t="s">
        <v>33</v>
      </c>
      <c r="F310" t="s">
        <v>1377</v>
      </c>
      <c r="G310">
        <v>1977</v>
      </c>
      <c r="H310" t="s">
        <v>2420</v>
      </c>
      <c r="I310">
        <v>1977</v>
      </c>
      <c r="J310" t="s">
        <v>32</v>
      </c>
      <c r="K310" t="s">
        <v>1456</v>
      </c>
      <c r="L310" t="e">
        <v>#N/A</v>
      </c>
    </row>
    <row r="311" spans="1:12">
      <c r="A311" t="s">
        <v>2421</v>
      </c>
      <c r="C311">
        <v>310</v>
      </c>
      <c r="D311" t="s">
        <v>502</v>
      </c>
      <c r="E311" t="s">
        <v>15</v>
      </c>
      <c r="F311">
        <v>0</v>
      </c>
      <c r="G311">
        <v>1982</v>
      </c>
      <c r="H311" t="s">
        <v>2422</v>
      </c>
      <c r="I311">
        <v>1982</v>
      </c>
      <c r="J311" t="s">
        <v>32</v>
      </c>
      <c r="K311" t="s">
        <v>1456</v>
      </c>
      <c r="L311">
        <v>1982</v>
      </c>
    </row>
    <row r="312" spans="1:12">
      <c r="A312" t="s">
        <v>2423</v>
      </c>
      <c r="C312">
        <v>311</v>
      </c>
      <c r="D312" t="s">
        <v>650</v>
      </c>
      <c r="E312" t="s">
        <v>22</v>
      </c>
      <c r="F312" t="s">
        <v>448</v>
      </c>
      <c r="G312">
        <v>1975</v>
      </c>
      <c r="H312" t="s">
        <v>2424</v>
      </c>
      <c r="I312">
        <v>1975</v>
      </c>
      <c r="J312" t="s">
        <v>32</v>
      </c>
      <c r="K312" t="s">
        <v>1456</v>
      </c>
      <c r="L312">
        <v>1975</v>
      </c>
    </row>
    <row r="313" spans="1:12">
      <c r="A313" t="s">
        <v>2425</v>
      </c>
      <c r="C313">
        <v>312</v>
      </c>
      <c r="D313" t="s">
        <v>501</v>
      </c>
      <c r="E313" t="s">
        <v>140</v>
      </c>
      <c r="F313">
        <v>0</v>
      </c>
      <c r="G313">
        <v>1965</v>
      </c>
      <c r="H313" t="s">
        <v>2426</v>
      </c>
      <c r="I313">
        <v>1965</v>
      </c>
      <c r="J313" t="s">
        <v>32</v>
      </c>
      <c r="K313" t="s">
        <v>1456</v>
      </c>
      <c r="L313">
        <v>1965</v>
      </c>
    </row>
    <row r="314" spans="1:12">
      <c r="A314" t="s">
        <v>2427</v>
      </c>
      <c r="C314">
        <v>313</v>
      </c>
      <c r="D314" t="s">
        <v>501</v>
      </c>
      <c r="E314" t="s">
        <v>19</v>
      </c>
      <c r="F314">
        <v>0</v>
      </c>
      <c r="G314">
        <v>1963</v>
      </c>
      <c r="H314" t="s">
        <v>2428</v>
      </c>
      <c r="I314">
        <v>1963</v>
      </c>
      <c r="J314" t="s">
        <v>32</v>
      </c>
      <c r="K314" t="s">
        <v>1456</v>
      </c>
      <c r="L314">
        <v>1963</v>
      </c>
    </row>
    <row r="315" spans="1:12">
      <c r="A315" t="s">
        <v>2429</v>
      </c>
      <c r="C315">
        <v>314</v>
      </c>
      <c r="D315" t="s">
        <v>561</v>
      </c>
      <c r="E315" t="s">
        <v>79</v>
      </c>
      <c r="F315" t="s">
        <v>560</v>
      </c>
      <c r="G315">
        <v>1975</v>
      </c>
      <c r="H315" t="s">
        <v>2430</v>
      </c>
      <c r="I315">
        <v>1975</v>
      </c>
      <c r="J315" t="s">
        <v>32</v>
      </c>
      <c r="K315" t="s">
        <v>1456</v>
      </c>
      <c r="L315">
        <v>1975</v>
      </c>
    </row>
    <row r="316" spans="1:12">
      <c r="A316" t="s">
        <v>2431</v>
      </c>
      <c r="C316">
        <v>315</v>
      </c>
      <c r="D316" t="s">
        <v>481</v>
      </c>
      <c r="E316" t="s">
        <v>26</v>
      </c>
      <c r="F316">
        <v>0</v>
      </c>
      <c r="G316">
        <v>1962</v>
      </c>
      <c r="H316" t="s">
        <v>2432</v>
      </c>
      <c r="I316">
        <v>1962</v>
      </c>
      <c r="J316" t="s">
        <v>32</v>
      </c>
      <c r="K316" t="s">
        <v>1456</v>
      </c>
      <c r="L316">
        <v>1962</v>
      </c>
    </row>
    <row r="317" spans="1:12">
      <c r="A317" t="s">
        <v>2433</v>
      </c>
      <c r="C317">
        <v>316</v>
      </c>
      <c r="D317" t="s">
        <v>754</v>
      </c>
      <c r="E317" t="s">
        <v>17</v>
      </c>
      <c r="F317" t="s">
        <v>1416</v>
      </c>
      <c r="G317">
        <v>1978</v>
      </c>
      <c r="H317" t="s">
        <v>2434</v>
      </c>
      <c r="I317">
        <v>1978</v>
      </c>
      <c r="J317" t="s">
        <v>32</v>
      </c>
      <c r="K317" t="s">
        <v>1456</v>
      </c>
      <c r="L317">
        <v>1978</v>
      </c>
    </row>
    <row r="318" spans="1:12">
      <c r="A318" t="s">
        <v>2435</v>
      </c>
      <c r="C318">
        <v>317</v>
      </c>
      <c r="D318" t="s">
        <v>1415</v>
      </c>
      <c r="E318" t="s">
        <v>137</v>
      </c>
      <c r="F318" t="s">
        <v>1401</v>
      </c>
      <c r="G318">
        <v>1988</v>
      </c>
      <c r="H318" t="s">
        <v>2436</v>
      </c>
      <c r="I318">
        <v>1988</v>
      </c>
      <c r="J318" t="s">
        <v>32</v>
      </c>
      <c r="K318" t="s">
        <v>1456</v>
      </c>
      <c r="L318" t="e">
        <v>#N/A</v>
      </c>
    </row>
    <row r="319" spans="1:12">
      <c r="A319" t="s">
        <v>2437</v>
      </c>
      <c r="C319">
        <v>318</v>
      </c>
      <c r="D319" t="s">
        <v>533</v>
      </c>
      <c r="E319" t="s">
        <v>86</v>
      </c>
      <c r="F319">
        <v>0</v>
      </c>
      <c r="G319">
        <v>1976</v>
      </c>
      <c r="H319" t="s">
        <v>2438</v>
      </c>
      <c r="I319">
        <v>1976</v>
      </c>
      <c r="J319" t="s">
        <v>32</v>
      </c>
      <c r="K319" t="s">
        <v>1456</v>
      </c>
      <c r="L319">
        <v>1976</v>
      </c>
    </row>
    <row r="320" spans="1:12">
      <c r="A320" t="s">
        <v>2439</v>
      </c>
      <c r="C320">
        <v>319</v>
      </c>
      <c r="D320" t="s">
        <v>532</v>
      </c>
      <c r="E320" t="s">
        <v>91</v>
      </c>
      <c r="F320">
        <v>0</v>
      </c>
      <c r="G320">
        <v>1985</v>
      </c>
      <c r="H320" t="s">
        <v>2440</v>
      </c>
      <c r="I320">
        <v>1985</v>
      </c>
      <c r="J320" t="s">
        <v>32</v>
      </c>
      <c r="K320" t="s">
        <v>1456</v>
      </c>
      <c r="L320">
        <v>1985</v>
      </c>
    </row>
    <row r="321" spans="1:12">
      <c r="A321" t="s">
        <v>2441</v>
      </c>
      <c r="C321">
        <v>320</v>
      </c>
      <c r="D321" t="s">
        <v>1088</v>
      </c>
      <c r="E321" t="s">
        <v>55</v>
      </c>
      <c r="F321">
        <v>0</v>
      </c>
      <c r="G321">
        <v>1980</v>
      </c>
      <c r="H321" t="s">
        <v>2442</v>
      </c>
      <c r="I321">
        <v>1980</v>
      </c>
      <c r="J321" t="s">
        <v>32</v>
      </c>
      <c r="K321" t="s">
        <v>1456</v>
      </c>
      <c r="L321">
        <v>1980</v>
      </c>
    </row>
    <row r="322" spans="1:12">
      <c r="A322" t="s">
        <v>2443</v>
      </c>
      <c r="C322">
        <v>321</v>
      </c>
      <c r="D322" t="s">
        <v>1087</v>
      </c>
      <c r="E322" t="s">
        <v>22</v>
      </c>
      <c r="F322">
        <v>0</v>
      </c>
      <c r="G322">
        <v>1978</v>
      </c>
      <c r="H322" t="s">
        <v>2444</v>
      </c>
      <c r="I322">
        <v>1978</v>
      </c>
      <c r="J322" t="s">
        <v>32</v>
      </c>
      <c r="K322" t="s">
        <v>1456</v>
      </c>
      <c r="L322">
        <v>1978</v>
      </c>
    </row>
    <row r="323" spans="1:12">
      <c r="A323" t="s">
        <v>2445</v>
      </c>
      <c r="C323">
        <v>322</v>
      </c>
      <c r="D323" t="s">
        <v>1413</v>
      </c>
      <c r="E323" t="s">
        <v>25</v>
      </c>
      <c r="F323">
        <v>0</v>
      </c>
      <c r="G323">
        <v>1981</v>
      </c>
      <c r="H323" t="s">
        <v>2446</v>
      </c>
      <c r="I323">
        <v>1981</v>
      </c>
      <c r="J323" t="s">
        <v>32</v>
      </c>
      <c r="K323" t="s">
        <v>1456</v>
      </c>
      <c r="L323" t="e">
        <v>#N/A</v>
      </c>
    </row>
    <row r="324" spans="1:12">
      <c r="A324" t="s">
        <v>2447</v>
      </c>
      <c r="C324">
        <v>323</v>
      </c>
      <c r="D324" t="s">
        <v>541</v>
      </c>
      <c r="E324" t="s">
        <v>44</v>
      </c>
      <c r="F324">
        <v>0</v>
      </c>
      <c r="G324">
        <v>1971</v>
      </c>
      <c r="H324" t="s">
        <v>2448</v>
      </c>
      <c r="I324">
        <v>1971</v>
      </c>
      <c r="J324" t="s">
        <v>32</v>
      </c>
      <c r="K324" t="s">
        <v>1456</v>
      </c>
      <c r="L324">
        <v>1971</v>
      </c>
    </row>
    <row r="325" spans="1:12">
      <c r="A325" t="s">
        <v>2449</v>
      </c>
      <c r="C325">
        <v>324</v>
      </c>
      <c r="D325" t="s">
        <v>1130</v>
      </c>
      <c r="E325" t="s">
        <v>378</v>
      </c>
      <c r="F325" t="s">
        <v>1412</v>
      </c>
      <c r="G325">
        <v>1971</v>
      </c>
      <c r="H325" t="s">
        <v>2450</v>
      </c>
      <c r="I325">
        <v>1971</v>
      </c>
      <c r="J325" t="s">
        <v>32</v>
      </c>
      <c r="K325" t="s">
        <v>1456</v>
      </c>
      <c r="L325">
        <v>1971</v>
      </c>
    </row>
    <row r="326" spans="1:12">
      <c r="A326" t="s">
        <v>2451</v>
      </c>
      <c r="C326">
        <v>325</v>
      </c>
      <c r="D326" t="s">
        <v>1411</v>
      </c>
      <c r="E326" t="s">
        <v>1410</v>
      </c>
      <c r="F326">
        <v>0</v>
      </c>
      <c r="G326">
        <v>1964</v>
      </c>
      <c r="H326" t="s">
        <v>2452</v>
      </c>
      <c r="I326">
        <v>1964</v>
      </c>
      <c r="J326" t="s">
        <v>32</v>
      </c>
      <c r="K326" t="s">
        <v>1456</v>
      </c>
      <c r="L326" t="e">
        <v>#N/A</v>
      </c>
    </row>
    <row r="327" spans="1:12">
      <c r="A327" t="s">
        <v>2453</v>
      </c>
      <c r="C327">
        <v>326</v>
      </c>
      <c r="D327" t="s">
        <v>1409</v>
      </c>
      <c r="E327" t="s">
        <v>25</v>
      </c>
      <c r="F327">
        <v>0</v>
      </c>
      <c r="G327">
        <v>1964</v>
      </c>
      <c r="H327" t="s">
        <v>2454</v>
      </c>
      <c r="I327">
        <v>1964</v>
      </c>
      <c r="J327" t="s">
        <v>32</v>
      </c>
      <c r="K327" t="s">
        <v>1456</v>
      </c>
      <c r="L327" t="e">
        <v>#N/A</v>
      </c>
    </row>
    <row r="328" spans="1:12">
      <c r="A328" t="s">
        <v>2455</v>
      </c>
      <c r="C328">
        <v>327</v>
      </c>
      <c r="D328" t="s">
        <v>1408</v>
      </c>
      <c r="E328" t="s">
        <v>44</v>
      </c>
      <c r="F328" t="s">
        <v>1407</v>
      </c>
      <c r="G328">
        <v>1985</v>
      </c>
      <c r="H328" t="s">
        <v>2456</v>
      </c>
      <c r="I328">
        <v>1985</v>
      </c>
      <c r="J328" t="s">
        <v>32</v>
      </c>
      <c r="K328" t="s">
        <v>1456</v>
      </c>
      <c r="L328" t="e">
        <v>#N/A</v>
      </c>
    </row>
    <row r="329" spans="1:12">
      <c r="A329" t="s">
        <v>2457</v>
      </c>
      <c r="C329">
        <v>328</v>
      </c>
      <c r="D329" t="s">
        <v>1405</v>
      </c>
      <c r="E329" t="s">
        <v>66</v>
      </c>
      <c r="F329" t="s">
        <v>1404</v>
      </c>
      <c r="G329">
        <v>1970</v>
      </c>
      <c r="H329" t="s">
        <v>2458</v>
      </c>
      <c r="I329">
        <v>1970</v>
      </c>
      <c r="J329" t="s">
        <v>32</v>
      </c>
      <c r="K329" t="s">
        <v>1456</v>
      </c>
      <c r="L329" t="e">
        <v>#N/A</v>
      </c>
    </row>
    <row r="330" spans="1:12">
      <c r="A330" t="s">
        <v>2459</v>
      </c>
      <c r="C330">
        <v>329</v>
      </c>
      <c r="D330" t="s">
        <v>1403</v>
      </c>
      <c r="E330" t="s">
        <v>22</v>
      </c>
      <c r="F330" t="s">
        <v>154</v>
      </c>
      <c r="G330">
        <v>1978</v>
      </c>
      <c r="H330" t="s">
        <v>2460</v>
      </c>
      <c r="I330">
        <v>1978</v>
      </c>
      <c r="J330" t="s">
        <v>32</v>
      </c>
      <c r="K330" t="s">
        <v>1456</v>
      </c>
      <c r="L330" t="e">
        <v>#N/A</v>
      </c>
    </row>
    <row r="331" spans="1:12">
      <c r="A331" t="s">
        <v>2461</v>
      </c>
      <c r="C331">
        <v>330</v>
      </c>
      <c r="D331" t="s">
        <v>1402</v>
      </c>
      <c r="E331" t="s">
        <v>22</v>
      </c>
      <c r="F331" t="s">
        <v>1401</v>
      </c>
      <c r="G331">
        <v>1989</v>
      </c>
      <c r="H331" t="s">
        <v>2462</v>
      </c>
      <c r="I331">
        <v>1989</v>
      </c>
      <c r="J331" t="s">
        <v>32</v>
      </c>
      <c r="K331" t="s">
        <v>1456</v>
      </c>
      <c r="L331" t="e">
        <v>#N/A</v>
      </c>
    </row>
    <row r="332" spans="1:12">
      <c r="A332" t="s">
        <v>2463</v>
      </c>
      <c r="C332">
        <v>331</v>
      </c>
      <c r="D332" t="s">
        <v>503</v>
      </c>
      <c r="E332" t="s">
        <v>15</v>
      </c>
      <c r="F332" t="s">
        <v>472</v>
      </c>
      <c r="G332">
        <v>1983</v>
      </c>
      <c r="H332" t="s">
        <v>2464</v>
      </c>
      <c r="I332">
        <v>1983</v>
      </c>
      <c r="J332" t="s">
        <v>32</v>
      </c>
      <c r="K332" t="s">
        <v>1456</v>
      </c>
      <c r="L332">
        <v>1983</v>
      </c>
    </row>
    <row r="333" spans="1:12">
      <c r="A333" t="s">
        <v>2465</v>
      </c>
      <c r="C333">
        <v>332</v>
      </c>
      <c r="D333" t="s">
        <v>1400</v>
      </c>
      <c r="E333" t="s">
        <v>59</v>
      </c>
      <c r="F333">
        <v>0</v>
      </c>
      <c r="G333">
        <v>1991</v>
      </c>
      <c r="H333" t="s">
        <v>2466</v>
      </c>
      <c r="I333">
        <v>1991</v>
      </c>
      <c r="J333" t="s">
        <v>32</v>
      </c>
      <c r="K333" t="s">
        <v>1456</v>
      </c>
      <c r="L333" t="e">
        <v>#N/A</v>
      </c>
    </row>
    <row r="334" spans="1:12">
      <c r="A334" t="s">
        <v>2467</v>
      </c>
      <c r="C334">
        <v>333</v>
      </c>
      <c r="D334" t="s">
        <v>1386</v>
      </c>
      <c r="E334" t="s">
        <v>426</v>
      </c>
      <c r="F334" t="s">
        <v>1399</v>
      </c>
      <c r="G334">
        <v>1988</v>
      </c>
      <c r="H334" t="s">
        <v>2468</v>
      </c>
      <c r="I334">
        <v>1988</v>
      </c>
      <c r="J334" t="s">
        <v>32</v>
      </c>
      <c r="K334" t="s">
        <v>1456</v>
      </c>
      <c r="L334" t="e">
        <v>#N/A</v>
      </c>
    </row>
    <row r="335" spans="1:12">
      <c r="A335" t="s">
        <v>2469</v>
      </c>
      <c r="C335">
        <v>334</v>
      </c>
      <c r="D335" t="s">
        <v>1127</v>
      </c>
      <c r="E335" t="s">
        <v>277</v>
      </c>
      <c r="F335">
        <v>0</v>
      </c>
      <c r="G335">
        <v>1980</v>
      </c>
      <c r="H335" t="s">
        <v>2470</v>
      </c>
      <c r="I335">
        <v>1980</v>
      </c>
      <c r="J335" t="s">
        <v>32</v>
      </c>
      <c r="K335" t="s">
        <v>1456</v>
      </c>
      <c r="L335">
        <v>1980</v>
      </c>
    </row>
    <row r="336" spans="1:12">
      <c r="A336" t="s">
        <v>2471</v>
      </c>
      <c r="C336">
        <v>335</v>
      </c>
      <c r="D336" t="s">
        <v>581</v>
      </c>
      <c r="E336" t="s">
        <v>44</v>
      </c>
      <c r="F336">
        <v>0</v>
      </c>
      <c r="G336">
        <v>1971</v>
      </c>
      <c r="H336" t="s">
        <v>2472</v>
      </c>
      <c r="I336">
        <v>1971</v>
      </c>
      <c r="J336" t="s">
        <v>32</v>
      </c>
      <c r="K336" t="s">
        <v>1456</v>
      </c>
      <c r="L336">
        <v>1971</v>
      </c>
    </row>
    <row r="337" spans="1:12">
      <c r="A337" t="s">
        <v>2473</v>
      </c>
      <c r="C337">
        <v>336</v>
      </c>
      <c r="D337" t="s">
        <v>1398</v>
      </c>
      <c r="E337" t="s">
        <v>59</v>
      </c>
      <c r="F337" t="s">
        <v>472</v>
      </c>
      <c r="G337">
        <v>1989</v>
      </c>
      <c r="H337" t="s">
        <v>2474</v>
      </c>
      <c r="I337">
        <v>1989</v>
      </c>
      <c r="J337" t="s">
        <v>32</v>
      </c>
      <c r="K337" t="s">
        <v>1456</v>
      </c>
      <c r="L337" t="e">
        <v>#N/A</v>
      </c>
    </row>
    <row r="338" spans="1:12">
      <c r="A338" t="s">
        <v>2475</v>
      </c>
      <c r="C338">
        <v>337</v>
      </c>
      <c r="D338" t="s">
        <v>1158</v>
      </c>
      <c r="E338" t="s">
        <v>137</v>
      </c>
      <c r="F338">
        <v>0</v>
      </c>
      <c r="G338">
        <v>1975</v>
      </c>
      <c r="H338" t="s">
        <v>2476</v>
      </c>
      <c r="I338">
        <v>1975</v>
      </c>
      <c r="J338" t="s">
        <v>32</v>
      </c>
      <c r="K338" t="s">
        <v>1456</v>
      </c>
      <c r="L338">
        <v>1975</v>
      </c>
    </row>
    <row r="339" spans="1:12">
      <c r="A339" t="s">
        <v>2477</v>
      </c>
      <c r="C339">
        <v>338</v>
      </c>
      <c r="D339" t="s">
        <v>1397</v>
      </c>
      <c r="E339" t="s">
        <v>135</v>
      </c>
      <c r="F339">
        <v>0</v>
      </c>
      <c r="G339">
        <v>1985</v>
      </c>
      <c r="H339" t="s">
        <v>2478</v>
      </c>
      <c r="I339">
        <v>1985</v>
      </c>
      <c r="J339" t="s">
        <v>32</v>
      </c>
      <c r="K339" t="s">
        <v>1456</v>
      </c>
      <c r="L339" t="e">
        <v>#N/A</v>
      </c>
    </row>
    <row r="340" spans="1:12">
      <c r="A340" t="s">
        <v>2479</v>
      </c>
      <c r="C340">
        <v>339</v>
      </c>
      <c r="D340" t="s">
        <v>1396</v>
      </c>
      <c r="E340" t="s">
        <v>951</v>
      </c>
      <c r="F340">
        <v>0</v>
      </c>
      <c r="G340">
        <v>1969</v>
      </c>
      <c r="H340" t="s">
        <v>2480</v>
      </c>
      <c r="I340">
        <v>1969</v>
      </c>
      <c r="J340" t="s">
        <v>32</v>
      </c>
      <c r="K340" t="s">
        <v>1456</v>
      </c>
      <c r="L340" t="e">
        <v>#N/A</v>
      </c>
    </row>
    <row r="341" spans="1:12">
      <c r="A341" t="s">
        <v>2481</v>
      </c>
      <c r="C341">
        <v>340</v>
      </c>
      <c r="D341" t="s">
        <v>593</v>
      </c>
      <c r="E341" t="s">
        <v>1457</v>
      </c>
      <c r="F341">
        <v>0</v>
      </c>
      <c r="G341">
        <v>1974</v>
      </c>
      <c r="H341" t="s">
        <v>2482</v>
      </c>
      <c r="I341">
        <v>1974</v>
      </c>
      <c r="J341" t="s">
        <v>32</v>
      </c>
      <c r="K341" t="s">
        <v>1456</v>
      </c>
      <c r="L341" t="e">
        <v>#N/A</v>
      </c>
    </row>
    <row r="342" spans="1:12">
      <c r="A342" t="s">
        <v>2483</v>
      </c>
      <c r="C342">
        <v>341</v>
      </c>
      <c r="D342" t="s">
        <v>555</v>
      </c>
      <c r="E342" t="s">
        <v>33</v>
      </c>
      <c r="F342">
        <v>0</v>
      </c>
      <c r="G342">
        <v>1954</v>
      </c>
      <c r="H342" t="s">
        <v>2484</v>
      </c>
      <c r="I342">
        <v>1954</v>
      </c>
      <c r="J342" t="s">
        <v>32</v>
      </c>
      <c r="K342" t="s">
        <v>1456</v>
      </c>
      <c r="L342">
        <v>1955</v>
      </c>
    </row>
    <row r="343" spans="1:12">
      <c r="A343" t="s">
        <v>2485</v>
      </c>
      <c r="C343">
        <v>342</v>
      </c>
      <c r="D343" t="s">
        <v>445</v>
      </c>
      <c r="E343" t="s">
        <v>59</v>
      </c>
      <c r="F343" t="s">
        <v>1395</v>
      </c>
      <c r="G343">
        <v>1976</v>
      </c>
      <c r="H343" t="s">
        <v>2486</v>
      </c>
      <c r="I343">
        <v>1976</v>
      </c>
      <c r="J343" t="s">
        <v>32</v>
      </c>
      <c r="K343" t="s">
        <v>1456</v>
      </c>
      <c r="L343">
        <v>1976</v>
      </c>
    </row>
    <row r="344" spans="1:12">
      <c r="A344" t="s">
        <v>2487</v>
      </c>
      <c r="C344">
        <v>343</v>
      </c>
      <c r="D344" t="s">
        <v>446</v>
      </c>
      <c r="E344" t="s">
        <v>21</v>
      </c>
      <c r="F344" t="s">
        <v>1395</v>
      </c>
      <c r="G344">
        <v>1982</v>
      </c>
      <c r="H344" t="s">
        <v>2488</v>
      </c>
      <c r="I344">
        <v>1982</v>
      </c>
      <c r="J344" t="s">
        <v>32</v>
      </c>
      <c r="K344" t="s">
        <v>1456</v>
      </c>
      <c r="L344">
        <v>1982</v>
      </c>
    </row>
    <row r="345" spans="1:12">
      <c r="A345" t="s">
        <v>2489</v>
      </c>
      <c r="C345">
        <v>344</v>
      </c>
      <c r="D345" t="s">
        <v>616</v>
      </c>
      <c r="E345" t="s">
        <v>393</v>
      </c>
      <c r="F345" t="s">
        <v>1394</v>
      </c>
      <c r="G345">
        <v>1978</v>
      </c>
      <c r="H345" t="s">
        <v>2490</v>
      </c>
      <c r="I345">
        <v>1978</v>
      </c>
      <c r="J345" t="s">
        <v>32</v>
      </c>
      <c r="K345" t="s">
        <v>1456</v>
      </c>
      <c r="L345">
        <v>1978</v>
      </c>
    </row>
    <row r="346" spans="1:12">
      <c r="A346" t="s">
        <v>2491</v>
      </c>
      <c r="C346">
        <v>345</v>
      </c>
      <c r="D346" t="s">
        <v>1393</v>
      </c>
      <c r="E346" t="s">
        <v>1392</v>
      </c>
      <c r="F346" t="s">
        <v>1391</v>
      </c>
      <c r="G346">
        <v>1978</v>
      </c>
      <c r="H346" t="s">
        <v>2492</v>
      </c>
      <c r="I346">
        <v>1978</v>
      </c>
      <c r="J346" t="s">
        <v>32</v>
      </c>
      <c r="K346" t="s">
        <v>1456</v>
      </c>
      <c r="L346" t="e">
        <v>#N/A</v>
      </c>
    </row>
    <row r="347" spans="1:12">
      <c r="A347" t="s">
        <v>2493</v>
      </c>
      <c r="C347">
        <v>346</v>
      </c>
      <c r="D347" t="s">
        <v>837</v>
      </c>
      <c r="E347" t="s">
        <v>729</v>
      </c>
      <c r="F347" t="s">
        <v>1390</v>
      </c>
      <c r="G347">
        <v>1987</v>
      </c>
      <c r="H347" t="s">
        <v>2494</v>
      </c>
      <c r="I347">
        <v>1987</v>
      </c>
      <c r="J347" t="s">
        <v>32</v>
      </c>
      <c r="K347" t="s">
        <v>1456</v>
      </c>
      <c r="L347" t="e">
        <v>#N/A</v>
      </c>
    </row>
    <row r="348" spans="1:12">
      <c r="A348" t="s">
        <v>2495</v>
      </c>
      <c r="C348">
        <v>347</v>
      </c>
      <c r="D348" t="s">
        <v>1389</v>
      </c>
      <c r="E348" t="s">
        <v>171</v>
      </c>
      <c r="F348" t="s">
        <v>1388</v>
      </c>
      <c r="G348">
        <v>1975</v>
      </c>
      <c r="H348" t="s">
        <v>2496</v>
      </c>
      <c r="I348">
        <v>1975</v>
      </c>
      <c r="J348" t="s">
        <v>32</v>
      </c>
      <c r="K348" t="s">
        <v>1456</v>
      </c>
      <c r="L348" t="e">
        <v>#N/A</v>
      </c>
    </row>
    <row r="349" spans="1:12">
      <c r="A349" t="s">
        <v>2497</v>
      </c>
      <c r="C349">
        <v>348</v>
      </c>
      <c r="D349" t="s">
        <v>1133</v>
      </c>
      <c r="E349" t="s">
        <v>17</v>
      </c>
      <c r="F349">
        <v>0</v>
      </c>
      <c r="G349">
        <v>1976</v>
      </c>
      <c r="H349" t="s">
        <v>2498</v>
      </c>
      <c r="I349">
        <v>1976</v>
      </c>
      <c r="J349" t="s">
        <v>32</v>
      </c>
      <c r="K349" t="s">
        <v>1456</v>
      </c>
      <c r="L349">
        <v>1969</v>
      </c>
    </row>
    <row r="350" spans="1:12">
      <c r="A350" t="s">
        <v>2499</v>
      </c>
      <c r="C350">
        <v>349</v>
      </c>
      <c r="D350" t="s">
        <v>638</v>
      </c>
      <c r="E350" t="s">
        <v>17</v>
      </c>
      <c r="F350" t="s">
        <v>1387</v>
      </c>
      <c r="G350">
        <v>1972</v>
      </c>
      <c r="H350" t="s">
        <v>2500</v>
      </c>
      <c r="I350">
        <v>1972</v>
      </c>
      <c r="J350" t="s">
        <v>32</v>
      </c>
      <c r="K350" t="s">
        <v>1456</v>
      </c>
      <c r="L350">
        <v>1972</v>
      </c>
    </row>
    <row r="351" spans="1:12">
      <c r="A351" t="s">
        <v>2501</v>
      </c>
      <c r="C351">
        <v>350</v>
      </c>
      <c r="D351" t="s">
        <v>1386</v>
      </c>
      <c r="E351" t="s">
        <v>24</v>
      </c>
      <c r="F351">
        <v>0</v>
      </c>
      <c r="G351">
        <v>1962</v>
      </c>
      <c r="H351" t="s">
        <v>2502</v>
      </c>
      <c r="I351">
        <v>1962</v>
      </c>
      <c r="J351" t="s">
        <v>32</v>
      </c>
      <c r="K351" t="s">
        <v>1456</v>
      </c>
      <c r="L351" t="e">
        <v>#N/A</v>
      </c>
    </row>
    <row r="352" spans="1:12">
      <c r="A352" t="s">
        <v>2503</v>
      </c>
      <c r="C352">
        <v>351</v>
      </c>
      <c r="D352" t="s">
        <v>1108</v>
      </c>
      <c r="E352" t="s">
        <v>22</v>
      </c>
      <c r="F352">
        <v>0</v>
      </c>
      <c r="G352">
        <v>1978</v>
      </c>
      <c r="H352" t="s">
        <v>2504</v>
      </c>
      <c r="I352">
        <v>1978</v>
      </c>
      <c r="J352" t="s">
        <v>32</v>
      </c>
      <c r="K352" t="s">
        <v>1456</v>
      </c>
      <c r="L352">
        <v>1978</v>
      </c>
    </row>
    <row r="353" spans="1:12">
      <c r="A353" t="s">
        <v>2505</v>
      </c>
      <c r="C353">
        <v>352</v>
      </c>
      <c r="D353" t="s">
        <v>1074</v>
      </c>
      <c r="E353" t="s">
        <v>88</v>
      </c>
      <c r="F353">
        <v>0</v>
      </c>
      <c r="G353">
        <v>1981</v>
      </c>
      <c r="H353" t="s">
        <v>2506</v>
      </c>
      <c r="I353">
        <v>1981</v>
      </c>
      <c r="J353" t="s">
        <v>32</v>
      </c>
      <c r="K353" t="s">
        <v>1456</v>
      </c>
      <c r="L353">
        <v>1981</v>
      </c>
    </row>
    <row r="354" spans="1:12">
      <c r="A354" t="s">
        <v>2507</v>
      </c>
      <c r="C354">
        <v>353</v>
      </c>
      <c r="D354" t="s">
        <v>142</v>
      </c>
      <c r="E354" t="s">
        <v>426</v>
      </c>
      <c r="F354" t="s">
        <v>1385</v>
      </c>
      <c r="G354">
        <v>1975</v>
      </c>
      <c r="H354" t="s">
        <v>2508</v>
      </c>
      <c r="I354">
        <v>1975</v>
      </c>
      <c r="J354" t="s">
        <v>32</v>
      </c>
      <c r="K354" t="s">
        <v>1456</v>
      </c>
      <c r="L354">
        <v>1975</v>
      </c>
    </row>
    <row r="355" spans="1:12">
      <c r="A355" t="s">
        <v>2509</v>
      </c>
      <c r="C355">
        <v>354</v>
      </c>
      <c r="D355" t="s">
        <v>463</v>
      </c>
      <c r="E355" t="s">
        <v>87</v>
      </c>
      <c r="F355" t="s">
        <v>1065</v>
      </c>
      <c r="G355">
        <v>1989</v>
      </c>
      <c r="H355" t="s">
        <v>2510</v>
      </c>
      <c r="I355">
        <v>1989</v>
      </c>
      <c r="J355" t="s">
        <v>32</v>
      </c>
      <c r="K355" t="s">
        <v>1456</v>
      </c>
      <c r="L355">
        <v>1989</v>
      </c>
    </row>
    <row r="356" spans="1:12">
      <c r="A356" t="s">
        <v>2511</v>
      </c>
      <c r="C356">
        <v>355</v>
      </c>
      <c r="D356" t="s">
        <v>537</v>
      </c>
      <c r="E356" t="s">
        <v>22</v>
      </c>
      <c r="F356">
        <v>0</v>
      </c>
      <c r="G356">
        <v>1978</v>
      </c>
      <c r="H356" t="s">
        <v>2512</v>
      </c>
      <c r="I356">
        <v>1978</v>
      </c>
      <c r="J356" t="s">
        <v>32</v>
      </c>
      <c r="K356" t="s">
        <v>1456</v>
      </c>
      <c r="L356">
        <v>1978</v>
      </c>
    </row>
    <row r="357" spans="1:12">
      <c r="A357" t="s">
        <v>2513</v>
      </c>
      <c r="C357">
        <v>356</v>
      </c>
      <c r="D357" t="s">
        <v>1383</v>
      </c>
      <c r="E357" t="s">
        <v>91</v>
      </c>
      <c r="F357" t="s">
        <v>1377</v>
      </c>
      <c r="G357">
        <v>1980</v>
      </c>
      <c r="H357" t="s">
        <v>2514</v>
      </c>
      <c r="I357">
        <v>1980</v>
      </c>
      <c r="J357" t="s">
        <v>32</v>
      </c>
      <c r="K357" t="s">
        <v>1456</v>
      </c>
      <c r="L357" t="e">
        <v>#N/A</v>
      </c>
    </row>
    <row r="358" spans="1:12">
      <c r="A358" t="s">
        <v>2515</v>
      </c>
      <c r="C358">
        <v>357</v>
      </c>
      <c r="D358" t="s">
        <v>1382</v>
      </c>
      <c r="E358" t="s">
        <v>17</v>
      </c>
      <c r="F358">
        <v>0</v>
      </c>
      <c r="G358">
        <v>1982</v>
      </c>
      <c r="H358" t="s">
        <v>2516</v>
      </c>
      <c r="I358">
        <v>1982</v>
      </c>
      <c r="J358" t="s">
        <v>32</v>
      </c>
      <c r="K358" t="s">
        <v>1456</v>
      </c>
      <c r="L358" t="e">
        <v>#N/A</v>
      </c>
    </row>
    <row r="359" spans="1:12">
      <c r="A359" t="s">
        <v>2517</v>
      </c>
      <c r="C359">
        <v>358</v>
      </c>
      <c r="D359" t="s">
        <v>537</v>
      </c>
      <c r="E359" t="s">
        <v>33</v>
      </c>
      <c r="F359">
        <v>0</v>
      </c>
      <c r="G359">
        <v>1973</v>
      </c>
      <c r="H359" t="s">
        <v>2518</v>
      </c>
      <c r="I359">
        <v>1973</v>
      </c>
      <c r="J359" t="s">
        <v>32</v>
      </c>
      <c r="K359" t="s">
        <v>1456</v>
      </c>
      <c r="L359" t="e">
        <v>#N/A</v>
      </c>
    </row>
    <row r="360" spans="1:12">
      <c r="A360" t="s">
        <v>2519</v>
      </c>
      <c r="C360">
        <v>359</v>
      </c>
      <c r="D360" t="s">
        <v>466</v>
      </c>
      <c r="E360" t="s">
        <v>33</v>
      </c>
      <c r="F360" t="s">
        <v>1065</v>
      </c>
      <c r="G360">
        <v>1983</v>
      </c>
      <c r="H360" t="s">
        <v>2520</v>
      </c>
      <c r="I360">
        <v>1983</v>
      </c>
      <c r="J360" t="s">
        <v>32</v>
      </c>
      <c r="K360" t="s">
        <v>1456</v>
      </c>
      <c r="L360">
        <v>1983</v>
      </c>
    </row>
    <row r="361" spans="1:12">
      <c r="A361" t="s">
        <v>2521</v>
      </c>
      <c r="C361">
        <v>360</v>
      </c>
      <c r="D361" t="s">
        <v>461</v>
      </c>
      <c r="E361" t="s">
        <v>44</v>
      </c>
      <c r="F361" t="s">
        <v>1065</v>
      </c>
      <c r="G361">
        <v>1973</v>
      </c>
      <c r="H361" t="s">
        <v>2522</v>
      </c>
      <c r="I361">
        <v>1973</v>
      </c>
      <c r="J361" t="s">
        <v>32</v>
      </c>
      <c r="K361" t="s">
        <v>1456</v>
      </c>
      <c r="L361">
        <v>1973</v>
      </c>
    </row>
    <row r="362" spans="1:12">
      <c r="A362" t="s">
        <v>2523</v>
      </c>
      <c r="C362">
        <v>361</v>
      </c>
      <c r="D362" t="s">
        <v>461</v>
      </c>
      <c r="E362" t="s">
        <v>462</v>
      </c>
      <c r="F362" t="s">
        <v>1065</v>
      </c>
      <c r="G362">
        <v>1983</v>
      </c>
      <c r="H362" t="s">
        <v>2524</v>
      </c>
      <c r="I362">
        <v>1983</v>
      </c>
      <c r="J362" t="s">
        <v>32</v>
      </c>
      <c r="K362" t="s">
        <v>1456</v>
      </c>
      <c r="L362">
        <v>1983</v>
      </c>
    </row>
    <row r="363" spans="1:12">
      <c r="A363" t="s">
        <v>2525</v>
      </c>
      <c r="C363">
        <v>362</v>
      </c>
      <c r="D363" t="s">
        <v>1380</v>
      </c>
      <c r="E363" t="s">
        <v>87</v>
      </c>
      <c r="F363" t="s">
        <v>1377</v>
      </c>
      <c r="G363">
        <v>1989</v>
      </c>
      <c r="H363" t="s">
        <v>2526</v>
      </c>
      <c r="I363">
        <v>1989</v>
      </c>
      <c r="J363" t="s">
        <v>32</v>
      </c>
      <c r="K363" t="s">
        <v>1456</v>
      </c>
      <c r="L363" t="e">
        <v>#N/A</v>
      </c>
    </row>
    <row r="364" spans="1:12">
      <c r="A364" t="s">
        <v>2527</v>
      </c>
      <c r="C364">
        <v>363</v>
      </c>
      <c r="D364" t="s">
        <v>1378</v>
      </c>
      <c r="E364" t="s">
        <v>17</v>
      </c>
      <c r="F364" t="s">
        <v>1377</v>
      </c>
      <c r="G364">
        <v>1973</v>
      </c>
      <c r="H364" t="s">
        <v>2528</v>
      </c>
      <c r="I364">
        <v>1973</v>
      </c>
      <c r="J364" t="s">
        <v>32</v>
      </c>
      <c r="K364" t="s">
        <v>1456</v>
      </c>
      <c r="L364" t="e">
        <v>#N/A</v>
      </c>
    </row>
    <row r="365" spans="1:12">
      <c r="A365" t="s">
        <v>2529</v>
      </c>
      <c r="C365">
        <v>364</v>
      </c>
      <c r="D365" t="s">
        <v>1376</v>
      </c>
      <c r="E365" t="s">
        <v>88</v>
      </c>
      <c r="F365">
        <v>0</v>
      </c>
      <c r="G365">
        <v>1962</v>
      </c>
      <c r="H365" t="s">
        <v>2530</v>
      </c>
      <c r="I365">
        <v>1962</v>
      </c>
      <c r="J365" t="s">
        <v>32</v>
      </c>
      <c r="K365" t="s">
        <v>1456</v>
      </c>
      <c r="L365" t="e">
        <v>#N/A</v>
      </c>
    </row>
    <row r="366" spans="1:12">
      <c r="A366" t="s">
        <v>2531</v>
      </c>
      <c r="C366">
        <v>365</v>
      </c>
      <c r="D366" t="s">
        <v>704</v>
      </c>
      <c r="E366" t="s">
        <v>189</v>
      </c>
      <c r="F366" t="s">
        <v>1126</v>
      </c>
      <c r="G366">
        <v>1985</v>
      </c>
      <c r="H366" t="s">
        <v>2532</v>
      </c>
      <c r="I366">
        <v>1985</v>
      </c>
      <c r="J366" t="s">
        <v>32</v>
      </c>
      <c r="K366" t="s">
        <v>1456</v>
      </c>
      <c r="L366">
        <v>1985</v>
      </c>
    </row>
    <row r="367" spans="1:12">
      <c r="A367" t="s">
        <v>2533</v>
      </c>
      <c r="C367">
        <v>366</v>
      </c>
      <c r="D367" t="s">
        <v>1125</v>
      </c>
      <c r="E367" t="s">
        <v>147</v>
      </c>
      <c r="F367">
        <v>0</v>
      </c>
      <c r="G367">
        <v>1959</v>
      </c>
      <c r="H367" t="s">
        <v>2534</v>
      </c>
      <c r="I367">
        <v>1959</v>
      </c>
      <c r="J367" t="s">
        <v>32</v>
      </c>
      <c r="K367" t="s">
        <v>1456</v>
      </c>
      <c r="L367">
        <v>1959</v>
      </c>
    </row>
    <row r="368" spans="1:12">
      <c r="A368" t="s">
        <v>2535</v>
      </c>
      <c r="C368">
        <v>367</v>
      </c>
      <c r="D368" t="s">
        <v>369</v>
      </c>
      <c r="E368" t="s">
        <v>462</v>
      </c>
      <c r="F368">
        <v>0</v>
      </c>
      <c r="G368">
        <v>1976</v>
      </c>
      <c r="H368" t="s">
        <v>2536</v>
      </c>
      <c r="I368">
        <v>1976</v>
      </c>
      <c r="J368" t="s">
        <v>32</v>
      </c>
      <c r="K368" t="s">
        <v>1456</v>
      </c>
      <c r="L368" t="e">
        <v>#N/A</v>
      </c>
    </row>
    <row r="369" spans="1:12">
      <c r="A369" t="s">
        <v>2537</v>
      </c>
      <c r="C369">
        <v>368</v>
      </c>
      <c r="D369" t="s">
        <v>1375</v>
      </c>
      <c r="E369" t="s">
        <v>22</v>
      </c>
      <c r="F369">
        <v>0</v>
      </c>
      <c r="G369">
        <v>1970</v>
      </c>
      <c r="H369" t="s">
        <v>2538</v>
      </c>
      <c r="I369">
        <v>1970</v>
      </c>
      <c r="J369" t="s">
        <v>32</v>
      </c>
      <c r="K369" t="s">
        <v>1456</v>
      </c>
      <c r="L369" t="e">
        <v>#N/A</v>
      </c>
    </row>
    <row r="370" spans="1:12">
      <c r="A370" t="s">
        <v>2539</v>
      </c>
      <c r="C370">
        <v>369</v>
      </c>
      <c r="D370" t="s">
        <v>522</v>
      </c>
      <c r="E370" t="s">
        <v>521</v>
      </c>
      <c r="F370">
        <v>0</v>
      </c>
      <c r="G370">
        <v>1954</v>
      </c>
      <c r="H370" t="s">
        <v>2540</v>
      </c>
      <c r="I370">
        <v>1954</v>
      </c>
      <c r="J370" t="s">
        <v>32</v>
      </c>
      <c r="K370" t="s">
        <v>1456</v>
      </c>
      <c r="L370">
        <v>1954</v>
      </c>
    </row>
    <row r="371" spans="1:12">
      <c r="A371" t="s">
        <v>2541</v>
      </c>
      <c r="C371">
        <v>370</v>
      </c>
      <c r="D371" t="s">
        <v>1374</v>
      </c>
      <c r="E371" t="s">
        <v>277</v>
      </c>
      <c r="F371">
        <v>0</v>
      </c>
      <c r="G371">
        <v>1996</v>
      </c>
      <c r="H371" t="s">
        <v>2542</v>
      </c>
      <c r="I371">
        <v>1996</v>
      </c>
      <c r="J371" t="s">
        <v>32</v>
      </c>
      <c r="K371" t="s">
        <v>1456</v>
      </c>
      <c r="L371" t="e">
        <v>#N/A</v>
      </c>
    </row>
    <row r="372" spans="1:12">
      <c r="A372" t="s">
        <v>2543</v>
      </c>
      <c r="C372">
        <v>371</v>
      </c>
      <c r="D372" t="s">
        <v>1373</v>
      </c>
      <c r="E372" t="s">
        <v>140</v>
      </c>
      <c r="F372" t="s">
        <v>1372</v>
      </c>
      <c r="G372">
        <v>1962</v>
      </c>
      <c r="H372" t="s">
        <v>2544</v>
      </c>
      <c r="I372">
        <v>1962</v>
      </c>
      <c r="J372" t="s">
        <v>32</v>
      </c>
      <c r="K372" t="s">
        <v>1456</v>
      </c>
      <c r="L372" t="e">
        <v>#N/A</v>
      </c>
    </row>
    <row r="373" spans="1:12">
      <c r="A373" t="s">
        <v>2545</v>
      </c>
      <c r="C373">
        <v>372</v>
      </c>
      <c r="D373" t="s">
        <v>1058</v>
      </c>
      <c r="E373" t="s">
        <v>147</v>
      </c>
      <c r="F373" t="s">
        <v>1057</v>
      </c>
      <c r="G373">
        <v>1981</v>
      </c>
      <c r="H373" t="s">
        <v>2546</v>
      </c>
      <c r="I373">
        <v>1981</v>
      </c>
      <c r="J373" t="s">
        <v>32</v>
      </c>
      <c r="K373" t="s">
        <v>1456</v>
      </c>
      <c r="L373">
        <v>1981</v>
      </c>
    </row>
    <row r="374" spans="1:12">
      <c r="A374" t="s">
        <v>2547</v>
      </c>
      <c r="C374">
        <v>373</v>
      </c>
      <c r="D374" s="14" t="s">
        <v>1373</v>
      </c>
      <c r="E374" s="14" t="s">
        <v>33</v>
      </c>
      <c r="F374" s="9" t="s">
        <v>1372</v>
      </c>
      <c r="G374" s="9">
        <v>1992</v>
      </c>
      <c r="H374" t="s">
        <v>2548</v>
      </c>
      <c r="I374">
        <v>1992</v>
      </c>
      <c r="J374" t="s">
        <v>32</v>
      </c>
      <c r="K374" t="s">
        <v>1456</v>
      </c>
      <c r="L374" t="e">
        <v>#N/A</v>
      </c>
    </row>
    <row r="375" spans="1:12">
      <c r="A375" t="s">
        <v>2549</v>
      </c>
      <c r="C375">
        <v>374</v>
      </c>
      <c r="D375" s="14" t="s">
        <v>1371</v>
      </c>
      <c r="E375" s="14" t="s">
        <v>59</v>
      </c>
      <c r="F375" s="14">
        <v>0</v>
      </c>
      <c r="G375" s="9">
        <v>1983</v>
      </c>
      <c r="H375" t="s">
        <v>2550</v>
      </c>
      <c r="I375">
        <v>1983</v>
      </c>
      <c r="J375" t="s">
        <v>32</v>
      </c>
      <c r="K375" t="s">
        <v>1456</v>
      </c>
      <c r="L375" t="e">
        <v>#N/A</v>
      </c>
    </row>
    <row r="376" spans="1:12">
      <c r="A376" t="s">
        <v>2551</v>
      </c>
      <c r="C376">
        <v>375</v>
      </c>
      <c r="D376" s="14" t="s">
        <v>1370</v>
      </c>
      <c r="E376" s="14" t="s">
        <v>783</v>
      </c>
      <c r="F376" s="9">
        <v>0</v>
      </c>
      <c r="G376" s="9">
        <v>1974</v>
      </c>
      <c r="H376" t="s">
        <v>2552</v>
      </c>
      <c r="I376">
        <v>1974</v>
      </c>
      <c r="J376" t="s">
        <v>32</v>
      </c>
      <c r="K376" t="s">
        <v>1456</v>
      </c>
      <c r="L376" t="e">
        <v>#N/A</v>
      </c>
    </row>
    <row r="377" spans="1:12">
      <c r="A377" t="s">
        <v>2553</v>
      </c>
      <c r="C377">
        <v>376</v>
      </c>
      <c r="D377" s="14" t="s">
        <v>1128</v>
      </c>
      <c r="E377" s="14" t="s">
        <v>91</v>
      </c>
      <c r="F377" s="9" t="s">
        <v>1126</v>
      </c>
      <c r="G377" s="9">
        <v>1971</v>
      </c>
      <c r="H377" t="s">
        <v>2554</v>
      </c>
      <c r="I377">
        <v>1971</v>
      </c>
      <c r="J377" t="s">
        <v>32</v>
      </c>
      <c r="K377" t="s">
        <v>1456</v>
      </c>
      <c r="L377">
        <v>1971</v>
      </c>
    </row>
    <row r="378" spans="1:12">
      <c r="A378" t="s">
        <v>2555</v>
      </c>
      <c r="C378">
        <v>377</v>
      </c>
      <c r="D378" s="14" t="s">
        <v>1129</v>
      </c>
      <c r="E378" s="14" t="s">
        <v>66</v>
      </c>
      <c r="F378" s="9">
        <v>0</v>
      </c>
      <c r="G378" s="9">
        <v>1964</v>
      </c>
      <c r="H378" t="s">
        <v>2556</v>
      </c>
      <c r="I378">
        <v>1964</v>
      </c>
      <c r="J378" t="s">
        <v>32</v>
      </c>
      <c r="K378" t="s">
        <v>1456</v>
      </c>
      <c r="L378">
        <v>1964</v>
      </c>
    </row>
    <row r="379" spans="1:12">
      <c r="A379" t="s">
        <v>2557</v>
      </c>
      <c r="C379">
        <v>378</v>
      </c>
      <c r="D379" s="14" t="s">
        <v>304</v>
      </c>
      <c r="E379" s="14" t="s">
        <v>378</v>
      </c>
      <c r="F379" s="9" t="s">
        <v>1150</v>
      </c>
      <c r="G379" s="9">
        <v>1968</v>
      </c>
      <c r="H379" t="s">
        <v>2558</v>
      </c>
      <c r="I379">
        <v>1968</v>
      </c>
      <c r="J379" t="s">
        <v>32</v>
      </c>
      <c r="K379" t="s">
        <v>1456</v>
      </c>
      <c r="L379">
        <v>1968</v>
      </c>
    </row>
    <row r="380" spans="1:12">
      <c r="A380" t="s">
        <v>2559</v>
      </c>
      <c r="C380">
        <v>379</v>
      </c>
      <c r="D380" s="14" t="s">
        <v>1142</v>
      </c>
      <c r="E380" s="14" t="s">
        <v>264</v>
      </c>
      <c r="F380" s="9" t="s">
        <v>1141</v>
      </c>
      <c r="G380" s="9">
        <v>1969</v>
      </c>
      <c r="H380" t="s">
        <v>2560</v>
      </c>
      <c r="I380">
        <v>1969</v>
      </c>
      <c r="J380" t="s">
        <v>32</v>
      </c>
      <c r="K380" t="s">
        <v>1456</v>
      </c>
      <c r="L380">
        <v>1969</v>
      </c>
    </row>
    <row r="381" spans="1:12">
      <c r="A381" t="s">
        <v>2561</v>
      </c>
      <c r="C381">
        <v>380</v>
      </c>
      <c r="D381" s="14" t="s">
        <v>572</v>
      </c>
      <c r="E381" s="14" t="s">
        <v>495</v>
      </c>
      <c r="F381" s="9" t="s">
        <v>1076</v>
      </c>
      <c r="G381" s="9">
        <v>1979</v>
      </c>
      <c r="H381" t="s">
        <v>2562</v>
      </c>
      <c r="I381">
        <v>1979</v>
      </c>
      <c r="J381" t="s">
        <v>0</v>
      </c>
      <c r="K381" t="s">
        <v>1456</v>
      </c>
      <c r="L381">
        <v>1979</v>
      </c>
    </row>
    <row r="382" spans="1:12">
      <c r="A382" t="s">
        <v>2563</v>
      </c>
      <c r="C382">
        <v>381</v>
      </c>
      <c r="D382" s="14" t="s">
        <v>1082</v>
      </c>
      <c r="E382" s="14" t="s">
        <v>227</v>
      </c>
      <c r="F382" s="9">
        <v>0</v>
      </c>
      <c r="G382" s="9">
        <v>1983</v>
      </c>
      <c r="H382" t="s">
        <v>2564</v>
      </c>
      <c r="I382">
        <v>1983</v>
      </c>
      <c r="J382" t="s">
        <v>0</v>
      </c>
      <c r="K382" t="s">
        <v>1456</v>
      </c>
      <c r="L382">
        <v>1983</v>
      </c>
    </row>
    <row r="383" spans="1:12">
      <c r="A383" t="s">
        <v>2565</v>
      </c>
      <c r="C383">
        <v>382</v>
      </c>
      <c r="D383" s="14" t="s">
        <v>398</v>
      </c>
      <c r="E383" s="14" t="s">
        <v>630</v>
      </c>
      <c r="F383" s="9" t="s">
        <v>1429</v>
      </c>
      <c r="G383" s="9">
        <v>1987</v>
      </c>
      <c r="H383" t="s">
        <v>2566</v>
      </c>
      <c r="I383">
        <v>1987</v>
      </c>
      <c r="J383" t="s">
        <v>0</v>
      </c>
      <c r="K383" t="s">
        <v>1456</v>
      </c>
      <c r="L383">
        <v>1987</v>
      </c>
    </row>
    <row r="384" spans="1:12">
      <c r="A384" t="s">
        <v>2567</v>
      </c>
      <c r="C384">
        <v>383</v>
      </c>
      <c r="D384" s="14" t="s">
        <v>1427</v>
      </c>
      <c r="E384" s="14" t="s">
        <v>404</v>
      </c>
      <c r="F384" s="9" t="s">
        <v>367</v>
      </c>
      <c r="G384" s="9">
        <v>1990</v>
      </c>
      <c r="H384" t="s">
        <v>2568</v>
      </c>
      <c r="I384">
        <v>1990</v>
      </c>
      <c r="J384" t="s">
        <v>0</v>
      </c>
      <c r="K384" t="s">
        <v>1456</v>
      </c>
      <c r="L384" t="e">
        <v>#N/A</v>
      </c>
    </row>
    <row r="385" spans="1:12">
      <c r="A385" t="s">
        <v>2569</v>
      </c>
      <c r="C385">
        <v>384</v>
      </c>
      <c r="D385" s="14" t="s">
        <v>1418</v>
      </c>
      <c r="E385" s="14" t="s">
        <v>492</v>
      </c>
      <c r="F385" s="9" t="s">
        <v>1372</v>
      </c>
      <c r="G385" s="9">
        <v>1978</v>
      </c>
      <c r="H385" t="s">
        <v>2570</v>
      </c>
      <c r="I385">
        <v>1978</v>
      </c>
      <c r="J385" t="s">
        <v>0</v>
      </c>
      <c r="K385" t="s">
        <v>1456</v>
      </c>
      <c r="L385" t="e">
        <v>#N/A</v>
      </c>
    </row>
    <row r="386" spans="1:12">
      <c r="A386" t="s">
        <v>2571</v>
      </c>
      <c r="C386">
        <v>385</v>
      </c>
      <c r="D386" s="14" t="s">
        <v>1417</v>
      </c>
      <c r="E386" s="14" t="s">
        <v>271</v>
      </c>
      <c r="F386" s="9" t="s">
        <v>1377</v>
      </c>
      <c r="G386" s="9">
        <v>1983</v>
      </c>
      <c r="H386" t="s">
        <v>2572</v>
      </c>
      <c r="I386">
        <v>1983</v>
      </c>
      <c r="J386" t="s">
        <v>0</v>
      </c>
      <c r="K386" t="s">
        <v>1456</v>
      </c>
      <c r="L386" t="e">
        <v>#N/A</v>
      </c>
    </row>
    <row r="387" spans="1:12">
      <c r="A387" t="s">
        <v>2573</v>
      </c>
      <c r="C387">
        <v>386</v>
      </c>
      <c r="D387" s="14" t="s">
        <v>1042</v>
      </c>
      <c r="E387" s="14" t="s">
        <v>203</v>
      </c>
      <c r="F387" s="9" t="s">
        <v>1416</v>
      </c>
      <c r="G387" s="9">
        <v>1986</v>
      </c>
      <c r="H387" t="s">
        <v>2574</v>
      </c>
      <c r="I387">
        <v>1986</v>
      </c>
      <c r="J387" t="s">
        <v>0</v>
      </c>
      <c r="K387" t="s">
        <v>1456</v>
      </c>
      <c r="L387">
        <v>1986</v>
      </c>
    </row>
    <row r="388" spans="1:12">
      <c r="A388" t="s">
        <v>2575</v>
      </c>
      <c r="C388">
        <v>387</v>
      </c>
      <c r="D388" s="14" t="s">
        <v>1043</v>
      </c>
      <c r="E388" s="14" t="s">
        <v>630</v>
      </c>
      <c r="F388" s="9" t="s">
        <v>1416</v>
      </c>
      <c r="G388" s="9">
        <v>1976</v>
      </c>
      <c r="H388" t="s">
        <v>2576</v>
      </c>
      <c r="I388">
        <v>1976</v>
      </c>
      <c r="J388" t="s">
        <v>0</v>
      </c>
      <c r="K388" t="s">
        <v>1456</v>
      </c>
      <c r="L388">
        <v>1976</v>
      </c>
    </row>
    <row r="389" spans="1:12">
      <c r="A389" t="s">
        <v>2577</v>
      </c>
      <c r="C389">
        <v>388</v>
      </c>
      <c r="D389" s="14" t="s">
        <v>1414</v>
      </c>
      <c r="E389" s="14" t="s">
        <v>203</v>
      </c>
      <c r="F389" s="9">
        <v>0</v>
      </c>
      <c r="G389" s="9">
        <v>1987</v>
      </c>
      <c r="H389" t="s">
        <v>2578</v>
      </c>
      <c r="I389">
        <v>1987</v>
      </c>
      <c r="J389" t="s">
        <v>0</v>
      </c>
      <c r="K389" t="s">
        <v>1456</v>
      </c>
      <c r="L389" t="e">
        <v>#N/A</v>
      </c>
    </row>
    <row r="390" spans="1:12">
      <c r="A390" t="s">
        <v>2579</v>
      </c>
      <c r="C390">
        <v>389</v>
      </c>
      <c r="D390" s="14" t="s">
        <v>1406</v>
      </c>
      <c r="E390" t="s">
        <v>630</v>
      </c>
      <c r="F390" t="s">
        <v>1404</v>
      </c>
      <c r="G390" s="9">
        <v>2000</v>
      </c>
      <c r="H390" t="s">
        <v>2580</v>
      </c>
      <c r="I390">
        <v>2000</v>
      </c>
      <c r="J390" t="s">
        <v>0</v>
      </c>
      <c r="K390" t="s">
        <v>1456</v>
      </c>
      <c r="L390" t="e">
        <v>#N/A</v>
      </c>
    </row>
    <row r="391" spans="1:12">
      <c r="A391" t="s">
        <v>2581</v>
      </c>
      <c r="C391">
        <v>390</v>
      </c>
      <c r="D391" s="14" t="s">
        <v>1384</v>
      </c>
      <c r="E391" s="14" t="s">
        <v>271</v>
      </c>
      <c r="F391" s="9" t="s">
        <v>1377</v>
      </c>
      <c r="G391" s="9">
        <v>1979</v>
      </c>
      <c r="H391" t="s">
        <v>2582</v>
      </c>
      <c r="I391">
        <v>1979</v>
      </c>
      <c r="J391" t="s">
        <v>0</v>
      </c>
      <c r="K391" t="s">
        <v>1456</v>
      </c>
      <c r="L391" t="e">
        <v>#N/A</v>
      </c>
    </row>
    <row r="392" spans="1:12">
      <c r="A392" t="s">
        <v>2583</v>
      </c>
      <c r="C392">
        <v>391</v>
      </c>
      <c r="D392" s="14" t="s">
        <v>1378</v>
      </c>
      <c r="E392" s="14" t="s">
        <v>780</v>
      </c>
      <c r="F392" s="9" t="s">
        <v>1377</v>
      </c>
      <c r="G392" s="9">
        <v>1973</v>
      </c>
      <c r="H392" t="s">
        <v>2584</v>
      </c>
      <c r="I392">
        <v>1973</v>
      </c>
      <c r="J392" t="s">
        <v>0</v>
      </c>
      <c r="K392" t="s">
        <v>1456</v>
      </c>
      <c r="L392" t="e">
        <v>#N/A</v>
      </c>
    </row>
    <row r="393" spans="1:12">
      <c r="A393" t="s">
        <v>2585</v>
      </c>
      <c r="C393">
        <v>392</v>
      </c>
      <c r="D393" t="s">
        <v>1381</v>
      </c>
      <c r="E393" t="s">
        <v>763</v>
      </c>
      <c r="F393">
        <v>0</v>
      </c>
      <c r="G393">
        <v>1977</v>
      </c>
      <c r="H393" t="s">
        <v>2586</v>
      </c>
      <c r="I393">
        <v>1977</v>
      </c>
      <c r="J393" t="s">
        <v>0</v>
      </c>
      <c r="K393" t="s">
        <v>1456</v>
      </c>
      <c r="L393" t="e">
        <v>#N/A</v>
      </c>
    </row>
    <row r="394" spans="1:12">
      <c r="A394" t="s">
        <v>2587</v>
      </c>
      <c r="C394">
        <v>393</v>
      </c>
      <c r="D394" t="s">
        <v>1379</v>
      </c>
      <c r="E394" t="s">
        <v>329</v>
      </c>
      <c r="F394" t="s">
        <v>1372</v>
      </c>
      <c r="G394">
        <v>1973</v>
      </c>
      <c r="H394" t="s">
        <v>2588</v>
      </c>
      <c r="I394">
        <v>1973</v>
      </c>
      <c r="J394" t="s">
        <v>0</v>
      </c>
      <c r="K394" t="s">
        <v>1456</v>
      </c>
      <c r="L394" t="e">
        <v>#N/A</v>
      </c>
    </row>
    <row r="395" spans="1:12">
      <c r="A395" t="s">
        <v>2589</v>
      </c>
      <c r="C395">
        <v>394</v>
      </c>
      <c r="D395" t="s">
        <v>835</v>
      </c>
      <c r="E395" t="s">
        <v>478</v>
      </c>
      <c r="F395" t="s">
        <v>1057</v>
      </c>
      <c r="G395">
        <v>1978</v>
      </c>
      <c r="H395" t="s">
        <v>2590</v>
      </c>
      <c r="I395">
        <v>1978</v>
      </c>
      <c r="J395" t="s">
        <v>0</v>
      </c>
      <c r="K395" t="s">
        <v>1456</v>
      </c>
      <c r="L395">
        <v>1994</v>
      </c>
    </row>
    <row r="396" spans="1:12">
      <c r="A396" t="s">
        <v>2591</v>
      </c>
      <c r="C396">
        <v>395</v>
      </c>
      <c r="D396" t="s">
        <v>1475</v>
      </c>
      <c r="E396" t="s">
        <v>88</v>
      </c>
      <c r="F396" t="s">
        <v>668</v>
      </c>
      <c r="G396">
        <v>1972</v>
      </c>
      <c r="H396" t="s">
        <v>2592</v>
      </c>
      <c r="I396">
        <v>1972</v>
      </c>
      <c r="J396" t="s">
        <v>32</v>
      </c>
      <c r="K396" t="s">
        <v>52</v>
      </c>
      <c r="L396">
        <v>1972</v>
      </c>
    </row>
    <row r="397" spans="1:12">
      <c r="A397" t="s">
        <v>2593</v>
      </c>
      <c r="C397">
        <v>396</v>
      </c>
      <c r="D397" t="s">
        <v>1475</v>
      </c>
      <c r="E397" t="s">
        <v>705</v>
      </c>
      <c r="F397" t="s">
        <v>668</v>
      </c>
      <c r="G397">
        <v>1996</v>
      </c>
      <c r="H397" t="s">
        <v>2594</v>
      </c>
      <c r="I397">
        <v>1996</v>
      </c>
      <c r="J397" t="s">
        <v>32</v>
      </c>
      <c r="K397" t="s">
        <v>52</v>
      </c>
      <c r="L397">
        <v>1996</v>
      </c>
    </row>
    <row r="398" spans="1:12">
      <c r="A398" t="s">
        <v>2595</v>
      </c>
      <c r="C398">
        <v>397</v>
      </c>
      <c r="D398" t="s">
        <v>1475</v>
      </c>
      <c r="E398" t="s">
        <v>1476</v>
      </c>
      <c r="F398" t="s">
        <v>668</v>
      </c>
      <c r="G398">
        <v>1999</v>
      </c>
      <c r="H398" t="s">
        <v>2596</v>
      </c>
      <c r="I398">
        <v>1999</v>
      </c>
      <c r="J398" t="s">
        <v>32</v>
      </c>
      <c r="K398" t="s">
        <v>52</v>
      </c>
      <c r="L398">
        <v>1999</v>
      </c>
    </row>
    <row r="399" spans="1:12">
      <c r="A399" t="s">
        <v>2597</v>
      </c>
      <c r="C399">
        <v>398</v>
      </c>
      <c r="D399" t="s">
        <v>634</v>
      </c>
      <c r="E399" t="s">
        <v>21</v>
      </c>
      <c r="F399">
        <v>0</v>
      </c>
      <c r="G399">
        <v>1979</v>
      </c>
      <c r="H399" t="s">
        <v>2598</v>
      </c>
      <c r="I399">
        <v>1979</v>
      </c>
      <c r="J399" t="s">
        <v>32</v>
      </c>
      <c r="K399" t="s">
        <v>52</v>
      </c>
      <c r="L399">
        <v>1979</v>
      </c>
    </row>
    <row r="400" spans="1:12">
      <c r="A400" t="s">
        <v>2599</v>
      </c>
      <c r="C400">
        <v>399</v>
      </c>
      <c r="D400" t="s">
        <v>283</v>
      </c>
      <c r="E400" t="s">
        <v>22</v>
      </c>
      <c r="F400">
        <v>0</v>
      </c>
      <c r="G400">
        <v>1979</v>
      </c>
      <c r="H400" t="s">
        <v>2600</v>
      </c>
      <c r="I400">
        <v>1979</v>
      </c>
      <c r="J400" t="s">
        <v>32</v>
      </c>
      <c r="K400" t="s">
        <v>52</v>
      </c>
      <c r="L400">
        <v>1979</v>
      </c>
    </row>
    <row r="401" spans="1:12">
      <c r="A401" t="s">
        <v>2601</v>
      </c>
      <c r="C401">
        <v>400</v>
      </c>
      <c r="D401" t="s">
        <v>1477</v>
      </c>
      <c r="E401" t="s">
        <v>19</v>
      </c>
      <c r="F401" t="s">
        <v>666</v>
      </c>
      <c r="G401">
        <v>1976</v>
      </c>
      <c r="H401" t="s">
        <v>2602</v>
      </c>
      <c r="I401">
        <v>1976</v>
      </c>
      <c r="J401" t="s">
        <v>32</v>
      </c>
      <c r="K401" t="s">
        <v>52</v>
      </c>
      <c r="L401">
        <v>1976</v>
      </c>
    </row>
    <row r="402" spans="1:12">
      <c r="A402" t="s">
        <v>2603</v>
      </c>
      <c r="C402">
        <v>401</v>
      </c>
      <c r="D402" t="s">
        <v>212</v>
      </c>
      <c r="E402" t="s">
        <v>24</v>
      </c>
      <c r="F402">
        <v>0</v>
      </c>
      <c r="G402">
        <v>1978</v>
      </c>
      <c r="H402" t="s">
        <v>2604</v>
      </c>
      <c r="I402">
        <v>1978</v>
      </c>
      <c r="J402" t="s">
        <v>32</v>
      </c>
      <c r="K402" t="s">
        <v>52</v>
      </c>
      <c r="L402">
        <v>1978</v>
      </c>
    </row>
    <row r="403" spans="1:12">
      <c r="A403" t="s">
        <v>2605</v>
      </c>
      <c r="C403">
        <v>402</v>
      </c>
      <c r="D403" t="s">
        <v>760</v>
      </c>
      <c r="E403" t="s">
        <v>17</v>
      </c>
      <c r="F403" t="s">
        <v>1474</v>
      </c>
      <c r="G403">
        <v>1978</v>
      </c>
      <c r="H403" t="s">
        <v>2606</v>
      </c>
      <c r="I403">
        <v>1978</v>
      </c>
      <c r="J403" t="s">
        <v>32</v>
      </c>
      <c r="K403" t="s">
        <v>52</v>
      </c>
      <c r="L403">
        <v>1978</v>
      </c>
    </row>
    <row r="404" spans="1:12">
      <c r="A404" t="s">
        <v>2607</v>
      </c>
      <c r="C404">
        <v>403</v>
      </c>
      <c r="D404" t="s">
        <v>1477</v>
      </c>
      <c r="E404" t="s">
        <v>129</v>
      </c>
      <c r="F404" t="s">
        <v>666</v>
      </c>
      <c r="G404">
        <v>1977</v>
      </c>
      <c r="H404" t="s">
        <v>2608</v>
      </c>
      <c r="I404">
        <v>1977</v>
      </c>
      <c r="J404" t="s">
        <v>0</v>
      </c>
      <c r="K404" t="s">
        <v>52</v>
      </c>
      <c r="L404">
        <v>1977</v>
      </c>
    </row>
    <row r="405" spans="1:12">
      <c r="A405" t="s">
        <v>2609</v>
      </c>
      <c r="C405">
        <v>404</v>
      </c>
      <c r="D405" t="s">
        <v>120</v>
      </c>
      <c r="E405" t="s">
        <v>1478</v>
      </c>
      <c r="F405" t="s">
        <v>168</v>
      </c>
      <c r="G405">
        <v>1973</v>
      </c>
      <c r="H405" t="s">
        <v>2610</v>
      </c>
      <c r="I405">
        <v>1973</v>
      </c>
      <c r="J405" t="s">
        <v>32</v>
      </c>
      <c r="K405" t="s">
        <v>1480</v>
      </c>
      <c r="L405" t="e">
        <v>#N/A</v>
      </c>
    </row>
    <row r="406" spans="1:12">
      <c r="A406" t="s">
        <v>2611</v>
      </c>
      <c r="C406">
        <v>406</v>
      </c>
      <c r="D406" t="s">
        <v>1479</v>
      </c>
      <c r="E406" t="s">
        <v>47</v>
      </c>
      <c r="F406" t="s">
        <v>168</v>
      </c>
      <c r="G406">
        <v>1989</v>
      </c>
      <c r="H406" t="s">
        <v>2612</v>
      </c>
      <c r="I406">
        <v>1989</v>
      </c>
      <c r="J406" t="s">
        <v>32</v>
      </c>
      <c r="K406" t="s">
        <v>1480</v>
      </c>
      <c r="L406" t="e">
        <v>#N/A</v>
      </c>
    </row>
    <row r="407" spans="1:12">
      <c r="A407" t="s">
        <v>2613</v>
      </c>
      <c r="C407">
        <v>407</v>
      </c>
      <c r="D407" t="s">
        <v>1459</v>
      </c>
      <c r="E407" t="s">
        <v>66</v>
      </c>
      <c r="F407" t="s">
        <v>1469</v>
      </c>
      <c r="G407">
        <v>0</v>
      </c>
      <c r="H407" t="s">
        <v>2614</v>
      </c>
      <c r="I407">
        <v>0</v>
      </c>
      <c r="J407" t="s">
        <v>32</v>
      </c>
      <c r="K407" t="s">
        <v>725</v>
      </c>
      <c r="L407" t="e">
        <v>#N/A</v>
      </c>
    </row>
    <row r="408" spans="1:12">
      <c r="A408" t="s">
        <v>2615</v>
      </c>
      <c r="C408">
        <v>408</v>
      </c>
      <c r="D408" t="s">
        <v>724</v>
      </c>
      <c r="E408" t="s">
        <v>21</v>
      </c>
      <c r="F408" t="s">
        <v>1470</v>
      </c>
      <c r="G408">
        <v>0</v>
      </c>
      <c r="H408" t="s">
        <v>2616</v>
      </c>
      <c r="I408">
        <v>0</v>
      </c>
      <c r="J408" t="s">
        <v>32</v>
      </c>
      <c r="K408" t="s">
        <v>725</v>
      </c>
      <c r="L408">
        <v>0</v>
      </c>
    </row>
    <row r="409" spans="1:12">
      <c r="A409" t="s">
        <v>2617</v>
      </c>
      <c r="C409">
        <v>409</v>
      </c>
      <c r="D409" t="s">
        <v>1460</v>
      </c>
      <c r="E409" t="s">
        <v>140</v>
      </c>
      <c r="F409" t="s">
        <v>1470</v>
      </c>
      <c r="G409">
        <v>0</v>
      </c>
      <c r="H409" t="s">
        <v>2618</v>
      </c>
      <c r="I409">
        <v>0</v>
      </c>
      <c r="J409" t="s">
        <v>32</v>
      </c>
      <c r="K409" t="s">
        <v>725</v>
      </c>
      <c r="L409" t="e">
        <v>#N/A</v>
      </c>
    </row>
    <row r="410" spans="1:12">
      <c r="A410" t="s">
        <v>2619</v>
      </c>
      <c r="C410">
        <v>410</v>
      </c>
      <c r="D410" t="s">
        <v>1461</v>
      </c>
      <c r="E410" t="s">
        <v>22</v>
      </c>
      <c r="F410" t="s">
        <v>1463</v>
      </c>
      <c r="G410">
        <v>0</v>
      </c>
      <c r="H410" t="s">
        <v>2620</v>
      </c>
      <c r="I410">
        <v>0</v>
      </c>
      <c r="J410" t="s">
        <v>32</v>
      </c>
      <c r="K410" t="s">
        <v>725</v>
      </c>
      <c r="L410" t="e">
        <v>#N/A</v>
      </c>
    </row>
    <row r="411" spans="1:12">
      <c r="A411" t="s">
        <v>2621</v>
      </c>
      <c r="C411">
        <v>411</v>
      </c>
      <c r="D411" t="s">
        <v>1462</v>
      </c>
      <c r="E411" t="s">
        <v>639</v>
      </c>
      <c r="F411" t="s">
        <v>1463</v>
      </c>
      <c r="G411">
        <v>0</v>
      </c>
      <c r="H411" t="s">
        <v>2622</v>
      </c>
      <c r="I411">
        <v>0</v>
      </c>
      <c r="J411" t="s">
        <v>32</v>
      </c>
      <c r="K411" t="s">
        <v>725</v>
      </c>
      <c r="L411" t="e">
        <v>#N/A</v>
      </c>
    </row>
    <row r="412" spans="1:12">
      <c r="A412" t="s">
        <v>2623</v>
      </c>
      <c r="C412">
        <v>412</v>
      </c>
      <c r="D412" t="s">
        <v>720</v>
      </c>
      <c r="E412" t="s">
        <v>15</v>
      </c>
      <c r="F412" t="s">
        <v>719</v>
      </c>
      <c r="G412">
        <v>0</v>
      </c>
      <c r="H412" t="s">
        <v>2624</v>
      </c>
      <c r="I412">
        <v>0</v>
      </c>
      <c r="J412" t="s">
        <v>32</v>
      </c>
      <c r="K412" t="s">
        <v>725</v>
      </c>
      <c r="L412">
        <v>0</v>
      </c>
    </row>
    <row r="413" spans="1:12">
      <c r="A413" t="s">
        <v>2625</v>
      </c>
      <c r="C413">
        <v>413</v>
      </c>
      <c r="D413" t="s">
        <v>1464</v>
      </c>
      <c r="E413" t="s">
        <v>19</v>
      </c>
      <c r="F413" t="s">
        <v>1471</v>
      </c>
      <c r="G413">
        <v>1980</v>
      </c>
      <c r="H413" t="s">
        <v>2626</v>
      </c>
      <c r="I413">
        <v>1980</v>
      </c>
      <c r="J413" t="s">
        <v>32</v>
      </c>
      <c r="K413" t="s">
        <v>725</v>
      </c>
      <c r="L413" t="e">
        <v>#N/A</v>
      </c>
    </row>
    <row r="414" spans="1:12">
      <c r="A414" t="s">
        <v>2627</v>
      </c>
      <c r="C414">
        <v>414</v>
      </c>
      <c r="D414" t="s">
        <v>957</v>
      </c>
      <c r="E414" t="s">
        <v>91</v>
      </c>
      <c r="F414" t="s">
        <v>1471</v>
      </c>
      <c r="G414">
        <v>1980</v>
      </c>
      <c r="H414" t="s">
        <v>2628</v>
      </c>
      <c r="I414">
        <v>1980</v>
      </c>
      <c r="J414" t="s">
        <v>32</v>
      </c>
      <c r="K414" t="s">
        <v>725</v>
      </c>
      <c r="L414">
        <v>1980</v>
      </c>
    </row>
    <row r="415" spans="1:12">
      <c r="A415" t="s">
        <v>2629</v>
      </c>
      <c r="C415">
        <v>415</v>
      </c>
      <c r="D415" t="s">
        <v>1465</v>
      </c>
      <c r="E415" t="s">
        <v>274</v>
      </c>
      <c r="F415" t="s">
        <v>1472</v>
      </c>
      <c r="G415">
        <v>0</v>
      </c>
      <c r="H415" t="s">
        <v>2630</v>
      </c>
      <c r="I415">
        <v>0</v>
      </c>
      <c r="J415" t="s">
        <v>32</v>
      </c>
      <c r="K415" t="s">
        <v>725</v>
      </c>
      <c r="L415" t="e">
        <v>#N/A</v>
      </c>
    </row>
    <row r="416" spans="1:12">
      <c r="A416" t="s">
        <v>2631</v>
      </c>
      <c r="C416">
        <v>416</v>
      </c>
      <c r="D416" t="s">
        <v>1466</v>
      </c>
      <c r="E416" t="s">
        <v>19</v>
      </c>
      <c r="F416">
        <v>0</v>
      </c>
      <c r="G416">
        <v>0</v>
      </c>
      <c r="H416" t="s">
        <v>2632</v>
      </c>
      <c r="I416">
        <v>0</v>
      </c>
      <c r="J416" t="s">
        <v>32</v>
      </c>
      <c r="K416" t="s">
        <v>725</v>
      </c>
      <c r="L416" t="e">
        <v>#N/A</v>
      </c>
    </row>
    <row r="417" spans="1:12">
      <c r="A417" t="s">
        <v>2633</v>
      </c>
      <c r="C417">
        <v>417</v>
      </c>
      <c r="D417" t="s">
        <v>1467</v>
      </c>
      <c r="E417" t="s">
        <v>41</v>
      </c>
      <c r="F417" t="s">
        <v>1473</v>
      </c>
      <c r="G417">
        <v>0</v>
      </c>
      <c r="H417" t="s">
        <v>2634</v>
      </c>
      <c r="I417">
        <v>0</v>
      </c>
      <c r="J417" t="s">
        <v>32</v>
      </c>
      <c r="K417" t="s">
        <v>725</v>
      </c>
      <c r="L417" t="e">
        <v>#N/A</v>
      </c>
    </row>
    <row r="418" spans="1:12">
      <c r="A418" t="s">
        <v>2635</v>
      </c>
      <c r="C418">
        <v>418</v>
      </c>
      <c r="D418" t="s">
        <v>712</v>
      </c>
      <c r="E418" t="s">
        <v>21</v>
      </c>
      <c r="F418" t="s">
        <v>1473</v>
      </c>
      <c r="G418">
        <v>0</v>
      </c>
      <c r="H418" t="s">
        <v>2636</v>
      </c>
      <c r="I418">
        <v>0</v>
      </c>
      <c r="J418" t="s">
        <v>32</v>
      </c>
      <c r="K418" t="s">
        <v>725</v>
      </c>
      <c r="L418">
        <v>0</v>
      </c>
    </row>
    <row r="419" spans="1:12">
      <c r="A419" t="s">
        <v>2637</v>
      </c>
      <c r="C419">
        <v>419</v>
      </c>
      <c r="D419" t="s">
        <v>226</v>
      </c>
      <c r="E419" t="s">
        <v>42</v>
      </c>
      <c r="F419" t="s">
        <v>225</v>
      </c>
      <c r="G419">
        <v>1980</v>
      </c>
      <c r="H419" t="s">
        <v>2638</v>
      </c>
      <c r="I419">
        <v>1980</v>
      </c>
      <c r="J419" t="s">
        <v>32</v>
      </c>
      <c r="K419" t="s">
        <v>725</v>
      </c>
      <c r="L419">
        <v>1980</v>
      </c>
    </row>
    <row r="420" spans="1:12">
      <c r="A420" t="s">
        <v>2639</v>
      </c>
      <c r="C420">
        <v>420</v>
      </c>
      <c r="D420" t="s">
        <v>1369</v>
      </c>
      <c r="E420" t="s">
        <v>378</v>
      </c>
      <c r="F420">
        <v>0</v>
      </c>
      <c r="G420">
        <v>0</v>
      </c>
      <c r="H420" t="s">
        <v>2640</v>
      </c>
      <c r="I420">
        <v>0</v>
      </c>
      <c r="J420" t="s">
        <v>32</v>
      </c>
      <c r="K420" t="s">
        <v>725</v>
      </c>
      <c r="L420" t="e">
        <v>#N/A</v>
      </c>
    </row>
    <row r="421" spans="1:12">
      <c r="A421" t="s">
        <v>2641</v>
      </c>
      <c r="C421">
        <v>421</v>
      </c>
      <c r="D421" t="s">
        <v>1468</v>
      </c>
      <c r="E421" t="s">
        <v>210</v>
      </c>
      <c r="F421">
        <v>0</v>
      </c>
      <c r="G421">
        <v>0</v>
      </c>
      <c r="H421" t="s">
        <v>2642</v>
      </c>
      <c r="I421">
        <v>0</v>
      </c>
      <c r="J421" t="s">
        <v>32</v>
      </c>
      <c r="K421" t="s">
        <v>725</v>
      </c>
      <c r="L421" t="e">
        <v>#N/A</v>
      </c>
    </row>
    <row r="422" spans="1:12">
      <c r="A422" t="s">
        <v>2643</v>
      </c>
      <c r="C422">
        <v>422</v>
      </c>
      <c r="D422" t="s">
        <v>1459</v>
      </c>
      <c r="E422" t="s">
        <v>1458</v>
      </c>
      <c r="F422" t="s">
        <v>1469</v>
      </c>
      <c r="G422">
        <v>0</v>
      </c>
      <c r="H422" t="s">
        <v>2644</v>
      </c>
      <c r="I422">
        <v>0</v>
      </c>
      <c r="J422" t="s">
        <v>0</v>
      </c>
      <c r="K422" t="s">
        <v>725</v>
      </c>
      <c r="L422" t="e">
        <v>#N/A</v>
      </c>
    </row>
    <row r="423" spans="1:12">
      <c r="A423" t="s">
        <v>2645</v>
      </c>
      <c r="C423">
        <v>423</v>
      </c>
      <c r="D423" t="s">
        <v>720</v>
      </c>
      <c r="E423" t="s">
        <v>545</v>
      </c>
      <c r="F423" t="s">
        <v>719</v>
      </c>
      <c r="G423">
        <v>0</v>
      </c>
      <c r="H423" t="s">
        <v>2646</v>
      </c>
      <c r="I423">
        <v>0</v>
      </c>
      <c r="J423" t="s">
        <v>0</v>
      </c>
      <c r="K423" t="s">
        <v>725</v>
      </c>
      <c r="L423" t="e">
        <v>#N/A</v>
      </c>
    </row>
    <row r="424" spans="1:12">
      <c r="A424" t="s">
        <v>2647</v>
      </c>
      <c r="C424">
        <v>424</v>
      </c>
      <c r="D424" s="9" t="s">
        <v>228</v>
      </c>
      <c r="E424" s="9" t="s">
        <v>227</v>
      </c>
      <c r="F424" s="9" t="s">
        <v>225</v>
      </c>
      <c r="G424" s="9">
        <v>1979</v>
      </c>
      <c r="H424" t="s">
        <v>2648</v>
      </c>
      <c r="I424">
        <v>1979</v>
      </c>
      <c r="J424" t="s">
        <v>0</v>
      </c>
      <c r="K424" t="s">
        <v>725</v>
      </c>
      <c r="L424">
        <v>1979</v>
      </c>
    </row>
    <row r="425" spans="1:12">
      <c r="A425" t="s">
        <v>2649</v>
      </c>
      <c r="C425">
        <v>425</v>
      </c>
      <c r="D425" s="9" t="s">
        <v>334</v>
      </c>
      <c r="E425" s="9" t="s">
        <v>66</v>
      </c>
      <c r="F425" s="9" t="s">
        <v>1481</v>
      </c>
      <c r="G425" s="9">
        <v>1970</v>
      </c>
      <c r="H425" t="s">
        <v>2650</v>
      </c>
      <c r="I425">
        <v>1970</v>
      </c>
      <c r="J425" t="s">
        <v>32</v>
      </c>
      <c r="K425" t="s">
        <v>1490</v>
      </c>
      <c r="L425">
        <v>1970</v>
      </c>
    </row>
    <row r="426" spans="1:12">
      <c r="A426" t="s">
        <v>2651</v>
      </c>
      <c r="C426">
        <v>426</v>
      </c>
      <c r="D426" s="9" t="s">
        <v>1484</v>
      </c>
      <c r="E426" s="9" t="s">
        <v>147</v>
      </c>
      <c r="F426" s="9" t="s">
        <v>1482</v>
      </c>
      <c r="G426" s="9">
        <v>1985</v>
      </c>
      <c r="H426" t="s">
        <v>2652</v>
      </c>
      <c r="I426">
        <v>1985</v>
      </c>
      <c r="J426" t="s">
        <v>32</v>
      </c>
      <c r="K426" t="s">
        <v>1490</v>
      </c>
      <c r="L426" t="e">
        <v>#N/A</v>
      </c>
    </row>
    <row r="427" spans="1:12">
      <c r="A427" t="s">
        <v>2653</v>
      </c>
      <c r="C427">
        <v>427</v>
      </c>
      <c r="D427" t="s">
        <v>1485</v>
      </c>
      <c r="E427" t="s">
        <v>17</v>
      </c>
      <c r="F427" t="s">
        <v>1482</v>
      </c>
      <c r="G427">
        <v>1978</v>
      </c>
      <c r="H427" t="s">
        <v>2654</v>
      </c>
      <c r="I427">
        <v>1978</v>
      </c>
      <c r="J427" t="s">
        <v>32</v>
      </c>
      <c r="K427" t="s">
        <v>1490</v>
      </c>
      <c r="L427" t="e">
        <v>#N/A</v>
      </c>
    </row>
    <row r="428" spans="1:12">
      <c r="A428" t="s">
        <v>2655</v>
      </c>
      <c r="C428">
        <v>428</v>
      </c>
      <c r="D428" t="s">
        <v>1486</v>
      </c>
      <c r="E428" t="s">
        <v>59</v>
      </c>
      <c r="F428" t="s">
        <v>1482</v>
      </c>
      <c r="G428">
        <v>1982</v>
      </c>
      <c r="H428" t="s">
        <v>2656</v>
      </c>
      <c r="I428">
        <v>1982</v>
      </c>
      <c r="J428" t="s">
        <v>32</v>
      </c>
      <c r="K428" t="s">
        <v>1490</v>
      </c>
      <c r="L428" t="e">
        <v>#N/A</v>
      </c>
    </row>
    <row r="429" spans="1:12">
      <c r="A429" t="s">
        <v>2657</v>
      </c>
      <c r="C429">
        <v>429</v>
      </c>
      <c r="D429" t="s">
        <v>29</v>
      </c>
      <c r="E429" t="s">
        <v>539</v>
      </c>
      <c r="F429">
        <v>0</v>
      </c>
      <c r="G429">
        <v>1999</v>
      </c>
      <c r="H429" t="s">
        <v>2658</v>
      </c>
      <c r="I429">
        <v>1999</v>
      </c>
      <c r="J429" t="s">
        <v>32</v>
      </c>
      <c r="K429" t="s">
        <v>1490</v>
      </c>
      <c r="L429">
        <v>1999</v>
      </c>
    </row>
    <row r="430" spans="1:12">
      <c r="A430" t="s">
        <v>2659</v>
      </c>
      <c r="C430">
        <v>430</v>
      </c>
      <c r="D430" t="s">
        <v>1487</v>
      </c>
      <c r="E430" t="s">
        <v>486</v>
      </c>
      <c r="F430" t="s">
        <v>1483</v>
      </c>
      <c r="G430">
        <v>1980</v>
      </c>
      <c r="H430" t="s">
        <v>2660</v>
      </c>
      <c r="I430">
        <v>1980</v>
      </c>
      <c r="J430" t="s">
        <v>32</v>
      </c>
      <c r="K430" t="s">
        <v>1490</v>
      </c>
      <c r="L430" t="e">
        <v>#N/A</v>
      </c>
    </row>
    <row r="431" spans="1:12">
      <c r="A431" t="s">
        <v>2661</v>
      </c>
      <c r="C431">
        <v>431</v>
      </c>
      <c r="D431" t="s">
        <v>871</v>
      </c>
      <c r="E431" t="s">
        <v>55</v>
      </c>
      <c r="F431">
        <v>0</v>
      </c>
      <c r="G431">
        <v>1983</v>
      </c>
      <c r="H431" t="s">
        <v>2662</v>
      </c>
      <c r="I431">
        <v>1983</v>
      </c>
      <c r="J431" t="s">
        <v>32</v>
      </c>
      <c r="K431" t="s">
        <v>1490</v>
      </c>
      <c r="L431">
        <v>0</v>
      </c>
    </row>
    <row r="432" spans="1:12">
      <c r="A432" t="s">
        <v>2663</v>
      </c>
      <c r="C432">
        <v>432</v>
      </c>
      <c r="D432" t="s">
        <v>142</v>
      </c>
      <c r="E432" t="s">
        <v>15</v>
      </c>
      <c r="F432">
        <v>0</v>
      </c>
      <c r="G432">
        <v>1959</v>
      </c>
      <c r="H432" t="s">
        <v>2664</v>
      </c>
      <c r="I432">
        <v>1959</v>
      </c>
      <c r="J432" t="s">
        <v>32</v>
      </c>
      <c r="K432" t="s">
        <v>1490</v>
      </c>
      <c r="L432">
        <v>1959</v>
      </c>
    </row>
    <row r="433" spans="1:12">
      <c r="A433" t="s">
        <v>285</v>
      </c>
      <c r="C433">
        <v>433</v>
      </c>
      <c r="G433">
        <v>1976</v>
      </c>
      <c r="H433" t="s">
        <v>1177</v>
      </c>
      <c r="I433">
        <v>1976</v>
      </c>
      <c r="J433" t="s">
        <v>32</v>
      </c>
      <c r="K433" t="s">
        <v>1490</v>
      </c>
      <c r="L433">
        <v>0</v>
      </c>
    </row>
    <row r="434" spans="1:12">
      <c r="A434" t="s">
        <v>2665</v>
      </c>
      <c r="C434">
        <v>434</v>
      </c>
      <c r="D434" t="s">
        <v>1488</v>
      </c>
      <c r="E434" t="s">
        <v>19</v>
      </c>
      <c r="F434">
        <v>0</v>
      </c>
      <c r="G434">
        <v>1973</v>
      </c>
      <c r="H434" t="s">
        <v>2666</v>
      </c>
      <c r="I434">
        <v>1973</v>
      </c>
      <c r="J434" t="s">
        <v>32</v>
      </c>
      <c r="K434" t="s">
        <v>1490</v>
      </c>
      <c r="L434" t="e">
        <v>#N/A</v>
      </c>
    </row>
    <row r="435" spans="1:12">
      <c r="A435" t="s">
        <v>2667</v>
      </c>
      <c r="C435">
        <v>435</v>
      </c>
      <c r="D435" t="s">
        <v>134</v>
      </c>
      <c r="E435" t="s">
        <v>26</v>
      </c>
      <c r="F435" t="s">
        <v>139</v>
      </c>
      <c r="G435">
        <v>1951</v>
      </c>
      <c r="H435" t="s">
        <v>2668</v>
      </c>
      <c r="I435">
        <v>1951</v>
      </c>
      <c r="J435" t="s">
        <v>32</v>
      </c>
      <c r="K435" t="s">
        <v>1490</v>
      </c>
      <c r="L435">
        <v>1951</v>
      </c>
    </row>
    <row r="436" spans="1:12">
      <c r="A436" t="s">
        <v>2669</v>
      </c>
      <c r="C436">
        <v>436</v>
      </c>
      <c r="D436" t="s">
        <v>323</v>
      </c>
      <c r="E436" t="s">
        <v>17</v>
      </c>
      <c r="F436" t="s">
        <v>324</v>
      </c>
      <c r="G436">
        <v>1979</v>
      </c>
      <c r="H436" t="s">
        <v>2670</v>
      </c>
      <c r="I436">
        <v>1979</v>
      </c>
      <c r="J436" t="s">
        <v>32</v>
      </c>
      <c r="K436" t="s">
        <v>1490</v>
      </c>
      <c r="L436">
        <v>1979</v>
      </c>
    </row>
    <row r="437" spans="1:12">
      <c r="A437" t="s">
        <v>2671</v>
      </c>
      <c r="C437">
        <v>437</v>
      </c>
      <c r="D437" t="s">
        <v>1489</v>
      </c>
      <c r="E437" t="s">
        <v>951</v>
      </c>
      <c r="F437">
        <v>0</v>
      </c>
      <c r="G437">
        <v>1987</v>
      </c>
      <c r="H437" t="s">
        <v>2672</v>
      </c>
      <c r="I437">
        <v>1987</v>
      </c>
      <c r="J437" t="s">
        <v>32</v>
      </c>
      <c r="K437" t="s">
        <v>1490</v>
      </c>
      <c r="L437" t="e">
        <v>#N/A</v>
      </c>
    </row>
    <row r="438" spans="1:12">
      <c r="A438" t="s">
        <v>2673</v>
      </c>
      <c r="C438">
        <v>438</v>
      </c>
      <c r="D438" t="s">
        <v>326</v>
      </c>
      <c r="E438" t="s">
        <v>484</v>
      </c>
      <c r="F438" t="s">
        <v>305</v>
      </c>
      <c r="G438">
        <v>1988</v>
      </c>
      <c r="H438" t="s">
        <v>2674</v>
      </c>
      <c r="I438">
        <v>1988</v>
      </c>
      <c r="J438" t="s">
        <v>0</v>
      </c>
      <c r="K438" t="s">
        <v>1490</v>
      </c>
      <c r="L438">
        <v>1988</v>
      </c>
    </row>
    <row r="439" spans="1:12">
      <c r="A439" t="s">
        <v>2675</v>
      </c>
      <c r="C439">
        <v>439</v>
      </c>
      <c r="D439" t="s">
        <v>1492</v>
      </c>
      <c r="E439" t="s">
        <v>1493</v>
      </c>
      <c r="G439">
        <v>1977</v>
      </c>
      <c r="H439" t="s">
        <v>2676</v>
      </c>
      <c r="I439">
        <v>1977</v>
      </c>
      <c r="J439" t="s">
        <v>0</v>
      </c>
      <c r="K439" t="s">
        <v>745</v>
      </c>
      <c r="L439" t="e">
        <v>#N/A</v>
      </c>
    </row>
    <row r="440" spans="1:12">
      <c r="A440" t="s">
        <v>2677</v>
      </c>
      <c r="C440">
        <v>440</v>
      </c>
      <c r="D440" t="s">
        <v>733</v>
      </c>
      <c r="E440" t="s">
        <v>462</v>
      </c>
      <c r="G440">
        <v>1989</v>
      </c>
      <c r="H440" t="s">
        <v>2678</v>
      </c>
      <c r="I440">
        <v>1989</v>
      </c>
      <c r="J440" t="s">
        <v>32</v>
      </c>
      <c r="K440" t="s">
        <v>745</v>
      </c>
      <c r="L440">
        <v>1989</v>
      </c>
    </row>
    <row r="441" spans="1:12">
      <c r="A441" t="s">
        <v>2679</v>
      </c>
      <c r="C441">
        <v>441</v>
      </c>
      <c r="D441" t="s">
        <v>97</v>
      </c>
      <c r="E441" t="s">
        <v>44</v>
      </c>
      <c r="G441">
        <v>1978</v>
      </c>
      <c r="H441" t="s">
        <v>2680</v>
      </c>
      <c r="I441">
        <v>1978</v>
      </c>
      <c r="J441" t="s">
        <v>32</v>
      </c>
      <c r="K441" t="s">
        <v>745</v>
      </c>
      <c r="L441">
        <v>1978</v>
      </c>
    </row>
    <row r="442" spans="1:12">
      <c r="A442" t="s">
        <v>2681</v>
      </c>
      <c r="C442">
        <v>442</v>
      </c>
      <c r="D442" t="s">
        <v>1491</v>
      </c>
      <c r="E442" t="s">
        <v>88</v>
      </c>
      <c r="G442">
        <v>1972</v>
      </c>
      <c r="H442" t="s">
        <v>2682</v>
      </c>
      <c r="I442">
        <v>1972</v>
      </c>
      <c r="J442" t="s">
        <v>32</v>
      </c>
      <c r="K442" t="s">
        <v>745</v>
      </c>
      <c r="L442" t="e">
        <v>#N/A</v>
      </c>
    </row>
    <row r="443" spans="1:12">
      <c r="A443" t="s">
        <v>2683</v>
      </c>
      <c r="C443">
        <v>443</v>
      </c>
      <c r="D443" t="s">
        <v>28</v>
      </c>
      <c r="E443" t="s">
        <v>25</v>
      </c>
      <c r="G443">
        <v>1958</v>
      </c>
      <c r="H443" t="s">
        <v>2684</v>
      </c>
      <c r="I443">
        <v>1958</v>
      </c>
      <c r="J443" t="s">
        <v>32</v>
      </c>
      <c r="K443" t="s">
        <v>745</v>
      </c>
      <c r="L443">
        <v>1958</v>
      </c>
    </row>
    <row r="444" spans="1:12">
      <c r="A444" t="s">
        <v>2685</v>
      </c>
      <c r="C444">
        <v>444</v>
      </c>
      <c r="D444" t="s">
        <v>27</v>
      </c>
      <c r="E444" t="s">
        <v>25</v>
      </c>
      <c r="G444">
        <v>1958</v>
      </c>
      <c r="H444" t="s">
        <v>2686</v>
      </c>
      <c r="I444">
        <v>1958</v>
      </c>
      <c r="J444" t="s">
        <v>32</v>
      </c>
      <c r="K444" t="s">
        <v>745</v>
      </c>
      <c r="L444">
        <v>1958</v>
      </c>
    </row>
    <row r="445" spans="1:12">
      <c r="A445" t="s">
        <v>2687</v>
      </c>
      <c r="C445">
        <v>445</v>
      </c>
      <c r="D445" t="s">
        <v>839</v>
      </c>
      <c r="E445" t="s">
        <v>17</v>
      </c>
      <c r="G445">
        <v>1998</v>
      </c>
      <c r="H445" t="s">
        <v>2688</v>
      </c>
      <c r="I445">
        <v>1998</v>
      </c>
      <c r="J445" t="s">
        <v>32</v>
      </c>
      <c r="K445" t="s">
        <v>745</v>
      </c>
      <c r="L445" t="e">
        <v>#N/A</v>
      </c>
    </row>
    <row r="446" spans="1:12">
      <c r="A446" t="s">
        <v>2689</v>
      </c>
      <c r="C446">
        <v>446</v>
      </c>
      <c r="D446" t="s">
        <v>348</v>
      </c>
      <c r="E446" t="s">
        <v>140</v>
      </c>
      <c r="G446">
        <v>1963</v>
      </c>
      <c r="H446" t="s">
        <v>2690</v>
      </c>
      <c r="I446">
        <v>1963</v>
      </c>
      <c r="J446" t="s">
        <v>32</v>
      </c>
      <c r="K446" t="s">
        <v>745</v>
      </c>
      <c r="L446">
        <v>1963</v>
      </c>
    </row>
    <row r="447" spans="1:12">
      <c r="A447" t="s">
        <v>2691</v>
      </c>
      <c r="C447">
        <v>447</v>
      </c>
      <c r="D447" t="s">
        <v>1494</v>
      </c>
      <c r="E447" t="s">
        <v>22</v>
      </c>
      <c r="G447">
        <v>1972</v>
      </c>
      <c r="H447" t="s">
        <v>2692</v>
      </c>
      <c r="I447">
        <v>1972</v>
      </c>
      <c r="J447" t="s">
        <v>32</v>
      </c>
      <c r="K447" t="s">
        <v>745</v>
      </c>
      <c r="L447" t="e">
        <v>#N/A</v>
      </c>
    </row>
    <row r="448" spans="1:12">
      <c r="A448" t="s">
        <v>2693</v>
      </c>
      <c r="C448">
        <v>448</v>
      </c>
      <c r="D448" t="s">
        <v>1515</v>
      </c>
      <c r="E448" t="s">
        <v>26</v>
      </c>
      <c r="F448" t="s">
        <v>1514</v>
      </c>
      <c r="G448">
        <v>1966</v>
      </c>
      <c r="H448" t="s">
        <v>2694</v>
      </c>
      <c r="I448">
        <v>1966</v>
      </c>
      <c r="J448" t="s">
        <v>32</v>
      </c>
      <c r="K448" t="s">
        <v>771</v>
      </c>
      <c r="L448" t="e">
        <v>#N/A</v>
      </c>
    </row>
    <row r="449" spans="1:12">
      <c r="A449" t="s">
        <v>2695</v>
      </c>
      <c r="C449">
        <v>449</v>
      </c>
      <c r="D449" t="s">
        <v>1512</v>
      </c>
      <c r="E449" t="s">
        <v>1513</v>
      </c>
      <c r="F449" t="s">
        <v>665</v>
      </c>
      <c r="G449">
        <v>1975</v>
      </c>
      <c r="H449" t="s">
        <v>2696</v>
      </c>
      <c r="I449">
        <v>1975</v>
      </c>
      <c r="J449" t="s">
        <v>32</v>
      </c>
      <c r="K449" t="s">
        <v>771</v>
      </c>
      <c r="L449">
        <v>1975</v>
      </c>
    </row>
    <row r="450" spans="1:12">
      <c r="A450" t="s">
        <v>2697</v>
      </c>
      <c r="C450">
        <v>450</v>
      </c>
      <c r="D450" t="s">
        <v>1511</v>
      </c>
      <c r="E450" t="s">
        <v>41</v>
      </c>
      <c r="F450" t="s">
        <v>1510</v>
      </c>
      <c r="G450">
        <v>1984</v>
      </c>
      <c r="H450" t="s">
        <v>2698</v>
      </c>
      <c r="I450">
        <v>1984</v>
      </c>
      <c r="J450" t="s">
        <v>32</v>
      </c>
      <c r="K450" t="s">
        <v>771</v>
      </c>
      <c r="L450" t="e">
        <v>#N/A</v>
      </c>
    </row>
    <row r="451" spans="1:12">
      <c r="A451" t="s">
        <v>2699</v>
      </c>
      <c r="C451">
        <v>451</v>
      </c>
      <c r="D451" t="s">
        <v>1509</v>
      </c>
      <c r="E451" t="s">
        <v>729</v>
      </c>
      <c r="F451" t="s">
        <v>1508</v>
      </c>
      <c r="G451">
        <v>1985</v>
      </c>
      <c r="H451" t="s">
        <v>2700</v>
      </c>
      <c r="I451">
        <v>1985</v>
      </c>
      <c r="J451" t="s">
        <v>32</v>
      </c>
      <c r="K451" t="s">
        <v>771</v>
      </c>
      <c r="L451" t="e">
        <v>#N/A</v>
      </c>
    </row>
    <row r="452" spans="1:12">
      <c r="A452" t="s">
        <v>2701</v>
      </c>
      <c r="C452">
        <v>452</v>
      </c>
      <c r="D452" t="s">
        <v>1506</v>
      </c>
      <c r="E452" t="s">
        <v>92</v>
      </c>
      <c r="F452">
        <v>0</v>
      </c>
      <c r="G452">
        <v>1988</v>
      </c>
      <c r="H452" t="s">
        <v>2702</v>
      </c>
      <c r="I452">
        <v>1988</v>
      </c>
      <c r="J452" t="s">
        <v>32</v>
      </c>
      <c r="K452" t="s">
        <v>771</v>
      </c>
      <c r="L452" t="e">
        <v>#N/A</v>
      </c>
    </row>
    <row r="453" spans="1:12">
      <c r="A453" t="s">
        <v>2703</v>
      </c>
      <c r="C453">
        <v>453</v>
      </c>
      <c r="D453" t="s">
        <v>1505</v>
      </c>
      <c r="E453" t="s">
        <v>92</v>
      </c>
      <c r="F453" t="s">
        <v>1504</v>
      </c>
      <c r="G453">
        <v>1990</v>
      </c>
      <c r="H453" t="s">
        <v>2704</v>
      </c>
      <c r="I453">
        <v>1990</v>
      </c>
      <c r="J453" t="s">
        <v>32</v>
      </c>
      <c r="K453" t="s">
        <v>771</v>
      </c>
      <c r="L453" t="e">
        <v>#N/A</v>
      </c>
    </row>
    <row r="454" spans="1:12">
      <c r="A454" t="s">
        <v>2705</v>
      </c>
      <c r="C454">
        <v>454</v>
      </c>
      <c r="D454" t="s">
        <v>1503</v>
      </c>
      <c r="E454" t="s">
        <v>55</v>
      </c>
      <c r="F454" t="s">
        <v>1502</v>
      </c>
      <c r="G454">
        <v>1990</v>
      </c>
      <c r="H454" t="s">
        <v>2706</v>
      </c>
      <c r="I454">
        <v>1990</v>
      </c>
      <c r="J454" t="s">
        <v>32</v>
      </c>
      <c r="K454" t="s">
        <v>771</v>
      </c>
      <c r="L454" t="e">
        <v>#N/A</v>
      </c>
    </row>
    <row r="455" spans="1:12">
      <c r="A455" t="s">
        <v>2707</v>
      </c>
      <c r="C455">
        <v>455</v>
      </c>
      <c r="D455" t="s">
        <v>756</v>
      </c>
      <c r="E455" t="s">
        <v>15</v>
      </c>
      <c r="F455" t="s">
        <v>751</v>
      </c>
      <c r="G455">
        <v>1975</v>
      </c>
      <c r="H455" t="s">
        <v>2708</v>
      </c>
      <c r="I455">
        <v>1975</v>
      </c>
      <c r="J455" t="s">
        <v>32</v>
      </c>
      <c r="K455" t="s">
        <v>771</v>
      </c>
      <c r="L455">
        <v>1975</v>
      </c>
    </row>
    <row r="456" spans="1:12">
      <c r="A456" t="s">
        <v>2709</v>
      </c>
      <c r="C456">
        <v>456</v>
      </c>
      <c r="D456" t="s">
        <v>1500</v>
      </c>
      <c r="E456" t="s">
        <v>91</v>
      </c>
      <c r="F456" t="s">
        <v>751</v>
      </c>
      <c r="G456">
        <v>1980</v>
      </c>
      <c r="H456" t="s">
        <v>2710</v>
      </c>
      <c r="I456">
        <v>1980</v>
      </c>
      <c r="J456" t="s">
        <v>32</v>
      </c>
      <c r="K456" t="s">
        <v>771</v>
      </c>
      <c r="L456" t="e">
        <v>#N/A</v>
      </c>
    </row>
    <row r="457" spans="1:12">
      <c r="A457" t="s">
        <v>2711</v>
      </c>
      <c r="C457">
        <v>457</v>
      </c>
      <c r="D457" t="s">
        <v>754</v>
      </c>
      <c r="E457" t="s">
        <v>33</v>
      </c>
      <c r="F457" t="s">
        <v>751</v>
      </c>
      <c r="G457">
        <v>1975</v>
      </c>
      <c r="H457" t="s">
        <v>2712</v>
      </c>
      <c r="I457">
        <v>1975</v>
      </c>
      <c r="J457" t="s">
        <v>32</v>
      </c>
      <c r="K457" t="s">
        <v>771</v>
      </c>
      <c r="L457">
        <v>1975</v>
      </c>
    </row>
    <row r="458" spans="1:12">
      <c r="A458" t="s">
        <v>2713</v>
      </c>
      <c r="C458">
        <v>458</v>
      </c>
      <c r="D458" s="9" t="s">
        <v>1499</v>
      </c>
      <c r="E458" s="9" t="s">
        <v>79</v>
      </c>
      <c r="F458" s="9" t="s">
        <v>1361</v>
      </c>
      <c r="G458" s="9">
        <v>1985</v>
      </c>
      <c r="H458" t="s">
        <v>2714</v>
      </c>
      <c r="I458">
        <v>1985</v>
      </c>
      <c r="J458" t="s">
        <v>32</v>
      </c>
      <c r="K458" t="s">
        <v>771</v>
      </c>
      <c r="L458" t="e">
        <v>#N/A</v>
      </c>
    </row>
    <row r="459" spans="1:12">
      <c r="A459" t="s">
        <v>2715</v>
      </c>
      <c r="C459">
        <v>459</v>
      </c>
      <c r="D459" s="9" t="s">
        <v>1499</v>
      </c>
      <c r="E459" s="9" t="s">
        <v>19</v>
      </c>
      <c r="F459" s="9" t="s">
        <v>1361</v>
      </c>
      <c r="G459" s="9">
        <v>1964</v>
      </c>
      <c r="H459" t="s">
        <v>2716</v>
      </c>
      <c r="I459">
        <v>1964</v>
      </c>
      <c r="J459" t="s">
        <v>32</v>
      </c>
      <c r="K459" t="s">
        <v>771</v>
      </c>
      <c r="L459" t="e">
        <v>#N/A</v>
      </c>
    </row>
    <row r="460" spans="1:12">
      <c r="A460" t="s">
        <v>2717</v>
      </c>
      <c r="C460">
        <v>460</v>
      </c>
      <c r="D460" s="9" t="s">
        <v>452</v>
      </c>
      <c r="E460" s="9" t="s">
        <v>59</v>
      </c>
      <c r="F460" s="9">
        <v>0</v>
      </c>
      <c r="G460" s="9">
        <v>1976</v>
      </c>
      <c r="H460" t="s">
        <v>2718</v>
      </c>
      <c r="I460">
        <v>1976</v>
      </c>
      <c r="J460" t="s">
        <v>32</v>
      </c>
      <c r="K460" t="s">
        <v>771</v>
      </c>
      <c r="L460">
        <v>1976</v>
      </c>
    </row>
    <row r="461" spans="1:12">
      <c r="A461" t="s">
        <v>2719</v>
      </c>
      <c r="C461">
        <v>461</v>
      </c>
      <c r="D461" s="9" t="s">
        <v>1496</v>
      </c>
      <c r="E461" s="9" t="s">
        <v>42</v>
      </c>
      <c r="F461" s="9">
        <v>0</v>
      </c>
      <c r="G461" s="9">
        <v>1976</v>
      </c>
      <c r="H461" t="s">
        <v>2720</v>
      </c>
      <c r="I461">
        <v>1976</v>
      </c>
      <c r="J461" t="s">
        <v>32</v>
      </c>
      <c r="K461" t="s">
        <v>771</v>
      </c>
      <c r="L461" t="e">
        <v>#N/A</v>
      </c>
    </row>
    <row r="462" spans="1:12">
      <c r="A462" t="s">
        <v>2721</v>
      </c>
      <c r="C462">
        <v>462</v>
      </c>
      <c r="D462" s="9" t="s">
        <v>752</v>
      </c>
      <c r="E462" s="9" t="s">
        <v>189</v>
      </c>
      <c r="F462" s="9" t="s">
        <v>1495</v>
      </c>
      <c r="G462" s="9">
        <v>1975</v>
      </c>
      <c r="H462" t="s">
        <v>2722</v>
      </c>
      <c r="I462">
        <v>1975</v>
      </c>
      <c r="J462" t="s">
        <v>32</v>
      </c>
      <c r="K462" t="s">
        <v>771</v>
      </c>
      <c r="L462">
        <v>1975</v>
      </c>
    </row>
    <row r="463" spans="1:12">
      <c r="A463" t="s">
        <v>2723</v>
      </c>
      <c r="C463">
        <v>463</v>
      </c>
      <c r="D463" t="s">
        <v>1507</v>
      </c>
      <c r="E463" t="s">
        <v>482</v>
      </c>
      <c r="F463">
        <v>0</v>
      </c>
      <c r="G463">
        <v>1987</v>
      </c>
      <c r="H463" t="s">
        <v>2724</v>
      </c>
      <c r="I463">
        <v>1987</v>
      </c>
      <c r="J463" t="s">
        <v>0</v>
      </c>
      <c r="K463" t="s">
        <v>771</v>
      </c>
      <c r="L463" t="e">
        <v>#N/A</v>
      </c>
    </row>
    <row r="464" spans="1:12">
      <c r="A464" t="s">
        <v>2725</v>
      </c>
      <c r="C464">
        <v>464</v>
      </c>
      <c r="D464" t="s">
        <v>764</v>
      </c>
      <c r="E464" t="s">
        <v>1501</v>
      </c>
      <c r="F464" t="s">
        <v>544</v>
      </c>
      <c r="G464">
        <v>1969</v>
      </c>
      <c r="H464" t="s">
        <v>2726</v>
      </c>
      <c r="I464">
        <v>1969</v>
      </c>
      <c r="J464" t="s">
        <v>0</v>
      </c>
      <c r="K464" t="s">
        <v>771</v>
      </c>
      <c r="L464" t="e">
        <v>#N/A</v>
      </c>
    </row>
    <row r="465" spans="1:12">
      <c r="A465" t="s">
        <v>2727</v>
      </c>
      <c r="C465">
        <v>465</v>
      </c>
      <c r="D465" t="s">
        <v>1497</v>
      </c>
      <c r="E465" t="s">
        <v>1498</v>
      </c>
      <c r="F465">
        <v>0</v>
      </c>
      <c r="G465">
        <v>1980</v>
      </c>
      <c r="H465" t="s">
        <v>2728</v>
      </c>
      <c r="I465">
        <v>1980</v>
      </c>
      <c r="J465" t="s">
        <v>0</v>
      </c>
      <c r="K465" t="s">
        <v>771</v>
      </c>
      <c r="L465">
        <v>1980</v>
      </c>
    </row>
    <row r="466" spans="1:12">
      <c r="A466" t="s">
        <v>2729</v>
      </c>
      <c r="C466">
        <v>466</v>
      </c>
      <c r="D466" t="s">
        <v>749</v>
      </c>
      <c r="E466" t="s">
        <v>750</v>
      </c>
      <c r="F466" t="s">
        <v>746</v>
      </c>
      <c r="G466">
        <v>1983</v>
      </c>
      <c r="H466" t="s">
        <v>2730</v>
      </c>
      <c r="I466">
        <v>1983</v>
      </c>
      <c r="J466" t="s">
        <v>0</v>
      </c>
      <c r="K466" t="s">
        <v>771</v>
      </c>
      <c r="L466">
        <v>1983</v>
      </c>
    </row>
    <row r="467" spans="1:12">
      <c r="A467" t="s">
        <v>2731</v>
      </c>
      <c r="C467">
        <v>467</v>
      </c>
      <c r="D467" t="s">
        <v>323</v>
      </c>
      <c r="E467" t="s">
        <v>59</v>
      </c>
      <c r="F467" t="s">
        <v>324</v>
      </c>
      <c r="G467">
        <v>1984</v>
      </c>
      <c r="H467" t="s">
        <v>2732</v>
      </c>
      <c r="I467">
        <v>1984</v>
      </c>
      <c r="J467" t="s">
        <v>32</v>
      </c>
      <c r="K467" t="s">
        <v>774</v>
      </c>
      <c r="L467">
        <v>1984</v>
      </c>
    </row>
    <row r="468" spans="1:12">
      <c r="A468" t="s">
        <v>2733</v>
      </c>
      <c r="C468">
        <v>468</v>
      </c>
      <c r="D468" t="s">
        <v>1520</v>
      </c>
      <c r="E468" t="s">
        <v>55</v>
      </c>
      <c r="F468" t="s">
        <v>1519</v>
      </c>
      <c r="G468">
        <v>1980</v>
      </c>
      <c r="H468" t="s">
        <v>2734</v>
      </c>
      <c r="I468">
        <v>1980</v>
      </c>
      <c r="J468" t="s">
        <v>32</v>
      </c>
      <c r="K468" t="s">
        <v>774</v>
      </c>
      <c r="L468" t="e">
        <v>#N/A</v>
      </c>
    </row>
    <row r="469" spans="1:12">
      <c r="A469" t="s">
        <v>2735</v>
      </c>
      <c r="C469">
        <v>469</v>
      </c>
      <c r="D469" t="s">
        <v>1518</v>
      </c>
      <c r="E469" t="s">
        <v>73</v>
      </c>
      <c r="F469">
        <v>0</v>
      </c>
      <c r="G469">
        <v>1979</v>
      </c>
      <c r="H469" t="s">
        <v>2736</v>
      </c>
      <c r="I469">
        <v>1979</v>
      </c>
      <c r="J469" t="s">
        <v>32</v>
      </c>
      <c r="K469" t="s">
        <v>774</v>
      </c>
      <c r="L469" t="e">
        <v>#N/A</v>
      </c>
    </row>
    <row r="470" spans="1:12">
      <c r="A470" t="s">
        <v>2737</v>
      </c>
      <c r="C470">
        <v>470</v>
      </c>
      <c r="D470" t="s">
        <v>1517</v>
      </c>
      <c r="E470" t="s">
        <v>1362</v>
      </c>
      <c r="F470" t="s">
        <v>1516</v>
      </c>
      <c r="G470">
        <v>1989</v>
      </c>
      <c r="H470" t="s">
        <v>2738</v>
      </c>
      <c r="I470">
        <v>1989</v>
      </c>
      <c r="J470" t="s">
        <v>32</v>
      </c>
      <c r="K470" t="s">
        <v>774</v>
      </c>
      <c r="L470" t="e">
        <v>#N/A</v>
      </c>
    </row>
    <row r="471" spans="1:12">
      <c r="A471" t="s">
        <v>2739</v>
      </c>
      <c r="C471">
        <v>471</v>
      </c>
      <c r="D471" t="s">
        <v>1534</v>
      </c>
      <c r="E471" t="s">
        <v>1533</v>
      </c>
      <c r="F471" t="s">
        <v>1524</v>
      </c>
      <c r="G471">
        <v>1972</v>
      </c>
      <c r="H471" t="s">
        <v>2740</v>
      </c>
      <c r="I471">
        <v>1972</v>
      </c>
      <c r="J471" t="s">
        <v>0</v>
      </c>
      <c r="K471" t="s">
        <v>810</v>
      </c>
      <c r="L471" t="e">
        <v>#N/A</v>
      </c>
    </row>
    <row r="472" spans="1:12">
      <c r="A472" t="s">
        <v>2741</v>
      </c>
      <c r="C472">
        <v>472</v>
      </c>
      <c r="D472" t="s">
        <v>1535</v>
      </c>
      <c r="E472" t="s">
        <v>35</v>
      </c>
      <c r="F472">
        <v>0</v>
      </c>
      <c r="G472">
        <v>1988</v>
      </c>
      <c r="H472" t="s">
        <v>2742</v>
      </c>
      <c r="I472">
        <v>1988</v>
      </c>
      <c r="J472" t="s">
        <v>0</v>
      </c>
      <c r="K472" t="s">
        <v>810</v>
      </c>
      <c r="L472" t="e">
        <v>#N/A</v>
      </c>
    </row>
    <row r="473" spans="1:12">
      <c r="A473" t="s">
        <v>2743</v>
      </c>
      <c r="C473">
        <v>473</v>
      </c>
      <c r="D473" t="s">
        <v>588</v>
      </c>
      <c r="E473" t="s">
        <v>492</v>
      </c>
      <c r="F473" t="s">
        <v>587</v>
      </c>
      <c r="G473">
        <v>1982</v>
      </c>
      <c r="H473" t="s">
        <v>2744</v>
      </c>
      <c r="I473">
        <v>1982</v>
      </c>
      <c r="J473" t="s">
        <v>0</v>
      </c>
      <c r="K473" t="s">
        <v>810</v>
      </c>
      <c r="L473">
        <v>1982</v>
      </c>
    </row>
    <row r="474" spans="1:12">
      <c r="A474" t="s">
        <v>2745</v>
      </c>
      <c r="C474">
        <v>474</v>
      </c>
      <c r="D474" t="s">
        <v>1536</v>
      </c>
      <c r="E474" t="s">
        <v>329</v>
      </c>
      <c r="F474" t="s">
        <v>1532</v>
      </c>
      <c r="G474">
        <v>1974</v>
      </c>
      <c r="H474" t="s">
        <v>2746</v>
      </c>
      <c r="I474">
        <v>1974</v>
      </c>
      <c r="J474" t="s">
        <v>0</v>
      </c>
      <c r="K474" t="s">
        <v>810</v>
      </c>
      <c r="L474" t="e">
        <v>#N/A</v>
      </c>
    </row>
    <row r="475" spans="1:12">
      <c r="A475" t="s">
        <v>2747</v>
      </c>
      <c r="C475">
        <v>475</v>
      </c>
      <c r="D475" t="s">
        <v>1537</v>
      </c>
      <c r="E475" t="s">
        <v>846</v>
      </c>
      <c r="F475">
        <v>0</v>
      </c>
      <c r="G475">
        <v>1983</v>
      </c>
      <c r="H475" t="s">
        <v>2748</v>
      </c>
      <c r="I475">
        <v>1983</v>
      </c>
      <c r="J475" t="s">
        <v>0</v>
      </c>
      <c r="K475" t="s">
        <v>810</v>
      </c>
      <c r="L475" t="e">
        <v>#N/A</v>
      </c>
    </row>
    <row r="476" spans="1:12">
      <c r="A476" t="s">
        <v>2749</v>
      </c>
      <c r="C476">
        <v>476</v>
      </c>
      <c r="D476" t="s">
        <v>1146</v>
      </c>
      <c r="E476" t="s">
        <v>271</v>
      </c>
      <c r="F476">
        <v>0</v>
      </c>
      <c r="G476">
        <v>1974</v>
      </c>
      <c r="H476" t="s">
        <v>2750</v>
      </c>
      <c r="I476">
        <v>1974</v>
      </c>
      <c r="J476" t="s">
        <v>0</v>
      </c>
      <c r="K476" t="s">
        <v>810</v>
      </c>
      <c r="L476" t="e">
        <v>#N/A</v>
      </c>
    </row>
    <row r="477" spans="1:12">
      <c r="A477" t="s">
        <v>2751</v>
      </c>
      <c r="C477">
        <v>477</v>
      </c>
      <c r="D477" t="s">
        <v>1538</v>
      </c>
      <c r="E477" t="s">
        <v>129</v>
      </c>
      <c r="F477">
        <v>0</v>
      </c>
      <c r="G477">
        <v>1963</v>
      </c>
      <c r="H477" t="s">
        <v>2752</v>
      </c>
      <c r="I477">
        <v>1963</v>
      </c>
      <c r="J477" t="s">
        <v>0</v>
      </c>
      <c r="K477" t="s">
        <v>810</v>
      </c>
      <c r="L477" t="e">
        <v>#N/A</v>
      </c>
    </row>
    <row r="478" spans="1:12">
      <c r="A478" t="s">
        <v>2753</v>
      </c>
      <c r="C478">
        <v>478</v>
      </c>
      <c r="D478" t="s">
        <v>1539</v>
      </c>
      <c r="E478" t="s">
        <v>748</v>
      </c>
      <c r="F478" t="s">
        <v>1530</v>
      </c>
      <c r="G478">
        <v>1984</v>
      </c>
      <c r="H478" t="s">
        <v>2754</v>
      </c>
      <c r="I478">
        <v>1984</v>
      </c>
      <c r="J478" t="s">
        <v>0</v>
      </c>
      <c r="K478" t="s">
        <v>810</v>
      </c>
      <c r="L478" t="e">
        <v>#N/A</v>
      </c>
    </row>
    <row r="479" spans="1:12">
      <c r="A479" t="s">
        <v>2755</v>
      </c>
      <c r="C479">
        <v>479</v>
      </c>
      <c r="D479" t="s">
        <v>873</v>
      </c>
      <c r="E479" t="s">
        <v>35</v>
      </c>
      <c r="F479" t="s">
        <v>867</v>
      </c>
      <c r="G479">
        <v>1971</v>
      </c>
      <c r="H479" t="s">
        <v>2756</v>
      </c>
      <c r="I479">
        <v>1971</v>
      </c>
      <c r="J479" t="s">
        <v>0</v>
      </c>
      <c r="K479" t="s">
        <v>810</v>
      </c>
      <c r="L479">
        <v>0</v>
      </c>
    </row>
    <row r="480" spans="1:12">
      <c r="A480" t="s">
        <v>2757</v>
      </c>
      <c r="C480">
        <v>480</v>
      </c>
      <c r="D480" t="s">
        <v>75</v>
      </c>
      <c r="E480" t="s">
        <v>86</v>
      </c>
      <c r="F480" t="s">
        <v>1523</v>
      </c>
      <c r="G480">
        <v>1984</v>
      </c>
      <c r="H480" t="s">
        <v>2758</v>
      </c>
      <c r="I480">
        <v>1984</v>
      </c>
      <c r="J480" t="s">
        <v>32</v>
      </c>
      <c r="K480" t="s">
        <v>810</v>
      </c>
      <c r="L480">
        <v>1984</v>
      </c>
    </row>
    <row r="481" spans="1:12">
      <c r="A481" t="s">
        <v>2759</v>
      </c>
      <c r="C481">
        <v>481</v>
      </c>
      <c r="D481" t="s">
        <v>1534</v>
      </c>
      <c r="E481" t="s">
        <v>358</v>
      </c>
      <c r="F481" t="s">
        <v>1524</v>
      </c>
      <c r="G481">
        <v>1972</v>
      </c>
      <c r="H481" t="s">
        <v>2760</v>
      </c>
      <c r="I481">
        <v>1972</v>
      </c>
      <c r="J481" t="s">
        <v>32</v>
      </c>
      <c r="K481" t="s">
        <v>810</v>
      </c>
      <c r="L481" t="e">
        <v>#N/A</v>
      </c>
    </row>
    <row r="482" spans="1:12">
      <c r="A482" t="s">
        <v>2761</v>
      </c>
      <c r="C482">
        <v>482</v>
      </c>
      <c r="D482" t="s">
        <v>807</v>
      </c>
      <c r="E482" t="s">
        <v>1155</v>
      </c>
      <c r="F482">
        <v>0</v>
      </c>
      <c r="G482">
        <v>1982</v>
      </c>
      <c r="H482" t="s">
        <v>2762</v>
      </c>
      <c r="I482">
        <v>1982</v>
      </c>
      <c r="J482" t="s">
        <v>32</v>
      </c>
      <c r="K482" t="s">
        <v>810</v>
      </c>
      <c r="L482" t="e">
        <v>#N/A</v>
      </c>
    </row>
    <row r="483" spans="1:12">
      <c r="A483" t="s">
        <v>2763</v>
      </c>
      <c r="C483">
        <v>483</v>
      </c>
      <c r="D483" t="s">
        <v>963</v>
      </c>
      <c r="E483" t="s">
        <v>66</v>
      </c>
      <c r="F483" t="s">
        <v>544</v>
      </c>
      <c r="G483">
        <v>1970</v>
      </c>
      <c r="H483" t="s">
        <v>2764</v>
      </c>
      <c r="I483">
        <v>1970</v>
      </c>
      <c r="J483" t="s">
        <v>32</v>
      </c>
      <c r="K483" t="s">
        <v>810</v>
      </c>
      <c r="L483">
        <v>1970</v>
      </c>
    </row>
    <row r="484" spans="1:12">
      <c r="A484" t="s">
        <v>2765</v>
      </c>
      <c r="C484">
        <v>484</v>
      </c>
      <c r="D484" t="s">
        <v>1540</v>
      </c>
      <c r="E484" t="s">
        <v>15</v>
      </c>
      <c r="F484" t="s">
        <v>544</v>
      </c>
      <c r="G484">
        <v>1962</v>
      </c>
      <c r="H484" t="s">
        <v>2766</v>
      </c>
      <c r="I484">
        <v>1962</v>
      </c>
      <c r="J484" t="s">
        <v>32</v>
      </c>
      <c r="K484" t="s">
        <v>810</v>
      </c>
      <c r="L484" t="e">
        <v>#N/A</v>
      </c>
    </row>
    <row r="485" spans="1:12">
      <c r="A485" t="s">
        <v>2767</v>
      </c>
      <c r="C485">
        <v>485</v>
      </c>
      <c r="D485" t="s">
        <v>179</v>
      </c>
      <c r="E485" t="s">
        <v>274</v>
      </c>
      <c r="F485">
        <v>0</v>
      </c>
      <c r="G485">
        <v>1998</v>
      </c>
      <c r="H485" t="s">
        <v>2042</v>
      </c>
      <c r="I485">
        <v>1998</v>
      </c>
      <c r="J485" t="s">
        <v>32</v>
      </c>
      <c r="K485" t="s">
        <v>810</v>
      </c>
      <c r="L485">
        <v>1998</v>
      </c>
    </row>
    <row r="486" spans="1:12">
      <c r="A486" t="s">
        <v>2768</v>
      </c>
      <c r="C486">
        <v>486</v>
      </c>
      <c r="D486" t="s">
        <v>1405</v>
      </c>
      <c r="E486" t="s">
        <v>87</v>
      </c>
      <c r="F486">
        <v>0</v>
      </c>
      <c r="G486">
        <v>1986</v>
      </c>
      <c r="H486" t="s">
        <v>2769</v>
      </c>
      <c r="I486">
        <v>1986</v>
      </c>
      <c r="J486" t="s">
        <v>32</v>
      </c>
      <c r="K486" t="s">
        <v>810</v>
      </c>
      <c r="L486" t="e">
        <v>#N/A</v>
      </c>
    </row>
    <row r="487" spans="1:12">
      <c r="A487" t="s">
        <v>2770</v>
      </c>
      <c r="C487">
        <v>487</v>
      </c>
      <c r="D487" t="s">
        <v>233</v>
      </c>
      <c r="E487" t="s">
        <v>22</v>
      </c>
      <c r="F487" t="s">
        <v>232</v>
      </c>
      <c r="G487">
        <v>1975</v>
      </c>
      <c r="H487" t="s">
        <v>2771</v>
      </c>
      <c r="I487">
        <v>1975</v>
      </c>
      <c r="J487" t="s">
        <v>32</v>
      </c>
      <c r="K487" t="s">
        <v>810</v>
      </c>
      <c r="L487">
        <v>1975</v>
      </c>
    </row>
    <row r="488" spans="1:12">
      <c r="A488" t="s">
        <v>2772</v>
      </c>
      <c r="C488">
        <v>488</v>
      </c>
      <c r="D488" t="s">
        <v>1026</v>
      </c>
      <c r="E488" t="s">
        <v>92</v>
      </c>
      <c r="F488">
        <v>0</v>
      </c>
      <c r="G488">
        <v>1981</v>
      </c>
      <c r="H488" t="s">
        <v>2773</v>
      </c>
      <c r="I488">
        <v>1981</v>
      </c>
      <c r="J488" t="s">
        <v>32</v>
      </c>
      <c r="K488" t="s">
        <v>810</v>
      </c>
      <c r="L488">
        <v>1981</v>
      </c>
    </row>
    <row r="489" spans="1:12">
      <c r="A489" t="s">
        <v>2774</v>
      </c>
      <c r="C489">
        <v>489</v>
      </c>
      <c r="D489" t="s">
        <v>1541</v>
      </c>
      <c r="E489" t="s">
        <v>783</v>
      </c>
      <c r="F489" t="s">
        <v>1525</v>
      </c>
      <c r="G489">
        <v>1974</v>
      </c>
      <c r="H489" t="s">
        <v>2775</v>
      </c>
      <c r="I489">
        <v>1974</v>
      </c>
      <c r="J489" t="s">
        <v>32</v>
      </c>
      <c r="K489" t="s">
        <v>810</v>
      </c>
      <c r="L489" t="e">
        <v>#N/A</v>
      </c>
    </row>
    <row r="490" spans="1:12">
      <c r="A490" t="s">
        <v>2776</v>
      </c>
      <c r="C490">
        <v>490</v>
      </c>
      <c r="D490" t="s">
        <v>1542</v>
      </c>
      <c r="E490" t="s">
        <v>147</v>
      </c>
      <c r="F490">
        <v>0</v>
      </c>
      <c r="G490">
        <v>1981</v>
      </c>
      <c r="H490" t="s">
        <v>2777</v>
      </c>
      <c r="I490">
        <v>1981</v>
      </c>
      <c r="J490" t="s">
        <v>32</v>
      </c>
      <c r="K490" t="s">
        <v>810</v>
      </c>
      <c r="L490" t="e">
        <v>#N/A</v>
      </c>
    </row>
    <row r="491" spans="1:12">
      <c r="A491" t="s">
        <v>2778</v>
      </c>
      <c r="C491">
        <v>491</v>
      </c>
      <c r="D491" t="s">
        <v>589</v>
      </c>
      <c r="E491" t="s">
        <v>393</v>
      </c>
      <c r="F491" t="s">
        <v>587</v>
      </c>
      <c r="G491">
        <v>1981</v>
      </c>
      <c r="H491" t="s">
        <v>2779</v>
      </c>
      <c r="I491">
        <v>1981</v>
      </c>
      <c r="J491" t="s">
        <v>32</v>
      </c>
      <c r="K491" t="s">
        <v>810</v>
      </c>
      <c r="L491">
        <v>1981</v>
      </c>
    </row>
    <row r="492" spans="1:12">
      <c r="A492" t="s">
        <v>2780</v>
      </c>
      <c r="C492">
        <v>492</v>
      </c>
      <c r="D492" t="s">
        <v>1543</v>
      </c>
      <c r="E492" t="s">
        <v>16</v>
      </c>
      <c r="F492" t="s">
        <v>1526</v>
      </c>
      <c r="G492">
        <v>1983</v>
      </c>
      <c r="H492" t="s">
        <v>2781</v>
      </c>
      <c r="I492">
        <v>1983</v>
      </c>
      <c r="J492" t="s">
        <v>32</v>
      </c>
      <c r="K492" t="s">
        <v>810</v>
      </c>
      <c r="L492" t="e">
        <v>#N/A</v>
      </c>
    </row>
    <row r="493" spans="1:12">
      <c r="A493" t="s">
        <v>2782</v>
      </c>
      <c r="C493">
        <v>493</v>
      </c>
      <c r="D493" t="s">
        <v>1544</v>
      </c>
      <c r="E493" t="s">
        <v>42</v>
      </c>
      <c r="F493" t="s">
        <v>1527</v>
      </c>
      <c r="G493">
        <v>1977</v>
      </c>
      <c r="H493" t="s">
        <v>2783</v>
      </c>
      <c r="I493">
        <v>1977</v>
      </c>
      <c r="J493" t="s">
        <v>32</v>
      </c>
      <c r="K493" t="s">
        <v>810</v>
      </c>
      <c r="L493" t="e">
        <v>#N/A</v>
      </c>
    </row>
    <row r="494" spans="1:12">
      <c r="A494" t="s">
        <v>2784</v>
      </c>
      <c r="C494">
        <v>494</v>
      </c>
      <c r="D494" t="s">
        <v>498</v>
      </c>
      <c r="E494" t="s">
        <v>705</v>
      </c>
      <c r="F494" t="s">
        <v>1528</v>
      </c>
      <c r="G494">
        <v>1987</v>
      </c>
      <c r="H494" t="s">
        <v>2785</v>
      </c>
      <c r="I494">
        <v>1987</v>
      </c>
      <c r="J494" t="s">
        <v>32</v>
      </c>
      <c r="K494" t="s">
        <v>810</v>
      </c>
      <c r="L494">
        <v>1987</v>
      </c>
    </row>
    <row r="495" spans="1:12">
      <c r="A495" t="s">
        <v>2786</v>
      </c>
      <c r="C495">
        <v>495</v>
      </c>
      <c r="D495" t="s">
        <v>909</v>
      </c>
      <c r="E495" t="s">
        <v>147</v>
      </c>
      <c r="F495" t="s">
        <v>1529</v>
      </c>
      <c r="G495">
        <v>1970</v>
      </c>
      <c r="H495" t="s">
        <v>2787</v>
      </c>
      <c r="I495">
        <v>1970</v>
      </c>
      <c r="J495" t="s">
        <v>32</v>
      </c>
      <c r="K495" t="s">
        <v>810</v>
      </c>
      <c r="L495">
        <v>1970</v>
      </c>
    </row>
    <row r="496" spans="1:12">
      <c r="A496" t="s">
        <v>2788</v>
      </c>
      <c r="C496">
        <v>496</v>
      </c>
      <c r="D496" t="s">
        <v>1545</v>
      </c>
      <c r="E496" t="s">
        <v>44</v>
      </c>
      <c r="F496">
        <v>0</v>
      </c>
      <c r="G496">
        <v>0</v>
      </c>
      <c r="H496" t="s">
        <v>2789</v>
      </c>
      <c r="I496">
        <v>0</v>
      </c>
      <c r="J496" t="s">
        <v>32</v>
      </c>
      <c r="K496" t="s">
        <v>810</v>
      </c>
      <c r="L496" t="e">
        <v>#N/A</v>
      </c>
    </row>
    <row r="497" spans="1:12">
      <c r="A497" t="s">
        <v>2790</v>
      </c>
      <c r="C497">
        <v>497</v>
      </c>
      <c r="D497" t="s">
        <v>210</v>
      </c>
      <c r="E497" t="s">
        <v>45</v>
      </c>
      <c r="F497" t="s">
        <v>1530</v>
      </c>
      <c r="G497">
        <v>1976</v>
      </c>
      <c r="H497" t="s">
        <v>2791</v>
      </c>
      <c r="I497">
        <v>1976</v>
      </c>
      <c r="J497" t="s">
        <v>32</v>
      </c>
      <c r="K497" t="s">
        <v>810</v>
      </c>
      <c r="L497" t="e">
        <v>#N/A</v>
      </c>
    </row>
    <row r="498" spans="1:12">
      <c r="A498" t="s">
        <v>2792</v>
      </c>
      <c r="C498">
        <v>498</v>
      </c>
      <c r="D498" t="s">
        <v>787</v>
      </c>
      <c r="E498" t="s">
        <v>47</v>
      </c>
      <c r="F498" t="s">
        <v>1531</v>
      </c>
      <c r="G498">
        <v>1974</v>
      </c>
      <c r="H498" t="s">
        <v>2793</v>
      </c>
      <c r="I498">
        <v>1974</v>
      </c>
      <c r="J498" t="s">
        <v>32</v>
      </c>
      <c r="K498" t="s">
        <v>810</v>
      </c>
      <c r="L498">
        <v>1974</v>
      </c>
    </row>
    <row r="499" spans="1:12">
      <c r="A499" t="s">
        <v>2794</v>
      </c>
      <c r="C499">
        <v>499</v>
      </c>
      <c r="D499" t="s">
        <v>1546</v>
      </c>
      <c r="E499" t="s">
        <v>17</v>
      </c>
      <c r="F499" t="s">
        <v>1531</v>
      </c>
      <c r="G499">
        <v>1974</v>
      </c>
      <c r="H499" t="s">
        <v>2795</v>
      </c>
      <c r="I499">
        <v>1974</v>
      </c>
      <c r="J499" t="s">
        <v>32</v>
      </c>
      <c r="K499" t="s">
        <v>810</v>
      </c>
      <c r="L499" t="e">
        <v>#N/A</v>
      </c>
    </row>
    <row r="500" spans="1:12">
      <c r="A500" t="s">
        <v>2796</v>
      </c>
      <c r="C500">
        <v>500</v>
      </c>
      <c r="D500" t="s">
        <v>786</v>
      </c>
      <c r="E500" t="s">
        <v>21</v>
      </c>
      <c r="F500" t="s">
        <v>1531</v>
      </c>
      <c r="G500">
        <v>1977</v>
      </c>
      <c r="H500" t="s">
        <v>2797</v>
      </c>
      <c r="I500">
        <v>1977</v>
      </c>
      <c r="J500" t="s">
        <v>32</v>
      </c>
      <c r="K500" t="s">
        <v>810</v>
      </c>
      <c r="L500">
        <v>1977</v>
      </c>
    </row>
    <row r="501" spans="1:12">
      <c r="A501" t="s">
        <v>2798</v>
      </c>
      <c r="C501">
        <v>501</v>
      </c>
      <c r="D501" t="s">
        <v>1408</v>
      </c>
      <c r="E501" t="s">
        <v>1202</v>
      </c>
      <c r="F501" t="s">
        <v>1532</v>
      </c>
      <c r="G501">
        <v>1981</v>
      </c>
      <c r="H501" t="s">
        <v>2799</v>
      </c>
      <c r="I501">
        <v>1981</v>
      </c>
      <c r="J501" t="s">
        <v>32</v>
      </c>
      <c r="K501" t="s">
        <v>810</v>
      </c>
      <c r="L501" t="e">
        <v>#N/A</v>
      </c>
    </row>
    <row r="502" spans="1:12">
      <c r="A502" t="s">
        <v>2800</v>
      </c>
      <c r="C502">
        <v>502</v>
      </c>
      <c r="D502" t="s">
        <v>1547</v>
      </c>
      <c r="E502" t="s">
        <v>19</v>
      </c>
      <c r="F502" t="s">
        <v>1532</v>
      </c>
      <c r="G502">
        <v>1971</v>
      </c>
      <c r="H502" t="s">
        <v>2801</v>
      </c>
      <c r="I502">
        <v>1971</v>
      </c>
      <c r="J502" t="s">
        <v>32</v>
      </c>
      <c r="K502" t="s">
        <v>810</v>
      </c>
      <c r="L502" t="e">
        <v>#N/A</v>
      </c>
    </row>
    <row r="503" spans="1:12">
      <c r="A503" t="s">
        <v>2802</v>
      </c>
      <c r="C503">
        <v>503</v>
      </c>
      <c r="D503" t="s">
        <v>926</v>
      </c>
      <c r="E503" t="s">
        <v>358</v>
      </c>
      <c r="F503">
        <v>0</v>
      </c>
      <c r="G503">
        <v>1981</v>
      </c>
      <c r="H503" t="s">
        <v>2803</v>
      </c>
      <c r="I503">
        <v>1981</v>
      </c>
      <c r="J503" t="s">
        <v>32</v>
      </c>
      <c r="K503" t="s">
        <v>810</v>
      </c>
      <c r="L503">
        <v>1981</v>
      </c>
    </row>
    <row r="504" spans="1:12">
      <c r="A504" t="s">
        <v>2804</v>
      </c>
      <c r="C504">
        <v>504</v>
      </c>
      <c r="D504" t="s">
        <v>1548</v>
      </c>
      <c r="E504" t="s">
        <v>426</v>
      </c>
      <c r="F504">
        <v>0</v>
      </c>
      <c r="G504">
        <v>2006</v>
      </c>
      <c r="H504" t="s">
        <v>2805</v>
      </c>
      <c r="I504">
        <v>2006</v>
      </c>
      <c r="J504" t="s">
        <v>32</v>
      </c>
      <c r="K504" t="s">
        <v>810</v>
      </c>
      <c r="L504" t="e">
        <v>#N/A</v>
      </c>
    </row>
    <row r="505" spans="1:12">
      <c r="A505" t="s">
        <v>2806</v>
      </c>
      <c r="C505">
        <v>505</v>
      </c>
      <c r="D505" t="s">
        <v>1146</v>
      </c>
      <c r="E505" t="s">
        <v>22</v>
      </c>
      <c r="F505">
        <v>0</v>
      </c>
      <c r="G505">
        <v>1974</v>
      </c>
      <c r="H505" t="s">
        <v>2807</v>
      </c>
      <c r="I505">
        <v>1974</v>
      </c>
      <c r="J505" t="s">
        <v>32</v>
      </c>
      <c r="K505" t="s">
        <v>810</v>
      </c>
      <c r="L505" t="e">
        <v>#N/A</v>
      </c>
    </row>
    <row r="506" spans="1:12">
      <c r="A506" t="s">
        <v>2808</v>
      </c>
      <c r="C506">
        <v>506</v>
      </c>
      <c r="D506" t="s">
        <v>1539</v>
      </c>
      <c r="E506" t="s">
        <v>33</v>
      </c>
      <c r="F506" t="s">
        <v>1530</v>
      </c>
      <c r="G506">
        <v>1975</v>
      </c>
      <c r="H506" t="s">
        <v>2809</v>
      </c>
      <c r="I506">
        <v>1975</v>
      </c>
      <c r="J506" t="s">
        <v>32</v>
      </c>
      <c r="K506" t="s">
        <v>810</v>
      </c>
      <c r="L506" t="e">
        <v>#N/A</v>
      </c>
    </row>
    <row r="507" spans="1:12">
      <c r="A507" t="s">
        <v>2810</v>
      </c>
      <c r="C507">
        <v>507</v>
      </c>
      <c r="D507" t="s">
        <v>118</v>
      </c>
      <c r="E507" t="s">
        <v>91</v>
      </c>
      <c r="F507" t="s">
        <v>867</v>
      </c>
      <c r="G507">
        <v>1980</v>
      </c>
      <c r="H507" t="s">
        <v>2811</v>
      </c>
      <c r="I507">
        <v>1980</v>
      </c>
      <c r="J507" t="s">
        <v>32</v>
      </c>
      <c r="K507" t="s">
        <v>810</v>
      </c>
      <c r="L507">
        <v>1980</v>
      </c>
    </row>
    <row r="508" spans="1:12">
      <c r="A508" t="s">
        <v>2812</v>
      </c>
      <c r="C508">
        <v>508</v>
      </c>
      <c r="D508" t="s">
        <v>1549</v>
      </c>
      <c r="E508" t="s">
        <v>1550</v>
      </c>
      <c r="F508" t="s">
        <v>1522</v>
      </c>
      <c r="G508">
        <v>1973</v>
      </c>
      <c r="H508" t="s">
        <v>2813</v>
      </c>
      <c r="I508">
        <v>1973</v>
      </c>
      <c r="J508" t="s">
        <v>32</v>
      </c>
      <c r="K508" t="s">
        <v>829</v>
      </c>
      <c r="L508" t="e">
        <v>#N/A</v>
      </c>
    </row>
    <row r="509" spans="1:12">
      <c r="A509" t="s">
        <v>2814</v>
      </c>
      <c r="C509">
        <v>509</v>
      </c>
      <c r="D509" t="s">
        <v>155</v>
      </c>
      <c r="E509" t="s">
        <v>44</v>
      </c>
      <c r="F509" t="s">
        <v>1521</v>
      </c>
      <c r="G509">
        <v>1977</v>
      </c>
      <c r="H509" t="s">
        <v>2815</v>
      </c>
      <c r="I509">
        <v>1977</v>
      </c>
      <c r="J509" t="s">
        <v>32</v>
      </c>
      <c r="K509" t="s">
        <v>829</v>
      </c>
      <c r="L509">
        <v>1977</v>
      </c>
    </row>
    <row r="510" spans="1:12">
      <c r="A510" t="s">
        <v>2816</v>
      </c>
      <c r="C510">
        <v>510</v>
      </c>
      <c r="D510" t="s">
        <v>1551</v>
      </c>
      <c r="E510" t="s">
        <v>55</v>
      </c>
      <c r="F510" t="s">
        <v>289</v>
      </c>
      <c r="G510">
        <v>1982</v>
      </c>
      <c r="H510" t="s">
        <v>2817</v>
      </c>
      <c r="I510">
        <v>1982</v>
      </c>
      <c r="J510" t="s">
        <v>32</v>
      </c>
      <c r="K510" t="s">
        <v>829</v>
      </c>
      <c r="L510" t="e">
        <v>#N/A</v>
      </c>
    </row>
    <row r="511" spans="1:12">
      <c r="A511" t="s">
        <v>2818</v>
      </c>
      <c r="C511">
        <v>511</v>
      </c>
      <c r="D511" t="s">
        <v>1552</v>
      </c>
      <c r="E511" t="s">
        <v>15</v>
      </c>
      <c r="F511">
        <v>0</v>
      </c>
      <c r="G511">
        <v>1984</v>
      </c>
      <c r="H511" t="s">
        <v>2819</v>
      </c>
      <c r="I511">
        <v>1984</v>
      </c>
      <c r="J511" t="s">
        <v>32</v>
      </c>
      <c r="K511" t="s">
        <v>829</v>
      </c>
      <c r="L511">
        <v>1984</v>
      </c>
    </row>
    <row r="512" spans="1:12">
      <c r="A512" t="s">
        <v>2820</v>
      </c>
      <c r="C512">
        <v>512</v>
      </c>
      <c r="D512" t="s">
        <v>1553</v>
      </c>
      <c r="E512" t="s">
        <v>16</v>
      </c>
      <c r="F512">
        <v>0</v>
      </c>
      <c r="G512">
        <v>1980</v>
      </c>
      <c r="H512" t="s">
        <v>2821</v>
      </c>
      <c r="I512">
        <v>1980</v>
      </c>
      <c r="J512" t="s">
        <v>32</v>
      </c>
      <c r="K512" t="s">
        <v>829</v>
      </c>
      <c r="L512">
        <v>1980</v>
      </c>
    </row>
    <row r="513" spans="1:12">
      <c r="A513" t="s">
        <v>2822</v>
      </c>
      <c r="C513">
        <v>513</v>
      </c>
      <c r="D513" t="s">
        <v>1554</v>
      </c>
      <c r="E513" t="s">
        <v>55</v>
      </c>
      <c r="F513">
        <v>0</v>
      </c>
      <c r="G513">
        <v>1986</v>
      </c>
      <c r="H513" t="s">
        <v>2823</v>
      </c>
      <c r="I513">
        <v>1986</v>
      </c>
      <c r="J513" t="s">
        <v>32</v>
      </c>
      <c r="K513" t="s">
        <v>829</v>
      </c>
      <c r="L513" t="e">
        <v>#N/A</v>
      </c>
    </row>
    <row r="514" spans="1:12">
      <c r="A514" t="s">
        <v>2824</v>
      </c>
      <c r="C514">
        <v>514</v>
      </c>
      <c r="D514" t="s">
        <v>163</v>
      </c>
      <c r="E514" t="s">
        <v>21</v>
      </c>
      <c r="F514" t="s">
        <v>1564</v>
      </c>
      <c r="G514">
        <v>0</v>
      </c>
      <c r="H514" t="s">
        <v>2825</v>
      </c>
      <c r="I514">
        <v>0</v>
      </c>
      <c r="J514" t="s">
        <v>32</v>
      </c>
      <c r="K514" t="s">
        <v>848</v>
      </c>
      <c r="L514" t="e">
        <v>#N/A</v>
      </c>
    </row>
    <row r="515" spans="1:12">
      <c r="A515" t="s">
        <v>2826</v>
      </c>
      <c r="C515">
        <v>515</v>
      </c>
      <c r="D515" t="s">
        <v>93</v>
      </c>
      <c r="E515" t="s">
        <v>17</v>
      </c>
      <c r="F515" t="s">
        <v>1566</v>
      </c>
      <c r="G515">
        <v>0</v>
      </c>
      <c r="H515" t="s">
        <v>2827</v>
      </c>
      <c r="I515">
        <v>0</v>
      </c>
      <c r="J515" t="s">
        <v>32</v>
      </c>
      <c r="K515" t="s">
        <v>848</v>
      </c>
      <c r="L515" t="e">
        <v>#N/A</v>
      </c>
    </row>
    <row r="516" spans="1:12">
      <c r="A516" t="s">
        <v>2828</v>
      </c>
      <c r="C516">
        <v>516</v>
      </c>
      <c r="D516" t="s">
        <v>1556</v>
      </c>
      <c r="E516" t="s">
        <v>16</v>
      </c>
      <c r="F516" t="s">
        <v>1567</v>
      </c>
      <c r="G516">
        <v>0</v>
      </c>
      <c r="H516" t="s">
        <v>2829</v>
      </c>
      <c r="I516">
        <v>0</v>
      </c>
      <c r="J516" t="s">
        <v>32</v>
      </c>
      <c r="K516" t="s">
        <v>848</v>
      </c>
      <c r="L516" t="e">
        <v>#N/A</v>
      </c>
    </row>
    <row r="517" spans="1:12">
      <c r="A517" t="s">
        <v>2830</v>
      </c>
      <c r="C517">
        <v>517</v>
      </c>
      <c r="D517" t="s">
        <v>1557</v>
      </c>
      <c r="E517" t="s">
        <v>86</v>
      </c>
      <c r="F517" t="s">
        <v>1568</v>
      </c>
      <c r="G517">
        <v>0</v>
      </c>
      <c r="H517" t="s">
        <v>2831</v>
      </c>
      <c r="I517">
        <v>0</v>
      </c>
      <c r="J517" t="s">
        <v>32</v>
      </c>
      <c r="K517" t="s">
        <v>848</v>
      </c>
      <c r="L517" t="e">
        <v>#N/A</v>
      </c>
    </row>
    <row r="518" spans="1:12">
      <c r="A518" t="s">
        <v>2832</v>
      </c>
      <c r="C518">
        <v>518</v>
      </c>
      <c r="D518" t="s">
        <v>1559</v>
      </c>
      <c r="E518" t="s">
        <v>393</v>
      </c>
      <c r="F518">
        <v>0</v>
      </c>
      <c r="G518">
        <v>0</v>
      </c>
      <c r="H518" t="s">
        <v>2833</v>
      </c>
      <c r="I518">
        <v>0</v>
      </c>
      <c r="J518" t="s">
        <v>32</v>
      </c>
      <c r="K518" t="s">
        <v>848</v>
      </c>
      <c r="L518" t="e">
        <v>#N/A</v>
      </c>
    </row>
    <row r="519" spans="1:12">
      <c r="A519" t="s">
        <v>2834</v>
      </c>
      <c r="C519">
        <v>519</v>
      </c>
      <c r="D519" t="s">
        <v>34</v>
      </c>
      <c r="E519" t="s">
        <v>135</v>
      </c>
      <c r="F519">
        <v>0</v>
      </c>
      <c r="G519">
        <v>1985</v>
      </c>
      <c r="H519" t="s">
        <v>2835</v>
      </c>
      <c r="I519">
        <v>1985</v>
      </c>
      <c r="J519" t="s">
        <v>32</v>
      </c>
      <c r="K519" t="s">
        <v>848</v>
      </c>
      <c r="L519">
        <v>1985</v>
      </c>
    </row>
    <row r="520" spans="1:12">
      <c r="A520" t="s">
        <v>2836</v>
      </c>
      <c r="C520">
        <v>520</v>
      </c>
      <c r="D520" t="s">
        <v>1560</v>
      </c>
      <c r="E520" t="s">
        <v>129</v>
      </c>
      <c r="F520" t="s">
        <v>1561</v>
      </c>
      <c r="G520">
        <v>0</v>
      </c>
      <c r="H520" t="s">
        <v>2837</v>
      </c>
      <c r="I520">
        <v>0</v>
      </c>
      <c r="J520" t="s">
        <v>32</v>
      </c>
      <c r="K520" t="s">
        <v>848</v>
      </c>
      <c r="L520" t="e">
        <v>#N/A</v>
      </c>
    </row>
    <row r="521" spans="1:12">
      <c r="A521" t="s">
        <v>2838</v>
      </c>
      <c r="C521">
        <v>521</v>
      </c>
      <c r="D521" t="s">
        <v>1563</v>
      </c>
      <c r="E521" t="s">
        <v>1562</v>
      </c>
      <c r="F521" t="s">
        <v>1561</v>
      </c>
      <c r="G521">
        <v>0</v>
      </c>
      <c r="H521" t="s">
        <v>2839</v>
      </c>
      <c r="I521">
        <v>0</v>
      </c>
      <c r="J521" t="s">
        <v>32</v>
      </c>
      <c r="K521" t="s">
        <v>848</v>
      </c>
      <c r="L521" t="e">
        <v>#N/A</v>
      </c>
    </row>
    <row r="522" spans="1:12">
      <c r="A522" t="s">
        <v>2840</v>
      </c>
      <c r="C522">
        <v>522</v>
      </c>
      <c r="D522" t="s">
        <v>1330</v>
      </c>
      <c r="E522" t="s">
        <v>1558</v>
      </c>
      <c r="F522">
        <v>0</v>
      </c>
      <c r="G522">
        <v>0</v>
      </c>
      <c r="H522" t="s">
        <v>2841</v>
      </c>
      <c r="I522">
        <v>0</v>
      </c>
      <c r="J522" t="s">
        <v>0</v>
      </c>
      <c r="K522" t="s">
        <v>848</v>
      </c>
      <c r="L522" t="e">
        <v>#N/A</v>
      </c>
    </row>
    <row r="523" spans="1:12">
      <c r="A523" t="s">
        <v>2842</v>
      </c>
      <c r="C523">
        <v>523</v>
      </c>
      <c r="D523" t="s">
        <v>1569</v>
      </c>
      <c r="E523" t="s">
        <v>22</v>
      </c>
      <c r="F523">
        <v>0</v>
      </c>
      <c r="G523">
        <v>0</v>
      </c>
      <c r="H523" t="s">
        <v>2843</v>
      </c>
      <c r="I523">
        <v>0</v>
      </c>
      <c r="J523" t="s">
        <v>32</v>
      </c>
      <c r="K523" t="s">
        <v>1590</v>
      </c>
      <c r="L523" t="e">
        <v>#N/A</v>
      </c>
    </row>
    <row r="524" spans="1:12">
      <c r="A524" t="s">
        <v>2844</v>
      </c>
      <c r="C524">
        <v>524</v>
      </c>
      <c r="D524" t="s">
        <v>1570</v>
      </c>
      <c r="E524" t="s">
        <v>17</v>
      </c>
      <c r="F524" t="s">
        <v>1571</v>
      </c>
      <c r="G524">
        <v>0</v>
      </c>
      <c r="H524" t="s">
        <v>2845</v>
      </c>
      <c r="I524">
        <v>0</v>
      </c>
      <c r="J524" t="s">
        <v>32</v>
      </c>
      <c r="K524" t="s">
        <v>1590</v>
      </c>
      <c r="L524" t="e">
        <v>#N/A</v>
      </c>
    </row>
    <row r="525" spans="1:12">
      <c r="A525" t="s">
        <v>2846</v>
      </c>
      <c r="C525">
        <v>525</v>
      </c>
      <c r="D525" t="s">
        <v>1572</v>
      </c>
      <c r="E525" t="s">
        <v>549</v>
      </c>
      <c r="F525" t="s">
        <v>1571</v>
      </c>
      <c r="G525">
        <v>0</v>
      </c>
      <c r="H525" t="s">
        <v>2847</v>
      </c>
      <c r="I525">
        <v>0</v>
      </c>
      <c r="J525" t="s">
        <v>32</v>
      </c>
      <c r="K525" t="s">
        <v>1590</v>
      </c>
      <c r="L525" t="e">
        <v>#N/A</v>
      </c>
    </row>
    <row r="526" spans="1:12">
      <c r="A526" t="s">
        <v>2848</v>
      </c>
      <c r="C526">
        <v>526</v>
      </c>
      <c r="D526" t="s">
        <v>257</v>
      </c>
      <c r="E526" t="s">
        <v>16</v>
      </c>
      <c r="F526" t="s">
        <v>1573</v>
      </c>
      <c r="G526">
        <v>1987</v>
      </c>
      <c r="H526" t="s">
        <v>2849</v>
      </c>
      <c r="I526">
        <v>1987</v>
      </c>
      <c r="J526" t="s">
        <v>32</v>
      </c>
      <c r="K526" t="s">
        <v>1590</v>
      </c>
      <c r="L526" t="e">
        <v>#N/A</v>
      </c>
    </row>
    <row r="527" spans="1:12">
      <c r="A527" t="s">
        <v>2850</v>
      </c>
      <c r="C527">
        <v>527</v>
      </c>
      <c r="D527" t="s">
        <v>251</v>
      </c>
      <c r="E527" t="s">
        <v>22</v>
      </c>
      <c r="F527" t="s">
        <v>250</v>
      </c>
      <c r="G527">
        <v>1976</v>
      </c>
      <c r="H527" t="s">
        <v>2851</v>
      </c>
      <c r="I527">
        <v>1976</v>
      </c>
      <c r="J527" t="s">
        <v>32</v>
      </c>
      <c r="K527" t="s">
        <v>1590</v>
      </c>
      <c r="L527">
        <v>1976</v>
      </c>
    </row>
    <row r="528" spans="1:12">
      <c r="A528" t="s">
        <v>2852</v>
      </c>
      <c r="C528">
        <v>528</v>
      </c>
      <c r="D528" t="s">
        <v>1577</v>
      </c>
      <c r="E528" t="s">
        <v>140</v>
      </c>
      <c r="F528">
        <v>0</v>
      </c>
      <c r="G528">
        <v>0</v>
      </c>
      <c r="H528" t="s">
        <v>2853</v>
      </c>
      <c r="I528">
        <v>0</v>
      </c>
      <c r="J528" t="s">
        <v>32</v>
      </c>
      <c r="K528" t="s">
        <v>1590</v>
      </c>
      <c r="L528" t="e">
        <v>#N/A</v>
      </c>
    </row>
    <row r="529" spans="1:12">
      <c r="A529" t="s">
        <v>2854</v>
      </c>
      <c r="C529">
        <v>529</v>
      </c>
      <c r="D529" t="s">
        <v>1578</v>
      </c>
      <c r="E529" t="s">
        <v>1392</v>
      </c>
      <c r="F529">
        <v>0</v>
      </c>
      <c r="G529">
        <v>0</v>
      </c>
      <c r="H529" t="s">
        <v>2855</v>
      </c>
      <c r="I529">
        <v>0</v>
      </c>
      <c r="J529" t="s">
        <v>32</v>
      </c>
      <c r="K529" t="s">
        <v>1590</v>
      </c>
      <c r="L529" t="e">
        <v>#N/A</v>
      </c>
    </row>
    <row r="530" spans="1:12">
      <c r="A530" t="s">
        <v>2856</v>
      </c>
      <c r="C530">
        <v>530</v>
      </c>
      <c r="D530" t="s">
        <v>1579</v>
      </c>
      <c r="E530" t="s">
        <v>22</v>
      </c>
      <c r="F530">
        <v>0</v>
      </c>
      <c r="G530">
        <v>1964</v>
      </c>
      <c r="H530" t="s">
        <v>2857</v>
      </c>
      <c r="I530">
        <v>1964</v>
      </c>
      <c r="J530" t="s">
        <v>32</v>
      </c>
      <c r="K530" t="s">
        <v>1590</v>
      </c>
      <c r="L530" t="e">
        <v>#N/A</v>
      </c>
    </row>
    <row r="531" spans="1:12">
      <c r="A531" t="s">
        <v>2858</v>
      </c>
      <c r="C531">
        <v>531</v>
      </c>
      <c r="D531" t="s">
        <v>1580</v>
      </c>
      <c r="E531" t="s">
        <v>42</v>
      </c>
      <c r="F531">
        <v>0</v>
      </c>
      <c r="G531">
        <v>0</v>
      </c>
      <c r="H531" t="s">
        <v>2859</v>
      </c>
      <c r="I531">
        <v>0</v>
      </c>
      <c r="J531" t="s">
        <v>32</v>
      </c>
      <c r="K531" t="s">
        <v>1590</v>
      </c>
      <c r="L531" t="e">
        <v>#N/A</v>
      </c>
    </row>
    <row r="532" spans="1:12">
      <c r="A532" t="s">
        <v>2860</v>
      </c>
      <c r="C532">
        <v>532</v>
      </c>
      <c r="D532" t="s">
        <v>1582</v>
      </c>
      <c r="E532" t="s">
        <v>55</v>
      </c>
      <c r="F532" t="s">
        <v>1583</v>
      </c>
      <c r="G532">
        <v>0</v>
      </c>
      <c r="H532" t="s">
        <v>2861</v>
      </c>
      <c r="I532">
        <v>0</v>
      </c>
      <c r="J532" t="s">
        <v>32</v>
      </c>
      <c r="K532" t="s">
        <v>1590</v>
      </c>
      <c r="L532" t="e">
        <v>#N/A</v>
      </c>
    </row>
    <row r="533" spans="1:12">
      <c r="A533" t="s">
        <v>2862</v>
      </c>
      <c r="C533">
        <v>533</v>
      </c>
      <c r="D533" t="s">
        <v>489</v>
      </c>
      <c r="E533" t="s">
        <v>378</v>
      </c>
      <c r="F533">
        <v>0</v>
      </c>
      <c r="G533">
        <v>0</v>
      </c>
      <c r="H533" t="s">
        <v>2863</v>
      </c>
      <c r="I533">
        <v>0</v>
      </c>
      <c r="J533" t="s">
        <v>32</v>
      </c>
      <c r="K533" t="s">
        <v>1590</v>
      </c>
      <c r="L533">
        <v>0</v>
      </c>
    </row>
    <row r="534" spans="1:12">
      <c r="A534" t="s">
        <v>2864</v>
      </c>
      <c r="C534">
        <v>534</v>
      </c>
      <c r="D534" t="s">
        <v>1584</v>
      </c>
      <c r="E534" t="s">
        <v>55</v>
      </c>
      <c r="F534" t="s">
        <v>1585</v>
      </c>
      <c r="G534">
        <v>0</v>
      </c>
      <c r="H534" t="s">
        <v>2865</v>
      </c>
      <c r="I534">
        <v>0</v>
      </c>
      <c r="J534" t="s">
        <v>32</v>
      </c>
      <c r="K534" t="s">
        <v>1590</v>
      </c>
      <c r="L534" t="e">
        <v>#N/A</v>
      </c>
    </row>
    <row r="535" spans="1:12">
      <c r="A535" t="s">
        <v>2866</v>
      </c>
      <c r="C535">
        <v>535</v>
      </c>
      <c r="D535" t="s">
        <v>226</v>
      </c>
      <c r="E535" t="s">
        <v>1586</v>
      </c>
      <c r="F535">
        <v>0</v>
      </c>
      <c r="G535">
        <v>0</v>
      </c>
      <c r="H535" t="s">
        <v>2867</v>
      </c>
      <c r="I535">
        <v>0</v>
      </c>
      <c r="J535" t="s">
        <v>32</v>
      </c>
      <c r="K535" t="s">
        <v>1590</v>
      </c>
      <c r="L535" t="e">
        <v>#N/A</v>
      </c>
    </row>
    <row r="536" spans="1:12">
      <c r="A536" t="s">
        <v>2868</v>
      </c>
      <c r="C536">
        <v>536</v>
      </c>
      <c r="D536" t="s">
        <v>1587</v>
      </c>
      <c r="E536" t="s">
        <v>22</v>
      </c>
      <c r="F536">
        <v>0</v>
      </c>
      <c r="G536">
        <v>0</v>
      </c>
      <c r="H536" t="s">
        <v>2869</v>
      </c>
      <c r="I536">
        <v>0</v>
      </c>
      <c r="J536" t="s">
        <v>32</v>
      </c>
      <c r="K536" t="s">
        <v>1590</v>
      </c>
      <c r="L536" t="e">
        <v>#N/A</v>
      </c>
    </row>
    <row r="537" spans="1:12">
      <c r="A537" t="s">
        <v>2870</v>
      </c>
      <c r="C537">
        <v>537</v>
      </c>
      <c r="D537" t="s">
        <v>1588</v>
      </c>
      <c r="E537" t="s">
        <v>274</v>
      </c>
      <c r="F537">
        <v>0</v>
      </c>
      <c r="G537">
        <v>0</v>
      </c>
      <c r="H537" t="s">
        <v>2871</v>
      </c>
      <c r="I537">
        <v>0</v>
      </c>
      <c r="J537" t="s">
        <v>32</v>
      </c>
      <c r="K537" t="s">
        <v>1590</v>
      </c>
      <c r="L537" t="e">
        <v>#N/A</v>
      </c>
    </row>
    <row r="538" spans="1:12">
      <c r="A538" t="s">
        <v>2872</v>
      </c>
      <c r="C538">
        <v>538</v>
      </c>
      <c r="D538" t="s">
        <v>1589</v>
      </c>
      <c r="E538" t="s">
        <v>205</v>
      </c>
      <c r="F538">
        <v>0</v>
      </c>
      <c r="G538">
        <v>0</v>
      </c>
      <c r="H538" t="s">
        <v>2873</v>
      </c>
      <c r="I538">
        <v>0</v>
      </c>
      <c r="J538" t="s">
        <v>32</v>
      </c>
      <c r="K538" t="s">
        <v>1590</v>
      </c>
      <c r="L538" t="e">
        <v>#N/A</v>
      </c>
    </row>
    <row r="539" spans="1:12">
      <c r="A539" t="s">
        <v>2874</v>
      </c>
      <c r="C539">
        <v>539</v>
      </c>
      <c r="D539" t="s">
        <v>173</v>
      </c>
      <c r="E539" t="s">
        <v>21</v>
      </c>
      <c r="F539" t="s">
        <v>172</v>
      </c>
      <c r="G539">
        <v>1975</v>
      </c>
      <c r="H539" t="s">
        <v>2875</v>
      </c>
      <c r="I539">
        <v>1975</v>
      </c>
      <c r="J539" t="s">
        <v>32</v>
      </c>
      <c r="K539" t="s">
        <v>1590</v>
      </c>
      <c r="L539">
        <v>1975</v>
      </c>
    </row>
    <row r="540" spans="1:12">
      <c r="A540" t="s">
        <v>2876</v>
      </c>
      <c r="C540">
        <v>540</v>
      </c>
      <c r="D540" t="s">
        <v>1575</v>
      </c>
      <c r="E540" t="s">
        <v>1574</v>
      </c>
      <c r="F540" t="s">
        <v>1576</v>
      </c>
      <c r="G540">
        <v>1978</v>
      </c>
      <c r="H540" t="s">
        <v>2877</v>
      </c>
      <c r="I540">
        <v>1978</v>
      </c>
      <c r="J540" t="s">
        <v>0</v>
      </c>
      <c r="K540" t="s">
        <v>1590</v>
      </c>
      <c r="L540" t="e">
        <v>#N/A</v>
      </c>
    </row>
    <row r="541" spans="1:12">
      <c r="A541" t="s">
        <v>2878</v>
      </c>
      <c r="C541">
        <v>541</v>
      </c>
      <c r="D541" t="s">
        <v>1581</v>
      </c>
      <c r="E541" t="s">
        <v>986</v>
      </c>
      <c r="F541">
        <v>0</v>
      </c>
      <c r="G541">
        <v>1970</v>
      </c>
      <c r="H541" t="s">
        <v>2879</v>
      </c>
      <c r="I541">
        <v>1970</v>
      </c>
      <c r="J541" t="s">
        <v>0</v>
      </c>
      <c r="K541" t="s">
        <v>1590</v>
      </c>
      <c r="L541" t="e">
        <v>#N/A</v>
      </c>
    </row>
    <row r="542" spans="1:12">
      <c r="A542" t="s">
        <v>2880</v>
      </c>
      <c r="C542">
        <v>542</v>
      </c>
      <c r="D542" t="s">
        <v>857</v>
      </c>
      <c r="E542" t="s">
        <v>35</v>
      </c>
      <c r="F542">
        <v>0</v>
      </c>
      <c r="G542">
        <v>0</v>
      </c>
      <c r="H542" t="s">
        <v>2881</v>
      </c>
      <c r="I542">
        <v>0</v>
      </c>
      <c r="J542" t="s">
        <v>0</v>
      </c>
      <c r="K542" t="s">
        <v>1590</v>
      </c>
      <c r="L542">
        <v>0</v>
      </c>
    </row>
    <row r="543" spans="1:12">
      <c r="A543" t="s">
        <v>2882</v>
      </c>
      <c r="C543">
        <v>543</v>
      </c>
      <c r="D543" t="s">
        <v>1591</v>
      </c>
      <c r="E543" t="s">
        <v>17</v>
      </c>
      <c r="F543" t="s">
        <v>651</v>
      </c>
      <c r="G543">
        <v>1984</v>
      </c>
      <c r="H543" t="s">
        <v>2883</v>
      </c>
      <c r="I543">
        <v>1984</v>
      </c>
      <c r="J543" t="s">
        <v>32</v>
      </c>
      <c r="K543" t="s">
        <v>876</v>
      </c>
      <c r="L543" t="e">
        <v>#N/A</v>
      </c>
    </row>
    <row r="544" spans="1:12">
      <c r="A544" t="s">
        <v>2884</v>
      </c>
      <c r="C544">
        <v>544</v>
      </c>
      <c r="D544" t="s">
        <v>170</v>
      </c>
      <c r="E544" t="s">
        <v>171</v>
      </c>
      <c r="F544" t="s">
        <v>172</v>
      </c>
      <c r="G544">
        <v>1974</v>
      </c>
      <c r="H544" t="s">
        <v>2885</v>
      </c>
      <c r="I544">
        <v>1974</v>
      </c>
      <c r="J544" t="s">
        <v>32</v>
      </c>
      <c r="K544" t="s">
        <v>876</v>
      </c>
      <c r="L544">
        <v>1974</v>
      </c>
    </row>
    <row r="545" spans="1:12">
      <c r="A545" t="s">
        <v>2886</v>
      </c>
      <c r="C545">
        <v>545</v>
      </c>
      <c r="D545" t="s">
        <v>102</v>
      </c>
      <c r="E545" t="s">
        <v>22</v>
      </c>
      <c r="F545" t="s">
        <v>1597</v>
      </c>
      <c r="G545">
        <v>1975</v>
      </c>
      <c r="H545" t="s">
        <v>2887</v>
      </c>
      <c r="I545">
        <v>1975</v>
      </c>
      <c r="J545" t="s">
        <v>32</v>
      </c>
      <c r="K545" t="s">
        <v>876</v>
      </c>
      <c r="L545">
        <v>1975</v>
      </c>
    </row>
    <row r="546" spans="1:12">
      <c r="A546" t="s">
        <v>2888</v>
      </c>
      <c r="C546">
        <v>546</v>
      </c>
      <c r="D546" t="s">
        <v>777</v>
      </c>
      <c r="E546" t="s">
        <v>121</v>
      </c>
      <c r="F546">
        <v>0</v>
      </c>
      <c r="G546">
        <v>1982</v>
      </c>
      <c r="H546" t="s">
        <v>2889</v>
      </c>
      <c r="I546">
        <v>1982</v>
      </c>
      <c r="J546" t="s">
        <v>32</v>
      </c>
      <c r="K546" t="s">
        <v>876</v>
      </c>
      <c r="L546" t="e">
        <v>#N/A</v>
      </c>
    </row>
    <row r="547" spans="1:12">
      <c r="A547" t="s">
        <v>2890</v>
      </c>
      <c r="C547">
        <v>547</v>
      </c>
      <c r="D547" t="s">
        <v>1593</v>
      </c>
      <c r="E547" t="s">
        <v>378</v>
      </c>
      <c r="F547">
        <v>0</v>
      </c>
      <c r="G547">
        <v>1976</v>
      </c>
      <c r="H547" t="s">
        <v>2891</v>
      </c>
      <c r="I547">
        <v>1976</v>
      </c>
      <c r="J547" t="s">
        <v>32</v>
      </c>
      <c r="K547" t="s">
        <v>876</v>
      </c>
      <c r="L547" t="e">
        <v>#N/A</v>
      </c>
    </row>
    <row r="548" spans="1:12">
      <c r="A548" t="s">
        <v>2892</v>
      </c>
      <c r="C548">
        <v>548</v>
      </c>
      <c r="D548" t="s">
        <v>1596</v>
      </c>
      <c r="E548" t="s">
        <v>33</v>
      </c>
      <c r="F548">
        <v>0</v>
      </c>
      <c r="G548">
        <v>1955</v>
      </c>
      <c r="H548" t="s">
        <v>2893</v>
      </c>
      <c r="I548">
        <v>1955</v>
      </c>
      <c r="J548" t="s">
        <v>32</v>
      </c>
      <c r="K548" t="s">
        <v>876</v>
      </c>
      <c r="L548" t="e">
        <v>#N/A</v>
      </c>
    </row>
    <row r="549" spans="1:12">
      <c r="A549" t="s">
        <v>2894</v>
      </c>
      <c r="C549">
        <v>549</v>
      </c>
      <c r="D549" t="s">
        <v>173</v>
      </c>
      <c r="E549" t="s">
        <v>1592</v>
      </c>
      <c r="F549" t="s">
        <v>172</v>
      </c>
      <c r="G549">
        <v>1974</v>
      </c>
      <c r="H549" t="s">
        <v>2895</v>
      </c>
      <c r="I549">
        <v>1974</v>
      </c>
      <c r="J549" t="s">
        <v>0</v>
      </c>
      <c r="K549" t="s">
        <v>876</v>
      </c>
      <c r="L549" t="e">
        <v>#N/A</v>
      </c>
    </row>
    <row r="550" spans="1:12">
      <c r="A550" t="s">
        <v>2896</v>
      </c>
      <c r="C550">
        <v>550</v>
      </c>
      <c r="D550" t="s">
        <v>467</v>
      </c>
      <c r="E550" t="s">
        <v>35</v>
      </c>
      <c r="F550" t="s">
        <v>1598</v>
      </c>
      <c r="G550">
        <v>1990</v>
      </c>
      <c r="H550" t="s">
        <v>2897</v>
      </c>
      <c r="I550">
        <v>1990</v>
      </c>
      <c r="J550" t="s">
        <v>0</v>
      </c>
      <c r="K550" t="s">
        <v>876</v>
      </c>
      <c r="L550">
        <v>0</v>
      </c>
    </row>
    <row r="551" spans="1:12">
      <c r="A551" t="s">
        <v>2898</v>
      </c>
      <c r="C551">
        <v>551</v>
      </c>
      <c r="D551" t="s">
        <v>1594</v>
      </c>
      <c r="E551" t="s">
        <v>129</v>
      </c>
      <c r="F551" t="s">
        <v>1599</v>
      </c>
      <c r="G551">
        <v>1981</v>
      </c>
      <c r="H551" t="s">
        <v>2899</v>
      </c>
      <c r="I551">
        <v>1981</v>
      </c>
      <c r="J551" t="s">
        <v>0</v>
      </c>
      <c r="K551" t="s">
        <v>876</v>
      </c>
      <c r="L551" t="e">
        <v>#N/A</v>
      </c>
    </row>
    <row r="552" spans="1:12">
      <c r="A552" t="s">
        <v>2900</v>
      </c>
      <c r="C552">
        <v>552</v>
      </c>
      <c r="D552" t="s">
        <v>1595</v>
      </c>
      <c r="E552" t="s">
        <v>227</v>
      </c>
      <c r="F552" t="s">
        <v>1599</v>
      </c>
      <c r="G552">
        <v>1980</v>
      </c>
      <c r="H552" t="s">
        <v>2901</v>
      </c>
      <c r="I552">
        <v>1980</v>
      </c>
      <c r="J552" t="s">
        <v>0</v>
      </c>
      <c r="K552" t="s">
        <v>876</v>
      </c>
      <c r="L552" t="e">
        <v>#N/A</v>
      </c>
    </row>
    <row r="553" spans="1:12">
      <c r="A553" t="s">
        <v>2902</v>
      </c>
      <c r="C553">
        <v>553</v>
      </c>
      <c r="D553" t="s">
        <v>711</v>
      </c>
      <c r="E553" t="s">
        <v>35</v>
      </c>
      <c r="F553" t="s">
        <v>710</v>
      </c>
      <c r="G553">
        <v>1984</v>
      </c>
      <c r="H553" t="s">
        <v>2903</v>
      </c>
      <c r="I553">
        <v>1984</v>
      </c>
      <c r="J553" t="s">
        <v>0</v>
      </c>
      <c r="K553" t="s">
        <v>924</v>
      </c>
      <c r="L553">
        <v>1984</v>
      </c>
    </row>
    <row r="554" spans="1:12">
      <c r="A554" t="s">
        <v>2904</v>
      </c>
      <c r="C554">
        <v>554</v>
      </c>
      <c r="D554" t="s">
        <v>891</v>
      </c>
      <c r="E554" t="s">
        <v>35</v>
      </c>
      <c r="F554" t="s">
        <v>892</v>
      </c>
      <c r="G554">
        <v>1975</v>
      </c>
      <c r="H554" t="s">
        <v>2905</v>
      </c>
      <c r="I554">
        <v>1975</v>
      </c>
      <c r="J554" t="s">
        <v>0</v>
      </c>
      <c r="K554" t="s">
        <v>924</v>
      </c>
      <c r="L554">
        <v>1975</v>
      </c>
    </row>
    <row r="555" spans="1:12">
      <c r="A555" t="s">
        <v>2906</v>
      </c>
      <c r="C555">
        <v>555</v>
      </c>
      <c r="D555" t="s">
        <v>894</v>
      </c>
      <c r="E555" t="s">
        <v>893</v>
      </c>
      <c r="F555" t="s">
        <v>895</v>
      </c>
      <c r="G555">
        <v>1983</v>
      </c>
      <c r="H555" t="s">
        <v>2907</v>
      </c>
      <c r="I555">
        <v>1983</v>
      </c>
      <c r="J555" t="s">
        <v>0</v>
      </c>
      <c r="K555" t="s">
        <v>924</v>
      </c>
      <c r="L555">
        <v>1983</v>
      </c>
    </row>
    <row r="556" spans="1:12">
      <c r="A556" t="s">
        <v>2908</v>
      </c>
      <c r="C556">
        <v>556</v>
      </c>
      <c r="D556" t="s">
        <v>1612</v>
      </c>
      <c r="E556" t="s">
        <v>35</v>
      </c>
      <c r="F556">
        <v>0</v>
      </c>
      <c r="G556">
        <v>1983</v>
      </c>
      <c r="H556" t="s">
        <v>2909</v>
      </c>
      <c r="I556">
        <v>1983</v>
      </c>
      <c r="J556" t="s">
        <v>0</v>
      </c>
      <c r="K556" t="s">
        <v>924</v>
      </c>
      <c r="L556" t="e">
        <v>#N/A</v>
      </c>
    </row>
    <row r="557" spans="1:12">
      <c r="A557" t="s">
        <v>2910</v>
      </c>
      <c r="C557">
        <v>557</v>
      </c>
      <c r="D557" t="s">
        <v>240</v>
      </c>
      <c r="E557" t="s">
        <v>1533</v>
      </c>
      <c r="F557">
        <v>0</v>
      </c>
      <c r="G557">
        <v>1980</v>
      </c>
      <c r="H557" t="s">
        <v>2911</v>
      </c>
      <c r="I557">
        <v>1980</v>
      </c>
      <c r="J557" t="s">
        <v>0</v>
      </c>
      <c r="K557" t="s">
        <v>924</v>
      </c>
      <c r="L557" t="e">
        <v>#N/A</v>
      </c>
    </row>
    <row r="558" spans="1:12">
      <c r="A558" t="s">
        <v>2912</v>
      </c>
      <c r="C558">
        <v>558</v>
      </c>
      <c r="D558" t="s">
        <v>1614</v>
      </c>
      <c r="E558" t="s">
        <v>1613</v>
      </c>
      <c r="F558">
        <v>0</v>
      </c>
      <c r="G558">
        <v>1986</v>
      </c>
      <c r="H558" t="s">
        <v>2913</v>
      </c>
      <c r="I558">
        <v>1986</v>
      </c>
      <c r="J558" t="s">
        <v>0</v>
      </c>
      <c r="K558" t="s">
        <v>924</v>
      </c>
      <c r="L558" t="e">
        <v>#N/A</v>
      </c>
    </row>
    <row r="559" spans="1:12">
      <c r="A559" t="s">
        <v>2914</v>
      </c>
      <c r="C559">
        <v>559</v>
      </c>
      <c r="D559" s="9" t="s">
        <v>1615</v>
      </c>
      <c r="E559" s="9" t="s">
        <v>1071</v>
      </c>
      <c r="F559" s="9" t="s">
        <v>1603</v>
      </c>
      <c r="G559" s="9">
        <v>1966</v>
      </c>
      <c r="H559" t="s">
        <v>2915</v>
      </c>
      <c r="I559">
        <v>1966</v>
      </c>
      <c r="J559" t="s">
        <v>0</v>
      </c>
      <c r="K559" t="s">
        <v>924</v>
      </c>
      <c r="L559" t="e">
        <v>#N/A</v>
      </c>
    </row>
    <row r="560" spans="1:12">
      <c r="A560" t="s">
        <v>809</v>
      </c>
      <c r="C560">
        <v>560</v>
      </c>
      <c r="D560" s="9"/>
      <c r="E560" s="9"/>
      <c r="F560" s="9"/>
      <c r="G560" s="9"/>
      <c r="H560" t="s">
        <v>1177</v>
      </c>
      <c r="I560">
        <v>0</v>
      </c>
      <c r="J560" t="s">
        <v>32</v>
      </c>
      <c r="K560" t="s">
        <v>924</v>
      </c>
      <c r="L560">
        <v>0</v>
      </c>
    </row>
    <row r="561" spans="1:12">
      <c r="A561" t="s">
        <v>2916</v>
      </c>
      <c r="C561">
        <v>561</v>
      </c>
      <c r="D561" s="9" t="s">
        <v>1121</v>
      </c>
      <c r="E561" s="9" t="s">
        <v>393</v>
      </c>
      <c r="F561" s="9" t="s">
        <v>1600</v>
      </c>
      <c r="G561" s="9">
        <v>1978</v>
      </c>
      <c r="H561" t="s">
        <v>2917</v>
      </c>
      <c r="I561">
        <v>1978</v>
      </c>
      <c r="J561" t="s">
        <v>32</v>
      </c>
      <c r="K561" t="s">
        <v>924</v>
      </c>
      <c r="L561" t="e">
        <v>#N/A</v>
      </c>
    </row>
    <row r="562" spans="1:12">
      <c r="A562" t="s">
        <v>2918</v>
      </c>
      <c r="C562">
        <v>562</v>
      </c>
      <c r="D562" s="9" t="s">
        <v>908</v>
      </c>
      <c r="E562" s="9" t="s">
        <v>66</v>
      </c>
      <c r="F562" s="9" t="s">
        <v>892</v>
      </c>
      <c r="G562" s="9">
        <v>1975</v>
      </c>
      <c r="H562" t="s">
        <v>2919</v>
      </c>
      <c r="I562">
        <v>1975</v>
      </c>
      <c r="J562" t="s">
        <v>32</v>
      </c>
      <c r="K562" t="s">
        <v>924</v>
      </c>
      <c r="L562">
        <v>1975</v>
      </c>
    </row>
    <row r="563" spans="1:12">
      <c r="A563" t="s">
        <v>2920</v>
      </c>
      <c r="C563">
        <v>563</v>
      </c>
      <c r="D563" t="s">
        <v>906</v>
      </c>
      <c r="E563" t="s">
        <v>44</v>
      </c>
      <c r="F563" t="s">
        <v>907</v>
      </c>
      <c r="G563">
        <v>1972</v>
      </c>
      <c r="H563" t="s">
        <v>2921</v>
      </c>
      <c r="I563">
        <v>1972</v>
      </c>
      <c r="J563" t="s">
        <v>32</v>
      </c>
      <c r="K563" t="s">
        <v>924</v>
      </c>
      <c r="L563">
        <v>1972</v>
      </c>
    </row>
    <row r="564" spans="1:12">
      <c r="A564" t="s">
        <v>2922</v>
      </c>
      <c r="C564">
        <v>564</v>
      </c>
      <c r="D564" t="s">
        <v>1601</v>
      </c>
      <c r="E564" t="s">
        <v>393</v>
      </c>
      <c r="F564">
        <v>0</v>
      </c>
      <c r="G564">
        <v>1981</v>
      </c>
      <c r="H564" t="s">
        <v>2923</v>
      </c>
      <c r="I564">
        <v>1981</v>
      </c>
      <c r="J564" t="s">
        <v>32</v>
      </c>
      <c r="K564" t="s">
        <v>924</v>
      </c>
      <c r="L564" t="e">
        <v>#N/A</v>
      </c>
    </row>
    <row r="565" spans="1:12">
      <c r="A565" t="s">
        <v>2924</v>
      </c>
      <c r="C565">
        <v>565</v>
      </c>
      <c r="D565" t="s">
        <v>913</v>
      </c>
      <c r="E565" t="s">
        <v>912</v>
      </c>
      <c r="F565" t="s">
        <v>895</v>
      </c>
      <c r="G565">
        <v>1972</v>
      </c>
      <c r="H565" t="s">
        <v>2925</v>
      </c>
      <c r="I565">
        <v>1972</v>
      </c>
      <c r="J565" t="s">
        <v>32</v>
      </c>
      <c r="K565" t="s">
        <v>924</v>
      </c>
      <c r="L565">
        <v>1972</v>
      </c>
    </row>
    <row r="566" spans="1:12">
      <c r="A566" t="s">
        <v>2926</v>
      </c>
      <c r="C566">
        <v>566</v>
      </c>
      <c r="D566" t="s">
        <v>914</v>
      </c>
      <c r="E566" t="s">
        <v>147</v>
      </c>
      <c r="F566" t="s">
        <v>915</v>
      </c>
      <c r="G566">
        <v>1959</v>
      </c>
      <c r="H566" t="s">
        <v>2927</v>
      </c>
      <c r="I566">
        <v>1959</v>
      </c>
      <c r="J566" t="s">
        <v>32</v>
      </c>
      <c r="K566" t="s">
        <v>924</v>
      </c>
      <c r="L566">
        <v>1959</v>
      </c>
    </row>
    <row r="567" spans="1:12">
      <c r="A567" t="s">
        <v>2928</v>
      </c>
      <c r="C567">
        <v>567</v>
      </c>
      <c r="D567" t="s">
        <v>708</v>
      </c>
      <c r="E567" t="s">
        <v>426</v>
      </c>
      <c r="F567">
        <v>0</v>
      </c>
      <c r="G567">
        <v>1985</v>
      </c>
      <c r="H567" t="s">
        <v>2929</v>
      </c>
      <c r="I567">
        <v>1985</v>
      </c>
      <c r="J567" t="s">
        <v>32</v>
      </c>
      <c r="K567" t="s">
        <v>924</v>
      </c>
      <c r="L567">
        <v>0</v>
      </c>
    </row>
    <row r="568" spans="1:12">
      <c r="A568" t="s">
        <v>2930</v>
      </c>
      <c r="C568">
        <v>568</v>
      </c>
      <c r="D568" t="s">
        <v>894</v>
      </c>
      <c r="E568" t="s">
        <v>44</v>
      </c>
      <c r="F568">
        <v>0</v>
      </c>
      <c r="G568">
        <v>1986</v>
      </c>
      <c r="H568" t="s">
        <v>2931</v>
      </c>
      <c r="I568">
        <v>1986</v>
      </c>
      <c r="J568" t="s">
        <v>32</v>
      </c>
      <c r="K568" t="s">
        <v>924</v>
      </c>
      <c r="L568" t="e">
        <v>#N/A</v>
      </c>
    </row>
    <row r="569" spans="1:12">
      <c r="A569" t="s">
        <v>2932</v>
      </c>
      <c r="C569">
        <v>569</v>
      </c>
      <c r="D569" t="s">
        <v>1512</v>
      </c>
      <c r="E569" t="s">
        <v>1513</v>
      </c>
      <c r="F569" t="s">
        <v>1257</v>
      </c>
      <c r="G569">
        <v>1976</v>
      </c>
      <c r="H569" t="s">
        <v>2696</v>
      </c>
      <c r="I569">
        <v>1976</v>
      </c>
      <c r="J569" t="s">
        <v>32</v>
      </c>
      <c r="K569" t="s">
        <v>924</v>
      </c>
      <c r="L569">
        <v>1975</v>
      </c>
    </row>
    <row r="570" spans="1:12">
      <c r="A570" t="s">
        <v>2933</v>
      </c>
      <c r="C570">
        <v>570</v>
      </c>
      <c r="D570" t="s">
        <v>1602</v>
      </c>
      <c r="E570" t="s">
        <v>368</v>
      </c>
      <c r="F570">
        <v>0</v>
      </c>
      <c r="G570">
        <v>1984</v>
      </c>
      <c r="H570" t="s">
        <v>2934</v>
      </c>
      <c r="I570">
        <v>1984</v>
      </c>
      <c r="J570" t="s">
        <v>32</v>
      </c>
      <c r="K570" t="s">
        <v>924</v>
      </c>
      <c r="L570" t="e">
        <v>#N/A</v>
      </c>
    </row>
    <row r="571" spans="1:12">
      <c r="A571" t="s">
        <v>2935</v>
      </c>
      <c r="C571">
        <v>571</v>
      </c>
      <c r="D571" t="s">
        <v>1604</v>
      </c>
      <c r="E571" t="s">
        <v>88</v>
      </c>
      <c r="F571" t="s">
        <v>1605</v>
      </c>
      <c r="G571">
        <v>1960</v>
      </c>
      <c r="H571" t="s">
        <v>2936</v>
      </c>
      <c r="I571">
        <v>1960</v>
      </c>
      <c r="J571" t="s">
        <v>32</v>
      </c>
      <c r="K571" t="s">
        <v>924</v>
      </c>
      <c r="L571" t="e">
        <v>#N/A</v>
      </c>
    </row>
    <row r="572" spans="1:12">
      <c r="A572" t="s">
        <v>2937</v>
      </c>
      <c r="C572">
        <v>572</v>
      </c>
      <c r="D572" t="s">
        <v>1606</v>
      </c>
      <c r="E572" t="s">
        <v>462</v>
      </c>
      <c r="F572">
        <v>0</v>
      </c>
      <c r="G572">
        <v>1986</v>
      </c>
      <c r="H572" t="s">
        <v>2938</v>
      </c>
      <c r="I572">
        <v>1986</v>
      </c>
      <c r="J572" t="s">
        <v>32</v>
      </c>
      <c r="K572" t="s">
        <v>924</v>
      </c>
      <c r="L572" t="e">
        <v>#N/A</v>
      </c>
    </row>
    <row r="573" spans="1:12">
      <c r="A573" t="s">
        <v>2939</v>
      </c>
      <c r="C573">
        <v>573</v>
      </c>
      <c r="D573" t="s">
        <v>1607</v>
      </c>
      <c r="E573" t="s">
        <v>1202</v>
      </c>
      <c r="F573" t="s">
        <v>1608</v>
      </c>
      <c r="G573">
        <v>1959</v>
      </c>
      <c r="H573" t="s">
        <v>2940</v>
      </c>
      <c r="I573">
        <v>1959</v>
      </c>
      <c r="J573" t="s">
        <v>32</v>
      </c>
      <c r="K573" t="s">
        <v>924</v>
      </c>
      <c r="L573" t="e">
        <v>#N/A</v>
      </c>
    </row>
    <row r="574" spans="1:12">
      <c r="A574" t="s">
        <v>2941</v>
      </c>
      <c r="C574">
        <v>574</v>
      </c>
      <c r="D574" t="s">
        <v>209</v>
      </c>
      <c r="E574" t="s">
        <v>1609</v>
      </c>
      <c r="F574">
        <v>0</v>
      </c>
      <c r="G574">
        <v>1997</v>
      </c>
      <c r="H574" t="s">
        <v>2942</v>
      </c>
      <c r="I574">
        <v>1997</v>
      </c>
      <c r="J574" t="s">
        <v>32</v>
      </c>
      <c r="K574" t="s">
        <v>924</v>
      </c>
      <c r="L574" t="e">
        <v>#N/A</v>
      </c>
    </row>
    <row r="575" spans="1:12">
      <c r="A575" t="s">
        <v>2943</v>
      </c>
      <c r="C575">
        <v>575</v>
      </c>
      <c r="D575" t="s">
        <v>1610</v>
      </c>
      <c r="E575" t="s">
        <v>25</v>
      </c>
      <c r="F575">
        <v>0</v>
      </c>
      <c r="G575">
        <v>1960</v>
      </c>
      <c r="H575" t="s">
        <v>2944</v>
      </c>
      <c r="I575">
        <v>1960</v>
      </c>
      <c r="J575" t="s">
        <v>32</v>
      </c>
      <c r="K575" t="s">
        <v>924</v>
      </c>
      <c r="L575" t="e">
        <v>#N/A</v>
      </c>
    </row>
    <row r="576" spans="1:12">
      <c r="A576" t="s">
        <v>2945</v>
      </c>
      <c r="C576">
        <v>576</v>
      </c>
      <c r="D576" t="s">
        <v>1611</v>
      </c>
      <c r="E576" t="s">
        <v>147</v>
      </c>
      <c r="F576">
        <v>0</v>
      </c>
      <c r="G576">
        <v>1972</v>
      </c>
      <c r="H576" t="s">
        <v>2946</v>
      </c>
      <c r="I576">
        <v>1972</v>
      </c>
      <c r="J576" t="s">
        <v>32</v>
      </c>
      <c r="K576" t="s">
        <v>924</v>
      </c>
      <c r="L576" t="e">
        <v>#N/A</v>
      </c>
    </row>
    <row r="577" spans="1:12">
      <c r="A577" t="s">
        <v>2947</v>
      </c>
      <c r="C577">
        <v>577</v>
      </c>
      <c r="D577" t="s">
        <v>149</v>
      </c>
      <c r="E577" t="s">
        <v>15</v>
      </c>
      <c r="G577">
        <v>1977</v>
      </c>
      <c r="H577" t="s">
        <v>2948</v>
      </c>
      <c r="I577">
        <v>1977</v>
      </c>
      <c r="J577" t="s">
        <v>32</v>
      </c>
      <c r="K577" t="s">
        <v>53</v>
      </c>
      <c r="L577">
        <v>1977</v>
      </c>
    </row>
    <row r="578" spans="1:12">
      <c r="A578" t="s">
        <v>2949</v>
      </c>
      <c r="C578">
        <v>578</v>
      </c>
      <c r="D578" t="s">
        <v>1629</v>
      </c>
      <c r="E578" t="s">
        <v>26</v>
      </c>
      <c r="G578">
        <v>1988</v>
      </c>
      <c r="H578" t="s">
        <v>2950</v>
      </c>
      <c r="I578">
        <v>1988</v>
      </c>
      <c r="J578" t="s">
        <v>32</v>
      </c>
      <c r="K578" t="s">
        <v>53</v>
      </c>
      <c r="L578" t="e">
        <v>#N/A</v>
      </c>
    </row>
    <row r="579" spans="1:12">
      <c r="A579" t="s">
        <v>2951</v>
      </c>
      <c r="C579">
        <v>579</v>
      </c>
      <c r="D579" t="s">
        <v>1620</v>
      </c>
      <c r="E579" t="s">
        <v>55</v>
      </c>
      <c r="G579">
        <v>1980</v>
      </c>
      <c r="H579" t="s">
        <v>2952</v>
      </c>
      <c r="I579">
        <v>1980</v>
      </c>
      <c r="J579" t="s">
        <v>32</v>
      </c>
      <c r="K579" t="s">
        <v>53</v>
      </c>
      <c r="L579" t="e">
        <v>#N/A</v>
      </c>
    </row>
    <row r="580" spans="1:12">
      <c r="A580" t="s">
        <v>2953</v>
      </c>
      <c r="C580">
        <v>580</v>
      </c>
      <c r="D580" t="s">
        <v>1619</v>
      </c>
      <c r="E580" t="s">
        <v>539</v>
      </c>
      <c r="G580">
        <v>1981</v>
      </c>
      <c r="H580" t="s">
        <v>2954</v>
      </c>
      <c r="I580">
        <v>1981</v>
      </c>
      <c r="J580" t="s">
        <v>32</v>
      </c>
      <c r="K580" t="s">
        <v>53</v>
      </c>
      <c r="L580" t="e">
        <v>#N/A</v>
      </c>
    </row>
    <row r="581" spans="1:12">
      <c r="A581" t="s">
        <v>2955</v>
      </c>
      <c r="C581">
        <v>581</v>
      </c>
      <c r="D581" t="s">
        <v>766</v>
      </c>
      <c r="E581" t="s">
        <v>66</v>
      </c>
      <c r="G581">
        <v>1989</v>
      </c>
      <c r="H581" t="s">
        <v>2956</v>
      </c>
      <c r="I581">
        <v>1989</v>
      </c>
      <c r="J581" t="s">
        <v>32</v>
      </c>
      <c r="K581" t="s">
        <v>53</v>
      </c>
      <c r="L581">
        <v>1989</v>
      </c>
    </row>
    <row r="582" spans="1:12">
      <c r="A582" t="s">
        <v>2957</v>
      </c>
      <c r="C582">
        <v>582</v>
      </c>
      <c r="D582" t="s">
        <v>93</v>
      </c>
      <c r="E582" t="s">
        <v>79</v>
      </c>
      <c r="G582">
        <v>1983</v>
      </c>
      <c r="H582" t="s">
        <v>2958</v>
      </c>
      <c r="I582">
        <v>1983</v>
      </c>
      <c r="J582" t="s">
        <v>32</v>
      </c>
      <c r="K582" t="s">
        <v>53</v>
      </c>
      <c r="L582">
        <v>0</v>
      </c>
    </row>
    <row r="583" spans="1:12">
      <c r="A583" t="s">
        <v>2959</v>
      </c>
      <c r="C583">
        <v>583</v>
      </c>
      <c r="D583" t="s">
        <v>755</v>
      </c>
      <c r="E583" t="s">
        <v>1331</v>
      </c>
      <c r="G583">
        <v>1980</v>
      </c>
      <c r="H583" t="s">
        <v>2960</v>
      </c>
      <c r="I583">
        <v>1980</v>
      </c>
      <c r="J583" t="s">
        <v>32</v>
      </c>
      <c r="K583" t="s">
        <v>53</v>
      </c>
      <c r="L583" t="e">
        <v>#N/A</v>
      </c>
    </row>
    <row r="584" spans="1:12">
      <c r="A584" t="s">
        <v>2961</v>
      </c>
      <c r="C584">
        <v>584</v>
      </c>
      <c r="D584" t="s">
        <v>755</v>
      </c>
      <c r="E584" t="s">
        <v>19</v>
      </c>
      <c r="G584">
        <v>1975</v>
      </c>
      <c r="H584" t="s">
        <v>2962</v>
      </c>
      <c r="I584">
        <v>1975</v>
      </c>
      <c r="J584" t="s">
        <v>32</v>
      </c>
      <c r="K584" t="s">
        <v>53</v>
      </c>
      <c r="L584">
        <v>1975</v>
      </c>
    </row>
    <row r="585" spans="1:12">
      <c r="A585" t="s">
        <v>2963</v>
      </c>
      <c r="C585">
        <v>585</v>
      </c>
      <c r="D585" t="s">
        <v>1618</v>
      </c>
      <c r="E585" t="s">
        <v>147</v>
      </c>
      <c r="G585">
        <v>1983</v>
      </c>
      <c r="H585" t="s">
        <v>2964</v>
      </c>
      <c r="I585">
        <v>1983</v>
      </c>
      <c r="J585" t="s">
        <v>32</v>
      </c>
      <c r="K585" t="s">
        <v>53</v>
      </c>
      <c r="L585" t="e">
        <v>#N/A</v>
      </c>
    </row>
    <row r="586" spans="1:12">
      <c r="A586" t="s">
        <v>2965</v>
      </c>
      <c r="C586">
        <v>586</v>
      </c>
      <c r="D586" t="s">
        <v>1617</v>
      </c>
      <c r="E586" t="s">
        <v>15</v>
      </c>
      <c r="G586">
        <v>1990</v>
      </c>
      <c r="H586" t="s">
        <v>2966</v>
      </c>
      <c r="I586">
        <v>1990</v>
      </c>
      <c r="J586" t="s">
        <v>32</v>
      </c>
      <c r="K586" t="s">
        <v>53</v>
      </c>
      <c r="L586" t="e">
        <v>#N/A</v>
      </c>
    </row>
    <row r="587" spans="1:12">
      <c r="A587" t="s">
        <v>2967</v>
      </c>
      <c r="C587">
        <v>587</v>
      </c>
      <c r="D587" t="s">
        <v>1616</v>
      </c>
      <c r="E587" t="s">
        <v>15</v>
      </c>
      <c r="G587">
        <v>1979</v>
      </c>
      <c r="H587" t="s">
        <v>2968</v>
      </c>
      <c r="I587">
        <v>1979</v>
      </c>
      <c r="J587" t="s">
        <v>32</v>
      </c>
      <c r="K587" t="s">
        <v>53</v>
      </c>
      <c r="L587" t="e">
        <v>#N/A</v>
      </c>
    </row>
    <row r="588" spans="1:12">
      <c r="A588" t="s">
        <v>2969</v>
      </c>
      <c r="C588">
        <v>588</v>
      </c>
      <c r="D588" t="s">
        <v>962</v>
      </c>
      <c r="E588" t="s">
        <v>783</v>
      </c>
      <c r="G588">
        <v>1972</v>
      </c>
      <c r="H588" t="s">
        <v>2970</v>
      </c>
      <c r="I588">
        <v>1972</v>
      </c>
      <c r="J588" t="s">
        <v>32</v>
      </c>
      <c r="K588" t="s">
        <v>5</v>
      </c>
      <c r="L588">
        <v>1972</v>
      </c>
    </row>
    <row r="589" spans="1:12">
      <c r="A589" t="s">
        <v>2971</v>
      </c>
      <c r="C589">
        <v>589</v>
      </c>
      <c r="D589" t="s">
        <v>1626</v>
      </c>
      <c r="E589" t="s">
        <v>47</v>
      </c>
      <c r="G589">
        <v>1974</v>
      </c>
      <c r="H589" t="s">
        <v>2972</v>
      </c>
      <c r="I589">
        <v>1974</v>
      </c>
      <c r="J589" t="s">
        <v>32</v>
      </c>
      <c r="K589" t="s">
        <v>5</v>
      </c>
      <c r="L589" t="e">
        <v>#N/A</v>
      </c>
    </row>
    <row r="590" spans="1:12">
      <c r="A590" t="s">
        <v>2973</v>
      </c>
      <c r="C590">
        <v>590</v>
      </c>
      <c r="D590" t="s">
        <v>1621</v>
      </c>
      <c r="E590" t="s">
        <v>17</v>
      </c>
      <c r="G590">
        <v>1978</v>
      </c>
      <c r="H590" t="s">
        <v>2974</v>
      </c>
      <c r="I590">
        <v>1978</v>
      </c>
      <c r="J590" t="s">
        <v>32</v>
      </c>
      <c r="K590" t="s">
        <v>5</v>
      </c>
      <c r="L590" t="e">
        <v>#N/A</v>
      </c>
    </row>
    <row r="591" spans="1:12">
      <c r="A591" t="s">
        <v>2975</v>
      </c>
      <c r="C591">
        <v>591</v>
      </c>
      <c r="D591" t="s">
        <v>939</v>
      </c>
      <c r="E591" t="s">
        <v>59</v>
      </c>
      <c r="G591">
        <v>1983</v>
      </c>
      <c r="H591" t="s">
        <v>2976</v>
      </c>
      <c r="I591">
        <v>1983</v>
      </c>
      <c r="J591" t="s">
        <v>32</v>
      </c>
      <c r="K591" t="s">
        <v>5</v>
      </c>
      <c r="L591">
        <v>1983</v>
      </c>
    </row>
    <row r="592" spans="1:12">
      <c r="A592" t="s">
        <v>2977</v>
      </c>
      <c r="C592">
        <v>592</v>
      </c>
      <c r="D592" t="s">
        <v>938</v>
      </c>
      <c r="E592" t="s">
        <v>934</v>
      </c>
      <c r="G592">
        <v>1984</v>
      </c>
      <c r="H592" t="s">
        <v>2978</v>
      </c>
      <c r="I592">
        <v>1984</v>
      </c>
      <c r="J592" t="s">
        <v>32</v>
      </c>
      <c r="K592" t="s">
        <v>5</v>
      </c>
      <c r="L592">
        <v>1984</v>
      </c>
    </row>
    <row r="593" spans="1:12">
      <c r="A593" t="s">
        <v>2979</v>
      </c>
      <c r="C593">
        <v>593</v>
      </c>
      <c r="D593" t="s">
        <v>1622</v>
      </c>
      <c r="E593" t="s">
        <v>44</v>
      </c>
      <c r="G593">
        <v>1981</v>
      </c>
      <c r="H593" t="s">
        <v>2980</v>
      </c>
      <c r="I593">
        <v>1981</v>
      </c>
      <c r="J593" t="s">
        <v>32</v>
      </c>
      <c r="K593" t="s">
        <v>5</v>
      </c>
      <c r="L593" t="e">
        <v>#N/A</v>
      </c>
    </row>
    <row r="594" spans="1:12">
      <c r="A594" t="s">
        <v>2981</v>
      </c>
      <c r="C594">
        <v>594</v>
      </c>
      <c r="D594" t="s">
        <v>1623</v>
      </c>
      <c r="E594" t="s">
        <v>19</v>
      </c>
      <c r="G594">
        <v>1981</v>
      </c>
      <c r="H594" t="s">
        <v>2982</v>
      </c>
      <c r="I594">
        <v>1981</v>
      </c>
      <c r="J594" t="s">
        <v>32</v>
      </c>
      <c r="K594" t="s">
        <v>5</v>
      </c>
      <c r="L594" t="e">
        <v>#N/A</v>
      </c>
    </row>
    <row r="595" spans="1:12">
      <c r="A595" t="s">
        <v>2983</v>
      </c>
      <c r="C595">
        <v>595</v>
      </c>
      <c r="D595" t="s">
        <v>1624</v>
      </c>
      <c r="E595" t="s">
        <v>45</v>
      </c>
      <c r="G595">
        <v>1967</v>
      </c>
      <c r="H595" t="s">
        <v>2984</v>
      </c>
      <c r="I595">
        <v>1967</v>
      </c>
      <c r="J595" t="s">
        <v>32</v>
      </c>
      <c r="K595" t="s">
        <v>5</v>
      </c>
      <c r="L595" t="e">
        <v>#N/A</v>
      </c>
    </row>
    <row r="596" spans="1:12">
      <c r="A596" t="s">
        <v>2985</v>
      </c>
      <c r="C596">
        <v>596</v>
      </c>
      <c r="D596" t="s">
        <v>1625</v>
      </c>
      <c r="E596" t="s">
        <v>44</v>
      </c>
      <c r="G596">
        <v>1981</v>
      </c>
      <c r="H596" t="s">
        <v>2986</v>
      </c>
      <c r="I596">
        <v>1981</v>
      </c>
      <c r="J596" t="s">
        <v>32</v>
      </c>
      <c r="K596" t="s">
        <v>5</v>
      </c>
      <c r="L596" t="e">
        <v>#N/A</v>
      </c>
    </row>
    <row r="597" spans="1:12">
      <c r="A597" t="s">
        <v>2987</v>
      </c>
      <c r="C597">
        <v>597</v>
      </c>
      <c r="D597" t="s">
        <v>1628</v>
      </c>
      <c r="E597" t="s">
        <v>17</v>
      </c>
      <c r="G597">
        <v>1978</v>
      </c>
      <c r="H597" t="s">
        <v>2988</v>
      </c>
      <c r="I597">
        <v>1978</v>
      </c>
      <c r="J597" t="s">
        <v>32</v>
      </c>
      <c r="K597" t="s">
        <v>5</v>
      </c>
      <c r="L597" t="e">
        <v>#N/A</v>
      </c>
    </row>
    <row r="598" spans="1:12">
      <c r="A598" t="s">
        <v>2989</v>
      </c>
      <c r="C598">
        <v>598</v>
      </c>
      <c r="D598" t="s">
        <v>286</v>
      </c>
      <c r="E598" t="s">
        <v>35</v>
      </c>
      <c r="G598">
        <v>1976</v>
      </c>
      <c r="H598" t="s">
        <v>2990</v>
      </c>
      <c r="I598">
        <v>1976</v>
      </c>
      <c r="J598" t="s">
        <v>0</v>
      </c>
      <c r="K598" t="s">
        <v>5</v>
      </c>
      <c r="L598">
        <v>1976</v>
      </c>
    </row>
    <row r="599" spans="1:12">
      <c r="A599" t="s">
        <v>2991</v>
      </c>
      <c r="C599">
        <v>599</v>
      </c>
      <c r="D599" t="s">
        <v>1627</v>
      </c>
      <c r="E599" t="s">
        <v>129</v>
      </c>
      <c r="G599">
        <v>1984</v>
      </c>
      <c r="H599" t="s">
        <v>2992</v>
      </c>
      <c r="I599">
        <v>1984</v>
      </c>
      <c r="J599" t="s">
        <v>0</v>
      </c>
      <c r="K599" t="s">
        <v>5</v>
      </c>
      <c r="L599" t="e">
        <v>#N/A</v>
      </c>
    </row>
    <row r="600" spans="1:12">
      <c r="A600" t="s">
        <v>2993</v>
      </c>
      <c r="C600">
        <v>600</v>
      </c>
      <c r="D600" t="s">
        <v>1632</v>
      </c>
      <c r="E600" t="s">
        <v>783</v>
      </c>
      <c r="F600" t="s">
        <v>1630</v>
      </c>
      <c r="G600">
        <v>0</v>
      </c>
      <c r="H600" t="s">
        <v>2994</v>
      </c>
      <c r="I600">
        <v>0</v>
      </c>
      <c r="J600" t="s">
        <v>32</v>
      </c>
      <c r="K600" t="s">
        <v>1634</v>
      </c>
      <c r="L600" t="e">
        <v>#N/A</v>
      </c>
    </row>
    <row r="601" spans="1:12">
      <c r="A601" t="s">
        <v>2995</v>
      </c>
      <c r="C601">
        <v>601</v>
      </c>
      <c r="D601" t="s">
        <v>1633</v>
      </c>
      <c r="E601" t="s">
        <v>59</v>
      </c>
      <c r="F601" t="s">
        <v>1630</v>
      </c>
      <c r="G601">
        <v>0</v>
      </c>
      <c r="H601" t="s">
        <v>2996</v>
      </c>
      <c r="I601">
        <v>0</v>
      </c>
      <c r="J601" t="s">
        <v>32</v>
      </c>
      <c r="K601" t="s">
        <v>1634</v>
      </c>
      <c r="L601" t="e">
        <v>#N/A</v>
      </c>
    </row>
    <row r="602" spans="1:12">
      <c r="A602" t="s">
        <v>2997</v>
      </c>
      <c r="C602">
        <v>602</v>
      </c>
      <c r="D602" t="s">
        <v>1631</v>
      </c>
      <c r="E602" t="s">
        <v>387</v>
      </c>
      <c r="F602" t="s">
        <v>1630</v>
      </c>
      <c r="G602">
        <v>0</v>
      </c>
      <c r="H602" t="s">
        <v>2998</v>
      </c>
      <c r="I602">
        <v>0</v>
      </c>
      <c r="J602" t="s">
        <v>32</v>
      </c>
      <c r="K602" t="s">
        <v>1634</v>
      </c>
      <c r="L602" t="e">
        <v>#N/A</v>
      </c>
    </row>
    <row r="603" spans="1:12">
      <c r="A603" t="s">
        <v>2999</v>
      </c>
      <c r="C603">
        <v>603</v>
      </c>
      <c r="D603" t="s">
        <v>1646</v>
      </c>
      <c r="E603" t="s">
        <v>1643</v>
      </c>
      <c r="F603" t="s">
        <v>1642</v>
      </c>
      <c r="G603">
        <v>1979</v>
      </c>
      <c r="H603" t="s">
        <v>3000</v>
      </c>
      <c r="I603">
        <v>1979</v>
      </c>
      <c r="J603" t="s">
        <v>32</v>
      </c>
      <c r="K603" t="s">
        <v>1645</v>
      </c>
      <c r="L603" t="e">
        <v>#N/A</v>
      </c>
    </row>
    <row r="604" spans="1:12">
      <c r="A604" t="s">
        <v>3001</v>
      </c>
      <c r="C604">
        <v>604</v>
      </c>
      <c r="D604" t="s">
        <v>1647</v>
      </c>
      <c r="E604" t="s">
        <v>1641</v>
      </c>
      <c r="F604" t="s">
        <v>1640</v>
      </c>
      <c r="G604">
        <v>1981</v>
      </c>
      <c r="H604" t="s">
        <v>3002</v>
      </c>
      <c r="I604">
        <v>1981</v>
      </c>
      <c r="J604" t="s">
        <v>32</v>
      </c>
      <c r="K604" t="s">
        <v>1645</v>
      </c>
      <c r="L604" t="e">
        <v>#N/A</v>
      </c>
    </row>
    <row r="605" spans="1:12">
      <c r="A605" t="s">
        <v>3003</v>
      </c>
      <c r="C605">
        <v>605</v>
      </c>
      <c r="D605" t="s">
        <v>1648</v>
      </c>
      <c r="E605" t="s">
        <v>1639</v>
      </c>
      <c r="F605" t="s">
        <v>1638</v>
      </c>
      <c r="G605">
        <v>1976</v>
      </c>
      <c r="H605" t="s">
        <v>3004</v>
      </c>
      <c r="I605">
        <v>1976</v>
      </c>
      <c r="J605" t="s">
        <v>32</v>
      </c>
      <c r="K605" t="s">
        <v>1645</v>
      </c>
      <c r="L605" t="e">
        <v>#N/A</v>
      </c>
    </row>
    <row r="606" spans="1:12">
      <c r="A606" t="s">
        <v>3005</v>
      </c>
      <c r="C606">
        <v>606</v>
      </c>
      <c r="D606" t="s">
        <v>1649</v>
      </c>
      <c r="E606" t="s">
        <v>21</v>
      </c>
      <c r="F606" t="s">
        <v>1638</v>
      </c>
      <c r="G606">
        <v>1967</v>
      </c>
      <c r="H606" t="s">
        <v>3006</v>
      </c>
      <c r="I606">
        <v>1967</v>
      </c>
      <c r="J606" t="s">
        <v>32</v>
      </c>
      <c r="K606" t="s">
        <v>1645</v>
      </c>
      <c r="L606" t="e">
        <v>#N/A</v>
      </c>
    </row>
    <row r="607" spans="1:12">
      <c r="A607" t="s">
        <v>3007</v>
      </c>
      <c r="C607">
        <v>607</v>
      </c>
      <c r="D607" t="s">
        <v>1650</v>
      </c>
      <c r="E607" t="s">
        <v>15</v>
      </c>
      <c r="F607" t="s">
        <v>1638</v>
      </c>
      <c r="G607">
        <v>1983</v>
      </c>
      <c r="H607" t="s">
        <v>3008</v>
      </c>
      <c r="I607">
        <v>1983</v>
      </c>
      <c r="J607" t="s">
        <v>32</v>
      </c>
      <c r="K607" t="s">
        <v>1645</v>
      </c>
      <c r="L607" t="e">
        <v>#N/A</v>
      </c>
    </row>
    <row r="608" spans="1:12">
      <c r="A608" t="s">
        <v>3009</v>
      </c>
      <c r="C608">
        <v>608</v>
      </c>
      <c r="D608" t="s">
        <v>1651</v>
      </c>
      <c r="E608" t="s">
        <v>15</v>
      </c>
      <c r="F608" t="s">
        <v>1637</v>
      </c>
      <c r="G608">
        <v>1981</v>
      </c>
      <c r="H608" t="s">
        <v>3010</v>
      </c>
      <c r="I608">
        <v>1981</v>
      </c>
      <c r="J608" t="s">
        <v>32</v>
      </c>
      <c r="K608" t="s">
        <v>1645</v>
      </c>
      <c r="L608" t="e">
        <v>#N/A</v>
      </c>
    </row>
    <row r="609" spans="1:12">
      <c r="A609" t="s">
        <v>3011</v>
      </c>
      <c r="C609">
        <v>609</v>
      </c>
      <c r="D609" t="s">
        <v>1652</v>
      </c>
      <c r="E609" t="s">
        <v>44</v>
      </c>
      <c r="F609" t="s">
        <v>1636</v>
      </c>
      <c r="G609">
        <v>1983</v>
      </c>
      <c r="H609" t="s">
        <v>3012</v>
      </c>
      <c r="I609">
        <v>1983</v>
      </c>
      <c r="J609" t="s">
        <v>32</v>
      </c>
      <c r="K609" t="s">
        <v>1645</v>
      </c>
      <c r="L609" t="e">
        <v>#N/A</v>
      </c>
    </row>
    <row r="610" spans="1:12">
      <c r="A610" t="s">
        <v>3013</v>
      </c>
      <c r="C610">
        <v>610</v>
      </c>
      <c r="D610" t="s">
        <v>1653</v>
      </c>
      <c r="E610" t="s">
        <v>87</v>
      </c>
      <c r="F610" t="s">
        <v>1635</v>
      </c>
      <c r="G610">
        <v>1983</v>
      </c>
      <c r="H610" t="s">
        <v>3014</v>
      </c>
      <c r="I610">
        <v>1983</v>
      </c>
      <c r="J610" t="s">
        <v>32</v>
      </c>
      <c r="K610" t="s">
        <v>1645</v>
      </c>
      <c r="L610" t="e">
        <v>#N/A</v>
      </c>
    </row>
    <row r="611" spans="1:12">
      <c r="A611" t="s">
        <v>3015</v>
      </c>
      <c r="C611">
        <v>611</v>
      </c>
      <c r="D611" t="s">
        <v>1612</v>
      </c>
      <c r="E611" t="s">
        <v>1644</v>
      </c>
      <c r="F611" t="s">
        <v>1642</v>
      </c>
      <c r="G611">
        <v>1983</v>
      </c>
      <c r="H611" t="s">
        <v>3016</v>
      </c>
      <c r="I611">
        <v>1983</v>
      </c>
      <c r="J611" t="s">
        <v>0</v>
      </c>
      <c r="K611" t="s">
        <v>1645</v>
      </c>
      <c r="L611" t="e">
        <v>#N/A</v>
      </c>
    </row>
    <row r="612" spans="1:12">
      <c r="A612" t="s">
        <v>3017</v>
      </c>
      <c r="C612">
        <v>612</v>
      </c>
      <c r="D612" t="s">
        <v>315</v>
      </c>
      <c r="E612" t="s">
        <v>21</v>
      </c>
      <c r="F612" t="s">
        <v>1654</v>
      </c>
      <c r="G612">
        <v>1980</v>
      </c>
      <c r="H612" t="s">
        <v>3018</v>
      </c>
      <c r="I612">
        <v>1980</v>
      </c>
      <c r="J612" t="s">
        <v>32</v>
      </c>
      <c r="K612" t="s">
        <v>1220</v>
      </c>
      <c r="L612">
        <v>1980</v>
      </c>
    </row>
    <row r="613" spans="1:12">
      <c r="A613" t="s">
        <v>3019</v>
      </c>
      <c r="C613">
        <v>613</v>
      </c>
      <c r="D613" t="s">
        <v>1661</v>
      </c>
      <c r="E613" t="s">
        <v>1662</v>
      </c>
      <c r="F613" t="s">
        <v>1655</v>
      </c>
      <c r="G613">
        <v>1976</v>
      </c>
      <c r="H613" t="s">
        <v>3020</v>
      </c>
      <c r="I613">
        <v>1976</v>
      </c>
      <c r="J613" t="s">
        <v>32</v>
      </c>
      <c r="K613" t="s">
        <v>1220</v>
      </c>
      <c r="L613" t="e">
        <v>#N/A</v>
      </c>
    </row>
    <row r="614" spans="1:12">
      <c r="A614" t="s">
        <v>3021</v>
      </c>
      <c r="C614">
        <v>614</v>
      </c>
      <c r="D614" t="s">
        <v>1663</v>
      </c>
      <c r="E614" t="s">
        <v>19</v>
      </c>
      <c r="F614" t="s">
        <v>1656</v>
      </c>
      <c r="G614">
        <v>1979</v>
      </c>
      <c r="H614" t="s">
        <v>3022</v>
      </c>
      <c r="I614">
        <v>1979</v>
      </c>
      <c r="J614" t="s">
        <v>32</v>
      </c>
      <c r="K614" t="s">
        <v>1220</v>
      </c>
      <c r="L614" t="e">
        <v>#N/A</v>
      </c>
    </row>
    <row r="615" spans="1:12">
      <c r="A615" t="s">
        <v>3023</v>
      </c>
      <c r="C615">
        <v>615</v>
      </c>
      <c r="D615" t="s">
        <v>1184</v>
      </c>
      <c r="E615" t="s">
        <v>462</v>
      </c>
      <c r="F615" t="s">
        <v>1657</v>
      </c>
      <c r="G615">
        <v>1979</v>
      </c>
      <c r="H615" t="s">
        <v>3024</v>
      </c>
      <c r="I615">
        <v>1979</v>
      </c>
      <c r="J615" t="s">
        <v>32</v>
      </c>
      <c r="K615" t="s">
        <v>1220</v>
      </c>
      <c r="L615">
        <v>1979</v>
      </c>
    </row>
    <row r="616" spans="1:12">
      <c r="A616" t="s">
        <v>3025</v>
      </c>
      <c r="C616">
        <v>616</v>
      </c>
      <c r="D616" t="s">
        <v>1664</v>
      </c>
      <c r="E616" t="s">
        <v>15</v>
      </c>
      <c r="F616" t="s">
        <v>1658</v>
      </c>
      <c r="G616">
        <v>1973</v>
      </c>
      <c r="H616" t="s">
        <v>3026</v>
      </c>
      <c r="I616">
        <v>1973</v>
      </c>
      <c r="J616" t="s">
        <v>32</v>
      </c>
      <c r="K616" t="s">
        <v>1220</v>
      </c>
      <c r="L616" t="e">
        <v>#N/A</v>
      </c>
    </row>
    <row r="617" spans="1:12">
      <c r="A617" t="s">
        <v>3027</v>
      </c>
      <c r="C617">
        <v>617</v>
      </c>
      <c r="D617" t="s">
        <v>1665</v>
      </c>
      <c r="E617" t="s">
        <v>462</v>
      </c>
      <c r="F617" t="s">
        <v>1659</v>
      </c>
      <c r="G617">
        <v>1977</v>
      </c>
      <c r="H617" t="s">
        <v>3028</v>
      </c>
      <c r="I617">
        <v>1977</v>
      </c>
      <c r="J617" t="s">
        <v>32</v>
      </c>
      <c r="K617" t="s">
        <v>1220</v>
      </c>
      <c r="L617" t="e">
        <v>#N/A</v>
      </c>
    </row>
    <row r="618" spans="1:12">
      <c r="A618" t="s">
        <v>3029</v>
      </c>
      <c r="C618">
        <v>618</v>
      </c>
      <c r="D618" t="s">
        <v>1666</v>
      </c>
      <c r="E618" t="s">
        <v>1667</v>
      </c>
      <c r="F618" t="s">
        <v>1660</v>
      </c>
      <c r="G618">
        <v>1969</v>
      </c>
      <c r="H618" t="s">
        <v>3030</v>
      </c>
      <c r="I618">
        <v>1969</v>
      </c>
      <c r="J618" t="s">
        <v>32</v>
      </c>
      <c r="K618" t="s">
        <v>1220</v>
      </c>
      <c r="L618" t="e">
        <v>#N/A</v>
      </c>
    </row>
    <row r="619" spans="1:12">
      <c r="A619" t="s">
        <v>3031</v>
      </c>
      <c r="C619">
        <v>619</v>
      </c>
      <c r="D619" t="s">
        <v>1679</v>
      </c>
      <c r="E619" t="s">
        <v>17</v>
      </c>
      <c r="F619" t="s">
        <v>1360</v>
      </c>
      <c r="G619" s="8">
        <v>1977</v>
      </c>
      <c r="H619" t="s">
        <v>3032</v>
      </c>
      <c r="I619">
        <v>1977</v>
      </c>
      <c r="J619" t="s">
        <v>32</v>
      </c>
      <c r="K619" t="s">
        <v>1216</v>
      </c>
      <c r="L619" t="e">
        <v>#N/A</v>
      </c>
    </row>
    <row r="620" spans="1:12">
      <c r="A620" t="s">
        <v>3033</v>
      </c>
      <c r="C620">
        <v>620</v>
      </c>
      <c r="D620" t="s">
        <v>1678</v>
      </c>
      <c r="E620" t="s">
        <v>951</v>
      </c>
      <c r="F620" t="s">
        <v>1360</v>
      </c>
      <c r="G620" s="8">
        <v>0</v>
      </c>
      <c r="H620" t="s">
        <v>3034</v>
      </c>
      <c r="I620">
        <v>0</v>
      </c>
      <c r="J620" t="s">
        <v>32</v>
      </c>
      <c r="K620" t="s">
        <v>1680</v>
      </c>
      <c r="L620" t="e">
        <v>#N/A</v>
      </c>
    </row>
    <row r="621" spans="1:12">
      <c r="A621" t="s">
        <v>3035</v>
      </c>
      <c r="C621">
        <v>621</v>
      </c>
      <c r="D621" t="s">
        <v>1677</v>
      </c>
      <c r="E621" t="s">
        <v>88</v>
      </c>
      <c r="F621" t="s">
        <v>1360</v>
      </c>
      <c r="G621" s="8">
        <v>0</v>
      </c>
      <c r="H621" t="s">
        <v>3036</v>
      </c>
      <c r="I621">
        <v>0</v>
      </c>
      <c r="J621" t="s">
        <v>32</v>
      </c>
      <c r="K621" t="s">
        <v>1681</v>
      </c>
      <c r="L621" t="e">
        <v>#N/A</v>
      </c>
    </row>
    <row r="622" spans="1:12">
      <c r="A622" t="s">
        <v>3037</v>
      </c>
      <c r="C622">
        <v>622</v>
      </c>
      <c r="D622" t="s">
        <v>262</v>
      </c>
      <c r="E622" t="s">
        <v>801</v>
      </c>
      <c r="F622" t="s">
        <v>1251</v>
      </c>
      <c r="G622" s="8">
        <v>2007</v>
      </c>
      <c r="H622" t="s">
        <v>3038</v>
      </c>
      <c r="I622">
        <v>2007</v>
      </c>
      <c r="J622" t="s">
        <v>0</v>
      </c>
      <c r="K622" t="s">
        <v>1682</v>
      </c>
      <c r="L622" t="e">
        <v>#N/A</v>
      </c>
    </row>
    <row r="623" spans="1:12">
      <c r="A623" t="s">
        <v>3039</v>
      </c>
      <c r="C623">
        <v>623</v>
      </c>
      <c r="D623" t="s">
        <v>262</v>
      </c>
      <c r="E623" t="s">
        <v>1676</v>
      </c>
      <c r="F623" t="s">
        <v>1251</v>
      </c>
      <c r="G623" s="8">
        <v>2010</v>
      </c>
      <c r="H623" t="s">
        <v>3040</v>
      </c>
      <c r="I623">
        <v>2010</v>
      </c>
      <c r="J623" t="s">
        <v>32</v>
      </c>
      <c r="K623" t="s">
        <v>1683</v>
      </c>
      <c r="L623" t="e">
        <v>#N/A</v>
      </c>
    </row>
    <row r="624" spans="1:12">
      <c r="A624" t="s">
        <v>3041</v>
      </c>
      <c r="C624">
        <v>624</v>
      </c>
      <c r="D624" t="s">
        <v>1674</v>
      </c>
      <c r="E624" t="s">
        <v>1675</v>
      </c>
      <c r="F624" t="s">
        <v>1251</v>
      </c>
      <c r="G624" s="8">
        <v>1977</v>
      </c>
      <c r="H624" t="s">
        <v>3042</v>
      </c>
      <c r="I624">
        <v>1977</v>
      </c>
      <c r="J624" t="s">
        <v>0</v>
      </c>
      <c r="K624" t="s">
        <v>1684</v>
      </c>
      <c r="L624" t="e">
        <v>#N/A</v>
      </c>
    </row>
    <row r="625" spans="1:12">
      <c r="A625" t="s">
        <v>3043</v>
      </c>
      <c r="C625">
        <v>625</v>
      </c>
      <c r="D625" t="s">
        <v>1673</v>
      </c>
      <c r="E625" t="s">
        <v>41</v>
      </c>
      <c r="F625" t="s">
        <v>1672</v>
      </c>
      <c r="G625" s="8">
        <v>1978</v>
      </c>
      <c r="H625" t="s">
        <v>3044</v>
      </c>
      <c r="I625">
        <v>1978</v>
      </c>
      <c r="J625" t="s">
        <v>32</v>
      </c>
      <c r="K625" t="s">
        <v>1685</v>
      </c>
      <c r="L625" t="e">
        <v>#N/A</v>
      </c>
    </row>
    <row r="626" spans="1:12">
      <c r="A626" t="s">
        <v>3045</v>
      </c>
      <c r="C626">
        <v>626</v>
      </c>
      <c r="D626" t="s">
        <v>1671</v>
      </c>
      <c r="E626" t="s">
        <v>378</v>
      </c>
      <c r="F626" t="s">
        <v>1670</v>
      </c>
      <c r="G626" s="8">
        <v>1985</v>
      </c>
      <c r="H626" t="s">
        <v>3046</v>
      </c>
      <c r="I626">
        <v>1985</v>
      </c>
      <c r="J626" t="s">
        <v>32</v>
      </c>
      <c r="K626" t="s">
        <v>1686</v>
      </c>
      <c r="L626" t="e">
        <v>#N/A</v>
      </c>
    </row>
    <row r="627" spans="1:12">
      <c r="A627" t="s">
        <v>3047</v>
      </c>
      <c r="C627">
        <v>627</v>
      </c>
      <c r="D627" t="s">
        <v>1669</v>
      </c>
      <c r="E627" t="s">
        <v>933</v>
      </c>
      <c r="F627" t="s">
        <v>1668</v>
      </c>
      <c r="G627" s="8">
        <v>1984</v>
      </c>
      <c r="H627" t="s">
        <v>3048</v>
      </c>
      <c r="I627">
        <v>1984</v>
      </c>
      <c r="J627" t="s">
        <v>0</v>
      </c>
      <c r="K627" t="s">
        <v>1687</v>
      </c>
      <c r="L627" t="e">
        <v>#N/A</v>
      </c>
    </row>
    <row r="628" spans="1:12">
      <c r="A628" t="s">
        <v>3049</v>
      </c>
      <c r="C628">
        <v>628</v>
      </c>
      <c r="D628" t="s">
        <v>417</v>
      </c>
      <c r="E628" t="s">
        <v>416</v>
      </c>
      <c r="F628">
        <v>0</v>
      </c>
      <c r="G628">
        <v>1987</v>
      </c>
      <c r="H628" t="s">
        <v>3050</v>
      </c>
      <c r="I628">
        <v>1987</v>
      </c>
      <c r="J628" t="s">
        <v>32</v>
      </c>
      <c r="K628" t="s">
        <v>1784</v>
      </c>
      <c r="L628">
        <v>1987</v>
      </c>
    </row>
    <row r="629" spans="1:12">
      <c r="A629" t="s">
        <v>3051</v>
      </c>
      <c r="C629">
        <v>629</v>
      </c>
      <c r="D629" t="s">
        <v>382</v>
      </c>
      <c r="E629" t="s">
        <v>15</v>
      </c>
      <c r="F629">
        <v>0</v>
      </c>
      <c r="G629">
        <v>1979</v>
      </c>
      <c r="H629" t="s">
        <v>3052</v>
      </c>
      <c r="I629">
        <v>1979</v>
      </c>
      <c r="J629" t="s">
        <v>32</v>
      </c>
      <c r="K629" t="s">
        <v>1784</v>
      </c>
      <c r="L629">
        <v>1979</v>
      </c>
    </row>
    <row r="630" spans="1:12">
      <c r="A630" t="s">
        <v>3053</v>
      </c>
      <c r="C630">
        <v>630</v>
      </c>
      <c r="D630" t="s">
        <v>406</v>
      </c>
      <c r="E630" t="s">
        <v>1689</v>
      </c>
      <c r="F630">
        <v>0</v>
      </c>
      <c r="G630">
        <v>1985</v>
      </c>
      <c r="H630" t="s">
        <v>3054</v>
      </c>
      <c r="I630">
        <v>1985</v>
      </c>
      <c r="J630" t="s">
        <v>32</v>
      </c>
      <c r="K630" t="s">
        <v>1784</v>
      </c>
      <c r="L630" t="e">
        <v>#N/A</v>
      </c>
    </row>
    <row r="631" spans="1:12">
      <c r="A631" t="s">
        <v>3055</v>
      </c>
      <c r="C631">
        <v>631</v>
      </c>
      <c r="D631" t="s">
        <v>425</v>
      </c>
      <c r="E631" t="s">
        <v>21</v>
      </c>
      <c r="F631" t="s">
        <v>1688</v>
      </c>
      <c r="G631">
        <v>1984</v>
      </c>
      <c r="H631" t="s">
        <v>3056</v>
      </c>
      <c r="I631">
        <v>1984</v>
      </c>
      <c r="J631" t="s">
        <v>32</v>
      </c>
      <c r="K631" t="s">
        <v>1784</v>
      </c>
      <c r="L631">
        <v>1984</v>
      </c>
    </row>
    <row r="632" spans="1:12">
      <c r="A632" t="s">
        <v>3057</v>
      </c>
      <c r="C632">
        <v>632</v>
      </c>
      <c r="D632" t="s">
        <v>424</v>
      </c>
      <c r="E632" t="s">
        <v>41</v>
      </c>
      <c r="F632" t="s">
        <v>1688</v>
      </c>
      <c r="G632">
        <v>1991</v>
      </c>
      <c r="H632" t="s">
        <v>3058</v>
      </c>
      <c r="I632">
        <v>1991</v>
      </c>
      <c r="J632" t="s">
        <v>32</v>
      </c>
      <c r="K632" t="s">
        <v>1784</v>
      </c>
      <c r="L632">
        <v>1991</v>
      </c>
    </row>
    <row r="633" spans="1:12">
      <c r="A633" t="s">
        <v>3059</v>
      </c>
      <c r="C633">
        <v>633</v>
      </c>
      <c r="D633" t="s">
        <v>1690</v>
      </c>
      <c r="E633" t="s">
        <v>79</v>
      </c>
      <c r="F633" t="s">
        <v>1691</v>
      </c>
      <c r="G633">
        <v>1976</v>
      </c>
      <c r="H633" t="s">
        <v>3060</v>
      </c>
      <c r="I633">
        <v>1976</v>
      </c>
      <c r="J633" t="s">
        <v>32</v>
      </c>
      <c r="K633" t="s">
        <v>1784</v>
      </c>
      <c r="L633" t="e">
        <v>#N/A</v>
      </c>
    </row>
    <row r="634" spans="1:12">
      <c r="A634" t="s">
        <v>3061</v>
      </c>
      <c r="C634">
        <v>634</v>
      </c>
      <c r="D634" t="s">
        <v>1692</v>
      </c>
      <c r="E634" t="s">
        <v>16</v>
      </c>
      <c r="F634" t="s">
        <v>1691</v>
      </c>
      <c r="G634">
        <v>1979</v>
      </c>
      <c r="H634" t="s">
        <v>3062</v>
      </c>
      <c r="I634">
        <v>1979</v>
      </c>
      <c r="J634" t="s">
        <v>32</v>
      </c>
      <c r="K634" t="s">
        <v>1784</v>
      </c>
      <c r="L634" t="e">
        <v>#N/A</v>
      </c>
    </row>
    <row r="635" spans="1:12">
      <c r="A635" t="s">
        <v>3063</v>
      </c>
      <c r="C635">
        <v>635</v>
      </c>
      <c r="D635" t="s">
        <v>1693</v>
      </c>
      <c r="E635" t="s">
        <v>21</v>
      </c>
      <c r="F635" t="s">
        <v>1691</v>
      </c>
      <c r="G635">
        <v>1970</v>
      </c>
      <c r="H635" t="s">
        <v>3064</v>
      </c>
      <c r="I635">
        <v>1970</v>
      </c>
      <c r="J635" t="s">
        <v>32</v>
      </c>
      <c r="K635" t="s">
        <v>1784</v>
      </c>
      <c r="L635" t="e">
        <v>#N/A</v>
      </c>
    </row>
    <row r="636" spans="1:12">
      <c r="A636" t="s">
        <v>3065</v>
      </c>
      <c r="C636">
        <v>636</v>
      </c>
      <c r="D636" t="s">
        <v>345</v>
      </c>
      <c r="E636" t="s">
        <v>1694</v>
      </c>
      <c r="F636" t="s">
        <v>1695</v>
      </c>
      <c r="G636">
        <v>1976</v>
      </c>
      <c r="H636" t="s">
        <v>3066</v>
      </c>
      <c r="I636">
        <v>1976</v>
      </c>
      <c r="J636" t="s">
        <v>32</v>
      </c>
      <c r="K636" t="s">
        <v>1784</v>
      </c>
      <c r="L636" t="e">
        <v>#N/A</v>
      </c>
    </row>
    <row r="637" spans="1:12">
      <c r="A637" t="s">
        <v>3067</v>
      </c>
      <c r="C637">
        <v>637</v>
      </c>
      <c r="D637" t="s">
        <v>1288</v>
      </c>
      <c r="E637" t="s">
        <v>91</v>
      </c>
      <c r="F637" t="s">
        <v>409</v>
      </c>
      <c r="G637">
        <v>1982</v>
      </c>
      <c r="H637" t="s">
        <v>3068</v>
      </c>
      <c r="I637">
        <v>1982</v>
      </c>
      <c r="J637" t="s">
        <v>32</v>
      </c>
      <c r="K637" t="s">
        <v>1784</v>
      </c>
      <c r="L637" t="e">
        <v>#N/A</v>
      </c>
    </row>
    <row r="638" spans="1:12">
      <c r="A638" t="s">
        <v>3069</v>
      </c>
      <c r="C638">
        <v>638</v>
      </c>
      <c r="D638" t="s">
        <v>981</v>
      </c>
      <c r="E638" t="s">
        <v>1696</v>
      </c>
      <c r="F638">
        <v>0</v>
      </c>
      <c r="G638">
        <v>1974</v>
      </c>
      <c r="H638" t="s">
        <v>3070</v>
      </c>
      <c r="I638">
        <v>1974</v>
      </c>
      <c r="J638" t="s">
        <v>32</v>
      </c>
      <c r="K638" t="s">
        <v>1784</v>
      </c>
      <c r="L638" t="e">
        <v>#N/A</v>
      </c>
    </row>
    <row r="639" spans="1:12">
      <c r="A639" t="s">
        <v>3071</v>
      </c>
      <c r="C639">
        <v>639</v>
      </c>
      <c r="D639" t="s">
        <v>983</v>
      </c>
      <c r="E639" t="s">
        <v>21</v>
      </c>
      <c r="F639" t="s">
        <v>1698</v>
      </c>
      <c r="G639">
        <v>1984</v>
      </c>
      <c r="H639" t="s">
        <v>3072</v>
      </c>
      <c r="I639">
        <v>1984</v>
      </c>
      <c r="J639" t="s">
        <v>32</v>
      </c>
      <c r="K639" t="s">
        <v>1784</v>
      </c>
      <c r="L639">
        <v>1984</v>
      </c>
    </row>
    <row r="640" spans="1:12">
      <c r="A640" t="s">
        <v>3073</v>
      </c>
      <c r="C640">
        <v>640</v>
      </c>
      <c r="D640" t="s">
        <v>1699</v>
      </c>
      <c r="E640" t="s">
        <v>267</v>
      </c>
      <c r="F640">
        <v>0</v>
      </c>
      <c r="G640">
        <v>1984</v>
      </c>
      <c r="H640" t="s">
        <v>3074</v>
      </c>
      <c r="I640">
        <v>1984</v>
      </c>
      <c r="J640" t="s">
        <v>32</v>
      </c>
      <c r="K640" t="s">
        <v>1784</v>
      </c>
      <c r="L640" t="e">
        <v>#N/A</v>
      </c>
    </row>
    <row r="641" spans="1:12">
      <c r="A641" t="s">
        <v>3075</v>
      </c>
      <c r="C641">
        <v>641</v>
      </c>
      <c r="D641" t="s">
        <v>526</v>
      </c>
      <c r="E641" t="s">
        <v>41</v>
      </c>
      <c r="F641" t="s">
        <v>364</v>
      </c>
      <c r="G641">
        <v>1982</v>
      </c>
      <c r="H641" t="s">
        <v>3076</v>
      </c>
      <c r="I641">
        <v>1982</v>
      </c>
      <c r="J641" t="s">
        <v>32</v>
      </c>
      <c r="K641" t="s">
        <v>1784</v>
      </c>
      <c r="L641">
        <v>1982</v>
      </c>
    </row>
    <row r="642" spans="1:12">
      <c r="A642" t="s">
        <v>3077</v>
      </c>
      <c r="C642">
        <v>642</v>
      </c>
      <c r="D642" t="s">
        <v>1702</v>
      </c>
      <c r="E642" t="s">
        <v>15</v>
      </c>
      <c r="F642">
        <v>0</v>
      </c>
      <c r="G642">
        <v>1979</v>
      </c>
      <c r="H642" t="s">
        <v>3078</v>
      </c>
      <c r="I642">
        <v>1979</v>
      </c>
      <c r="J642" t="s">
        <v>32</v>
      </c>
      <c r="K642" t="s">
        <v>1784</v>
      </c>
      <c r="L642" t="e">
        <v>#N/A</v>
      </c>
    </row>
    <row r="643" spans="1:12">
      <c r="A643" t="s">
        <v>3079</v>
      </c>
      <c r="C643">
        <v>643</v>
      </c>
      <c r="D643" t="s">
        <v>1703</v>
      </c>
      <c r="E643" t="s">
        <v>86</v>
      </c>
      <c r="F643">
        <v>0</v>
      </c>
      <c r="G643">
        <v>1976</v>
      </c>
      <c r="H643" t="s">
        <v>3080</v>
      </c>
      <c r="I643">
        <v>1976</v>
      </c>
      <c r="J643" t="s">
        <v>32</v>
      </c>
      <c r="K643" t="s">
        <v>1784</v>
      </c>
      <c r="L643" t="e">
        <v>#N/A</v>
      </c>
    </row>
    <row r="644" spans="1:12">
      <c r="A644" t="s">
        <v>3081</v>
      </c>
      <c r="C644">
        <v>644</v>
      </c>
      <c r="D644" t="s">
        <v>1700</v>
      </c>
      <c r="E644" t="s">
        <v>237</v>
      </c>
      <c r="F644" t="s">
        <v>1701</v>
      </c>
      <c r="G644">
        <v>1981</v>
      </c>
      <c r="H644" t="s">
        <v>3082</v>
      </c>
      <c r="I644">
        <v>1981</v>
      </c>
      <c r="J644" t="s">
        <v>32</v>
      </c>
      <c r="K644" t="s">
        <v>1784</v>
      </c>
      <c r="L644" t="e">
        <v>#N/A</v>
      </c>
    </row>
    <row r="645" spans="1:12">
      <c r="A645" t="s">
        <v>3083</v>
      </c>
      <c r="C645">
        <v>645</v>
      </c>
      <c r="D645" t="s">
        <v>1704</v>
      </c>
      <c r="E645" t="s">
        <v>42</v>
      </c>
      <c r="F645" t="s">
        <v>1315</v>
      </c>
      <c r="G645">
        <v>1979</v>
      </c>
      <c r="H645" t="s">
        <v>3084</v>
      </c>
      <c r="I645">
        <v>1979</v>
      </c>
      <c r="J645" t="s">
        <v>32</v>
      </c>
      <c r="K645" t="s">
        <v>1784</v>
      </c>
      <c r="L645" t="e">
        <v>#N/A</v>
      </c>
    </row>
    <row r="646" spans="1:12">
      <c r="A646" t="s">
        <v>3085</v>
      </c>
      <c r="C646">
        <v>646</v>
      </c>
      <c r="D646" t="s">
        <v>1705</v>
      </c>
      <c r="E646" t="s">
        <v>360</v>
      </c>
      <c r="F646">
        <v>0</v>
      </c>
      <c r="G646">
        <v>1976</v>
      </c>
      <c r="H646" t="s">
        <v>3086</v>
      </c>
      <c r="I646">
        <v>1976</v>
      </c>
      <c r="J646" t="s">
        <v>32</v>
      </c>
      <c r="K646" t="s">
        <v>1784</v>
      </c>
      <c r="L646" t="e">
        <v>#N/A</v>
      </c>
    </row>
    <row r="647" spans="1:12">
      <c r="A647" t="s">
        <v>3087</v>
      </c>
      <c r="C647">
        <v>647</v>
      </c>
      <c r="D647" t="s">
        <v>1706</v>
      </c>
      <c r="E647" t="s">
        <v>79</v>
      </c>
      <c r="F647">
        <v>0</v>
      </c>
      <c r="G647">
        <v>1983</v>
      </c>
      <c r="H647" t="s">
        <v>3088</v>
      </c>
      <c r="I647">
        <v>1983</v>
      </c>
      <c r="J647" t="s">
        <v>32</v>
      </c>
      <c r="K647" t="s">
        <v>1784</v>
      </c>
      <c r="L647" t="e">
        <v>#N/A</v>
      </c>
    </row>
    <row r="648" spans="1:12">
      <c r="A648" t="s">
        <v>3089</v>
      </c>
      <c r="C648">
        <v>648</v>
      </c>
      <c r="D648" t="s">
        <v>654</v>
      </c>
      <c r="E648" t="s">
        <v>140</v>
      </c>
      <c r="F648">
        <v>0</v>
      </c>
      <c r="G648">
        <v>1969</v>
      </c>
      <c r="H648" t="s">
        <v>3090</v>
      </c>
      <c r="I648">
        <v>1969</v>
      </c>
      <c r="J648" t="s">
        <v>32</v>
      </c>
      <c r="K648" t="s">
        <v>1784</v>
      </c>
      <c r="L648">
        <v>1969</v>
      </c>
    </row>
    <row r="649" spans="1:12">
      <c r="A649" t="s">
        <v>3091</v>
      </c>
      <c r="C649">
        <v>649</v>
      </c>
      <c r="D649" t="s">
        <v>991</v>
      </c>
      <c r="E649" t="s">
        <v>41</v>
      </c>
      <c r="F649">
        <v>0</v>
      </c>
      <c r="G649">
        <v>1982</v>
      </c>
      <c r="H649" t="s">
        <v>3092</v>
      </c>
      <c r="I649">
        <v>1982</v>
      </c>
      <c r="J649" t="s">
        <v>32</v>
      </c>
      <c r="K649" t="s">
        <v>1784</v>
      </c>
      <c r="L649">
        <v>1982</v>
      </c>
    </row>
    <row r="650" spans="1:12">
      <c r="A650" t="s">
        <v>3093</v>
      </c>
      <c r="C650">
        <v>650</v>
      </c>
      <c r="D650" t="s">
        <v>1018</v>
      </c>
      <c r="E650" t="s">
        <v>55</v>
      </c>
      <c r="F650" t="s">
        <v>364</v>
      </c>
      <c r="G650">
        <v>1971</v>
      </c>
      <c r="H650" t="s">
        <v>3094</v>
      </c>
      <c r="I650">
        <v>1971</v>
      </c>
      <c r="J650" t="s">
        <v>32</v>
      </c>
      <c r="K650" t="s">
        <v>1784</v>
      </c>
      <c r="L650">
        <v>1971</v>
      </c>
    </row>
    <row r="651" spans="1:12">
      <c r="A651" t="s">
        <v>3095</v>
      </c>
      <c r="C651">
        <v>651</v>
      </c>
      <c r="D651" t="s">
        <v>1707</v>
      </c>
      <c r="E651" t="s">
        <v>16</v>
      </c>
      <c r="F651" t="s">
        <v>364</v>
      </c>
      <c r="G651">
        <v>1971</v>
      </c>
      <c r="H651" t="s">
        <v>3096</v>
      </c>
      <c r="I651">
        <v>1971</v>
      </c>
      <c r="J651" t="s">
        <v>32</v>
      </c>
      <c r="K651" t="s">
        <v>1784</v>
      </c>
      <c r="L651" t="e">
        <v>#N/A</v>
      </c>
    </row>
    <row r="652" spans="1:12">
      <c r="A652" t="s">
        <v>3097</v>
      </c>
      <c r="C652">
        <v>652</v>
      </c>
      <c r="D652" t="s">
        <v>1020</v>
      </c>
      <c r="E652" t="s">
        <v>16</v>
      </c>
      <c r="F652" t="s">
        <v>364</v>
      </c>
      <c r="G652">
        <v>1976</v>
      </c>
      <c r="H652" t="s">
        <v>3098</v>
      </c>
      <c r="I652">
        <v>1976</v>
      </c>
      <c r="J652" t="s">
        <v>32</v>
      </c>
      <c r="K652" t="s">
        <v>1784</v>
      </c>
      <c r="L652">
        <v>1976</v>
      </c>
    </row>
    <row r="653" spans="1:12">
      <c r="A653" t="s">
        <v>3099</v>
      </c>
      <c r="C653">
        <v>653</v>
      </c>
      <c r="D653" t="s">
        <v>392</v>
      </c>
      <c r="E653" t="s">
        <v>59</v>
      </c>
      <c r="F653" t="s">
        <v>391</v>
      </c>
      <c r="G653">
        <v>1976</v>
      </c>
      <c r="H653" t="s">
        <v>3100</v>
      </c>
      <c r="I653">
        <v>1976</v>
      </c>
      <c r="J653" t="s">
        <v>32</v>
      </c>
      <c r="K653" t="s">
        <v>1784</v>
      </c>
      <c r="L653">
        <v>1976</v>
      </c>
    </row>
    <row r="654" spans="1:12">
      <c r="A654" t="s">
        <v>3101</v>
      </c>
      <c r="C654">
        <v>654</v>
      </c>
      <c r="D654" t="s">
        <v>1078</v>
      </c>
      <c r="E654" t="s">
        <v>539</v>
      </c>
      <c r="F654">
        <v>0</v>
      </c>
      <c r="G654">
        <v>2017</v>
      </c>
      <c r="H654" t="s">
        <v>3102</v>
      </c>
      <c r="I654">
        <v>2017</v>
      </c>
      <c r="J654" t="s">
        <v>32</v>
      </c>
      <c r="K654" t="s">
        <v>1784</v>
      </c>
      <c r="L654" t="e">
        <v>#N/A</v>
      </c>
    </row>
    <row r="655" spans="1:12">
      <c r="A655" t="s">
        <v>3103</v>
      </c>
      <c r="C655">
        <v>655</v>
      </c>
      <c r="D655" t="s">
        <v>1078</v>
      </c>
      <c r="E655" t="s">
        <v>783</v>
      </c>
      <c r="F655">
        <v>0</v>
      </c>
      <c r="G655">
        <v>1977</v>
      </c>
      <c r="H655" t="s">
        <v>3104</v>
      </c>
      <c r="I655">
        <v>1977</v>
      </c>
      <c r="J655" t="s">
        <v>32</v>
      </c>
      <c r="K655" t="s">
        <v>1784</v>
      </c>
      <c r="L655" t="e">
        <v>#N/A</v>
      </c>
    </row>
    <row r="656" spans="1:12">
      <c r="A656" t="s">
        <v>3105</v>
      </c>
      <c r="C656">
        <v>656</v>
      </c>
      <c r="D656" t="s">
        <v>315</v>
      </c>
      <c r="E656" t="s">
        <v>86</v>
      </c>
      <c r="F656">
        <v>0</v>
      </c>
      <c r="G656">
        <v>1966</v>
      </c>
      <c r="H656" t="s">
        <v>3106</v>
      </c>
      <c r="I656">
        <v>1966</v>
      </c>
      <c r="J656" t="s">
        <v>32</v>
      </c>
      <c r="K656" t="s">
        <v>1784</v>
      </c>
      <c r="L656" t="e">
        <v>#N/A</v>
      </c>
    </row>
    <row r="657" spans="1:12">
      <c r="A657" t="s">
        <v>3107</v>
      </c>
      <c r="C657">
        <v>657</v>
      </c>
      <c r="D657" t="s">
        <v>1016</v>
      </c>
      <c r="E657" t="s">
        <v>1697</v>
      </c>
      <c r="F657" t="s">
        <v>364</v>
      </c>
      <c r="G657">
        <v>1972</v>
      </c>
      <c r="H657" t="s">
        <v>3108</v>
      </c>
      <c r="I657">
        <v>1972</v>
      </c>
      <c r="J657" t="s">
        <v>0</v>
      </c>
      <c r="K657" t="s">
        <v>1784</v>
      </c>
      <c r="L657" t="e">
        <v>#N/A</v>
      </c>
    </row>
    <row r="658" spans="1:12">
      <c r="A658" t="s">
        <v>3109</v>
      </c>
      <c r="C658">
        <v>658</v>
      </c>
      <c r="D658" t="s">
        <v>1011</v>
      </c>
      <c r="E658" t="s">
        <v>495</v>
      </c>
      <c r="F658">
        <v>0</v>
      </c>
      <c r="G658">
        <v>1988</v>
      </c>
      <c r="H658" t="s">
        <v>3110</v>
      </c>
      <c r="I658">
        <v>1988</v>
      </c>
      <c r="J658" t="s">
        <v>0</v>
      </c>
      <c r="K658" t="s">
        <v>1784</v>
      </c>
      <c r="L658">
        <v>1988</v>
      </c>
    </row>
    <row r="659" spans="1:12">
      <c r="A659" t="s">
        <v>3111</v>
      </c>
      <c r="C659">
        <v>659</v>
      </c>
      <c r="D659" t="s">
        <v>990</v>
      </c>
      <c r="E659" t="s">
        <v>484</v>
      </c>
      <c r="F659">
        <v>0</v>
      </c>
      <c r="G659">
        <v>1980</v>
      </c>
      <c r="H659" t="s">
        <v>3112</v>
      </c>
      <c r="I659">
        <v>1980</v>
      </c>
      <c r="J659" t="s">
        <v>0</v>
      </c>
      <c r="K659" t="s">
        <v>1784</v>
      </c>
      <c r="L659">
        <v>1980</v>
      </c>
    </row>
    <row r="660" spans="1:12">
      <c r="A660" t="s">
        <v>3113</v>
      </c>
      <c r="C660">
        <v>660</v>
      </c>
      <c r="D660" t="s">
        <v>654</v>
      </c>
      <c r="E660" t="s">
        <v>271</v>
      </c>
      <c r="F660">
        <v>0</v>
      </c>
      <c r="G660">
        <v>1970</v>
      </c>
      <c r="H660" t="s">
        <v>3114</v>
      </c>
      <c r="I660">
        <v>1970</v>
      </c>
      <c r="J660" t="s">
        <v>0</v>
      </c>
      <c r="K660" t="s">
        <v>1784</v>
      </c>
      <c r="L660">
        <v>1970</v>
      </c>
    </row>
    <row r="661" spans="1:12">
      <c r="A661" t="s">
        <v>3115</v>
      </c>
      <c r="C661">
        <v>661</v>
      </c>
      <c r="D661" t="s">
        <v>987</v>
      </c>
      <c r="E661" t="s">
        <v>986</v>
      </c>
      <c r="F661" t="s">
        <v>364</v>
      </c>
      <c r="G661">
        <v>1974</v>
      </c>
      <c r="H661" t="s">
        <v>3116</v>
      </c>
      <c r="I661">
        <v>1974</v>
      </c>
      <c r="J661" t="s">
        <v>0</v>
      </c>
      <c r="K661" t="s">
        <v>1784</v>
      </c>
      <c r="L661">
        <v>1974</v>
      </c>
    </row>
    <row r="662" spans="1:12">
      <c r="A662" t="s">
        <v>3117</v>
      </c>
      <c r="C662">
        <v>662</v>
      </c>
      <c r="D662" t="s">
        <v>1715</v>
      </c>
      <c r="E662" t="s">
        <v>271</v>
      </c>
      <c r="F662">
        <v>0</v>
      </c>
      <c r="G662">
        <v>1986</v>
      </c>
      <c r="H662" t="s">
        <v>3118</v>
      </c>
      <c r="I662">
        <v>1986</v>
      </c>
      <c r="J662" t="s">
        <v>0</v>
      </c>
      <c r="K662" t="s">
        <v>1785</v>
      </c>
      <c r="L662" t="e">
        <v>#N/A</v>
      </c>
    </row>
    <row r="663" spans="1:12">
      <c r="A663" t="s">
        <v>3119</v>
      </c>
      <c r="C663">
        <v>663</v>
      </c>
      <c r="D663" t="s">
        <v>1721</v>
      </c>
      <c r="E663" t="s">
        <v>1722</v>
      </c>
      <c r="F663" t="s">
        <v>1723</v>
      </c>
      <c r="G663">
        <v>1990</v>
      </c>
      <c r="H663" t="s">
        <v>3120</v>
      </c>
      <c r="I663">
        <v>1990</v>
      </c>
      <c r="J663" t="s">
        <v>0</v>
      </c>
      <c r="K663" t="s">
        <v>1785</v>
      </c>
      <c r="L663" t="e">
        <v>#N/A</v>
      </c>
    </row>
    <row r="664" spans="1:12">
      <c r="A664" t="s">
        <v>3121</v>
      </c>
      <c r="C664">
        <v>664</v>
      </c>
      <c r="D664" t="s">
        <v>1740</v>
      </c>
      <c r="E664" t="s">
        <v>227</v>
      </c>
      <c r="F664">
        <v>0</v>
      </c>
      <c r="G664">
        <v>1983</v>
      </c>
      <c r="H664" t="s">
        <v>3122</v>
      </c>
      <c r="I664">
        <v>1983</v>
      </c>
      <c r="J664" t="s">
        <v>0</v>
      </c>
      <c r="K664" t="s">
        <v>1785</v>
      </c>
      <c r="L664" t="e">
        <v>#N/A</v>
      </c>
    </row>
    <row r="665" spans="1:12">
      <c r="A665" t="s">
        <v>3123</v>
      </c>
      <c r="C665">
        <v>665</v>
      </c>
      <c r="D665" t="s">
        <v>580</v>
      </c>
      <c r="E665" t="s">
        <v>579</v>
      </c>
      <c r="F665" t="s">
        <v>1716</v>
      </c>
      <c r="G665">
        <v>1982</v>
      </c>
      <c r="H665" t="s">
        <v>3124</v>
      </c>
      <c r="I665">
        <v>1982</v>
      </c>
      <c r="J665" t="s">
        <v>0</v>
      </c>
      <c r="K665" t="s">
        <v>1785</v>
      </c>
      <c r="L665">
        <v>1982</v>
      </c>
    </row>
    <row r="666" spans="1:12">
      <c r="A666" t="s">
        <v>3125</v>
      </c>
      <c r="C666">
        <v>666</v>
      </c>
      <c r="D666" t="s">
        <v>1756</v>
      </c>
      <c r="E666" t="s">
        <v>1757</v>
      </c>
      <c r="F666" t="s">
        <v>1758</v>
      </c>
      <c r="G666">
        <v>1989</v>
      </c>
      <c r="H666" t="s">
        <v>3126</v>
      </c>
      <c r="I666">
        <v>1989</v>
      </c>
      <c r="J666" t="s">
        <v>0</v>
      </c>
      <c r="K666" t="s">
        <v>1785</v>
      </c>
      <c r="L666" t="e">
        <v>#N/A</v>
      </c>
    </row>
    <row r="667" spans="1:12">
      <c r="A667" t="s">
        <v>3127</v>
      </c>
      <c r="C667">
        <v>667</v>
      </c>
      <c r="D667" t="s">
        <v>1759</v>
      </c>
      <c r="E667" t="s">
        <v>271</v>
      </c>
      <c r="F667" t="s">
        <v>154</v>
      </c>
      <c r="G667">
        <v>1990</v>
      </c>
      <c r="H667" t="s">
        <v>3128</v>
      </c>
      <c r="I667">
        <v>1990</v>
      </c>
      <c r="J667" t="s">
        <v>0</v>
      </c>
      <c r="K667" t="s">
        <v>1785</v>
      </c>
      <c r="L667" t="e">
        <v>#N/A</v>
      </c>
    </row>
    <row r="668" spans="1:12">
      <c r="A668" t="s">
        <v>3129</v>
      </c>
      <c r="C668">
        <v>668</v>
      </c>
      <c r="D668" t="s">
        <v>1767</v>
      </c>
      <c r="E668" t="s">
        <v>35</v>
      </c>
      <c r="F668">
        <v>0</v>
      </c>
      <c r="G668">
        <v>1986</v>
      </c>
      <c r="H668" t="s">
        <v>3130</v>
      </c>
      <c r="I668">
        <v>1986</v>
      </c>
      <c r="J668" t="s">
        <v>0</v>
      </c>
      <c r="K668" t="s">
        <v>1785</v>
      </c>
      <c r="L668" t="e">
        <v>#N/A</v>
      </c>
    </row>
    <row r="669" spans="1:12">
      <c r="A669" t="s">
        <v>3131</v>
      </c>
      <c r="C669">
        <v>669</v>
      </c>
      <c r="D669" t="s">
        <v>1768</v>
      </c>
      <c r="E669" t="s">
        <v>1769</v>
      </c>
      <c r="F669">
        <v>0</v>
      </c>
      <c r="G669">
        <v>1988</v>
      </c>
      <c r="H669" t="s">
        <v>3132</v>
      </c>
      <c r="I669">
        <v>1988</v>
      </c>
      <c r="J669" t="s">
        <v>0</v>
      </c>
      <c r="K669" t="s">
        <v>1785</v>
      </c>
      <c r="L669" t="e">
        <v>#N/A</v>
      </c>
    </row>
    <row r="670" spans="1:12">
      <c r="A670" t="s">
        <v>3133</v>
      </c>
      <c r="C670">
        <v>670</v>
      </c>
      <c r="D670" t="s">
        <v>1768</v>
      </c>
      <c r="E670" t="s">
        <v>933</v>
      </c>
      <c r="F670">
        <v>0</v>
      </c>
      <c r="G670">
        <v>1966</v>
      </c>
      <c r="H670" t="s">
        <v>3134</v>
      </c>
      <c r="I670">
        <v>1966</v>
      </c>
      <c r="J670" t="s">
        <v>0</v>
      </c>
      <c r="K670" t="s">
        <v>1785</v>
      </c>
      <c r="L670" t="e">
        <v>#N/A</v>
      </c>
    </row>
    <row r="671" spans="1:12">
      <c r="A671" t="s">
        <v>3135</v>
      </c>
      <c r="C671">
        <v>671</v>
      </c>
      <c r="D671" t="s">
        <v>1773</v>
      </c>
      <c r="E671" t="s">
        <v>478</v>
      </c>
      <c r="F671" t="s">
        <v>1774</v>
      </c>
      <c r="G671">
        <v>1985</v>
      </c>
      <c r="H671" t="s">
        <v>3136</v>
      </c>
      <c r="I671">
        <v>1985</v>
      </c>
      <c r="J671" t="s">
        <v>0</v>
      </c>
      <c r="K671" t="s">
        <v>1785</v>
      </c>
      <c r="L671" t="e">
        <v>#N/A</v>
      </c>
    </row>
    <row r="672" spans="1:12">
      <c r="A672" t="s">
        <v>3137</v>
      </c>
      <c r="C672">
        <v>672</v>
      </c>
      <c r="D672" t="s">
        <v>398</v>
      </c>
      <c r="E672" t="s">
        <v>19</v>
      </c>
      <c r="F672" t="s">
        <v>1708</v>
      </c>
      <c r="G672">
        <v>1986</v>
      </c>
      <c r="H672" t="s">
        <v>3138</v>
      </c>
      <c r="I672">
        <v>1986</v>
      </c>
      <c r="J672" t="s">
        <v>32</v>
      </c>
      <c r="K672" t="s">
        <v>1785</v>
      </c>
      <c r="L672">
        <v>1986</v>
      </c>
    </row>
    <row r="673" spans="1:12">
      <c r="A673" t="s">
        <v>3139</v>
      </c>
      <c r="C673">
        <v>673</v>
      </c>
      <c r="D673" t="s">
        <v>1709</v>
      </c>
      <c r="E673" t="s">
        <v>549</v>
      </c>
      <c r="F673">
        <v>0</v>
      </c>
      <c r="G673">
        <v>1974</v>
      </c>
      <c r="H673" t="s">
        <v>3140</v>
      </c>
      <c r="I673">
        <v>1974</v>
      </c>
      <c r="J673" t="s">
        <v>32</v>
      </c>
      <c r="K673" t="s">
        <v>1785</v>
      </c>
      <c r="L673" t="e">
        <v>#N/A</v>
      </c>
    </row>
    <row r="674" spans="1:12">
      <c r="A674" t="s">
        <v>3141</v>
      </c>
      <c r="C674">
        <v>674</v>
      </c>
      <c r="D674" t="s">
        <v>648</v>
      </c>
      <c r="E674" t="s">
        <v>22</v>
      </c>
      <c r="F674" t="s">
        <v>1710</v>
      </c>
      <c r="G674">
        <v>1977</v>
      </c>
      <c r="H674" t="s">
        <v>3142</v>
      </c>
      <c r="I674">
        <v>1977</v>
      </c>
      <c r="J674" t="s">
        <v>32</v>
      </c>
      <c r="K674" t="s">
        <v>1785</v>
      </c>
      <c r="L674">
        <v>1977</v>
      </c>
    </row>
    <row r="675" spans="1:12">
      <c r="A675" t="s">
        <v>3143</v>
      </c>
      <c r="C675">
        <v>675</v>
      </c>
      <c r="D675" t="s">
        <v>455</v>
      </c>
      <c r="E675" t="s">
        <v>135</v>
      </c>
      <c r="F675">
        <v>0</v>
      </c>
      <c r="G675">
        <v>1980</v>
      </c>
      <c r="H675" t="s">
        <v>3144</v>
      </c>
      <c r="I675">
        <v>1980</v>
      </c>
      <c r="J675" t="s">
        <v>32</v>
      </c>
      <c r="K675" t="s">
        <v>1785</v>
      </c>
      <c r="L675">
        <v>1980</v>
      </c>
    </row>
    <row r="676" spans="1:12">
      <c r="A676" t="s">
        <v>3145</v>
      </c>
      <c r="C676">
        <v>676</v>
      </c>
      <c r="D676" t="s">
        <v>442</v>
      </c>
      <c r="E676" t="s">
        <v>416</v>
      </c>
      <c r="F676" t="s">
        <v>187</v>
      </c>
      <c r="G676">
        <v>1980</v>
      </c>
      <c r="H676" t="s">
        <v>3146</v>
      </c>
      <c r="I676">
        <v>1980</v>
      </c>
      <c r="J676" t="s">
        <v>32</v>
      </c>
      <c r="K676" t="s">
        <v>1785</v>
      </c>
      <c r="L676">
        <v>1980</v>
      </c>
    </row>
    <row r="677" spans="1:12">
      <c r="A677" t="s">
        <v>3147</v>
      </c>
      <c r="C677">
        <v>677</v>
      </c>
      <c r="D677" t="s">
        <v>425</v>
      </c>
      <c r="E677" t="s">
        <v>214</v>
      </c>
      <c r="F677" t="s">
        <v>1688</v>
      </c>
      <c r="G677">
        <v>1952</v>
      </c>
      <c r="H677" t="s">
        <v>3148</v>
      </c>
      <c r="I677">
        <v>1952</v>
      </c>
      <c r="J677" t="s">
        <v>32</v>
      </c>
      <c r="K677" t="s">
        <v>1785</v>
      </c>
      <c r="L677">
        <v>1952</v>
      </c>
    </row>
    <row r="678" spans="1:12">
      <c r="A678" t="s">
        <v>3149</v>
      </c>
      <c r="C678">
        <v>678</v>
      </c>
      <c r="D678" t="s">
        <v>1046</v>
      </c>
      <c r="E678" t="s">
        <v>87</v>
      </c>
      <c r="F678">
        <v>0</v>
      </c>
      <c r="G678">
        <v>1983</v>
      </c>
      <c r="H678" t="s">
        <v>3150</v>
      </c>
      <c r="I678">
        <v>1983</v>
      </c>
      <c r="J678" t="s">
        <v>32</v>
      </c>
      <c r="K678" t="s">
        <v>1785</v>
      </c>
      <c r="L678">
        <v>1983</v>
      </c>
    </row>
    <row r="679" spans="1:12">
      <c r="A679" t="s">
        <v>3151</v>
      </c>
      <c r="C679">
        <v>679</v>
      </c>
      <c r="D679" t="s">
        <v>1075</v>
      </c>
      <c r="E679" t="s">
        <v>393</v>
      </c>
      <c r="F679">
        <v>0</v>
      </c>
      <c r="G679">
        <v>1983</v>
      </c>
      <c r="H679" t="s">
        <v>3152</v>
      </c>
      <c r="I679">
        <v>1983</v>
      </c>
      <c r="J679" t="s">
        <v>32</v>
      </c>
      <c r="K679" t="s">
        <v>1785</v>
      </c>
      <c r="L679">
        <v>1983</v>
      </c>
    </row>
    <row r="680" spans="1:12">
      <c r="A680" t="s">
        <v>3153</v>
      </c>
      <c r="C680">
        <v>680</v>
      </c>
      <c r="D680" t="s">
        <v>1157</v>
      </c>
      <c r="E680" t="s">
        <v>274</v>
      </c>
      <c r="F680" t="s">
        <v>1711</v>
      </c>
      <c r="G680">
        <v>1997</v>
      </c>
      <c r="H680" t="s">
        <v>3154</v>
      </c>
      <c r="I680">
        <v>1997</v>
      </c>
      <c r="J680" t="s">
        <v>32</v>
      </c>
      <c r="K680" t="s">
        <v>1785</v>
      </c>
      <c r="L680">
        <v>1997</v>
      </c>
    </row>
    <row r="681" spans="1:12">
      <c r="A681" t="s">
        <v>3155</v>
      </c>
      <c r="C681">
        <v>681</v>
      </c>
      <c r="D681" t="s">
        <v>1157</v>
      </c>
      <c r="E681" t="s">
        <v>17</v>
      </c>
      <c r="F681">
        <v>0</v>
      </c>
      <c r="G681">
        <v>1975</v>
      </c>
      <c r="H681" t="s">
        <v>3156</v>
      </c>
      <c r="I681">
        <v>1975</v>
      </c>
      <c r="J681" t="s">
        <v>32</v>
      </c>
      <c r="K681" t="s">
        <v>1785</v>
      </c>
      <c r="L681">
        <v>1975</v>
      </c>
    </row>
    <row r="682" spans="1:12">
      <c r="A682" t="s">
        <v>3157</v>
      </c>
      <c r="C682">
        <v>682</v>
      </c>
      <c r="D682" t="s">
        <v>1712</v>
      </c>
      <c r="E682" t="s">
        <v>26</v>
      </c>
      <c r="F682">
        <v>0</v>
      </c>
      <c r="G682">
        <v>1978</v>
      </c>
      <c r="H682" t="s">
        <v>3158</v>
      </c>
      <c r="I682">
        <v>1978</v>
      </c>
      <c r="J682" t="s">
        <v>32</v>
      </c>
      <c r="K682" t="s">
        <v>1785</v>
      </c>
      <c r="L682" t="e">
        <v>#N/A</v>
      </c>
    </row>
    <row r="683" spans="1:12">
      <c r="A683" t="s">
        <v>3159</v>
      </c>
      <c r="C683">
        <v>683</v>
      </c>
      <c r="D683" t="s">
        <v>1007</v>
      </c>
      <c r="E683" t="s">
        <v>16</v>
      </c>
      <c r="F683">
        <v>0</v>
      </c>
      <c r="G683">
        <v>1976</v>
      </c>
      <c r="H683" t="s">
        <v>3160</v>
      </c>
      <c r="I683">
        <v>1976</v>
      </c>
      <c r="J683" t="s">
        <v>32</v>
      </c>
      <c r="K683" t="s">
        <v>1785</v>
      </c>
      <c r="L683" t="e">
        <v>#N/A</v>
      </c>
    </row>
    <row r="684" spans="1:12">
      <c r="A684" t="s">
        <v>3161</v>
      </c>
      <c r="C684">
        <v>684</v>
      </c>
      <c r="D684" t="s">
        <v>1713</v>
      </c>
      <c r="E684" t="s">
        <v>147</v>
      </c>
      <c r="F684" t="s">
        <v>1714</v>
      </c>
      <c r="G684">
        <v>1977</v>
      </c>
      <c r="H684" t="s">
        <v>3162</v>
      </c>
      <c r="I684">
        <v>1977</v>
      </c>
      <c r="J684" t="s">
        <v>32</v>
      </c>
      <c r="K684" t="s">
        <v>1785</v>
      </c>
      <c r="L684" t="e">
        <v>#N/A</v>
      </c>
    </row>
    <row r="685" spans="1:12">
      <c r="A685" t="s">
        <v>3163</v>
      </c>
      <c r="C685">
        <v>685</v>
      </c>
      <c r="D685" t="s">
        <v>1156</v>
      </c>
      <c r="E685" t="s">
        <v>583</v>
      </c>
      <c r="F685" t="s">
        <v>620</v>
      </c>
      <c r="G685">
        <v>1976</v>
      </c>
      <c r="H685" t="s">
        <v>3164</v>
      </c>
      <c r="I685">
        <v>1976</v>
      </c>
      <c r="J685" t="s">
        <v>32</v>
      </c>
      <c r="K685" t="s">
        <v>1785</v>
      </c>
      <c r="L685" t="e">
        <v>#N/A</v>
      </c>
    </row>
    <row r="686" spans="1:12">
      <c r="A686" t="s">
        <v>3165</v>
      </c>
      <c r="C686">
        <v>686</v>
      </c>
      <c r="D686" t="s">
        <v>1717</v>
      </c>
      <c r="E686" t="s">
        <v>19</v>
      </c>
      <c r="F686" t="s">
        <v>1718</v>
      </c>
      <c r="G686">
        <v>1979</v>
      </c>
      <c r="H686" t="s">
        <v>3166</v>
      </c>
      <c r="I686">
        <v>1979</v>
      </c>
      <c r="J686" t="s">
        <v>32</v>
      </c>
      <c r="K686" t="s">
        <v>1785</v>
      </c>
      <c r="L686" t="e">
        <v>#N/A</v>
      </c>
    </row>
    <row r="687" spans="1:12">
      <c r="A687" t="s">
        <v>3167</v>
      </c>
      <c r="C687">
        <v>687</v>
      </c>
      <c r="D687" t="s">
        <v>1719</v>
      </c>
      <c r="E687" t="s">
        <v>1335</v>
      </c>
      <c r="F687" t="s">
        <v>1720</v>
      </c>
      <c r="G687">
        <v>1982</v>
      </c>
      <c r="H687" t="s">
        <v>3168</v>
      </c>
      <c r="I687">
        <v>1982</v>
      </c>
      <c r="J687" t="s">
        <v>32</v>
      </c>
      <c r="K687" t="s">
        <v>1785</v>
      </c>
      <c r="L687" t="e">
        <v>#N/A</v>
      </c>
    </row>
    <row r="688" spans="1:12">
      <c r="A688" t="s">
        <v>3169</v>
      </c>
      <c r="C688">
        <v>688</v>
      </c>
      <c r="D688" t="s">
        <v>1724</v>
      </c>
      <c r="E688" t="s">
        <v>66</v>
      </c>
      <c r="F688" t="s">
        <v>1723</v>
      </c>
      <c r="G688">
        <v>1990</v>
      </c>
      <c r="H688" t="s">
        <v>3170</v>
      </c>
      <c r="I688">
        <v>1990</v>
      </c>
      <c r="J688" t="s">
        <v>32</v>
      </c>
      <c r="K688" t="s">
        <v>1785</v>
      </c>
      <c r="L688" t="e">
        <v>#N/A</v>
      </c>
    </row>
    <row r="689" spans="1:12">
      <c r="A689" t="s">
        <v>3171</v>
      </c>
      <c r="C689">
        <v>689</v>
      </c>
      <c r="D689" t="s">
        <v>1725</v>
      </c>
      <c r="E689" t="s">
        <v>360</v>
      </c>
      <c r="F689" t="s">
        <v>1726</v>
      </c>
      <c r="G689">
        <v>1982</v>
      </c>
      <c r="H689" t="s">
        <v>3172</v>
      </c>
      <c r="I689">
        <v>1982</v>
      </c>
      <c r="J689" t="s">
        <v>32</v>
      </c>
      <c r="K689" t="s">
        <v>1785</v>
      </c>
      <c r="L689" t="e">
        <v>#N/A</v>
      </c>
    </row>
    <row r="690" spans="1:12">
      <c r="A690" t="s">
        <v>3173</v>
      </c>
      <c r="C690">
        <v>690</v>
      </c>
      <c r="D690" t="s">
        <v>1713</v>
      </c>
      <c r="E690" t="s">
        <v>92</v>
      </c>
      <c r="F690" t="s">
        <v>1714</v>
      </c>
      <c r="G690">
        <v>2003</v>
      </c>
      <c r="H690" t="s">
        <v>3174</v>
      </c>
      <c r="I690">
        <v>2003</v>
      </c>
      <c r="J690" t="s">
        <v>32</v>
      </c>
      <c r="K690" t="s">
        <v>1785</v>
      </c>
      <c r="L690" t="e">
        <v>#N/A</v>
      </c>
    </row>
    <row r="691" spans="1:12">
      <c r="A691" t="s">
        <v>3175</v>
      </c>
      <c r="C691">
        <v>691</v>
      </c>
      <c r="D691" t="s">
        <v>1727</v>
      </c>
      <c r="E691" t="s">
        <v>393</v>
      </c>
      <c r="F691" t="s">
        <v>1728</v>
      </c>
      <c r="G691">
        <v>1974</v>
      </c>
      <c r="H691" t="s">
        <v>3176</v>
      </c>
      <c r="I691">
        <v>1974</v>
      </c>
      <c r="J691" t="s">
        <v>32</v>
      </c>
      <c r="K691" t="s">
        <v>1785</v>
      </c>
      <c r="L691" t="e">
        <v>#N/A</v>
      </c>
    </row>
    <row r="692" spans="1:12">
      <c r="A692" t="s">
        <v>3177</v>
      </c>
      <c r="C692">
        <v>692</v>
      </c>
      <c r="D692" t="s">
        <v>375</v>
      </c>
      <c r="E692" t="s">
        <v>92</v>
      </c>
      <c r="F692" t="s">
        <v>1728</v>
      </c>
      <c r="G692">
        <v>1972</v>
      </c>
      <c r="H692" t="s">
        <v>3178</v>
      </c>
      <c r="I692">
        <v>1972</v>
      </c>
      <c r="J692" t="s">
        <v>32</v>
      </c>
      <c r="K692" t="s">
        <v>1785</v>
      </c>
      <c r="L692" t="e">
        <v>#N/A</v>
      </c>
    </row>
    <row r="693" spans="1:12">
      <c r="A693" t="s">
        <v>3179</v>
      </c>
      <c r="C693">
        <v>693</v>
      </c>
      <c r="D693" t="s">
        <v>1729</v>
      </c>
      <c r="E693" t="s">
        <v>147</v>
      </c>
      <c r="F693" t="s">
        <v>1728</v>
      </c>
      <c r="G693">
        <v>1976</v>
      </c>
      <c r="H693" t="s">
        <v>3180</v>
      </c>
      <c r="I693">
        <v>1976</v>
      </c>
      <c r="J693" t="s">
        <v>32</v>
      </c>
      <c r="K693" t="s">
        <v>1785</v>
      </c>
      <c r="L693" t="e">
        <v>#N/A</v>
      </c>
    </row>
    <row r="694" spans="1:12">
      <c r="A694" t="s">
        <v>3181</v>
      </c>
      <c r="C694">
        <v>694</v>
      </c>
      <c r="D694" t="s">
        <v>531</v>
      </c>
      <c r="E694" t="s">
        <v>1730</v>
      </c>
      <c r="F694">
        <v>0</v>
      </c>
      <c r="G694">
        <v>1977</v>
      </c>
      <c r="H694" t="s">
        <v>3182</v>
      </c>
      <c r="I694">
        <v>1977</v>
      </c>
      <c r="J694" t="s">
        <v>32</v>
      </c>
      <c r="K694" t="s">
        <v>1785</v>
      </c>
      <c r="L694" t="e">
        <v>#N/A</v>
      </c>
    </row>
    <row r="695" spans="1:12">
      <c r="A695" t="s">
        <v>3183</v>
      </c>
      <c r="C695">
        <v>695</v>
      </c>
      <c r="D695" t="s">
        <v>1731</v>
      </c>
      <c r="E695" t="s">
        <v>55</v>
      </c>
      <c r="F695">
        <v>0</v>
      </c>
      <c r="G695">
        <v>1982</v>
      </c>
      <c r="H695" t="s">
        <v>3184</v>
      </c>
      <c r="I695">
        <v>1982</v>
      </c>
      <c r="J695" t="s">
        <v>32</v>
      </c>
      <c r="K695" t="s">
        <v>1785</v>
      </c>
      <c r="L695" t="e">
        <v>#N/A</v>
      </c>
    </row>
    <row r="696" spans="1:12">
      <c r="A696" t="s">
        <v>3185</v>
      </c>
      <c r="C696">
        <v>696</v>
      </c>
      <c r="D696" t="s">
        <v>1732</v>
      </c>
      <c r="E696" t="s">
        <v>17</v>
      </c>
      <c r="F696">
        <v>0</v>
      </c>
      <c r="G696">
        <v>1981</v>
      </c>
      <c r="H696" t="s">
        <v>3186</v>
      </c>
      <c r="I696">
        <v>1981</v>
      </c>
      <c r="J696" t="s">
        <v>32</v>
      </c>
      <c r="K696" t="s">
        <v>1785</v>
      </c>
      <c r="L696" t="e">
        <v>#N/A</v>
      </c>
    </row>
    <row r="697" spans="1:12">
      <c r="A697" t="s">
        <v>3187</v>
      </c>
      <c r="C697">
        <v>697</v>
      </c>
      <c r="D697" t="s">
        <v>1159</v>
      </c>
      <c r="E697" t="s">
        <v>92</v>
      </c>
      <c r="F697">
        <v>0</v>
      </c>
      <c r="G697">
        <v>1986</v>
      </c>
      <c r="H697" t="s">
        <v>3188</v>
      </c>
      <c r="I697">
        <v>1986</v>
      </c>
      <c r="J697" t="s">
        <v>32</v>
      </c>
      <c r="K697" t="s">
        <v>1785</v>
      </c>
      <c r="L697">
        <v>1986</v>
      </c>
    </row>
    <row r="698" spans="1:12">
      <c r="A698" t="s">
        <v>3189</v>
      </c>
      <c r="C698">
        <v>698</v>
      </c>
      <c r="D698" t="s">
        <v>1733</v>
      </c>
      <c r="E698" t="s">
        <v>42</v>
      </c>
      <c r="F698" t="s">
        <v>1734</v>
      </c>
      <c r="G698">
        <v>1981</v>
      </c>
      <c r="H698" t="s">
        <v>3190</v>
      </c>
      <c r="I698">
        <v>1981</v>
      </c>
      <c r="J698" t="s">
        <v>32</v>
      </c>
      <c r="K698" t="s">
        <v>1785</v>
      </c>
      <c r="L698" t="e">
        <v>#N/A</v>
      </c>
    </row>
    <row r="699" spans="1:12">
      <c r="A699" t="s">
        <v>3191</v>
      </c>
      <c r="C699">
        <v>699</v>
      </c>
      <c r="D699" t="s">
        <v>1735</v>
      </c>
      <c r="E699" t="s">
        <v>86</v>
      </c>
      <c r="F699" t="s">
        <v>1734</v>
      </c>
      <c r="G699">
        <v>1978</v>
      </c>
      <c r="H699" t="s">
        <v>3192</v>
      </c>
      <c r="I699">
        <v>1978</v>
      </c>
      <c r="J699" t="s">
        <v>32</v>
      </c>
      <c r="K699" t="s">
        <v>1785</v>
      </c>
      <c r="L699" t="e">
        <v>#N/A</v>
      </c>
    </row>
    <row r="700" spans="1:12">
      <c r="A700" t="s">
        <v>3193</v>
      </c>
      <c r="C700">
        <v>700</v>
      </c>
      <c r="D700" t="s">
        <v>1736</v>
      </c>
      <c r="E700" t="s">
        <v>230</v>
      </c>
      <c r="F700" t="s">
        <v>1734</v>
      </c>
      <c r="G700">
        <v>1979</v>
      </c>
      <c r="H700" t="s">
        <v>3194</v>
      </c>
      <c r="I700">
        <v>1979</v>
      </c>
      <c r="J700" t="s">
        <v>32</v>
      </c>
      <c r="K700" t="s">
        <v>1785</v>
      </c>
      <c r="L700" t="e">
        <v>#N/A</v>
      </c>
    </row>
    <row r="701" spans="1:12">
      <c r="A701" t="s">
        <v>3195</v>
      </c>
      <c r="C701">
        <v>701</v>
      </c>
      <c r="D701" t="s">
        <v>1725</v>
      </c>
      <c r="E701" t="s">
        <v>358</v>
      </c>
      <c r="F701" t="s">
        <v>1737</v>
      </c>
      <c r="G701">
        <v>1974</v>
      </c>
      <c r="H701" t="s">
        <v>3196</v>
      </c>
      <c r="I701">
        <v>1974</v>
      </c>
      <c r="J701" t="s">
        <v>32</v>
      </c>
      <c r="K701" t="s">
        <v>1785</v>
      </c>
      <c r="L701" t="e">
        <v>#N/A</v>
      </c>
    </row>
    <row r="702" spans="1:12">
      <c r="A702" t="s">
        <v>3197</v>
      </c>
      <c r="C702">
        <v>702</v>
      </c>
      <c r="D702" t="s">
        <v>1133</v>
      </c>
      <c r="E702" t="s">
        <v>1738</v>
      </c>
      <c r="F702">
        <v>0</v>
      </c>
      <c r="G702">
        <v>1976</v>
      </c>
      <c r="H702" t="s">
        <v>3198</v>
      </c>
      <c r="I702">
        <v>1976</v>
      </c>
      <c r="J702" t="s">
        <v>32</v>
      </c>
      <c r="K702" t="s">
        <v>1785</v>
      </c>
      <c r="L702" t="e">
        <v>#N/A</v>
      </c>
    </row>
    <row r="703" spans="1:12">
      <c r="A703" t="s">
        <v>3199</v>
      </c>
      <c r="C703">
        <v>703</v>
      </c>
      <c r="D703" t="s">
        <v>1056</v>
      </c>
      <c r="E703" t="s">
        <v>1739</v>
      </c>
      <c r="F703">
        <v>0</v>
      </c>
      <c r="G703">
        <v>1983</v>
      </c>
      <c r="H703" t="s">
        <v>3200</v>
      </c>
      <c r="I703">
        <v>1983</v>
      </c>
      <c r="J703" t="s">
        <v>32</v>
      </c>
      <c r="K703" t="s">
        <v>1785</v>
      </c>
      <c r="L703" t="e">
        <v>#N/A</v>
      </c>
    </row>
    <row r="704" spans="1:12">
      <c r="A704" t="s">
        <v>3201</v>
      </c>
      <c r="C704">
        <v>704</v>
      </c>
      <c r="D704" t="s">
        <v>516</v>
      </c>
      <c r="E704" t="s">
        <v>26</v>
      </c>
      <c r="F704" t="s">
        <v>515</v>
      </c>
      <c r="G704">
        <v>1961</v>
      </c>
      <c r="H704" t="s">
        <v>3202</v>
      </c>
      <c r="I704">
        <v>1961</v>
      </c>
      <c r="J704" t="s">
        <v>32</v>
      </c>
      <c r="K704" t="s">
        <v>1785</v>
      </c>
      <c r="L704">
        <v>1961</v>
      </c>
    </row>
    <row r="705" spans="1:12">
      <c r="A705" t="s">
        <v>3203</v>
      </c>
      <c r="C705">
        <v>705</v>
      </c>
      <c r="D705" t="s">
        <v>514</v>
      </c>
      <c r="E705" t="s">
        <v>19</v>
      </c>
      <c r="F705">
        <v>0</v>
      </c>
      <c r="G705">
        <v>1988</v>
      </c>
      <c r="H705" t="s">
        <v>3204</v>
      </c>
      <c r="I705">
        <v>1988</v>
      </c>
      <c r="J705" t="s">
        <v>32</v>
      </c>
      <c r="K705" t="s">
        <v>1785</v>
      </c>
      <c r="L705">
        <v>1988</v>
      </c>
    </row>
    <row r="706" spans="1:12">
      <c r="A706" t="s">
        <v>3205</v>
      </c>
      <c r="C706">
        <v>706</v>
      </c>
      <c r="D706" t="s">
        <v>1741</v>
      </c>
      <c r="E706" t="s">
        <v>22</v>
      </c>
      <c r="F706">
        <v>0</v>
      </c>
      <c r="G706">
        <v>1979</v>
      </c>
      <c r="H706" t="s">
        <v>3206</v>
      </c>
      <c r="I706">
        <v>1979</v>
      </c>
      <c r="J706" t="s">
        <v>32</v>
      </c>
      <c r="K706" t="s">
        <v>1785</v>
      </c>
      <c r="L706" t="e">
        <v>#N/A</v>
      </c>
    </row>
    <row r="707" spans="1:12">
      <c r="A707" t="s">
        <v>3207</v>
      </c>
      <c r="C707">
        <v>707</v>
      </c>
      <c r="D707" t="s">
        <v>1742</v>
      </c>
      <c r="E707" t="s">
        <v>19</v>
      </c>
      <c r="F707" t="s">
        <v>1399</v>
      </c>
      <c r="G707">
        <v>1979</v>
      </c>
      <c r="H707" t="s">
        <v>3208</v>
      </c>
      <c r="I707">
        <v>1979</v>
      </c>
      <c r="J707" t="s">
        <v>32</v>
      </c>
      <c r="K707" t="s">
        <v>1785</v>
      </c>
      <c r="L707" t="e">
        <v>#N/A</v>
      </c>
    </row>
    <row r="708" spans="1:12">
      <c r="A708" t="s">
        <v>3209</v>
      </c>
      <c r="C708">
        <v>708</v>
      </c>
      <c r="D708" t="s">
        <v>1137</v>
      </c>
      <c r="E708" t="s">
        <v>1136</v>
      </c>
      <c r="F708" t="s">
        <v>1131</v>
      </c>
      <c r="G708">
        <v>1983</v>
      </c>
      <c r="H708" t="s">
        <v>3210</v>
      </c>
      <c r="I708">
        <v>1983</v>
      </c>
      <c r="J708" t="s">
        <v>32</v>
      </c>
      <c r="K708" t="s">
        <v>1785</v>
      </c>
      <c r="L708">
        <v>1983</v>
      </c>
    </row>
    <row r="709" spans="1:12">
      <c r="A709" t="s">
        <v>3211</v>
      </c>
      <c r="C709">
        <v>709</v>
      </c>
      <c r="D709" t="s">
        <v>1135</v>
      </c>
      <c r="E709" t="s">
        <v>17</v>
      </c>
      <c r="F709" t="s">
        <v>1131</v>
      </c>
      <c r="G709">
        <v>1981</v>
      </c>
      <c r="H709" t="s">
        <v>3212</v>
      </c>
      <c r="I709">
        <v>1981</v>
      </c>
      <c r="J709" t="s">
        <v>32</v>
      </c>
      <c r="K709" t="s">
        <v>1785</v>
      </c>
      <c r="L709">
        <v>1981</v>
      </c>
    </row>
    <row r="710" spans="1:12">
      <c r="A710" t="s">
        <v>3213</v>
      </c>
      <c r="C710">
        <v>710</v>
      </c>
      <c r="D710" t="s">
        <v>1138</v>
      </c>
      <c r="E710" t="s">
        <v>79</v>
      </c>
      <c r="F710" t="s">
        <v>1131</v>
      </c>
      <c r="G710">
        <v>1974</v>
      </c>
      <c r="H710" t="s">
        <v>3214</v>
      </c>
      <c r="I710">
        <v>1974</v>
      </c>
      <c r="J710" t="s">
        <v>32</v>
      </c>
      <c r="K710" t="s">
        <v>1785</v>
      </c>
      <c r="L710">
        <v>1974</v>
      </c>
    </row>
    <row r="711" spans="1:12">
      <c r="A711" t="s">
        <v>3215</v>
      </c>
      <c r="C711">
        <v>711</v>
      </c>
      <c r="D711" t="s">
        <v>1132</v>
      </c>
      <c r="E711" t="s">
        <v>378</v>
      </c>
      <c r="F711" t="s">
        <v>1131</v>
      </c>
      <c r="G711">
        <v>1974</v>
      </c>
      <c r="H711" t="s">
        <v>3216</v>
      </c>
      <c r="I711">
        <v>1974</v>
      </c>
      <c r="J711" t="s">
        <v>32</v>
      </c>
      <c r="K711" t="s">
        <v>1785</v>
      </c>
      <c r="L711">
        <v>1974</v>
      </c>
    </row>
    <row r="712" spans="1:12">
      <c r="A712" t="s">
        <v>3217</v>
      </c>
      <c r="C712">
        <v>712</v>
      </c>
      <c r="D712" t="s">
        <v>1133</v>
      </c>
      <c r="E712" t="s">
        <v>17</v>
      </c>
      <c r="F712" t="s">
        <v>1131</v>
      </c>
      <c r="G712">
        <v>1969</v>
      </c>
      <c r="H712" t="s">
        <v>2498</v>
      </c>
      <c r="I712">
        <v>1969</v>
      </c>
      <c r="J712" t="s">
        <v>32</v>
      </c>
      <c r="K712" t="s">
        <v>1785</v>
      </c>
      <c r="L712">
        <v>1969</v>
      </c>
    </row>
    <row r="713" spans="1:12">
      <c r="A713" t="s">
        <v>3218</v>
      </c>
      <c r="C713">
        <v>713</v>
      </c>
      <c r="D713" t="s">
        <v>1134</v>
      </c>
      <c r="E713" t="s">
        <v>189</v>
      </c>
      <c r="F713" t="s">
        <v>1131</v>
      </c>
      <c r="G713">
        <v>1984</v>
      </c>
      <c r="H713" t="s">
        <v>3219</v>
      </c>
      <c r="I713">
        <v>1984</v>
      </c>
      <c r="J713" t="s">
        <v>32</v>
      </c>
      <c r="K713" t="s">
        <v>1785</v>
      </c>
      <c r="L713">
        <v>1984</v>
      </c>
    </row>
    <row r="714" spans="1:12">
      <c r="A714" t="s">
        <v>3220</v>
      </c>
      <c r="C714">
        <v>714</v>
      </c>
      <c r="D714" t="s">
        <v>1743</v>
      </c>
      <c r="E714" t="s">
        <v>15</v>
      </c>
      <c r="F714">
        <v>0</v>
      </c>
      <c r="G714">
        <v>1980</v>
      </c>
      <c r="H714" t="s">
        <v>3221</v>
      </c>
      <c r="I714">
        <v>1980</v>
      </c>
      <c r="J714" t="s">
        <v>32</v>
      </c>
      <c r="K714" t="s">
        <v>1785</v>
      </c>
      <c r="L714" t="e">
        <v>#N/A</v>
      </c>
    </row>
    <row r="715" spans="1:12">
      <c r="A715" t="s">
        <v>3222</v>
      </c>
      <c r="C715">
        <v>715</v>
      </c>
      <c r="D715" t="s">
        <v>1744</v>
      </c>
      <c r="E715" t="s">
        <v>22</v>
      </c>
      <c r="F715" t="s">
        <v>1745</v>
      </c>
      <c r="G715">
        <v>1986</v>
      </c>
      <c r="H715" t="s">
        <v>3223</v>
      </c>
      <c r="I715">
        <v>1986</v>
      </c>
      <c r="J715" t="s">
        <v>32</v>
      </c>
      <c r="K715" t="s">
        <v>1785</v>
      </c>
      <c r="L715" t="e">
        <v>#N/A</v>
      </c>
    </row>
    <row r="716" spans="1:12">
      <c r="A716" t="s">
        <v>3224</v>
      </c>
      <c r="C716">
        <v>716</v>
      </c>
      <c r="D716" t="s">
        <v>488</v>
      </c>
      <c r="E716" t="s">
        <v>17</v>
      </c>
      <c r="F716">
        <v>0</v>
      </c>
      <c r="G716">
        <v>1987</v>
      </c>
      <c r="H716" t="s">
        <v>3225</v>
      </c>
      <c r="I716">
        <v>1987</v>
      </c>
      <c r="J716" t="s">
        <v>32</v>
      </c>
      <c r="K716" t="s">
        <v>1785</v>
      </c>
      <c r="L716">
        <v>1987</v>
      </c>
    </row>
    <row r="717" spans="1:12">
      <c r="A717" t="s">
        <v>3226</v>
      </c>
      <c r="C717">
        <v>717</v>
      </c>
      <c r="D717" t="s">
        <v>1746</v>
      </c>
      <c r="E717" t="s">
        <v>1019</v>
      </c>
      <c r="F717" t="s">
        <v>472</v>
      </c>
      <c r="G717">
        <v>1988</v>
      </c>
      <c r="H717" t="s">
        <v>3227</v>
      </c>
      <c r="I717">
        <v>1988</v>
      </c>
      <c r="J717" t="s">
        <v>32</v>
      </c>
      <c r="K717" t="s">
        <v>1785</v>
      </c>
      <c r="L717" t="e">
        <v>#N/A</v>
      </c>
    </row>
    <row r="718" spans="1:12">
      <c r="A718" t="s">
        <v>3228</v>
      </c>
      <c r="C718">
        <v>718</v>
      </c>
      <c r="D718" t="s">
        <v>1747</v>
      </c>
      <c r="E718" t="s">
        <v>462</v>
      </c>
      <c r="F718">
        <v>0</v>
      </c>
      <c r="G718">
        <v>1981</v>
      </c>
      <c r="H718" t="s">
        <v>3229</v>
      </c>
      <c r="I718">
        <v>1981</v>
      </c>
      <c r="J718" t="s">
        <v>32</v>
      </c>
      <c r="K718" t="s">
        <v>1785</v>
      </c>
      <c r="L718" t="e">
        <v>#N/A</v>
      </c>
    </row>
    <row r="719" spans="1:12">
      <c r="A719" t="s">
        <v>3230</v>
      </c>
      <c r="C719">
        <v>719</v>
      </c>
      <c r="D719" t="s">
        <v>1748</v>
      </c>
      <c r="E719" t="s">
        <v>91</v>
      </c>
      <c r="F719">
        <v>0</v>
      </c>
      <c r="G719">
        <v>1994</v>
      </c>
      <c r="H719" t="s">
        <v>3231</v>
      </c>
      <c r="I719">
        <v>1994</v>
      </c>
      <c r="J719" t="s">
        <v>32</v>
      </c>
      <c r="K719" t="s">
        <v>1785</v>
      </c>
      <c r="L719" t="e">
        <v>#N/A</v>
      </c>
    </row>
    <row r="720" spans="1:12">
      <c r="A720" t="s">
        <v>3232</v>
      </c>
      <c r="C720">
        <v>720</v>
      </c>
      <c r="D720" t="s">
        <v>1749</v>
      </c>
      <c r="E720" t="s">
        <v>59</v>
      </c>
      <c r="F720">
        <v>0</v>
      </c>
      <c r="G720">
        <v>1995</v>
      </c>
      <c r="H720" t="s">
        <v>3233</v>
      </c>
      <c r="I720">
        <v>1995</v>
      </c>
      <c r="J720" t="s">
        <v>32</v>
      </c>
      <c r="K720" t="s">
        <v>1785</v>
      </c>
      <c r="L720" t="e">
        <v>#N/A</v>
      </c>
    </row>
    <row r="721" spans="1:12">
      <c r="A721" t="s">
        <v>3234</v>
      </c>
      <c r="C721">
        <v>721</v>
      </c>
      <c r="D721" t="s">
        <v>1750</v>
      </c>
      <c r="E721" t="s">
        <v>66</v>
      </c>
      <c r="F721" t="s">
        <v>1131</v>
      </c>
      <c r="G721">
        <v>1974</v>
      </c>
      <c r="H721" t="s">
        <v>3235</v>
      </c>
      <c r="I721">
        <v>1974</v>
      </c>
      <c r="J721" t="s">
        <v>32</v>
      </c>
      <c r="K721" t="s">
        <v>1785</v>
      </c>
      <c r="L721" t="e">
        <v>#N/A</v>
      </c>
    </row>
    <row r="722" spans="1:12">
      <c r="A722" t="s">
        <v>3236</v>
      </c>
      <c r="C722">
        <v>722</v>
      </c>
      <c r="D722" t="s">
        <v>1751</v>
      </c>
      <c r="E722" t="s">
        <v>44</v>
      </c>
      <c r="F722" t="s">
        <v>1752</v>
      </c>
      <c r="G722">
        <v>1986</v>
      </c>
      <c r="H722" t="s">
        <v>3237</v>
      </c>
      <c r="I722">
        <v>1986</v>
      </c>
      <c r="J722" t="s">
        <v>32</v>
      </c>
      <c r="K722" t="s">
        <v>1785</v>
      </c>
      <c r="L722" t="e">
        <v>#N/A</v>
      </c>
    </row>
    <row r="723" spans="1:12">
      <c r="A723" t="s">
        <v>3238</v>
      </c>
      <c r="C723">
        <v>723</v>
      </c>
      <c r="D723" t="s">
        <v>507</v>
      </c>
      <c r="E723" t="s">
        <v>506</v>
      </c>
      <c r="F723">
        <v>0</v>
      </c>
      <c r="G723">
        <v>1959</v>
      </c>
      <c r="H723" t="s">
        <v>3239</v>
      </c>
      <c r="I723">
        <v>1959</v>
      </c>
      <c r="J723" t="s">
        <v>32</v>
      </c>
      <c r="K723" t="s">
        <v>1785</v>
      </c>
      <c r="L723">
        <v>1959</v>
      </c>
    </row>
    <row r="724" spans="1:12">
      <c r="A724" t="s">
        <v>3240</v>
      </c>
      <c r="C724">
        <v>724</v>
      </c>
      <c r="D724" t="s">
        <v>1753</v>
      </c>
      <c r="E724" t="s">
        <v>267</v>
      </c>
      <c r="F724" t="s">
        <v>1600</v>
      </c>
      <c r="G724">
        <v>1977</v>
      </c>
      <c r="H724" t="s">
        <v>3241</v>
      </c>
      <c r="I724">
        <v>1977</v>
      </c>
      <c r="J724" t="s">
        <v>32</v>
      </c>
      <c r="K724" t="s">
        <v>1785</v>
      </c>
      <c r="L724" t="e">
        <v>#N/A</v>
      </c>
    </row>
    <row r="725" spans="1:12">
      <c r="A725" t="s">
        <v>3242</v>
      </c>
      <c r="C725">
        <v>725</v>
      </c>
      <c r="D725" t="s">
        <v>555</v>
      </c>
      <c r="E725" t="s">
        <v>33</v>
      </c>
      <c r="F725">
        <v>0</v>
      </c>
      <c r="G725">
        <v>1955</v>
      </c>
      <c r="H725" t="s">
        <v>2484</v>
      </c>
      <c r="I725">
        <v>1955</v>
      </c>
      <c r="J725" t="s">
        <v>32</v>
      </c>
      <c r="K725" t="s">
        <v>1785</v>
      </c>
      <c r="L725">
        <v>1955</v>
      </c>
    </row>
    <row r="726" spans="1:12">
      <c r="A726" t="s">
        <v>3243</v>
      </c>
      <c r="C726">
        <v>726</v>
      </c>
      <c r="D726" t="s">
        <v>1096</v>
      </c>
      <c r="E726" t="s">
        <v>1754</v>
      </c>
      <c r="F726" t="s">
        <v>1431</v>
      </c>
      <c r="G726">
        <v>1984</v>
      </c>
      <c r="H726" t="s">
        <v>3244</v>
      </c>
      <c r="I726">
        <v>1984</v>
      </c>
      <c r="J726" t="s">
        <v>32</v>
      </c>
      <c r="K726" t="s">
        <v>1785</v>
      </c>
      <c r="L726" t="e">
        <v>#N/A</v>
      </c>
    </row>
    <row r="727" spans="1:12">
      <c r="A727" t="s">
        <v>3245</v>
      </c>
      <c r="C727">
        <v>727</v>
      </c>
      <c r="D727" t="s">
        <v>512</v>
      </c>
      <c r="E727" t="s">
        <v>44</v>
      </c>
      <c r="F727" t="s">
        <v>511</v>
      </c>
      <c r="G727">
        <v>1982</v>
      </c>
      <c r="H727" t="s">
        <v>3246</v>
      </c>
      <c r="I727">
        <v>1982</v>
      </c>
      <c r="J727" t="s">
        <v>32</v>
      </c>
      <c r="K727" t="s">
        <v>1785</v>
      </c>
      <c r="L727">
        <v>1982</v>
      </c>
    </row>
    <row r="728" spans="1:12">
      <c r="A728" t="s">
        <v>3247</v>
      </c>
      <c r="C728">
        <v>728</v>
      </c>
      <c r="D728" t="s">
        <v>512</v>
      </c>
      <c r="E728" t="s">
        <v>513</v>
      </c>
      <c r="F728" t="s">
        <v>511</v>
      </c>
      <c r="G728">
        <v>1946</v>
      </c>
      <c r="H728" t="s">
        <v>3248</v>
      </c>
      <c r="I728">
        <v>1946</v>
      </c>
      <c r="J728" t="s">
        <v>32</v>
      </c>
      <c r="K728" t="s">
        <v>1785</v>
      </c>
      <c r="L728">
        <v>1946</v>
      </c>
    </row>
    <row r="729" spans="1:12">
      <c r="A729" t="s">
        <v>3249</v>
      </c>
      <c r="C729">
        <v>729</v>
      </c>
      <c r="D729" t="s">
        <v>93</v>
      </c>
      <c r="E729" t="s">
        <v>59</v>
      </c>
      <c r="F729">
        <v>0</v>
      </c>
      <c r="G729">
        <v>1986</v>
      </c>
      <c r="H729" t="s">
        <v>3250</v>
      </c>
      <c r="I729">
        <v>1986</v>
      </c>
      <c r="J729" t="s">
        <v>32</v>
      </c>
      <c r="K729" t="s">
        <v>1785</v>
      </c>
      <c r="L729">
        <v>1991</v>
      </c>
    </row>
    <row r="730" spans="1:12">
      <c r="A730" t="s">
        <v>3251</v>
      </c>
      <c r="C730">
        <v>730</v>
      </c>
      <c r="D730" t="s">
        <v>1373</v>
      </c>
      <c r="E730" t="s">
        <v>17</v>
      </c>
      <c r="F730" t="s">
        <v>1377</v>
      </c>
      <c r="G730">
        <v>1994</v>
      </c>
      <c r="H730" t="s">
        <v>3252</v>
      </c>
      <c r="I730">
        <v>1994</v>
      </c>
      <c r="J730" t="s">
        <v>32</v>
      </c>
      <c r="K730" t="s">
        <v>1785</v>
      </c>
      <c r="L730" t="e">
        <v>#N/A</v>
      </c>
    </row>
    <row r="731" spans="1:12">
      <c r="A731" t="s">
        <v>3253</v>
      </c>
      <c r="C731">
        <v>731</v>
      </c>
      <c r="D731" t="s">
        <v>1755</v>
      </c>
      <c r="E731" t="s">
        <v>55</v>
      </c>
      <c r="F731" t="s">
        <v>1377</v>
      </c>
      <c r="G731">
        <v>1982</v>
      </c>
      <c r="H731" t="s">
        <v>3254</v>
      </c>
      <c r="I731">
        <v>1982</v>
      </c>
      <c r="J731" t="s">
        <v>32</v>
      </c>
      <c r="K731" t="s">
        <v>1785</v>
      </c>
      <c r="L731" t="e">
        <v>#N/A</v>
      </c>
    </row>
    <row r="732" spans="1:12">
      <c r="A732" t="s">
        <v>3255</v>
      </c>
      <c r="C732">
        <v>732</v>
      </c>
      <c r="D732" t="s">
        <v>502</v>
      </c>
      <c r="E732" t="s">
        <v>360</v>
      </c>
      <c r="F732">
        <v>0</v>
      </c>
      <c r="G732">
        <v>1955</v>
      </c>
      <c r="H732" t="s">
        <v>3256</v>
      </c>
      <c r="I732">
        <v>1955</v>
      </c>
      <c r="J732" t="s">
        <v>32</v>
      </c>
      <c r="K732" t="s">
        <v>1785</v>
      </c>
      <c r="L732">
        <v>1955</v>
      </c>
    </row>
    <row r="733" spans="1:12">
      <c r="A733" t="s">
        <v>3257</v>
      </c>
      <c r="C733">
        <v>733</v>
      </c>
      <c r="D733" t="s">
        <v>1760</v>
      </c>
      <c r="E733" t="s">
        <v>317</v>
      </c>
      <c r="F733">
        <v>0</v>
      </c>
      <c r="G733">
        <v>1983</v>
      </c>
      <c r="H733" t="s">
        <v>3258</v>
      </c>
      <c r="I733">
        <v>1983</v>
      </c>
      <c r="J733" t="s">
        <v>32</v>
      </c>
      <c r="K733" t="s">
        <v>1785</v>
      </c>
      <c r="L733" t="e">
        <v>#N/A</v>
      </c>
    </row>
    <row r="734" spans="1:12">
      <c r="A734" t="s">
        <v>3259</v>
      </c>
      <c r="C734">
        <v>734</v>
      </c>
      <c r="D734" t="s">
        <v>1761</v>
      </c>
      <c r="E734" t="s">
        <v>17</v>
      </c>
      <c r="F734" t="s">
        <v>1762</v>
      </c>
      <c r="G734">
        <v>1978</v>
      </c>
      <c r="H734" t="s">
        <v>3260</v>
      </c>
      <c r="I734">
        <v>1978</v>
      </c>
      <c r="J734" t="s">
        <v>32</v>
      </c>
      <c r="K734" t="s">
        <v>1785</v>
      </c>
      <c r="L734" t="e">
        <v>#N/A</v>
      </c>
    </row>
    <row r="735" spans="1:12">
      <c r="A735" t="s">
        <v>3261</v>
      </c>
      <c r="C735">
        <v>735</v>
      </c>
      <c r="D735" t="s">
        <v>1763</v>
      </c>
      <c r="E735" t="s">
        <v>26</v>
      </c>
      <c r="F735">
        <v>0</v>
      </c>
      <c r="G735">
        <v>1980</v>
      </c>
      <c r="H735" t="s">
        <v>3262</v>
      </c>
      <c r="I735">
        <v>1980</v>
      </c>
      <c r="J735" t="s">
        <v>32</v>
      </c>
      <c r="K735" t="s">
        <v>1785</v>
      </c>
      <c r="L735" t="e">
        <v>#N/A</v>
      </c>
    </row>
    <row r="736" spans="1:12">
      <c r="A736" t="s">
        <v>3263</v>
      </c>
      <c r="C736">
        <v>736</v>
      </c>
      <c r="D736" t="s">
        <v>1764</v>
      </c>
      <c r="E736" t="s">
        <v>87</v>
      </c>
      <c r="F736" t="s">
        <v>1765</v>
      </c>
      <c r="G736">
        <v>1981</v>
      </c>
      <c r="H736" t="s">
        <v>3264</v>
      </c>
      <c r="I736">
        <v>1981</v>
      </c>
      <c r="J736" t="s">
        <v>32</v>
      </c>
      <c r="K736" t="s">
        <v>1785</v>
      </c>
      <c r="L736" t="e">
        <v>#N/A</v>
      </c>
    </row>
    <row r="737" spans="1:12">
      <c r="A737" t="s">
        <v>3265</v>
      </c>
      <c r="C737">
        <v>737</v>
      </c>
      <c r="D737" t="s">
        <v>475</v>
      </c>
      <c r="E737" t="s">
        <v>500</v>
      </c>
      <c r="F737" t="s">
        <v>499</v>
      </c>
      <c r="G737">
        <v>1972</v>
      </c>
      <c r="H737" t="s">
        <v>3266</v>
      </c>
      <c r="I737">
        <v>1972</v>
      </c>
      <c r="J737" t="s">
        <v>32</v>
      </c>
      <c r="K737" t="s">
        <v>1785</v>
      </c>
      <c r="L737">
        <v>1972</v>
      </c>
    </row>
    <row r="738" spans="1:12">
      <c r="A738" t="s">
        <v>3267</v>
      </c>
      <c r="C738">
        <v>738</v>
      </c>
      <c r="D738" t="s">
        <v>161</v>
      </c>
      <c r="E738" t="s">
        <v>55</v>
      </c>
      <c r="F738" t="s">
        <v>386</v>
      </c>
      <c r="G738">
        <v>1999</v>
      </c>
      <c r="H738" t="s">
        <v>3268</v>
      </c>
      <c r="I738">
        <v>1999</v>
      </c>
      <c r="J738" t="s">
        <v>32</v>
      </c>
      <c r="K738" t="s">
        <v>1785</v>
      </c>
      <c r="L738" t="e">
        <v>#N/A</v>
      </c>
    </row>
    <row r="739" spans="1:12">
      <c r="A739" t="s">
        <v>3269</v>
      </c>
      <c r="C739">
        <v>739</v>
      </c>
      <c r="D739" t="s">
        <v>1766</v>
      </c>
      <c r="E739" t="s">
        <v>41</v>
      </c>
      <c r="F739" t="s">
        <v>1065</v>
      </c>
      <c r="G739">
        <v>1979</v>
      </c>
      <c r="H739" t="s">
        <v>3270</v>
      </c>
      <c r="I739">
        <v>1979</v>
      </c>
      <c r="J739" t="s">
        <v>32</v>
      </c>
      <c r="K739" t="s">
        <v>1785</v>
      </c>
      <c r="L739" t="e">
        <v>#N/A</v>
      </c>
    </row>
    <row r="740" spans="1:12">
      <c r="A740" t="s">
        <v>3271</v>
      </c>
      <c r="C740">
        <v>740</v>
      </c>
      <c r="D740" t="s">
        <v>1768</v>
      </c>
      <c r="E740" t="s">
        <v>1202</v>
      </c>
      <c r="F740">
        <v>0</v>
      </c>
      <c r="G740">
        <v>1964</v>
      </c>
      <c r="H740" t="s">
        <v>3272</v>
      </c>
      <c r="I740">
        <v>1964</v>
      </c>
      <c r="J740" t="s">
        <v>32</v>
      </c>
      <c r="K740" t="s">
        <v>1785</v>
      </c>
      <c r="L740" t="e">
        <v>#N/A</v>
      </c>
    </row>
    <row r="741" spans="1:12">
      <c r="A741" t="s">
        <v>3273</v>
      </c>
      <c r="C741">
        <v>741</v>
      </c>
      <c r="D741" t="s">
        <v>1770</v>
      </c>
      <c r="E741" t="s">
        <v>393</v>
      </c>
      <c r="F741">
        <v>0</v>
      </c>
      <c r="G741">
        <v>1997</v>
      </c>
      <c r="H741" t="s">
        <v>3274</v>
      </c>
      <c r="I741">
        <v>1997</v>
      </c>
      <c r="J741" t="s">
        <v>32</v>
      </c>
      <c r="K741" t="s">
        <v>1785</v>
      </c>
      <c r="L741" t="e">
        <v>#N/A</v>
      </c>
    </row>
    <row r="742" spans="1:12">
      <c r="A742" t="s">
        <v>3275</v>
      </c>
      <c r="C742">
        <v>742</v>
      </c>
      <c r="D742" t="s">
        <v>592</v>
      </c>
      <c r="E742" t="s">
        <v>24</v>
      </c>
      <c r="F742">
        <v>0</v>
      </c>
      <c r="G742">
        <v>1983</v>
      </c>
      <c r="H742" t="s">
        <v>3276</v>
      </c>
      <c r="I742">
        <v>1983</v>
      </c>
      <c r="J742" t="s">
        <v>32</v>
      </c>
      <c r="K742" t="s">
        <v>1785</v>
      </c>
      <c r="L742">
        <v>1983</v>
      </c>
    </row>
    <row r="743" spans="1:12">
      <c r="A743" t="s">
        <v>3277</v>
      </c>
      <c r="C743">
        <v>743</v>
      </c>
      <c r="D743" t="s">
        <v>1771</v>
      </c>
      <c r="E743" t="s">
        <v>88</v>
      </c>
      <c r="F743" t="s">
        <v>1772</v>
      </c>
      <c r="G743">
        <v>1958</v>
      </c>
      <c r="H743" t="s">
        <v>3278</v>
      </c>
      <c r="I743">
        <v>1958</v>
      </c>
      <c r="J743" t="s">
        <v>32</v>
      </c>
      <c r="K743" t="s">
        <v>1785</v>
      </c>
      <c r="L743" t="e">
        <v>#N/A</v>
      </c>
    </row>
    <row r="744" spans="1:12">
      <c r="A744" t="s">
        <v>3279</v>
      </c>
      <c r="C744">
        <v>744</v>
      </c>
      <c r="D744" t="s">
        <v>1773</v>
      </c>
      <c r="E744" t="s">
        <v>19</v>
      </c>
      <c r="F744">
        <v>0</v>
      </c>
      <c r="G744">
        <v>1974</v>
      </c>
      <c r="H744" t="s">
        <v>3280</v>
      </c>
      <c r="I744">
        <v>1974</v>
      </c>
      <c r="J744" t="s">
        <v>32</v>
      </c>
      <c r="K744" t="s">
        <v>1785</v>
      </c>
      <c r="L744" t="e">
        <v>#N/A</v>
      </c>
    </row>
    <row r="745" spans="1:12">
      <c r="A745" t="s">
        <v>3281</v>
      </c>
      <c r="C745">
        <v>745</v>
      </c>
      <c r="D745" t="s">
        <v>1775</v>
      </c>
      <c r="E745" t="s">
        <v>91</v>
      </c>
      <c r="F745">
        <v>0</v>
      </c>
      <c r="G745">
        <v>1984</v>
      </c>
      <c r="H745" t="s">
        <v>3282</v>
      </c>
      <c r="I745">
        <v>1984</v>
      </c>
      <c r="J745" t="s">
        <v>32</v>
      </c>
      <c r="K745" t="s">
        <v>1785</v>
      </c>
      <c r="L745" t="e">
        <v>#N/A</v>
      </c>
    </row>
    <row r="746" spans="1:12">
      <c r="A746" t="s">
        <v>3283</v>
      </c>
      <c r="C746">
        <v>746</v>
      </c>
      <c r="D746" t="s">
        <v>1776</v>
      </c>
      <c r="E746" t="s">
        <v>21</v>
      </c>
      <c r="F746" t="s">
        <v>1777</v>
      </c>
      <c r="G746">
        <v>1984</v>
      </c>
      <c r="H746" t="s">
        <v>3284</v>
      </c>
      <c r="I746">
        <v>1984</v>
      </c>
      <c r="J746" t="s">
        <v>32</v>
      </c>
      <c r="K746" t="s">
        <v>1785</v>
      </c>
      <c r="L746" t="e">
        <v>#N/A</v>
      </c>
    </row>
    <row r="747" spans="1:12">
      <c r="A747" t="s">
        <v>3285</v>
      </c>
      <c r="C747">
        <v>747</v>
      </c>
      <c r="D747" t="s">
        <v>1778</v>
      </c>
      <c r="E747" t="s">
        <v>15</v>
      </c>
      <c r="F747" t="s">
        <v>1779</v>
      </c>
      <c r="G747">
        <v>1981</v>
      </c>
      <c r="H747" t="s">
        <v>3286</v>
      </c>
      <c r="I747">
        <v>1981</v>
      </c>
      <c r="J747" t="s">
        <v>32</v>
      </c>
      <c r="K747" t="s">
        <v>1785</v>
      </c>
      <c r="L747" t="e">
        <v>#N/A</v>
      </c>
    </row>
    <row r="748" spans="1:12">
      <c r="A748" t="s">
        <v>3287</v>
      </c>
      <c r="C748">
        <v>748</v>
      </c>
      <c r="D748" t="s">
        <v>1780</v>
      </c>
      <c r="E748" t="s">
        <v>344</v>
      </c>
      <c r="F748">
        <v>0</v>
      </c>
      <c r="G748">
        <v>1975</v>
      </c>
      <c r="H748" t="s">
        <v>3288</v>
      </c>
      <c r="I748">
        <v>1975</v>
      </c>
      <c r="J748" t="s">
        <v>32</v>
      </c>
      <c r="K748" t="s">
        <v>1785</v>
      </c>
      <c r="L748" t="e">
        <v>#N/A</v>
      </c>
    </row>
    <row r="749" spans="1:12">
      <c r="A749" t="s">
        <v>3289</v>
      </c>
      <c r="C749">
        <v>749</v>
      </c>
      <c r="D749" t="s">
        <v>1781</v>
      </c>
      <c r="E749" t="s">
        <v>705</v>
      </c>
      <c r="F749" t="s">
        <v>1782</v>
      </c>
      <c r="G749">
        <v>1975</v>
      </c>
      <c r="H749" t="s">
        <v>3290</v>
      </c>
      <c r="I749">
        <v>1975</v>
      </c>
      <c r="J749" t="s">
        <v>32</v>
      </c>
      <c r="K749" t="s">
        <v>1785</v>
      </c>
      <c r="L749" t="e">
        <v>#N/A</v>
      </c>
    </row>
    <row r="750" spans="1:12">
      <c r="A750" t="s">
        <v>3291</v>
      </c>
      <c r="C750">
        <v>750</v>
      </c>
      <c r="D750" t="s">
        <v>359</v>
      </c>
      <c r="E750" t="s">
        <v>358</v>
      </c>
      <c r="F750">
        <v>0</v>
      </c>
      <c r="G750">
        <v>1975</v>
      </c>
      <c r="H750" t="s">
        <v>3292</v>
      </c>
      <c r="I750">
        <v>1975</v>
      </c>
      <c r="J750" t="s">
        <v>32</v>
      </c>
      <c r="K750" t="s">
        <v>1785</v>
      </c>
      <c r="L750">
        <v>1975</v>
      </c>
    </row>
    <row r="751" spans="1:12">
      <c r="A751" t="s">
        <v>3293</v>
      </c>
      <c r="C751">
        <v>751</v>
      </c>
      <c r="D751" t="s">
        <v>1783</v>
      </c>
      <c r="E751" t="s">
        <v>21</v>
      </c>
      <c r="F751">
        <v>0</v>
      </c>
      <c r="G751">
        <v>1979</v>
      </c>
      <c r="H751" t="s">
        <v>3294</v>
      </c>
      <c r="I751">
        <v>1979</v>
      </c>
      <c r="J751" t="s">
        <v>32</v>
      </c>
      <c r="K751" t="s">
        <v>1785</v>
      </c>
      <c r="L751" t="e">
        <v>#N/A</v>
      </c>
    </row>
    <row r="752" spans="1:12">
      <c r="A752" t="s">
        <v>3295</v>
      </c>
      <c r="C752">
        <v>752</v>
      </c>
      <c r="D752" t="s">
        <v>533</v>
      </c>
      <c r="E752" t="s">
        <v>22</v>
      </c>
      <c r="F752">
        <v>0</v>
      </c>
      <c r="G752">
        <v>1970</v>
      </c>
      <c r="H752" t="s">
        <v>3296</v>
      </c>
      <c r="I752">
        <v>1970</v>
      </c>
      <c r="J752" t="s">
        <v>32</v>
      </c>
      <c r="K752" t="s">
        <v>1785</v>
      </c>
      <c r="L752" t="e">
        <v>#N/A</v>
      </c>
    </row>
    <row r="753" spans="1:12">
      <c r="A753" t="s">
        <v>3297</v>
      </c>
      <c r="C753">
        <v>753</v>
      </c>
      <c r="D753" t="s">
        <v>1788</v>
      </c>
      <c r="E753" t="s">
        <v>237</v>
      </c>
      <c r="F753" t="s">
        <v>809</v>
      </c>
      <c r="G753" s="8">
        <v>1978</v>
      </c>
      <c r="H753" t="s">
        <v>3298</v>
      </c>
      <c r="I753">
        <v>1978</v>
      </c>
      <c r="J753" t="s">
        <v>32</v>
      </c>
      <c r="K753" t="s">
        <v>1794</v>
      </c>
      <c r="L753" t="e">
        <v>#N/A</v>
      </c>
    </row>
    <row r="754" spans="1:12">
      <c r="A754" t="s">
        <v>3299</v>
      </c>
      <c r="C754">
        <v>754</v>
      </c>
      <c r="D754" t="s">
        <v>1789</v>
      </c>
      <c r="E754" t="s">
        <v>55</v>
      </c>
      <c r="F754" t="s">
        <v>1787</v>
      </c>
      <c r="G754" s="8">
        <v>1977</v>
      </c>
      <c r="H754" t="s">
        <v>3300</v>
      </c>
      <c r="I754">
        <v>1977</v>
      </c>
      <c r="J754" t="s">
        <v>32</v>
      </c>
      <c r="K754" t="s">
        <v>1794</v>
      </c>
      <c r="L754" t="e">
        <v>#N/A</v>
      </c>
    </row>
    <row r="755" spans="1:12">
      <c r="A755" t="s">
        <v>3301</v>
      </c>
      <c r="C755">
        <v>755</v>
      </c>
      <c r="D755" t="s">
        <v>1790</v>
      </c>
      <c r="E755" t="s">
        <v>22</v>
      </c>
      <c r="F755" t="s">
        <v>809</v>
      </c>
      <c r="G755" s="8">
        <v>1980</v>
      </c>
      <c r="H755" t="s">
        <v>3302</v>
      </c>
      <c r="I755">
        <v>1980</v>
      </c>
      <c r="J755" t="s">
        <v>32</v>
      </c>
      <c r="K755" t="s">
        <v>1794</v>
      </c>
      <c r="L755" t="e">
        <v>#N/A</v>
      </c>
    </row>
    <row r="756" spans="1:12">
      <c r="A756" t="s">
        <v>3303</v>
      </c>
      <c r="C756">
        <v>756</v>
      </c>
      <c r="D756" t="s">
        <v>1791</v>
      </c>
      <c r="E756" t="s">
        <v>1202</v>
      </c>
      <c r="F756" t="s">
        <v>809</v>
      </c>
      <c r="G756" s="8">
        <v>1976</v>
      </c>
      <c r="H756" t="s">
        <v>3304</v>
      </c>
      <c r="I756">
        <v>1976</v>
      </c>
      <c r="J756" t="s">
        <v>32</v>
      </c>
      <c r="K756" t="s">
        <v>1794</v>
      </c>
      <c r="L756" t="e">
        <v>#N/A</v>
      </c>
    </row>
    <row r="757" spans="1:12">
      <c r="A757" t="s">
        <v>3305</v>
      </c>
      <c r="C757">
        <v>757</v>
      </c>
      <c r="D757" t="s">
        <v>1792</v>
      </c>
      <c r="E757" t="s">
        <v>55</v>
      </c>
      <c r="F757" t="s">
        <v>809</v>
      </c>
      <c r="G757" s="8">
        <v>1985</v>
      </c>
      <c r="H757" t="s">
        <v>3306</v>
      </c>
      <c r="I757">
        <v>1985</v>
      </c>
      <c r="J757" t="s">
        <v>32</v>
      </c>
      <c r="K757" t="s">
        <v>1794</v>
      </c>
      <c r="L757" t="e">
        <v>#N/A</v>
      </c>
    </row>
    <row r="758" spans="1:12">
      <c r="A758" t="s">
        <v>3307</v>
      </c>
      <c r="C758">
        <v>758</v>
      </c>
      <c r="D758" t="s">
        <v>1793</v>
      </c>
      <c r="E758" t="s">
        <v>271</v>
      </c>
      <c r="F758" t="s">
        <v>1786</v>
      </c>
      <c r="G758">
        <v>1982</v>
      </c>
      <c r="H758" t="s">
        <v>3308</v>
      </c>
      <c r="I758">
        <v>1982</v>
      </c>
      <c r="J758" t="s">
        <v>0</v>
      </c>
      <c r="K758" t="s">
        <v>1794</v>
      </c>
      <c r="L758" t="e">
        <v>#N/A</v>
      </c>
    </row>
    <row r="759" spans="1:12">
      <c r="A759" t="s">
        <v>3309</v>
      </c>
      <c r="C759">
        <v>759</v>
      </c>
      <c r="D759" t="s">
        <v>1795</v>
      </c>
      <c r="E759" t="s">
        <v>47</v>
      </c>
      <c r="F759" t="s">
        <v>1796</v>
      </c>
      <c r="G759">
        <v>1977</v>
      </c>
      <c r="H759" t="s">
        <v>3310</v>
      </c>
      <c r="I759">
        <v>1977</v>
      </c>
      <c r="J759" t="s">
        <v>32</v>
      </c>
      <c r="K759" t="s">
        <v>1804</v>
      </c>
      <c r="L759" t="e">
        <v>#N/A</v>
      </c>
    </row>
    <row r="760" spans="1:12">
      <c r="A760" t="s">
        <v>3311</v>
      </c>
      <c r="C760">
        <v>760</v>
      </c>
      <c r="D760" t="s">
        <v>1193</v>
      </c>
      <c r="E760" t="s">
        <v>267</v>
      </c>
      <c r="F760" t="s">
        <v>809</v>
      </c>
      <c r="G760">
        <v>1974</v>
      </c>
      <c r="H760" t="s">
        <v>3312</v>
      </c>
      <c r="I760">
        <v>1974</v>
      </c>
      <c r="J760" t="s">
        <v>32</v>
      </c>
      <c r="K760" t="s">
        <v>1804</v>
      </c>
      <c r="L760">
        <v>1974</v>
      </c>
    </row>
    <row r="761" spans="1:12">
      <c r="A761" t="s">
        <v>3313</v>
      </c>
      <c r="C761">
        <v>761</v>
      </c>
      <c r="D761" t="s">
        <v>1797</v>
      </c>
      <c r="E761" t="s">
        <v>15</v>
      </c>
      <c r="F761" t="s">
        <v>809</v>
      </c>
      <c r="G761">
        <v>1971</v>
      </c>
      <c r="H761" t="s">
        <v>3314</v>
      </c>
      <c r="I761">
        <v>1971</v>
      </c>
      <c r="J761" t="s">
        <v>32</v>
      </c>
      <c r="K761" t="s">
        <v>1804</v>
      </c>
      <c r="L761" t="e">
        <v>#N/A</v>
      </c>
    </row>
    <row r="762" spans="1:12">
      <c r="A762" t="s">
        <v>3315</v>
      </c>
      <c r="C762">
        <v>762</v>
      </c>
      <c r="D762" t="s">
        <v>1798</v>
      </c>
      <c r="E762" t="s">
        <v>264</v>
      </c>
      <c r="F762" t="s">
        <v>1799</v>
      </c>
      <c r="G762">
        <v>1961</v>
      </c>
      <c r="H762" t="s">
        <v>3316</v>
      </c>
      <c r="I762">
        <v>1961</v>
      </c>
      <c r="J762" t="s">
        <v>32</v>
      </c>
      <c r="K762" t="s">
        <v>1804</v>
      </c>
      <c r="L762" t="e">
        <v>#N/A</v>
      </c>
    </row>
    <row r="763" spans="1:12">
      <c r="A763" t="s">
        <v>3317</v>
      </c>
      <c r="C763">
        <v>763</v>
      </c>
      <c r="D763" t="s">
        <v>1195</v>
      </c>
      <c r="E763" t="s">
        <v>24</v>
      </c>
      <c r="F763" t="s">
        <v>1799</v>
      </c>
      <c r="G763">
        <v>1973</v>
      </c>
      <c r="H763" t="s">
        <v>3318</v>
      </c>
      <c r="I763">
        <v>1973</v>
      </c>
      <c r="J763" t="s">
        <v>32</v>
      </c>
      <c r="K763" t="s">
        <v>1804</v>
      </c>
      <c r="L763">
        <v>1973</v>
      </c>
    </row>
    <row r="764" spans="1:12">
      <c r="A764" t="s">
        <v>3319</v>
      </c>
      <c r="C764">
        <v>764</v>
      </c>
      <c r="D764" t="s">
        <v>1800</v>
      </c>
      <c r="E764" t="s">
        <v>44</v>
      </c>
      <c r="F764" t="s">
        <v>1799</v>
      </c>
      <c r="G764">
        <v>1974</v>
      </c>
      <c r="H764" t="s">
        <v>3320</v>
      </c>
      <c r="I764">
        <v>1974</v>
      </c>
      <c r="J764" t="s">
        <v>32</v>
      </c>
      <c r="K764" t="s">
        <v>1804</v>
      </c>
      <c r="L764" t="e">
        <v>#N/A</v>
      </c>
    </row>
    <row r="765" spans="1:12">
      <c r="A765" t="s">
        <v>3321</v>
      </c>
      <c r="C765">
        <v>765</v>
      </c>
      <c r="D765" t="s">
        <v>1800</v>
      </c>
      <c r="E765" t="s">
        <v>88</v>
      </c>
      <c r="F765" t="s">
        <v>1799</v>
      </c>
      <c r="G765">
        <v>1963</v>
      </c>
      <c r="H765" t="s">
        <v>3322</v>
      </c>
      <c r="I765">
        <v>1963</v>
      </c>
      <c r="J765" t="s">
        <v>32</v>
      </c>
      <c r="K765" t="s">
        <v>1804</v>
      </c>
      <c r="L765" t="e">
        <v>#N/A</v>
      </c>
    </row>
    <row r="766" spans="1:12">
      <c r="A766" t="s">
        <v>3323</v>
      </c>
      <c r="C766">
        <v>766</v>
      </c>
      <c r="D766" t="s">
        <v>1801</v>
      </c>
      <c r="E766" t="s">
        <v>64</v>
      </c>
      <c r="F766" t="s">
        <v>1802</v>
      </c>
      <c r="G766">
        <v>1984</v>
      </c>
      <c r="H766" t="s">
        <v>3324</v>
      </c>
      <c r="I766">
        <v>1984</v>
      </c>
      <c r="J766" t="s">
        <v>32</v>
      </c>
      <c r="K766" t="s">
        <v>1214</v>
      </c>
      <c r="L766" t="e">
        <v>#N/A</v>
      </c>
    </row>
    <row r="767" spans="1:12">
      <c r="A767" t="s">
        <v>3325</v>
      </c>
      <c r="C767">
        <v>767</v>
      </c>
      <c r="D767" t="s">
        <v>1803</v>
      </c>
      <c r="E767" t="s">
        <v>15</v>
      </c>
      <c r="F767" t="s">
        <v>1564</v>
      </c>
      <c r="G767">
        <v>1978</v>
      </c>
      <c r="H767" t="s">
        <v>3326</v>
      </c>
      <c r="I767">
        <v>1978</v>
      </c>
      <c r="J767" t="s">
        <v>32</v>
      </c>
      <c r="K767" t="s">
        <v>1214</v>
      </c>
      <c r="L767" t="e">
        <v>#N/A</v>
      </c>
    </row>
    <row r="768" spans="1:12">
      <c r="A768" t="s">
        <v>3327</v>
      </c>
      <c r="C768">
        <v>768</v>
      </c>
      <c r="D768" t="s">
        <v>1203</v>
      </c>
      <c r="E768" t="s">
        <v>1202</v>
      </c>
      <c r="F768" t="s">
        <v>809</v>
      </c>
      <c r="G768">
        <v>1969</v>
      </c>
      <c r="H768" t="s">
        <v>3328</v>
      </c>
      <c r="I768">
        <v>1969</v>
      </c>
      <c r="J768" t="s">
        <v>32</v>
      </c>
      <c r="K768" t="s">
        <v>1214</v>
      </c>
      <c r="L768">
        <v>1969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2"/>
  <sheetViews>
    <sheetView workbookViewId="0"/>
  </sheetViews>
  <sheetFormatPr defaultRowHeight="12.75"/>
  <cols>
    <col min="1" max="1" width="25.5703125" bestFit="1" customWidth="1"/>
    <col min="2" max="2" width="8.140625" bestFit="1" customWidth="1"/>
    <col min="4" max="4" width="13.5703125" bestFit="1" customWidth="1"/>
    <col min="5" max="5" width="11.140625" bestFit="1" customWidth="1"/>
    <col min="6" max="6" width="27.28515625" bestFit="1" customWidth="1"/>
    <col min="7" max="7" width="9" bestFit="1" customWidth="1"/>
    <col min="8" max="8" width="23.5703125" bestFit="1" customWidth="1"/>
    <col min="9" max="9" width="6.85546875" bestFit="1" customWidth="1"/>
  </cols>
  <sheetData>
    <row r="1" spans="1:11">
      <c r="A1" t="s">
        <v>68</v>
      </c>
      <c r="B1" t="s">
        <v>70</v>
      </c>
      <c r="C1" t="s">
        <v>67</v>
      </c>
      <c r="D1" t="s">
        <v>9</v>
      </c>
      <c r="E1" t="s">
        <v>36</v>
      </c>
      <c r="F1" t="s">
        <v>11</v>
      </c>
      <c r="G1" t="s">
        <v>54</v>
      </c>
      <c r="H1" t="s">
        <v>14</v>
      </c>
      <c r="I1" t="s">
        <v>69</v>
      </c>
      <c r="J1" t="s">
        <v>127</v>
      </c>
      <c r="K1" t="s">
        <v>125</v>
      </c>
    </row>
    <row r="2" spans="1:11">
      <c r="A2" t="str">
        <f t="shared" ref="A2:A65" si="0">D2&amp;E2&amp;G2</f>
        <v>NowickiJacek1973</v>
      </c>
      <c r="C2">
        <v>1</v>
      </c>
      <c r="D2" t="s">
        <v>20</v>
      </c>
      <c r="E2" t="s">
        <v>21</v>
      </c>
      <c r="F2" t="s">
        <v>236</v>
      </c>
      <c r="G2">
        <v>1973</v>
      </c>
      <c r="H2" t="str">
        <f>D2&amp;" "&amp;E2</f>
        <v>Nowicki Jacek</v>
      </c>
      <c r="I2">
        <f>G2</f>
        <v>1973</v>
      </c>
      <c r="J2" t="s">
        <v>32</v>
      </c>
      <c r="K2" t="s">
        <v>126</v>
      </c>
    </row>
    <row r="3" spans="1:11">
      <c r="A3" t="str">
        <f t="shared" si="0"/>
        <v>CecułaKrzysztof1975</v>
      </c>
      <c r="C3">
        <f>C2+1</f>
        <v>2</v>
      </c>
      <c r="D3" t="s">
        <v>10</v>
      </c>
      <c r="E3" t="s">
        <v>22</v>
      </c>
      <c r="F3" t="s">
        <v>298</v>
      </c>
      <c r="G3">
        <v>1975</v>
      </c>
      <c r="H3" t="str">
        <f t="shared" ref="H3:H66" si="1">D3&amp;" "&amp;E3</f>
        <v>Cecuła Krzysztof</v>
      </c>
      <c r="I3">
        <f t="shared" ref="I3:I66" si="2">G3</f>
        <v>1975</v>
      </c>
      <c r="J3" t="s">
        <v>32</v>
      </c>
      <c r="K3" t="s">
        <v>126</v>
      </c>
    </row>
    <row r="4" spans="1:11">
      <c r="A4" t="str">
        <f t="shared" si="0"/>
        <v>JakubekKrystian1992</v>
      </c>
      <c r="C4">
        <f t="shared" ref="C4:C67" si="3">C3+1</f>
        <v>3</v>
      </c>
      <c r="D4" t="s">
        <v>74</v>
      </c>
      <c r="E4" t="s">
        <v>73</v>
      </c>
      <c r="F4" t="s">
        <v>158</v>
      </c>
      <c r="G4">
        <v>1992</v>
      </c>
      <c r="H4" t="str">
        <f t="shared" si="1"/>
        <v>Jakubek Krystian</v>
      </c>
      <c r="I4">
        <f t="shared" si="2"/>
        <v>1992</v>
      </c>
      <c r="J4" t="s">
        <v>32</v>
      </c>
      <c r="K4" t="s">
        <v>126</v>
      </c>
    </row>
    <row r="5" spans="1:11">
      <c r="A5" t="str">
        <f t="shared" si="0"/>
        <v>MirowskiŁukasz1986</v>
      </c>
      <c r="C5">
        <f t="shared" si="3"/>
        <v>4</v>
      </c>
      <c r="D5" t="s">
        <v>76</v>
      </c>
      <c r="E5" t="s">
        <v>59</v>
      </c>
      <c r="F5" t="s">
        <v>1179</v>
      </c>
      <c r="G5">
        <v>1986</v>
      </c>
      <c r="H5" t="str">
        <f t="shared" si="1"/>
        <v>Mirowski Łukasz</v>
      </c>
      <c r="I5">
        <f t="shared" si="2"/>
        <v>1986</v>
      </c>
      <c r="J5" t="s">
        <v>32</v>
      </c>
      <c r="K5" t="s">
        <v>126</v>
      </c>
    </row>
    <row r="6" spans="1:11">
      <c r="A6" t="str">
        <f t="shared" si="0"/>
        <v>StanekRobert1967</v>
      </c>
      <c r="C6">
        <f t="shared" si="3"/>
        <v>5</v>
      </c>
      <c r="D6" t="s">
        <v>46</v>
      </c>
      <c r="E6" t="s">
        <v>45</v>
      </c>
      <c r="F6" t="s">
        <v>131</v>
      </c>
      <c r="G6">
        <v>1967</v>
      </c>
      <c r="H6" t="str">
        <f t="shared" si="1"/>
        <v>Stanek Robert</v>
      </c>
      <c r="I6">
        <f t="shared" si="2"/>
        <v>1967</v>
      </c>
      <c r="J6" t="s">
        <v>32</v>
      </c>
      <c r="K6" t="s">
        <v>126</v>
      </c>
    </row>
    <row r="7" spans="1:11">
      <c r="A7" t="str">
        <f t="shared" si="0"/>
        <v>OwczarskiMarcin1978</v>
      </c>
      <c r="C7">
        <f t="shared" si="3"/>
        <v>6</v>
      </c>
      <c r="D7" t="s">
        <v>8</v>
      </c>
      <c r="E7" t="s">
        <v>17</v>
      </c>
      <c r="F7" t="s">
        <v>301</v>
      </c>
      <c r="G7">
        <v>1978</v>
      </c>
      <c r="H7" t="str">
        <f t="shared" si="1"/>
        <v>Owczarski Marcin</v>
      </c>
      <c r="I7">
        <f t="shared" si="2"/>
        <v>1978</v>
      </c>
      <c r="J7" t="s">
        <v>32</v>
      </c>
      <c r="K7" t="s">
        <v>126</v>
      </c>
    </row>
    <row r="8" spans="1:11">
      <c r="A8" t="str">
        <f t="shared" si="0"/>
        <v>SzawdzinKrzysztof1969</v>
      </c>
      <c r="C8">
        <f t="shared" si="3"/>
        <v>7</v>
      </c>
      <c r="D8" t="s">
        <v>51</v>
      </c>
      <c r="E8" t="s">
        <v>22</v>
      </c>
      <c r="F8" t="s">
        <v>244</v>
      </c>
      <c r="G8">
        <v>1969</v>
      </c>
      <c r="H8" t="str">
        <f t="shared" si="1"/>
        <v>Szawdzin Krzysztof</v>
      </c>
      <c r="I8">
        <f t="shared" si="2"/>
        <v>1969</v>
      </c>
      <c r="J8" t="s">
        <v>32</v>
      </c>
      <c r="K8" t="s">
        <v>126</v>
      </c>
    </row>
    <row r="9" spans="1:11">
      <c r="A9" t="str">
        <f t="shared" si="0"/>
        <v>WieczorekJarosław1984</v>
      </c>
      <c r="C9">
        <f t="shared" si="3"/>
        <v>8</v>
      </c>
      <c r="D9" t="s">
        <v>75</v>
      </c>
      <c r="E9" t="s">
        <v>86</v>
      </c>
      <c r="F9" t="s">
        <v>243</v>
      </c>
      <c r="G9">
        <v>1984</v>
      </c>
      <c r="H9" t="str">
        <f t="shared" si="1"/>
        <v>Wieczorek Jarosław</v>
      </c>
      <c r="I9">
        <f t="shared" si="2"/>
        <v>1984</v>
      </c>
      <c r="J9" t="s">
        <v>32</v>
      </c>
      <c r="K9" t="s">
        <v>126</v>
      </c>
    </row>
    <row r="10" spans="1:11">
      <c r="A10" t="str">
        <f t="shared" si="0"/>
        <v>LiszkaGrzegorz1964</v>
      </c>
      <c r="C10">
        <f t="shared" si="3"/>
        <v>9</v>
      </c>
      <c r="D10" t="s">
        <v>18</v>
      </c>
      <c r="E10" t="s">
        <v>19</v>
      </c>
      <c r="F10" t="s">
        <v>672</v>
      </c>
      <c r="G10">
        <v>1964</v>
      </c>
      <c r="H10" t="str">
        <f t="shared" si="1"/>
        <v>Liszka Grzegorz</v>
      </c>
      <c r="I10">
        <f t="shared" si="2"/>
        <v>1964</v>
      </c>
      <c r="J10" t="s">
        <v>32</v>
      </c>
      <c r="K10" t="s">
        <v>126</v>
      </c>
    </row>
    <row r="11" spans="1:11">
      <c r="A11" t="str">
        <f t="shared" si="0"/>
        <v>HoffmannMateusz1991</v>
      </c>
      <c r="C11">
        <f t="shared" si="3"/>
        <v>10</v>
      </c>
      <c r="D11" t="s">
        <v>104</v>
      </c>
      <c r="E11" t="s">
        <v>87</v>
      </c>
      <c r="G11">
        <v>1991</v>
      </c>
      <c r="H11" t="str">
        <f t="shared" si="1"/>
        <v>Hoffmann Mateusz</v>
      </c>
      <c r="I11">
        <f t="shared" si="2"/>
        <v>1991</v>
      </c>
      <c r="J11" t="s">
        <v>32</v>
      </c>
      <c r="K11" t="s">
        <v>126</v>
      </c>
    </row>
    <row r="12" spans="1:11">
      <c r="A12" t="str">
        <f t="shared" si="0"/>
        <v>GrabowskiŁukasz1991</v>
      </c>
      <c r="C12">
        <f t="shared" si="3"/>
        <v>11</v>
      </c>
      <c r="D12" t="s">
        <v>93</v>
      </c>
      <c r="E12" t="s">
        <v>59</v>
      </c>
      <c r="G12">
        <v>1991</v>
      </c>
      <c r="H12" t="str">
        <f t="shared" si="1"/>
        <v>Grabowski Łukasz</v>
      </c>
      <c r="I12">
        <f t="shared" si="2"/>
        <v>1991</v>
      </c>
      <c r="J12" t="s">
        <v>32</v>
      </c>
      <c r="K12" t="s">
        <v>126</v>
      </c>
    </row>
    <row r="13" spans="1:11">
      <c r="A13" t="str">
        <f t="shared" si="0"/>
        <v>WitkowskiMarcin1969</v>
      </c>
      <c r="C13">
        <f t="shared" si="3"/>
        <v>12</v>
      </c>
      <c r="D13" t="s">
        <v>23</v>
      </c>
      <c r="E13" t="s">
        <v>17</v>
      </c>
      <c r="F13" t="s">
        <v>167</v>
      </c>
      <c r="G13">
        <v>1969</v>
      </c>
      <c r="H13" t="str">
        <f t="shared" si="1"/>
        <v>Witkowski Marcin</v>
      </c>
      <c r="I13">
        <f t="shared" si="2"/>
        <v>1969</v>
      </c>
      <c r="J13" t="s">
        <v>32</v>
      </c>
      <c r="K13" t="s">
        <v>126</v>
      </c>
    </row>
    <row r="14" spans="1:11">
      <c r="A14" t="str">
        <f t="shared" si="0"/>
        <v>WiktorowskiKrzysztof1954</v>
      </c>
      <c r="C14">
        <f t="shared" si="3"/>
        <v>13</v>
      </c>
      <c r="D14" t="s">
        <v>72</v>
      </c>
      <c r="E14" t="s">
        <v>22</v>
      </c>
      <c r="G14">
        <v>1954</v>
      </c>
      <c r="H14" t="str">
        <f t="shared" si="1"/>
        <v>Wiktorowski Krzysztof</v>
      </c>
      <c r="I14">
        <f t="shared" si="2"/>
        <v>1954</v>
      </c>
      <c r="J14" t="s">
        <v>32</v>
      </c>
      <c r="K14" t="s">
        <v>126</v>
      </c>
    </row>
    <row r="15" spans="1:11">
      <c r="A15" t="str">
        <f t="shared" si="0"/>
        <v>KoniecznyTomasz1960</v>
      </c>
      <c r="C15">
        <f t="shared" si="3"/>
        <v>14</v>
      </c>
      <c r="D15" t="s">
        <v>43</v>
      </c>
      <c r="E15" t="s">
        <v>44</v>
      </c>
      <c r="F15" t="s">
        <v>305</v>
      </c>
      <c r="G15">
        <v>1960</v>
      </c>
      <c r="H15" t="str">
        <f t="shared" si="1"/>
        <v>Konieczny Tomasz</v>
      </c>
      <c r="I15">
        <f t="shared" si="2"/>
        <v>1960</v>
      </c>
      <c r="J15" t="s">
        <v>32</v>
      </c>
      <c r="K15" t="s">
        <v>126</v>
      </c>
    </row>
    <row r="16" spans="1:11">
      <c r="A16" t="str">
        <f t="shared" si="0"/>
        <v>OrłowskiLeszek1958</v>
      </c>
      <c r="C16">
        <f t="shared" si="3"/>
        <v>15</v>
      </c>
      <c r="D16" t="s">
        <v>28</v>
      </c>
      <c r="E16" t="s">
        <v>25</v>
      </c>
      <c r="F16" t="s">
        <v>146</v>
      </c>
      <c r="G16">
        <v>1958</v>
      </c>
      <c r="H16" t="str">
        <f t="shared" si="1"/>
        <v>Orłowski Leszek</v>
      </c>
      <c r="I16">
        <f t="shared" si="2"/>
        <v>1958</v>
      </c>
      <c r="J16" t="s">
        <v>32</v>
      </c>
      <c r="K16" t="s">
        <v>126</v>
      </c>
    </row>
    <row r="17" spans="1:11">
      <c r="A17" t="str">
        <f t="shared" si="0"/>
        <v>PapisLeszek1958</v>
      </c>
      <c r="C17">
        <f t="shared" si="3"/>
        <v>16</v>
      </c>
      <c r="D17" t="s">
        <v>27</v>
      </c>
      <c r="E17" t="s">
        <v>25</v>
      </c>
      <c r="F17" t="s">
        <v>146</v>
      </c>
      <c r="G17">
        <v>1958</v>
      </c>
      <c r="H17" t="str">
        <f t="shared" si="1"/>
        <v>Papis Leszek</v>
      </c>
      <c r="I17">
        <f t="shared" si="2"/>
        <v>1958</v>
      </c>
      <c r="J17" t="s">
        <v>32</v>
      </c>
      <c r="K17" t="s">
        <v>126</v>
      </c>
    </row>
    <row r="18" spans="1:11">
      <c r="A18" t="str">
        <f t="shared" si="0"/>
        <v>ŚwietlikKrzysztof1964</v>
      </c>
      <c r="C18">
        <f t="shared" si="3"/>
        <v>17</v>
      </c>
      <c r="D18" t="s">
        <v>112</v>
      </c>
      <c r="E18" t="s">
        <v>22</v>
      </c>
      <c r="F18" t="s">
        <v>146</v>
      </c>
      <c r="G18">
        <v>1964</v>
      </c>
      <c r="H18" t="str">
        <f t="shared" si="1"/>
        <v>Świetlik Krzysztof</v>
      </c>
      <c r="I18">
        <f t="shared" si="2"/>
        <v>1964</v>
      </c>
      <c r="J18" t="s">
        <v>32</v>
      </c>
      <c r="K18" t="s">
        <v>126</v>
      </c>
    </row>
    <row r="19" spans="1:11">
      <c r="A19" t="str">
        <f t="shared" si="0"/>
        <v>PawlakKrzysztof1975</v>
      </c>
      <c r="C19">
        <f t="shared" si="3"/>
        <v>18</v>
      </c>
      <c r="D19" t="s">
        <v>102</v>
      </c>
      <c r="E19" t="s">
        <v>22</v>
      </c>
      <c r="F19" t="s">
        <v>146</v>
      </c>
      <c r="G19">
        <v>1975</v>
      </c>
      <c r="H19" t="str">
        <f t="shared" si="1"/>
        <v>Pawlak Krzysztof</v>
      </c>
      <c r="I19">
        <f t="shared" si="2"/>
        <v>1975</v>
      </c>
      <c r="J19" t="s">
        <v>32</v>
      </c>
      <c r="K19" t="s">
        <v>126</v>
      </c>
    </row>
    <row r="20" spans="1:11">
      <c r="A20" t="str">
        <f t="shared" si="0"/>
        <v>SzajdukPiotr1963</v>
      </c>
      <c r="C20">
        <f t="shared" si="3"/>
        <v>19</v>
      </c>
      <c r="D20" t="s">
        <v>63</v>
      </c>
      <c r="E20" t="s">
        <v>15</v>
      </c>
      <c r="G20">
        <v>1963</v>
      </c>
      <c r="H20" t="str">
        <f t="shared" si="1"/>
        <v>Szajduk Piotr</v>
      </c>
      <c r="I20">
        <f t="shared" si="2"/>
        <v>1963</v>
      </c>
      <c r="J20" t="s">
        <v>32</v>
      </c>
      <c r="K20" t="s">
        <v>126</v>
      </c>
    </row>
    <row r="21" spans="1:11">
      <c r="A21" t="str">
        <f t="shared" si="0"/>
        <v>Herman-IżyckiLeszek1958</v>
      </c>
      <c r="C21">
        <f t="shared" si="3"/>
        <v>20</v>
      </c>
      <c r="D21" t="s">
        <v>2</v>
      </c>
      <c r="E21" t="s">
        <v>25</v>
      </c>
      <c r="G21">
        <v>1958</v>
      </c>
      <c r="H21" t="str">
        <f t="shared" si="1"/>
        <v>Herman-Iżycki Leszek</v>
      </c>
      <c r="I21">
        <f t="shared" si="2"/>
        <v>1958</v>
      </c>
      <c r="J21" t="s">
        <v>32</v>
      </c>
      <c r="K21" t="s">
        <v>126</v>
      </c>
    </row>
    <row r="22" spans="1:11">
      <c r="A22" t="str">
        <f t="shared" si="0"/>
        <v>ParzybutJan1965</v>
      </c>
      <c r="C22">
        <f t="shared" si="3"/>
        <v>21</v>
      </c>
      <c r="D22" t="s">
        <v>101</v>
      </c>
      <c r="E22" t="s">
        <v>92</v>
      </c>
      <c r="F22" t="s">
        <v>178</v>
      </c>
      <c r="G22">
        <v>1965</v>
      </c>
      <c r="H22" t="str">
        <f t="shared" si="1"/>
        <v>Parzybut Jan</v>
      </c>
      <c r="I22">
        <f t="shared" si="2"/>
        <v>1965</v>
      </c>
      <c r="J22" t="s">
        <v>32</v>
      </c>
      <c r="K22" t="s">
        <v>126</v>
      </c>
    </row>
    <row r="23" spans="1:11">
      <c r="A23" t="str">
        <f t="shared" si="0"/>
        <v>FałowskiRafał1970</v>
      </c>
      <c r="C23">
        <f t="shared" si="3"/>
        <v>22</v>
      </c>
      <c r="D23" t="s">
        <v>113</v>
      </c>
      <c r="E23" t="s">
        <v>41</v>
      </c>
      <c r="G23">
        <v>1970</v>
      </c>
      <c r="H23" t="str">
        <f t="shared" si="1"/>
        <v>Fałowski Rafał</v>
      </c>
      <c r="I23">
        <f t="shared" si="2"/>
        <v>1970</v>
      </c>
      <c r="J23" t="s">
        <v>32</v>
      </c>
      <c r="K23" t="s">
        <v>126</v>
      </c>
    </row>
    <row r="24" spans="1:11">
      <c r="A24" t="str">
        <f t="shared" si="0"/>
        <v>WieszczeczyńskiKrzysztof1986</v>
      </c>
      <c r="C24">
        <f t="shared" si="3"/>
        <v>23</v>
      </c>
      <c r="D24" t="s">
        <v>80</v>
      </c>
      <c r="E24" t="s">
        <v>22</v>
      </c>
      <c r="G24">
        <v>1986</v>
      </c>
      <c r="H24" t="str">
        <f t="shared" si="1"/>
        <v>Wieszczeczyński Krzysztof</v>
      </c>
      <c r="I24">
        <f t="shared" si="2"/>
        <v>1986</v>
      </c>
      <c r="J24" t="s">
        <v>32</v>
      </c>
      <c r="K24" t="s">
        <v>126</v>
      </c>
    </row>
    <row r="25" spans="1:11">
      <c r="A25" t="str">
        <f t="shared" si="0"/>
        <v>CichońPaweł1984</v>
      </c>
      <c r="C25">
        <f t="shared" si="3"/>
        <v>24</v>
      </c>
      <c r="D25" t="s">
        <v>103</v>
      </c>
      <c r="E25" t="s">
        <v>16</v>
      </c>
      <c r="F25" t="s">
        <v>177</v>
      </c>
      <c r="G25">
        <v>1984</v>
      </c>
      <c r="H25" t="str">
        <f t="shared" si="1"/>
        <v>Cichoń Paweł</v>
      </c>
      <c r="I25">
        <f t="shared" si="2"/>
        <v>1984</v>
      </c>
      <c r="J25" t="s">
        <v>32</v>
      </c>
      <c r="K25" t="s">
        <v>126</v>
      </c>
    </row>
    <row r="26" spans="1:11">
      <c r="A26" t="str">
        <f t="shared" si="0"/>
        <v>RystałKajetan1988</v>
      </c>
      <c r="C26">
        <f t="shared" si="3"/>
        <v>25</v>
      </c>
      <c r="D26" t="s">
        <v>115</v>
      </c>
      <c r="E26" t="s">
        <v>114</v>
      </c>
      <c r="G26">
        <v>1988</v>
      </c>
      <c r="H26" t="str">
        <f t="shared" si="1"/>
        <v>Rystał Kajetan</v>
      </c>
      <c r="I26">
        <f t="shared" si="2"/>
        <v>1988</v>
      </c>
      <c r="J26" t="s">
        <v>32</v>
      </c>
      <c r="K26" t="s">
        <v>126</v>
      </c>
    </row>
    <row r="27" spans="1:11">
      <c r="A27" t="str">
        <f t="shared" si="0"/>
        <v>PiłatTomasz1987</v>
      </c>
      <c r="C27">
        <f t="shared" si="3"/>
        <v>26</v>
      </c>
      <c r="D27" t="s">
        <v>116</v>
      </c>
      <c r="E27" t="s">
        <v>44</v>
      </c>
      <c r="G27">
        <v>1987</v>
      </c>
      <c r="H27" t="str">
        <f t="shared" si="1"/>
        <v>Piłat Tomasz</v>
      </c>
      <c r="I27">
        <f t="shared" si="2"/>
        <v>1987</v>
      </c>
      <c r="J27" t="s">
        <v>32</v>
      </c>
      <c r="K27" t="s">
        <v>126</v>
      </c>
    </row>
    <row r="28" spans="1:11">
      <c r="A28" t="str">
        <f t="shared" si="0"/>
        <v>BujakiewiczGabriel1963</v>
      </c>
      <c r="C28">
        <f t="shared" si="3"/>
        <v>27</v>
      </c>
      <c r="D28" t="s">
        <v>84</v>
      </c>
      <c r="E28" t="s">
        <v>117</v>
      </c>
      <c r="G28">
        <v>1963</v>
      </c>
      <c r="H28" t="str">
        <f t="shared" si="1"/>
        <v>Bujakiewicz Gabriel</v>
      </c>
      <c r="I28">
        <f t="shared" si="2"/>
        <v>1963</v>
      </c>
      <c r="J28" t="s">
        <v>32</v>
      </c>
      <c r="K28" t="s">
        <v>126</v>
      </c>
    </row>
    <row r="29" spans="1:11">
      <c r="A29" t="str">
        <f t="shared" si="0"/>
        <v>SadowskiMarek1978</v>
      </c>
      <c r="C29">
        <f t="shared" si="3"/>
        <v>28</v>
      </c>
      <c r="D29" t="s">
        <v>90</v>
      </c>
      <c r="E29" t="s">
        <v>33</v>
      </c>
      <c r="F29" t="s">
        <v>154</v>
      </c>
      <c r="G29">
        <v>1978</v>
      </c>
      <c r="H29" t="str">
        <f t="shared" si="1"/>
        <v>Sadowski Marek</v>
      </c>
      <c r="I29">
        <f t="shared" si="2"/>
        <v>1978</v>
      </c>
      <c r="J29" t="s">
        <v>32</v>
      </c>
      <c r="K29" t="s">
        <v>126</v>
      </c>
    </row>
    <row r="30" spans="1:11">
      <c r="A30" t="str">
        <f t="shared" si="0"/>
        <v>ProcekTomasz1978</v>
      </c>
      <c r="C30">
        <f t="shared" si="3"/>
        <v>29</v>
      </c>
      <c r="D30" t="s">
        <v>97</v>
      </c>
      <c r="E30" t="s">
        <v>44</v>
      </c>
      <c r="G30">
        <v>1978</v>
      </c>
      <c r="H30" t="str">
        <f t="shared" si="1"/>
        <v>Procek Tomasz</v>
      </c>
      <c r="I30">
        <f t="shared" si="2"/>
        <v>1978</v>
      </c>
      <c r="J30" t="s">
        <v>32</v>
      </c>
      <c r="K30" t="s">
        <v>126</v>
      </c>
    </row>
    <row r="31" spans="1:11">
      <c r="A31" t="str">
        <f t="shared" si="0"/>
        <v>GłomskiAleksander1988</v>
      </c>
      <c r="C31">
        <f t="shared" si="3"/>
        <v>30</v>
      </c>
      <c r="D31" t="s">
        <v>98</v>
      </c>
      <c r="E31" t="s">
        <v>99</v>
      </c>
      <c r="F31" t="s">
        <v>175</v>
      </c>
      <c r="G31">
        <v>1988</v>
      </c>
      <c r="H31" t="str">
        <f t="shared" si="1"/>
        <v>Głomski Aleksander</v>
      </c>
      <c r="I31">
        <f t="shared" si="2"/>
        <v>1988</v>
      </c>
      <c r="J31" t="s">
        <v>32</v>
      </c>
      <c r="K31" t="s">
        <v>126</v>
      </c>
    </row>
    <row r="32" spans="1:11">
      <c r="A32" t="str">
        <f t="shared" si="0"/>
        <v>JańczakWiesław1963</v>
      </c>
      <c r="C32">
        <f t="shared" si="3"/>
        <v>31</v>
      </c>
      <c r="D32" t="s">
        <v>60</v>
      </c>
      <c r="E32" t="s">
        <v>61</v>
      </c>
      <c r="G32">
        <v>1963</v>
      </c>
      <c r="H32" t="str">
        <f t="shared" si="1"/>
        <v>Jańczak Wiesław</v>
      </c>
      <c r="I32">
        <f t="shared" si="2"/>
        <v>1963</v>
      </c>
      <c r="J32" t="s">
        <v>32</v>
      </c>
      <c r="K32" t="s">
        <v>126</v>
      </c>
    </row>
    <row r="33" spans="1:11">
      <c r="A33" t="str">
        <f t="shared" si="0"/>
        <v>FlorczakKarol1980</v>
      </c>
      <c r="C33">
        <f t="shared" si="3"/>
        <v>32</v>
      </c>
      <c r="D33" t="s">
        <v>118</v>
      </c>
      <c r="E33" t="s">
        <v>91</v>
      </c>
      <c r="F33" t="s">
        <v>168</v>
      </c>
      <c r="G33">
        <v>1980</v>
      </c>
      <c r="H33" t="str">
        <f t="shared" si="1"/>
        <v>Florczak Karol</v>
      </c>
      <c r="I33">
        <f t="shared" si="2"/>
        <v>1980</v>
      </c>
      <c r="J33" t="s">
        <v>32</v>
      </c>
      <c r="K33" t="s">
        <v>126</v>
      </c>
    </row>
    <row r="34" spans="1:11">
      <c r="A34" t="str">
        <f t="shared" si="0"/>
        <v>FormanowskiSławomir1974</v>
      </c>
      <c r="C34">
        <f t="shared" si="3"/>
        <v>33</v>
      </c>
      <c r="D34" t="s">
        <v>77</v>
      </c>
      <c r="E34" t="s">
        <v>88</v>
      </c>
      <c r="F34" t="s">
        <v>168</v>
      </c>
      <c r="G34">
        <v>1974</v>
      </c>
      <c r="H34" t="str">
        <f t="shared" si="1"/>
        <v>Formanowski Sławomir</v>
      </c>
      <c r="I34">
        <f t="shared" si="2"/>
        <v>1974</v>
      </c>
      <c r="J34" t="s">
        <v>32</v>
      </c>
      <c r="K34" t="s">
        <v>126</v>
      </c>
    </row>
    <row r="35" spans="1:11">
      <c r="A35" t="str">
        <f t="shared" si="0"/>
        <v>JanikArtur1979</v>
      </c>
      <c r="C35">
        <f t="shared" si="3"/>
        <v>34</v>
      </c>
      <c r="D35" t="s">
        <v>78</v>
      </c>
      <c r="E35" t="s">
        <v>47</v>
      </c>
      <c r="F35" t="s">
        <v>168</v>
      </c>
      <c r="G35">
        <v>1979</v>
      </c>
      <c r="H35" t="str">
        <f t="shared" si="1"/>
        <v>Janik Artur</v>
      </c>
      <c r="I35">
        <f t="shared" si="2"/>
        <v>1979</v>
      </c>
      <c r="J35" t="s">
        <v>32</v>
      </c>
      <c r="K35" t="s">
        <v>126</v>
      </c>
    </row>
    <row r="36" spans="1:11">
      <c r="A36" t="str">
        <f t="shared" si="0"/>
        <v>TobołaMiron1973</v>
      </c>
      <c r="C36">
        <f t="shared" si="3"/>
        <v>35</v>
      </c>
      <c r="D36" t="s">
        <v>120</v>
      </c>
      <c r="E36" t="s">
        <v>119</v>
      </c>
      <c r="F36" t="s">
        <v>168</v>
      </c>
      <c r="G36">
        <v>1973</v>
      </c>
      <c r="H36" t="str">
        <f t="shared" si="1"/>
        <v>Toboła Miron</v>
      </c>
      <c r="I36">
        <f t="shared" si="2"/>
        <v>1973</v>
      </c>
      <c r="J36" t="s">
        <v>32</v>
      </c>
      <c r="K36" t="s">
        <v>126</v>
      </c>
    </row>
    <row r="37" spans="1:11">
      <c r="A37" t="str">
        <f t="shared" si="0"/>
        <v>WiśniewskiAdam1989</v>
      </c>
      <c r="C37">
        <f t="shared" si="3"/>
        <v>36</v>
      </c>
      <c r="D37" t="s">
        <v>94</v>
      </c>
      <c r="E37" t="s">
        <v>79</v>
      </c>
      <c r="F37" t="s">
        <v>168</v>
      </c>
      <c r="G37">
        <v>1989</v>
      </c>
      <c r="H37" t="str">
        <f t="shared" si="1"/>
        <v>Wiśniewski Adam</v>
      </c>
      <c r="I37">
        <f t="shared" si="2"/>
        <v>1989</v>
      </c>
      <c r="J37" t="s">
        <v>32</v>
      </c>
      <c r="K37" t="s">
        <v>126</v>
      </c>
    </row>
    <row r="38" spans="1:11">
      <c r="A38" t="str">
        <f t="shared" si="0"/>
        <v>SmejdaAndrzej1965</v>
      </c>
      <c r="C38">
        <f t="shared" si="3"/>
        <v>37</v>
      </c>
      <c r="D38" t="s">
        <v>29</v>
      </c>
      <c r="E38" t="s">
        <v>26</v>
      </c>
      <c r="G38">
        <v>1965</v>
      </c>
      <c r="H38" t="str">
        <f t="shared" si="1"/>
        <v>Smejda Andrzej</v>
      </c>
      <c r="I38">
        <f t="shared" si="2"/>
        <v>1965</v>
      </c>
      <c r="J38" t="s">
        <v>32</v>
      </c>
      <c r="K38" t="s">
        <v>126</v>
      </c>
    </row>
    <row r="39" spans="1:11">
      <c r="A39" t="str">
        <f t="shared" si="0"/>
        <v>GładysiakPrzemysław1977</v>
      </c>
      <c r="C39">
        <f t="shared" si="3"/>
        <v>38</v>
      </c>
      <c r="D39" t="s">
        <v>48</v>
      </c>
      <c r="E39" t="s">
        <v>24</v>
      </c>
      <c r="G39">
        <v>1977</v>
      </c>
      <c r="H39" t="str">
        <f t="shared" si="1"/>
        <v>Gładysiak Przemysław</v>
      </c>
      <c r="I39">
        <f t="shared" si="2"/>
        <v>1977</v>
      </c>
      <c r="J39" t="s">
        <v>32</v>
      </c>
      <c r="K39" t="s">
        <v>126</v>
      </c>
    </row>
    <row r="40" spans="1:11">
      <c r="A40" t="str">
        <f t="shared" si="0"/>
        <v>ZielińskiMichał1977</v>
      </c>
      <c r="C40">
        <f t="shared" si="3"/>
        <v>39</v>
      </c>
      <c r="D40" t="s">
        <v>34</v>
      </c>
      <c r="E40" t="s">
        <v>55</v>
      </c>
      <c r="G40">
        <v>1977</v>
      </c>
      <c r="H40" t="str">
        <f t="shared" si="1"/>
        <v>Zieliński Michał</v>
      </c>
      <c r="I40">
        <f t="shared" si="2"/>
        <v>1977</v>
      </c>
      <c r="J40" t="s">
        <v>32</v>
      </c>
      <c r="K40" t="s">
        <v>126</v>
      </c>
    </row>
    <row r="41" spans="1:11">
      <c r="A41" t="str">
        <f t="shared" si="0"/>
        <v>StefańskiTomasz1982</v>
      </c>
      <c r="C41">
        <f t="shared" si="3"/>
        <v>40</v>
      </c>
      <c r="D41" t="s">
        <v>81</v>
      </c>
      <c r="E41" t="s">
        <v>44</v>
      </c>
      <c r="G41">
        <v>1982</v>
      </c>
      <c r="H41" t="str">
        <f t="shared" si="1"/>
        <v>Stefański Tomasz</v>
      </c>
      <c r="I41">
        <f t="shared" si="2"/>
        <v>1982</v>
      </c>
      <c r="J41" t="s">
        <v>32</v>
      </c>
      <c r="K41" t="s">
        <v>126</v>
      </c>
    </row>
    <row r="42" spans="1:11">
      <c r="A42" t="str">
        <f t="shared" si="0"/>
        <v>SójkaTomasz1963</v>
      </c>
      <c r="C42">
        <f t="shared" si="3"/>
        <v>41</v>
      </c>
      <c r="D42" t="s">
        <v>65</v>
      </c>
      <c r="E42" t="s">
        <v>44</v>
      </c>
      <c r="F42" t="s">
        <v>219</v>
      </c>
      <c r="G42">
        <v>1963</v>
      </c>
      <c r="H42" t="str">
        <f t="shared" si="1"/>
        <v>Sójka Tomasz</v>
      </c>
      <c r="I42">
        <f t="shared" si="2"/>
        <v>1963</v>
      </c>
      <c r="J42" t="s">
        <v>32</v>
      </c>
      <c r="K42" t="s">
        <v>126</v>
      </c>
    </row>
    <row r="43" spans="1:11">
      <c r="A43" t="str">
        <f t="shared" si="0"/>
        <v>RygalskiGrzegorz1974</v>
      </c>
      <c r="C43">
        <f t="shared" si="3"/>
        <v>42</v>
      </c>
      <c r="D43" t="s">
        <v>83</v>
      </c>
      <c r="E43" t="s">
        <v>19</v>
      </c>
      <c r="F43" t="s">
        <v>181</v>
      </c>
      <c r="G43">
        <v>1974</v>
      </c>
      <c r="H43" t="str">
        <f t="shared" si="1"/>
        <v>Rygalski Grzegorz</v>
      </c>
      <c r="I43">
        <f t="shared" si="2"/>
        <v>1974</v>
      </c>
      <c r="J43" t="s">
        <v>32</v>
      </c>
      <c r="K43" t="s">
        <v>126</v>
      </c>
    </row>
    <row r="44" spans="1:11">
      <c r="A44" t="str">
        <f t="shared" si="0"/>
        <v>SosińskiŁukasz1984</v>
      </c>
      <c r="C44">
        <f t="shared" si="3"/>
        <v>43</v>
      </c>
      <c r="D44" t="s">
        <v>100</v>
      </c>
      <c r="E44" t="s">
        <v>59</v>
      </c>
      <c r="F44" t="s">
        <v>174</v>
      </c>
      <c r="G44">
        <v>1984</v>
      </c>
      <c r="H44" t="str">
        <f t="shared" si="1"/>
        <v>Sosiński Łukasz</v>
      </c>
      <c r="I44">
        <f t="shared" si="2"/>
        <v>1984</v>
      </c>
      <c r="J44" t="s">
        <v>32</v>
      </c>
      <c r="K44" t="s">
        <v>126</v>
      </c>
    </row>
    <row r="45" spans="1:11">
      <c r="A45" t="str">
        <f t="shared" si="0"/>
        <v>WronaŁukasz1981</v>
      </c>
      <c r="C45">
        <f t="shared" si="3"/>
        <v>44</v>
      </c>
      <c r="D45" t="s">
        <v>58</v>
      </c>
      <c r="E45" t="s">
        <v>59</v>
      </c>
      <c r="F45" t="s">
        <v>132</v>
      </c>
      <c r="G45">
        <v>1981</v>
      </c>
      <c r="H45" t="str">
        <f t="shared" si="1"/>
        <v>Wrona Łukasz</v>
      </c>
      <c r="I45">
        <f t="shared" si="2"/>
        <v>1981</v>
      </c>
      <c r="J45" t="s">
        <v>32</v>
      </c>
      <c r="K45" t="s">
        <v>126</v>
      </c>
    </row>
    <row r="46" spans="1:11">
      <c r="A46" t="str">
        <f t="shared" si="0"/>
        <v>SkorackiTomasz1986</v>
      </c>
      <c r="C46">
        <f t="shared" si="3"/>
        <v>45</v>
      </c>
      <c r="D46" t="s">
        <v>50</v>
      </c>
      <c r="E46" t="s">
        <v>44</v>
      </c>
      <c r="G46">
        <v>1986</v>
      </c>
      <c r="H46" t="str">
        <f t="shared" si="1"/>
        <v>Skoracki Tomasz</v>
      </c>
      <c r="I46">
        <f t="shared" si="2"/>
        <v>1986</v>
      </c>
      <c r="J46" t="s">
        <v>32</v>
      </c>
      <c r="K46" t="s">
        <v>126</v>
      </c>
    </row>
    <row r="47" spans="1:11">
      <c r="A47" t="str">
        <f t="shared" si="0"/>
        <v>ZającBartek1993</v>
      </c>
      <c r="C47">
        <f t="shared" si="3"/>
        <v>46</v>
      </c>
      <c r="D47" t="s">
        <v>49</v>
      </c>
      <c r="E47" t="s">
        <v>121</v>
      </c>
      <c r="G47">
        <v>1993</v>
      </c>
      <c r="H47" t="str">
        <f t="shared" si="1"/>
        <v>Zając Bartek</v>
      </c>
      <c r="I47">
        <f t="shared" si="2"/>
        <v>1993</v>
      </c>
      <c r="J47" t="s">
        <v>32</v>
      </c>
      <c r="K47" t="s">
        <v>126</v>
      </c>
    </row>
    <row r="48" spans="1:11">
      <c r="A48" t="str">
        <f t="shared" si="0"/>
        <v>MakowiecSławomir1974</v>
      </c>
      <c r="C48">
        <f t="shared" si="3"/>
        <v>47</v>
      </c>
      <c r="D48" t="s">
        <v>89</v>
      </c>
      <c r="E48" t="s">
        <v>88</v>
      </c>
      <c r="G48">
        <v>1974</v>
      </c>
      <c r="H48" t="str">
        <f t="shared" si="1"/>
        <v>Makowiec Sławomir</v>
      </c>
      <c r="I48">
        <f t="shared" si="2"/>
        <v>1974</v>
      </c>
      <c r="J48" t="s">
        <v>32</v>
      </c>
      <c r="K48" t="s">
        <v>126</v>
      </c>
    </row>
    <row r="49" spans="1:11">
      <c r="A49" t="str">
        <f t="shared" si="0"/>
        <v>SzynkarekPaweł1971</v>
      </c>
      <c r="C49">
        <f t="shared" si="3"/>
        <v>48</v>
      </c>
      <c r="D49" t="s">
        <v>106</v>
      </c>
      <c r="E49" t="s">
        <v>16</v>
      </c>
      <c r="G49">
        <v>1971</v>
      </c>
      <c r="H49" t="str">
        <f t="shared" si="1"/>
        <v>Szynkarek Paweł</v>
      </c>
      <c r="I49">
        <f t="shared" si="2"/>
        <v>1971</v>
      </c>
      <c r="J49" t="s">
        <v>32</v>
      </c>
      <c r="K49" t="s">
        <v>126</v>
      </c>
    </row>
    <row r="50" spans="1:11">
      <c r="A50" t="str">
        <f t="shared" si="0"/>
        <v>CzaplickiPaweł1968</v>
      </c>
      <c r="C50">
        <f t="shared" si="3"/>
        <v>49</v>
      </c>
      <c r="D50" t="s">
        <v>107</v>
      </c>
      <c r="E50" t="s">
        <v>16</v>
      </c>
      <c r="G50">
        <v>1968</v>
      </c>
      <c r="H50" t="str">
        <f t="shared" si="1"/>
        <v>Czaplicki Paweł</v>
      </c>
      <c r="I50">
        <f t="shared" si="2"/>
        <v>1968</v>
      </c>
      <c r="J50" t="s">
        <v>32</v>
      </c>
      <c r="K50" t="s">
        <v>126</v>
      </c>
    </row>
    <row r="51" spans="1:11">
      <c r="A51" t="str">
        <f t="shared" si="0"/>
        <v>NaglewiczBartosz1983</v>
      </c>
      <c r="C51">
        <f t="shared" si="3"/>
        <v>50</v>
      </c>
      <c r="D51" t="s">
        <v>122</v>
      </c>
      <c r="E51" t="s">
        <v>42</v>
      </c>
      <c r="G51">
        <v>1983</v>
      </c>
      <c r="H51" t="str">
        <f t="shared" si="1"/>
        <v>Naglewicz Bartosz</v>
      </c>
      <c r="I51">
        <f t="shared" si="2"/>
        <v>1983</v>
      </c>
      <c r="J51" t="s">
        <v>32</v>
      </c>
      <c r="K51" t="s">
        <v>126</v>
      </c>
    </row>
    <row r="52" spans="1:11">
      <c r="A52" t="str">
        <f t="shared" si="0"/>
        <v>RappPiotr1979</v>
      </c>
      <c r="C52">
        <f t="shared" si="3"/>
        <v>51</v>
      </c>
      <c r="D52" t="s">
        <v>108</v>
      </c>
      <c r="E52" t="s">
        <v>15</v>
      </c>
      <c r="G52">
        <v>1979</v>
      </c>
      <c r="H52" t="str">
        <f t="shared" si="1"/>
        <v>Rapp Piotr</v>
      </c>
      <c r="I52">
        <f t="shared" si="2"/>
        <v>1979</v>
      </c>
      <c r="J52" t="s">
        <v>32</v>
      </c>
      <c r="K52" t="s">
        <v>126</v>
      </c>
    </row>
    <row r="53" spans="1:11">
      <c r="A53" t="str">
        <f t="shared" si="0"/>
        <v>AdkonisKonrad1978</v>
      </c>
      <c r="C53">
        <f t="shared" si="3"/>
        <v>52</v>
      </c>
      <c r="D53" t="s">
        <v>109</v>
      </c>
      <c r="E53" t="s">
        <v>64</v>
      </c>
      <c r="G53">
        <v>1978</v>
      </c>
      <c r="H53" t="str">
        <f t="shared" si="1"/>
        <v>Adkonis Konrad</v>
      </c>
      <c r="I53">
        <f t="shared" si="2"/>
        <v>1978</v>
      </c>
      <c r="J53" t="s">
        <v>32</v>
      </c>
      <c r="K53" t="s">
        <v>126</v>
      </c>
    </row>
    <row r="54" spans="1:11">
      <c r="A54" t="str">
        <f t="shared" si="0"/>
        <v>KassejaMarek1964</v>
      </c>
      <c r="C54">
        <f t="shared" si="3"/>
        <v>53</v>
      </c>
      <c r="D54" t="s">
        <v>123</v>
      </c>
      <c r="E54" t="s">
        <v>33</v>
      </c>
      <c r="G54">
        <v>1964</v>
      </c>
      <c r="H54" t="str">
        <f t="shared" si="1"/>
        <v>Kasseja Marek</v>
      </c>
      <c r="I54">
        <f t="shared" si="2"/>
        <v>1964</v>
      </c>
      <c r="J54" t="s">
        <v>32</v>
      </c>
      <c r="K54" t="s">
        <v>126</v>
      </c>
    </row>
    <row r="55" spans="1:11">
      <c r="A55" t="str">
        <f t="shared" si="0"/>
        <v>TadeuszMaciej1982</v>
      </c>
      <c r="C55">
        <f t="shared" si="3"/>
        <v>54</v>
      </c>
      <c r="D55" t="s">
        <v>85</v>
      </c>
      <c r="E55" t="s">
        <v>66</v>
      </c>
      <c r="G55">
        <v>1982</v>
      </c>
      <c r="H55" t="str">
        <f t="shared" si="1"/>
        <v>Tadeusz Maciej</v>
      </c>
      <c r="I55">
        <f t="shared" si="2"/>
        <v>1982</v>
      </c>
      <c r="J55" t="s">
        <v>32</v>
      </c>
      <c r="K55" t="s">
        <v>126</v>
      </c>
    </row>
    <row r="56" spans="1:11">
      <c r="A56" t="str">
        <f t="shared" si="0"/>
        <v>StanekAsia1969</v>
      </c>
      <c r="C56">
        <f t="shared" si="3"/>
        <v>55</v>
      </c>
      <c r="D56" t="s">
        <v>46</v>
      </c>
      <c r="E56" t="s">
        <v>62</v>
      </c>
      <c r="F56" t="s">
        <v>131</v>
      </c>
      <c r="G56">
        <v>1969</v>
      </c>
      <c r="H56" t="str">
        <f t="shared" si="1"/>
        <v>Stanek Asia</v>
      </c>
      <c r="I56">
        <f t="shared" si="2"/>
        <v>1969</v>
      </c>
      <c r="J56" t="s">
        <v>0</v>
      </c>
      <c r="K56" t="s">
        <v>126</v>
      </c>
    </row>
    <row r="57" spans="1:11">
      <c r="A57" t="str">
        <f t="shared" si="0"/>
        <v>BlankDanuta1981</v>
      </c>
      <c r="C57">
        <f t="shared" si="3"/>
        <v>56</v>
      </c>
      <c r="D57" t="s">
        <v>56</v>
      </c>
      <c r="E57" t="s">
        <v>57</v>
      </c>
      <c r="F57" t="s">
        <v>132</v>
      </c>
      <c r="G57">
        <v>1981</v>
      </c>
      <c r="H57" t="str">
        <f t="shared" si="1"/>
        <v>Blank Danuta</v>
      </c>
      <c r="I57">
        <f t="shared" si="2"/>
        <v>1981</v>
      </c>
      <c r="J57" t="s">
        <v>0</v>
      </c>
      <c r="K57" t="s">
        <v>126</v>
      </c>
    </row>
    <row r="58" spans="1:11">
      <c r="A58" t="str">
        <f t="shared" si="0"/>
        <v>MarcinkowskaMagdalena1970</v>
      </c>
      <c r="C58">
        <f t="shared" si="3"/>
        <v>57</v>
      </c>
      <c r="D58" t="s">
        <v>82</v>
      </c>
      <c r="E58" t="s">
        <v>35</v>
      </c>
      <c r="G58">
        <v>1970</v>
      </c>
      <c r="H58" t="str">
        <f t="shared" si="1"/>
        <v>Marcinkowska Magdalena</v>
      </c>
      <c r="I58">
        <f t="shared" si="2"/>
        <v>1970</v>
      </c>
      <c r="J58" t="s">
        <v>0</v>
      </c>
      <c r="K58" t="s">
        <v>126</v>
      </c>
    </row>
    <row r="59" spans="1:11">
      <c r="A59" t="str">
        <f t="shared" si="0"/>
        <v>KliniewskiMaciej1995</v>
      </c>
      <c r="C59">
        <f t="shared" si="3"/>
        <v>58</v>
      </c>
      <c r="D59" t="s">
        <v>159</v>
      </c>
      <c r="E59" t="s">
        <v>66</v>
      </c>
      <c r="G59">
        <v>1995</v>
      </c>
      <c r="H59" t="str">
        <f t="shared" si="1"/>
        <v>Kliniewski Maciej</v>
      </c>
      <c r="I59">
        <f t="shared" si="2"/>
        <v>1995</v>
      </c>
      <c r="J59" t="s">
        <v>32</v>
      </c>
      <c r="K59" t="s">
        <v>196</v>
      </c>
    </row>
    <row r="60" spans="1:11">
      <c r="A60" t="str">
        <f t="shared" si="0"/>
        <v>ŚmiejaDaniel1982</v>
      </c>
      <c r="C60">
        <f t="shared" si="3"/>
        <v>59</v>
      </c>
      <c r="D60" t="s">
        <v>153</v>
      </c>
      <c r="E60" t="s">
        <v>135</v>
      </c>
      <c r="F60" t="s">
        <v>160</v>
      </c>
      <c r="G60">
        <v>1982</v>
      </c>
      <c r="H60" t="str">
        <f t="shared" si="1"/>
        <v>Śmieja Daniel</v>
      </c>
      <c r="I60">
        <f t="shared" si="2"/>
        <v>1982</v>
      </c>
      <c r="J60" t="s">
        <v>32</v>
      </c>
      <c r="K60" t="s">
        <v>196</v>
      </c>
    </row>
    <row r="61" spans="1:11">
      <c r="A61" t="str">
        <f t="shared" si="0"/>
        <v>PachulskiLeszek1967</v>
      </c>
      <c r="C61">
        <f t="shared" si="3"/>
        <v>60</v>
      </c>
      <c r="D61" t="s">
        <v>161</v>
      </c>
      <c r="E61" t="s">
        <v>25</v>
      </c>
      <c r="F61" t="s">
        <v>162</v>
      </c>
      <c r="G61">
        <v>1967</v>
      </c>
      <c r="H61" t="str">
        <f t="shared" si="1"/>
        <v>Pachulski Leszek</v>
      </c>
      <c r="I61">
        <f t="shared" si="2"/>
        <v>1967</v>
      </c>
      <c r="J61" t="s">
        <v>32</v>
      </c>
      <c r="K61" t="s">
        <v>196</v>
      </c>
    </row>
    <row r="62" spans="1:11">
      <c r="A62" t="str">
        <f t="shared" si="0"/>
        <v>PiwakowskiWojciech1977</v>
      </c>
      <c r="C62">
        <f t="shared" si="3"/>
        <v>61</v>
      </c>
      <c r="D62" t="s">
        <v>134</v>
      </c>
      <c r="E62" t="s">
        <v>147</v>
      </c>
      <c r="F62" t="s">
        <v>139</v>
      </c>
      <c r="G62">
        <v>1977</v>
      </c>
      <c r="H62" t="str">
        <f t="shared" si="1"/>
        <v>Piwakowski Wojciech</v>
      </c>
      <c r="I62">
        <f t="shared" si="2"/>
        <v>1977</v>
      </c>
      <c r="J62" t="s">
        <v>32</v>
      </c>
      <c r="K62" t="s">
        <v>196</v>
      </c>
    </row>
    <row r="63" spans="1:11">
      <c r="A63" t="str">
        <f t="shared" si="0"/>
        <v>PaszkowskiWojciech1978</v>
      </c>
      <c r="C63">
        <f t="shared" si="3"/>
        <v>62</v>
      </c>
      <c r="D63" t="s">
        <v>150</v>
      </c>
      <c r="E63" t="s">
        <v>147</v>
      </c>
      <c r="G63">
        <v>1978</v>
      </c>
      <c r="H63" t="str">
        <f t="shared" si="1"/>
        <v>Paszkowski Wojciech</v>
      </c>
      <c r="I63">
        <f t="shared" si="2"/>
        <v>1978</v>
      </c>
      <c r="J63" t="s">
        <v>32</v>
      </c>
      <c r="K63" t="s">
        <v>196</v>
      </c>
    </row>
    <row r="64" spans="1:11">
      <c r="A64" t="str">
        <f t="shared" si="0"/>
        <v>GallaMarek1987</v>
      </c>
      <c r="C64">
        <f t="shared" si="3"/>
        <v>63</v>
      </c>
      <c r="D64" t="s">
        <v>163</v>
      </c>
      <c r="E64" t="s">
        <v>33</v>
      </c>
      <c r="F64" t="s">
        <v>164</v>
      </c>
      <c r="G64">
        <v>1987</v>
      </c>
      <c r="H64" t="str">
        <f t="shared" si="1"/>
        <v>Galla Marek</v>
      </c>
      <c r="I64">
        <f t="shared" si="2"/>
        <v>1987</v>
      </c>
      <c r="J64" t="s">
        <v>32</v>
      </c>
      <c r="K64" t="s">
        <v>196</v>
      </c>
    </row>
    <row r="65" spans="1:11">
      <c r="A65" t="str">
        <f t="shared" si="0"/>
        <v>HołdakowskiWojciech1970</v>
      </c>
      <c r="C65">
        <f t="shared" si="3"/>
        <v>64</v>
      </c>
      <c r="D65" t="s">
        <v>148</v>
      </c>
      <c r="E65" t="s">
        <v>147</v>
      </c>
      <c r="G65">
        <v>1970</v>
      </c>
      <c r="H65" t="str">
        <f t="shared" si="1"/>
        <v>Hołdakowski Wojciech</v>
      </c>
      <c r="I65">
        <f t="shared" si="2"/>
        <v>1970</v>
      </c>
      <c r="J65" t="s">
        <v>32</v>
      </c>
      <c r="K65" t="s">
        <v>196</v>
      </c>
    </row>
    <row r="66" spans="1:11">
      <c r="A66" t="str">
        <f t="shared" ref="A66:A129" si="4">D66&amp;E66&amp;G66</f>
        <v>JasikJakub1990</v>
      </c>
      <c r="C66">
        <f t="shared" si="3"/>
        <v>65</v>
      </c>
      <c r="D66" t="s">
        <v>165</v>
      </c>
      <c r="E66" t="s">
        <v>137</v>
      </c>
      <c r="F66" t="s">
        <v>303</v>
      </c>
      <c r="G66">
        <v>1990</v>
      </c>
      <c r="H66" t="str">
        <f t="shared" si="1"/>
        <v>Jasik Jakub</v>
      </c>
      <c r="I66">
        <f t="shared" si="2"/>
        <v>1990</v>
      </c>
      <c r="J66" t="s">
        <v>32</v>
      </c>
      <c r="K66" t="s">
        <v>196</v>
      </c>
    </row>
    <row r="67" spans="1:11">
      <c r="A67" t="str">
        <f t="shared" si="4"/>
        <v>OrzołPiotr1977</v>
      </c>
      <c r="C67">
        <f t="shared" si="3"/>
        <v>66</v>
      </c>
      <c r="D67" t="s">
        <v>149</v>
      </c>
      <c r="E67" t="s">
        <v>15</v>
      </c>
      <c r="F67" t="s">
        <v>166</v>
      </c>
      <c r="G67">
        <v>1977</v>
      </c>
      <c r="H67" t="str">
        <f t="shared" ref="H67:H130" si="5">D67&amp;" "&amp;E67</f>
        <v>Orzoł Piotr</v>
      </c>
      <c r="I67">
        <f t="shared" ref="I67:I130" si="6">G67</f>
        <v>1977</v>
      </c>
      <c r="J67" t="s">
        <v>32</v>
      </c>
      <c r="K67" t="s">
        <v>196</v>
      </c>
    </row>
    <row r="68" spans="1:11">
      <c r="A68" t="str">
        <f t="shared" si="4"/>
        <v/>
      </c>
      <c r="C68">
        <f t="shared" ref="C68:C131" si="7">C67+1</f>
        <v>67</v>
      </c>
      <c r="H68" t="str">
        <f t="shared" si="5"/>
        <v xml:space="preserve"> </v>
      </c>
      <c r="I68">
        <f t="shared" si="6"/>
        <v>0</v>
      </c>
      <c r="J68" t="s">
        <v>32</v>
      </c>
      <c r="K68" t="s">
        <v>196</v>
      </c>
    </row>
    <row r="69" spans="1:11">
      <c r="A69" t="str">
        <f t="shared" si="4"/>
        <v>BłaszczykDarek1974</v>
      </c>
      <c r="C69">
        <f t="shared" si="7"/>
        <v>68</v>
      </c>
      <c r="D69" t="s">
        <v>170</v>
      </c>
      <c r="E69" t="s">
        <v>171</v>
      </c>
      <c r="F69" t="s">
        <v>172</v>
      </c>
      <c r="G69">
        <v>1974</v>
      </c>
      <c r="H69" t="str">
        <f t="shared" si="5"/>
        <v>Błaszczyk Darek</v>
      </c>
      <c r="I69">
        <f t="shared" si="6"/>
        <v>1974</v>
      </c>
      <c r="J69" t="s">
        <v>32</v>
      </c>
      <c r="K69" t="s">
        <v>196</v>
      </c>
    </row>
    <row r="70" spans="1:11">
      <c r="A70" t="str">
        <f t="shared" si="4"/>
        <v>HajdukJacek1975</v>
      </c>
      <c r="C70">
        <f t="shared" si="7"/>
        <v>69</v>
      </c>
      <c r="D70" t="s">
        <v>173</v>
      </c>
      <c r="E70" t="s">
        <v>21</v>
      </c>
      <c r="F70" t="s">
        <v>172</v>
      </c>
      <c r="G70">
        <v>1975</v>
      </c>
      <c r="H70" t="str">
        <f t="shared" si="5"/>
        <v>Hajduk Jacek</v>
      </c>
      <c r="I70">
        <f t="shared" si="6"/>
        <v>1975</v>
      </c>
      <c r="J70" t="s">
        <v>32</v>
      </c>
      <c r="K70" t="s">
        <v>196</v>
      </c>
    </row>
    <row r="71" spans="1:11">
      <c r="A71" t="str">
        <f t="shared" si="4"/>
        <v>SzumańskiJakub1983</v>
      </c>
      <c r="C71">
        <f t="shared" si="7"/>
        <v>70</v>
      </c>
      <c r="D71" t="s">
        <v>176</v>
      </c>
      <c r="E71" t="s">
        <v>137</v>
      </c>
      <c r="F71" t="s">
        <v>306</v>
      </c>
      <c r="G71">
        <v>1983</v>
      </c>
      <c r="H71" t="str">
        <f t="shared" si="5"/>
        <v>Szumański Jakub</v>
      </c>
      <c r="I71">
        <f t="shared" si="6"/>
        <v>1983</v>
      </c>
      <c r="J71" t="s">
        <v>32</v>
      </c>
      <c r="K71" t="s">
        <v>196</v>
      </c>
    </row>
    <row r="72" spans="1:11">
      <c r="A72" t="str">
        <f t="shared" si="4"/>
        <v>ZawadzkiArtur1970</v>
      </c>
      <c r="C72">
        <f t="shared" si="7"/>
        <v>71</v>
      </c>
      <c r="D72" t="s">
        <v>179</v>
      </c>
      <c r="E72" t="s">
        <v>47</v>
      </c>
      <c r="G72">
        <v>1970</v>
      </c>
      <c r="H72" t="str">
        <f t="shared" si="5"/>
        <v>Zawadzki Artur</v>
      </c>
      <c r="I72">
        <f t="shared" si="6"/>
        <v>1970</v>
      </c>
      <c r="J72" t="s">
        <v>32</v>
      </c>
      <c r="K72" t="s">
        <v>196</v>
      </c>
    </row>
    <row r="73" spans="1:11">
      <c r="A73" t="str">
        <f t="shared" si="4"/>
        <v>JaskólskiKonrad1980</v>
      </c>
      <c r="C73">
        <f t="shared" si="7"/>
        <v>72</v>
      </c>
      <c r="D73" t="s">
        <v>136</v>
      </c>
      <c r="E73" t="s">
        <v>64</v>
      </c>
      <c r="F73" t="s">
        <v>772</v>
      </c>
      <c r="G73">
        <v>1980</v>
      </c>
      <c r="H73" t="str">
        <f t="shared" si="5"/>
        <v>Jaskólski Konrad</v>
      </c>
      <c r="I73">
        <f t="shared" si="6"/>
        <v>1980</v>
      </c>
      <c r="J73" t="s">
        <v>32</v>
      </c>
      <c r="K73" t="s">
        <v>196</v>
      </c>
    </row>
    <row r="74" spans="1:11">
      <c r="A74" t="str">
        <f t="shared" si="4"/>
        <v>MorawskiPiotr1959</v>
      </c>
      <c r="C74">
        <f t="shared" si="7"/>
        <v>73</v>
      </c>
      <c r="D74" t="s">
        <v>142</v>
      </c>
      <c r="E74" t="s">
        <v>15</v>
      </c>
      <c r="G74">
        <v>1959</v>
      </c>
      <c r="H74" t="str">
        <f t="shared" si="5"/>
        <v>Morawski Piotr</v>
      </c>
      <c r="I74">
        <f t="shared" si="6"/>
        <v>1959</v>
      </c>
      <c r="J74" t="s">
        <v>32</v>
      </c>
      <c r="K74" t="s">
        <v>196</v>
      </c>
    </row>
    <row r="75" spans="1:11">
      <c r="A75" t="str">
        <f t="shared" si="4"/>
        <v>DrapellaDariusz1957</v>
      </c>
      <c r="C75">
        <f t="shared" si="7"/>
        <v>74</v>
      </c>
      <c r="D75" t="s">
        <v>141</v>
      </c>
      <c r="E75" t="s">
        <v>140</v>
      </c>
      <c r="G75">
        <v>1957</v>
      </c>
      <c r="H75" t="str">
        <f t="shared" si="5"/>
        <v>Drapella Dariusz</v>
      </c>
      <c r="I75">
        <f t="shared" si="6"/>
        <v>1957</v>
      </c>
      <c r="J75" t="s">
        <v>32</v>
      </c>
      <c r="K75" t="s">
        <v>196</v>
      </c>
    </row>
    <row r="76" spans="1:11">
      <c r="A76" t="str">
        <f t="shared" si="4"/>
        <v>JóźwiukPiotr1976</v>
      </c>
      <c r="C76">
        <f t="shared" si="7"/>
        <v>75</v>
      </c>
      <c r="D76" t="s">
        <v>138</v>
      </c>
      <c r="E76" t="s">
        <v>15</v>
      </c>
      <c r="F76" t="s">
        <v>180</v>
      </c>
      <c r="G76">
        <v>1976</v>
      </c>
      <c r="H76" t="str">
        <f t="shared" si="5"/>
        <v>Jóźwiuk Piotr</v>
      </c>
      <c r="I76">
        <f t="shared" si="6"/>
        <v>1976</v>
      </c>
      <c r="J76" t="s">
        <v>32</v>
      </c>
      <c r="K76" t="s">
        <v>196</v>
      </c>
    </row>
    <row r="77" spans="1:11">
      <c r="A77" t="str">
        <f t="shared" si="4"/>
        <v>StefańskiTomasy1982</v>
      </c>
      <c r="C77">
        <f t="shared" si="7"/>
        <v>76</v>
      </c>
      <c r="D77" t="s">
        <v>81</v>
      </c>
      <c r="E77" t="s">
        <v>182</v>
      </c>
      <c r="F77" t="s">
        <v>181</v>
      </c>
      <c r="G77">
        <v>1982</v>
      </c>
      <c r="H77" t="str">
        <f t="shared" si="5"/>
        <v>Stefański Tomasy</v>
      </c>
      <c r="I77">
        <f t="shared" si="6"/>
        <v>1982</v>
      </c>
      <c r="J77" t="s">
        <v>32</v>
      </c>
      <c r="K77" t="s">
        <v>196</v>
      </c>
    </row>
    <row r="78" spans="1:11">
      <c r="A78" t="str">
        <f t="shared" si="4"/>
        <v>SzopaKrzysztof1986</v>
      </c>
      <c r="C78">
        <f t="shared" si="7"/>
        <v>77</v>
      </c>
      <c r="D78" t="s">
        <v>183</v>
      </c>
      <c r="E78" t="s">
        <v>22</v>
      </c>
      <c r="F78" t="s">
        <v>184</v>
      </c>
      <c r="G78">
        <v>1986</v>
      </c>
      <c r="H78" t="str">
        <f t="shared" si="5"/>
        <v>Szopa Krzysztof</v>
      </c>
      <c r="I78">
        <f t="shared" si="6"/>
        <v>1986</v>
      </c>
      <c r="J78" t="s">
        <v>32</v>
      </c>
      <c r="K78" t="s">
        <v>196</v>
      </c>
    </row>
    <row r="79" spans="1:11">
      <c r="A79" t="str">
        <f t="shared" si="4"/>
        <v>SopolińskiKarol1972</v>
      </c>
      <c r="C79">
        <f t="shared" si="7"/>
        <v>78</v>
      </c>
      <c r="D79" t="s">
        <v>185</v>
      </c>
      <c r="E79" t="s">
        <v>91</v>
      </c>
      <c r="F79" t="s">
        <v>184</v>
      </c>
      <c r="G79">
        <v>1972</v>
      </c>
      <c r="H79" t="str">
        <f t="shared" si="5"/>
        <v>Sopoliński Karol</v>
      </c>
      <c r="I79">
        <f t="shared" si="6"/>
        <v>1972</v>
      </c>
      <c r="J79" t="s">
        <v>32</v>
      </c>
      <c r="K79" t="s">
        <v>196</v>
      </c>
    </row>
    <row r="80" spans="1:11">
      <c r="A80" t="str">
        <f t="shared" si="4"/>
        <v>FilipiukTomasz1974</v>
      </c>
      <c r="C80">
        <f t="shared" si="7"/>
        <v>79</v>
      </c>
      <c r="D80" t="s">
        <v>152</v>
      </c>
      <c r="E80" t="s">
        <v>44</v>
      </c>
      <c r="G80">
        <v>1974</v>
      </c>
      <c r="H80" t="str">
        <f t="shared" si="5"/>
        <v>Filipiuk Tomasz</v>
      </c>
      <c r="I80">
        <f t="shared" si="6"/>
        <v>1974</v>
      </c>
      <c r="J80" t="s">
        <v>32</v>
      </c>
      <c r="K80" t="s">
        <v>196</v>
      </c>
    </row>
    <row r="81" spans="1:11">
      <c r="A81" t="str">
        <f t="shared" si="4"/>
        <v>WysockiMaciej1990</v>
      </c>
      <c r="C81">
        <f t="shared" si="7"/>
        <v>80</v>
      </c>
      <c r="D81" t="s">
        <v>186</v>
      </c>
      <c r="E81" t="s">
        <v>66</v>
      </c>
      <c r="F81" t="s">
        <v>187</v>
      </c>
      <c r="G81">
        <v>1990</v>
      </c>
      <c r="H81" t="str">
        <f t="shared" si="5"/>
        <v>Wysocki Maciej</v>
      </c>
      <c r="I81">
        <f t="shared" si="6"/>
        <v>1990</v>
      </c>
      <c r="J81" t="s">
        <v>32</v>
      </c>
      <c r="K81" t="s">
        <v>196</v>
      </c>
    </row>
    <row r="82" spans="1:11">
      <c r="A82" t="str">
        <f t="shared" si="4"/>
        <v>KotkowskiKamil1990</v>
      </c>
      <c r="C82">
        <f t="shared" si="7"/>
        <v>81</v>
      </c>
      <c r="D82" t="s">
        <v>188</v>
      </c>
      <c r="E82" t="s">
        <v>189</v>
      </c>
      <c r="F82" t="s">
        <v>187</v>
      </c>
      <c r="G82">
        <v>1990</v>
      </c>
      <c r="H82" t="str">
        <f t="shared" si="5"/>
        <v>Kotkowski Kamil</v>
      </c>
      <c r="I82">
        <f t="shared" si="6"/>
        <v>1990</v>
      </c>
      <c r="J82" t="s">
        <v>32</v>
      </c>
      <c r="K82" t="s">
        <v>196</v>
      </c>
    </row>
    <row r="83" spans="1:11">
      <c r="A83" t="str">
        <f t="shared" si="4"/>
        <v>ChojeckiKrzysztof1981</v>
      </c>
      <c r="C83">
        <f t="shared" si="7"/>
        <v>82</v>
      </c>
      <c r="D83" t="s">
        <v>151</v>
      </c>
      <c r="E83" t="s">
        <v>22</v>
      </c>
      <c r="F83" t="s">
        <v>190</v>
      </c>
      <c r="G83">
        <v>1981</v>
      </c>
      <c r="H83" t="str">
        <f t="shared" si="5"/>
        <v>Chojecki Krzysztof</v>
      </c>
      <c r="I83">
        <f t="shared" si="6"/>
        <v>1981</v>
      </c>
      <c r="J83" t="s">
        <v>32</v>
      </c>
      <c r="K83" t="s">
        <v>196</v>
      </c>
    </row>
    <row r="84" spans="1:11">
      <c r="A84" t="str">
        <f t="shared" si="4"/>
        <v>GrabowskiGrzegorz1977</v>
      </c>
      <c r="C84">
        <f t="shared" si="7"/>
        <v>83</v>
      </c>
      <c r="D84" t="s">
        <v>93</v>
      </c>
      <c r="E84" t="s">
        <v>19</v>
      </c>
      <c r="F84" t="s">
        <v>191</v>
      </c>
      <c r="G84">
        <v>1977</v>
      </c>
      <c r="H84" t="str">
        <f t="shared" si="5"/>
        <v>Grabowski Grzegorz</v>
      </c>
      <c r="I84">
        <f t="shared" si="6"/>
        <v>1977</v>
      </c>
      <c r="J84" t="s">
        <v>32</v>
      </c>
      <c r="K84" t="s">
        <v>196</v>
      </c>
    </row>
    <row r="85" spans="1:11">
      <c r="A85" t="str">
        <f t="shared" si="4"/>
        <v>KasierskiPrzemysław1981</v>
      </c>
      <c r="C85">
        <f t="shared" si="7"/>
        <v>84</v>
      </c>
      <c r="D85" t="s">
        <v>144</v>
      </c>
      <c r="E85" t="s">
        <v>24</v>
      </c>
      <c r="F85" t="s">
        <v>143</v>
      </c>
      <c r="G85">
        <v>1981</v>
      </c>
      <c r="H85" t="str">
        <f t="shared" si="5"/>
        <v>Kasierski Przemysław</v>
      </c>
      <c r="I85">
        <f t="shared" si="6"/>
        <v>1981</v>
      </c>
      <c r="J85" t="s">
        <v>32</v>
      </c>
      <c r="K85" t="s">
        <v>196</v>
      </c>
    </row>
    <row r="86" spans="1:11">
      <c r="A86" t="str">
        <f t="shared" si="4"/>
        <v>SiewrukKrzysztof1976</v>
      </c>
      <c r="C86">
        <f t="shared" si="7"/>
        <v>85</v>
      </c>
      <c r="D86" t="s">
        <v>145</v>
      </c>
      <c r="E86" t="s">
        <v>22</v>
      </c>
      <c r="F86" t="s">
        <v>192</v>
      </c>
      <c r="G86">
        <v>1976</v>
      </c>
      <c r="H86" t="str">
        <f t="shared" si="5"/>
        <v>Siewruk Krzysztof</v>
      </c>
      <c r="I86">
        <f t="shared" si="6"/>
        <v>1976</v>
      </c>
      <c r="J86" t="s">
        <v>32</v>
      </c>
      <c r="K86" t="s">
        <v>196</v>
      </c>
    </row>
    <row r="87" spans="1:11">
      <c r="A87" t="str">
        <f t="shared" si="4"/>
        <v>SzotTomasz1977</v>
      </c>
      <c r="C87">
        <f t="shared" si="7"/>
        <v>86</v>
      </c>
      <c r="D87" t="s">
        <v>155</v>
      </c>
      <c r="E87" t="s">
        <v>44</v>
      </c>
      <c r="F87" t="s">
        <v>154</v>
      </c>
      <c r="G87">
        <v>1977</v>
      </c>
      <c r="H87" t="str">
        <f t="shared" si="5"/>
        <v>Szot Tomasz</v>
      </c>
      <c r="I87">
        <f t="shared" si="6"/>
        <v>1977</v>
      </c>
      <c r="J87" t="s">
        <v>32</v>
      </c>
      <c r="K87" t="s">
        <v>196</v>
      </c>
    </row>
    <row r="88" spans="1:11">
      <c r="A88" t="str">
        <f t="shared" si="4"/>
        <v>HajdukLidka1974</v>
      </c>
      <c r="C88">
        <f t="shared" si="7"/>
        <v>87</v>
      </c>
      <c r="D88" t="s">
        <v>173</v>
      </c>
      <c r="E88" t="s">
        <v>193</v>
      </c>
      <c r="F88" t="s">
        <v>172</v>
      </c>
      <c r="G88">
        <v>1974</v>
      </c>
      <c r="H88" t="str">
        <f t="shared" si="5"/>
        <v>Hajduk Lidka</v>
      </c>
      <c r="I88">
        <f t="shared" si="6"/>
        <v>1974</v>
      </c>
      <c r="J88" t="s">
        <v>32</v>
      </c>
      <c r="K88" t="s">
        <v>196</v>
      </c>
    </row>
    <row r="89" spans="1:11">
      <c r="A89" t="str">
        <f t="shared" si="4"/>
        <v>TruszkowskaKamila1980</v>
      </c>
      <c r="C89">
        <f t="shared" si="7"/>
        <v>88</v>
      </c>
      <c r="D89" t="s">
        <v>194</v>
      </c>
      <c r="E89" t="s">
        <v>195</v>
      </c>
      <c r="G89">
        <v>1980</v>
      </c>
      <c r="H89" t="str">
        <f t="shared" si="5"/>
        <v>Truszkowska Kamila</v>
      </c>
      <c r="I89">
        <f t="shared" si="6"/>
        <v>1980</v>
      </c>
      <c r="J89" t="s">
        <v>0</v>
      </c>
      <c r="K89" t="s">
        <v>196</v>
      </c>
    </row>
    <row r="90" spans="1:11">
      <c r="A90" t="str">
        <f t="shared" si="4"/>
        <v>BukowskaAgnieszka1985</v>
      </c>
      <c r="C90">
        <f t="shared" si="7"/>
        <v>89</v>
      </c>
      <c r="D90" t="s">
        <v>130</v>
      </c>
      <c r="E90" t="s">
        <v>129</v>
      </c>
      <c r="F90" t="s">
        <v>128</v>
      </c>
      <c r="G90">
        <v>1985</v>
      </c>
      <c r="H90" t="str">
        <f t="shared" si="5"/>
        <v>Bukowska Agnieszka</v>
      </c>
      <c r="I90">
        <f t="shared" si="6"/>
        <v>1985</v>
      </c>
      <c r="J90" t="s">
        <v>0</v>
      </c>
      <c r="K90" t="s">
        <v>196</v>
      </c>
    </row>
    <row r="91" spans="1:11">
      <c r="A91" t="str">
        <f t="shared" si="4"/>
        <v>MossoczyZbigniew1973</v>
      </c>
      <c r="C91">
        <f t="shared" si="7"/>
        <v>90</v>
      </c>
      <c r="D91" t="s">
        <v>265</v>
      </c>
      <c r="E91" t="s">
        <v>264</v>
      </c>
      <c r="F91" t="s">
        <v>263</v>
      </c>
      <c r="G91">
        <v>1973</v>
      </c>
      <c r="H91" t="str">
        <f t="shared" si="5"/>
        <v>Mossoczy Zbigniew</v>
      </c>
      <c r="I91">
        <f t="shared" si="6"/>
        <v>1973</v>
      </c>
      <c r="J91" t="s">
        <v>32</v>
      </c>
      <c r="K91" t="s">
        <v>266</v>
      </c>
    </row>
    <row r="92" spans="1:11">
      <c r="A92" t="str">
        <f t="shared" si="4"/>
        <v>BrudłoPaweł1979</v>
      </c>
      <c r="C92">
        <f t="shared" si="7"/>
        <v>91</v>
      </c>
      <c r="D92" t="s">
        <v>262</v>
      </c>
      <c r="E92" t="s">
        <v>16</v>
      </c>
      <c r="F92" t="s">
        <v>261</v>
      </c>
      <c r="G92">
        <v>1979</v>
      </c>
      <c r="H92" t="str">
        <f t="shared" si="5"/>
        <v>Brudło Paweł</v>
      </c>
      <c r="I92">
        <f t="shared" si="6"/>
        <v>1979</v>
      </c>
      <c r="J92" t="s">
        <v>32</v>
      </c>
      <c r="K92" t="s">
        <v>266</v>
      </c>
    </row>
    <row r="93" spans="1:11">
      <c r="A93" t="str">
        <f t="shared" si="4"/>
        <v>KrólikowskiRoman1963</v>
      </c>
      <c r="C93">
        <f t="shared" si="7"/>
        <v>92</v>
      </c>
      <c r="D93" t="s">
        <v>260</v>
      </c>
      <c r="E93" t="s">
        <v>230</v>
      </c>
      <c r="F93" t="s">
        <v>259</v>
      </c>
      <c r="G93">
        <v>1963</v>
      </c>
      <c r="H93" t="str">
        <f t="shared" si="5"/>
        <v>Królikowski Roman</v>
      </c>
      <c r="I93">
        <f t="shared" si="6"/>
        <v>1963</v>
      </c>
      <c r="J93" t="s">
        <v>32</v>
      </c>
      <c r="K93" t="s">
        <v>266</v>
      </c>
    </row>
    <row r="94" spans="1:11">
      <c r="A94" t="str">
        <f t="shared" si="4"/>
        <v>GorczycaPaweł1973</v>
      </c>
      <c r="C94">
        <f t="shared" si="7"/>
        <v>93</v>
      </c>
      <c r="D94" t="s">
        <v>258</v>
      </c>
      <c r="E94" t="s">
        <v>16</v>
      </c>
      <c r="G94">
        <v>1973</v>
      </c>
      <c r="H94" t="str">
        <f t="shared" si="5"/>
        <v>Gorczyca Paweł</v>
      </c>
      <c r="I94">
        <f t="shared" si="6"/>
        <v>1973</v>
      </c>
      <c r="J94" t="s">
        <v>32</v>
      </c>
      <c r="K94" t="s">
        <v>266</v>
      </c>
    </row>
    <row r="95" spans="1:11">
      <c r="A95" t="str">
        <f t="shared" si="4"/>
        <v>BanaszkiewiczPiotr1985</v>
      </c>
      <c r="C95">
        <f t="shared" si="7"/>
        <v>94</v>
      </c>
      <c r="D95" t="s">
        <v>257</v>
      </c>
      <c r="E95" t="s">
        <v>15</v>
      </c>
      <c r="F95" t="s">
        <v>256</v>
      </c>
      <c r="G95">
        <v>1985</v>
      </c>
      <c r="H95" t="str">
        <f t="shared" si="5"/>
        <v>Banaszkiewicz Piotr</v>
      </c>
      <c r="I95">
        <f t="shared" si="6"/>
        <v>1985</v>
      </c>
      <c r="J95" t="s">
        <v>32</v>
      </c>
      <c r="K95" t="s">
        <v>266</v>
      </c>
    </row>
    <row r="96" spans="1:11">
      <c r="A96" t="str">
        <f t="shared" si="4"/>
        <v>ZadwornyTomasz1982</v>
      </c>
      <c r="C96">
        <f t="shared" si="7"/>
        <v>95</v>
      </c>
      <c r="D96" t="s">
        <v>255</v>
      </c>
      <c r="E96" t="s">
        <v>44</v>
      </c>
      <c r="F96" t="s">
        <v>254</v>
      </c>
      <c r="G96">
        <v>1982</v>
      </c>
      <c r="H96" t="str">
        <f t="shared" si="5"/>
        <v>Zadworny Tomasz</v>
      </c>
      <c r="I96">
        <f t="shared" si="6"/>
        <v>1982</v>
      </c>
      <c r="J96" t="s">
        <v>32</v>
      </c>
      <c r="K96" t="s">
        <v>266</v>
      </c>
    </row>
    <row r="97" spans="1:11">
      <c r="A97" t="str">
        <f t="shared" si="4"/>
        <v>PisarekPiotr1969</v>
      </c>
      <c r="C97">
        <f t="shared" si="7"/>
        <v>96</v>
      </c>
      <c r="D97" t="s">
        <v>253</v>
      </c>
      <c r="E97" t="s">
        <v>15</v>
      </c>
      <c r="G97">
        <v>1969</v>
      </c>
      <c r="H97" t="str">
        <f t="shared" si="5"/>
        <v>Pisarek Piotr</v>
      </c>
      <c r="I97">
        <f t="shared" si="6"/>
        <v>1969</v>
      </c>
      <c r="J97" t="s">
        <v>32</v>
      </c>
      <c r="K97" t="s">
        <v>266</v>
      </c>
    </row>
    <row r="98" spans="1:11">
      <c r="A98" t="str">
        <f t="shared" si="4"/>
        <v>CieślickiMateusz1987</v>
      </c>
      <c r="C98">
        <f t="shared" si="7"/>
        <v>97</v>
      </c>
      <c r="D98" t="s">
        <v>252</v>
      </c>
      <c r="E98" t="s">
        <v>87</v>
      </c>
      <c r="G98">
        <v>1987</v>
      </c>
      <c r="H98" t="str">
        <f t="shared" si="5"/>
        <v>Cieślicki Mateusz</v>
      </c>
      <c r="I98">
        <f t="shared" si="6"/>
        <v>1987</v>
      </c>
      <c r="J98" t="s">
        <v>32</v>
      </c>
      <c r="K98" t="s">
        <v>266</v>
      </c>
    </row>
    <row r="99" spans="1:11">
      <c r="A99" t="str">
        <f t="shared" si="4"/>
        <v>NiedośpiałKrzysztof1976</v>
      </c>
      <c r="C99">
        <f t="shared" si="7"/>
        <v>98</v>
      </c>
      <c r="D99" t="s">
        <v>251</v>
      </c>
      <c r="E99" t="s">
        <v>22</v>
      </c>
      <c r="F99" t="s">
        <v>250</v>
      </c>
      <c r="G99">
        <v>1976</v>
      </c>
      <c r="H99" t="str">
        <f t="shared" si="5"/>
        <v>Niedośpiał Krzysztof</v>
      </c>
      <c r="I99">
        <f t="shared" si="6"/>
        <v>1976</v>
      </c>
      <c r="J99" t="s">
        <v>32</v>
      </c>
      <c r="K99" t="s">
        <v>266</v>
      </c>
    </row>
    <row r="100" spans="1:11">
      <c r="A100" t="str">
        <f t="shared" si="4"/>
        <v>SkowronekMaciej1969</v>
      </c>
      <c r="C100">
        <f t="shared" si="7"/>
        <v>99</v>
      </c>
      <c r="D100" t="s">
        <v>248</v>
      </c>
      <c r="E100" t="s">
        <v>66</v>
      </c>
      <c r="F100" t="s">
        <v>247</v>
      </c>
      <c r="G100">
        <v>1969</v>
      </c>
      <c r="H100" t="str">
        <f t="shared" si="5"/>
        <v>Skowronek Maciej</v>
      </c>
      <c r="I100">
        <f t="shared" si="6"/>
        <v>1969</v>
      </c>
      <c r="J100" t="s">
        <v>32</v>
      </c>
      <c r="K100" t="s">
        <v>266</v>
      </c>
    </row>
    <row r="101" spans="1:11">
      <c r="A101" t="str">
        <f t="shared" si="4"/>
        <v>BorgiełMarek1993</v>
      </c>
      <c r="C101">
        <f t="shared" si="7"/>
        <v>100</v>
      </c>
      <c r="D101" t="s">
        <v>246</v>
      </c>
      <c r="E101" t="s">
        <v>33</v>
      </c>
      <c r="F101" t="s">
        <v>245</v>
      </c>
      <c r="G101">
        <v>1993</v>
      </c>
      <c r="H101" t="str">
        <f t="shared" si="5"/>
        <v>Borgieł Marek</v>
      </c>
      <c r="I101">
        <f t="shared" si="6"/>
        <v>1993</v>
      </c>
      <c r="J101" t="s">
        <v>32</v>
      </c>
      <c r="K101" t="s">
        <v>266</v>
      </c>
    </row>
    <row r="102" spans="1:11">
      <c r="A102" t="str">
        <f t="shared" si="4"/>
        <v>WalentowskiRadosław1979</v>
      </c>
      <c r="C102">
        <f t="shared" si="7"/>
        <v>101</v>
      </c>
      <c r="D102" t="s">
        <v>241</v>
      </c>
      <c r="E102" t="s">
        <v>237</v>
      </c>
      <c r="F102" t="s">
        <v>307</v>
      </c>
      <c r="G102">
        <v>1979</v>
      </c>
      <c r="H102" t="str">
        <f t="shared" si="5"/>
        <v>Walentowski Radosław</v>
      </c>
      <c r="I102">
        <f t="shared" si="6"/>
        <v>1979</v>
      </c>
      <c r="J102" t="s">
        <v>32</v>
      </c>
      <c r="K102" t="s">
        <v>266</v>
      </c>
    </row>
    <row r="103" spans="1:11">
      <c r="A103" t="str">
        <f t="shared" si="4"/>
        <v>KotMaciej1984</v>
      </c>
      <c r="C103">
        <f t="shared" si="7"/>
        <v>102</v>
      </c>
      <c r="D103" t="s">
        <v>240</v>
      </c>
      <c r="E103" t="s">
        <v>66</v>
      </c>
      <c r="F103" t="s">
        <v>239</v>
      </c>
      <c r="G103">
        <v>1984</v>
      </c>
      <c r="H103" t="str">
        <f t="shared" si="5"/>
        <v>Kot Maciej</v>
      </c>
      <c r="I103">
        <f t="shared" si="6"/>
        <v>1984</v>
      </c>
      <c r="J103" t="s">
        <v>32</v>
      </c>
      <c r="K103" t="s">
        <v>266</v>
      </c>
    </row>
    <row r="104" spans="1:11">
      <c r="A104" t="str">
        <f t="shared" si="4"/>
        <v>ŚrednickiRadosław1988</v>
      </c>
      <c r="C104">
        <f t="shared" si="7"/>
        <v>103</v>
      </c>
      <c r="D104" t="s">
        <v>238</v>
      </c>
      <c r="E104" t="s">
        <v>237</v>
      </c>
      <c r="F104" t="s">
        <v>236</v>
      </c>
      <c r="G104">
        <v>1988</v>
      </c>
      <c r="H104" t="str">
        <f t="shared" si="5"/>
        <v>Średnicki Radosław</v>
      </c>
      <c r="I104">
        <f t="shared" si="6"/>
        <v>1988</v>
      </c>
      <c r="J104" t="s">
        <v>32</v>
      </c>
      <c r="K104" t="s">
        <v>266</v>
      </c>
    </row>
    <row r="105" spans="1:11">
      <c r="A105" t="str">
        <f t="shared" si="4"/>
        <v>GryszkalisMarcin1977</v>
      </c>
      <c r="C105">
        <f t="shared" si="7"/>
        <v>104</v>
      </c>
      <c r="D105" t="s">
        <v>235</v>
      </c>
      <c r="E105" t="s">
        <v>17</v>
      </c>
      <c r="G105">
        <v>1977</v>
      </c>
      <c r="H105" t="str">
        <f t="shared" si="5"/>
        <v>Gryszkalis Marcin</v>
      </c>
      <c r="I105">
        <f t="shared" si="6"/>
        <v>1977</v>
      </c>
      <c r="J105" t="s">
        <v>32</v>
      </c>
      <c r="K105" t="s">
        <v>266</v>
      </c>
    </row>
    <row r="106" spans="1:11">
      <c r="A106" t="str">
        <f t="shared" si="4"/>
        <v>Melon-MikaKrzysztof1975</v>
      </c>
      <c r="C106">
        <f t="shared" si="7"/>
        <v>105</v>
      </c>
      <c r="D106" t="s">
        <v>233</v>
      </c>
      <c r="E106" t="s">
        <v>22</v>
      </c>
      <c r="F106" t="s">
        <v>232</v>
      </c>
      <c r="G106">
        <v>1975</v>
      </c>
      <c r="H106" t="str">
        <f t="shared" si="5"/>
        <v>Melon-Mika Krzysztof</v>
      </c>
      <c r="I106">
        <f t="shared" si="6"/>
        <v>1975</v>
      </c>
      <c r="J106" t="s">
        <v>32</v>
      </c>
      <c r="K106" t="s">
        <v>266</v>
      </c>
    </row>
    <row r="107" spans="1:11">
      <c r="A107" t="str">
        <f t="shared" si="4"/>
        <v>TyszkowskiRoman1968</v>
      </c>
      <c r="C107">
        <f t="shared" si="7"/>
        <v>106</v>
      </c>
      <c r="D107" t="s">
        <v>231</v>
      </c>
      <c r="E107" t="s">
        <v>230</v>
      </c>
      <c r="G107">
        <v>1968</v>
      </c>
      <c r="H107" t="str">
        <f t="shared" si="5"/>
        <v>Tyszkowski Roman</v>
      </c>
      <c r="I107">
        <f t="shared" si="6"/>
        <v>1968</v>
      </c>
      <c r="J107" t="s">
        <v>32</v>
      </c>
      <c r="K107" t="s">
        <v>266</v>
      </c>
    </row>
    <row r="108" spans="1:11">
      <c r="A108" t="str">
        <f t="shared" si="4"/>
        <v>AdamczykBartosz1980</v>
      </c>
      <c r="C108">
        <f t="shared" si="7"/>
        <v>107</v>
      </c>
      <c r="D108" t="s">
        <v>226</v>
      </c>
      <c r="E108" t="s">
        <v>42</v>
      </c>
      <c r="F108" t="s">
        <v>225</v>
      </c>
      <c r="G108">
        <v>1980</v>
      </c>
      <c r="H108" t="str">
        <f t="shared" si="5"/>
        <v>Adamczyk Bartosz</v>
      </c>
      <c r="I108">
        <f t="shared" si="6"/>
        <v>1980</v>
      </c>
      <c r="J108" t="s">
        <v>32</v>
      </c>
      <c r="K108" t="s">
        <v>266</v>
      </c>
    </row>
    <row r="109" spans="1:11">
      <c r="A109" t="str">
        <f t="shared" si="4"/>
        <v>KorzecStaszek1978</v>
      </c>
      <c r="C109">
        <f t="shared" si="7"/>
        <v>108</v>
      </c>
      <c r="D109" t="s">
        <v>224</v>
      </c>
      <c r="E109" t="s">
        <v>223</v>
      </c>
      <c r="F109" t="s">
        <v>198</v>
      </c>
      <c r="G109">
        <v>1978</v>
      </c>
      <c r="H109" t="str">
        <f t="shared" si="5"/>
        <v>Korzec Staszek</v>
      </c>
      <c r="I109">
        <f t="shared" si="6"/>
        <v>1978</v>
      </c>
      <c r="J109" t="s">
        <v>32</v>
      </c>
      <c r="K109" t="s">
        <v>266</v>
      </c>
    </row>
    <row r="110" spans="1:11">
      <c r="A110" t="str">
        <f t="shared" si="4"/>
        <v>MalickiGrzegorz1976</v>
      </c>
      <c r="C110">
        <f t="shared" si="7"/>
        <v>109</v>
      </c>
      <c r="D110" t="s">
        <v>222</v>
      </c>
      <c r="E110" t="s">
        <v>19</v>
      </c>
      <c r="F110" t="s">
        <v>198</v>
      </c>
      <c r="G110">
        <v>1976</v>
      </c>
      <c r="H110" t="str">
        <f t="shared" si="5"/>
        <v>Malicki Grzegorz</v>
      </c>
      <c r="I110">
        <f t="shared" si="6"/>
        <v>1976</v>
      </c>
      <c r="J110" t="s">
        <v>32</v>
      </c>
      <c r="K110" t="s">
        <v>266</v>
      </c>
    </row>
    <row r="111" spans="1:11">
      <c r="A111" t="str">
        <f t="shared" si="4"/>
        <v>StaszewskiDaniel1973</v>
      </c>
      <c r="C111">
        <f t="shared" si="7"/>
        <v>110</v>
      </c>
      <c r="D111" t="s">
        <v>221</v>
      </c>
      <c r="E111" t="s">
        <v>135</v>
      </c>
      <c r="F111" t="s">
        <v>220</v>
      </c>
      <c r="G111">
        <v>1973</v>
      </c>
      <c r="H111" t="str">
        <f t="shared" si="5"/>
        <v>Staszewski Daniel</v>
      </c>
      <c r="I111">
        <f t="shared" si="6"/>
        <v>1973</v>
      </c>
      <c r="J111" t="s">
        <v>32</v>
      </c>
      <c r="K111" t="s">
        <v>266</v>
      </c>
    </row>
    <row r="112" spans="1:11">
      <c r="A112" t="str">
        <f t="shared" si="4"/>
        <v>TomaszczykLudwik1962</v>
      </c>
      <c r="C112">
        <f t="shared" si="7"/>
        <v>111</v>
      </c>
      <c r="D112" t="s">
        <v>217</v>
      </c>
      <c r="E112" t="s">
        <v>216</v>
      </c>
      <c r="G112">
        <v>1962</v>
      </c>
      <c r="H112" t="str">
        <f t="shared" si="5"/>
        <v>Tomaszczyk Ludwik</v>
      </c>
      <c r="I112">
        <f t="shared" si="6"/>
        <v>1962</v>
      </c>
      <c r="J112" t="s">
        <v>32</v>
      </c>
      <c r="K112" t="s">
        <v>266</v>
      </c>
    </row>
    <row r="113" spans="1:11">
      <c r="A113" t="str">
        <f t="shared" si="4"/>
        <v>KurtokZdzisław1962</v>
      </c>
      <c r="C113">
        <f t="shared" si="7"/>
        <v>112</v>
      </c>
      <c r="D113" t="s">
        <v>215</v>
      </c>
      <c r="E113" t="s">
        <v>214</v>
      </c>
      <c r="F113" t="s">
        <v>213</v>
      </c>
      <c r="G113">
        <v>1962</v>
      </c>
      <c r="H113" t="str">
        <f t="shared" si="5"/>
        <v>Kurtok Zdzisław</v>
      </c>
      <c r="I113">
        <f t="shared" si="6"/>
        <v>1962</v>
      </c>
      <c r="J113" t="s">
        <v>32</v>
      </c>
      <c r="K113" t="s">
        <v>266</v>
      </c>
    </row>
    <row r="114" spans="1:11">
      <c r="A114" t="str">
        <f t="shared" si="4"/>
        <v>BasterPrzemysław1978</v>
      </c>
      <c r="C114">
        <f t="shared" si="7"/>
        <v>113</v>
      </c>
      <c r="D114" t="s">
        <v>212</v>
      </c>
      <c r="E114" t="s">
        <v>24</v>
      </c>
      <c r="G114">
        <v>1978</v>
      </c>
      <c r="H114" t="str">
        <f t="shared" si="5"/>
        <v>Baster Przemysław</v>
      </c>
      <c r="I114">
        <f t="shared" si="6"/>
        <v>1978</v>
      </c>
      <c r="J114" t="s">
        <v>32</v>
      </c>
      <c r="K114" t="s">
        <v>266</v>
      </c>
    </row>
    <row r="115" spans="1:11">
      <c r="A115" t="str">
        <f t="shared" si="4"/>
        <v>KurzawaBogdan1965</v>
      </c>
      <c r="C115">
        <f t="shared" si="7"/>
        <v>114</v>
      </c>
      <c r="D115" t="s">
        <v>211</v>
      </c>
      <c r="E115" t="s">
        <v>210</v>
      </c>
      <c r="G115">
        <v>1965</v>
      </c>
      <c r="H115" t="str">
        <f t="shared" si="5"/>
        <v>Kurzawa Bogdan</v>
      </c>
      <c r="I115">
        <f t="shared" si="6"/>
        <v>1965</v>
      </c>
      <c r="J115" t="s">
        <v>32</v>
      </c>
      <c r="K115" t="s">
        <v>266</v>
      </c>
    </row>
    <row r="116" spans="1:11">
      <c r="A116" t="str">
        <f t="shared" si="4"/>
        <v>KaweckiDariusz1971</v>
      </c>
      <c r="C116">
        <f t="shared" si="7"/>
        <v>115</v>
      </c>
      <c r="D116" t="s">
        <v>209</v>
      </c>
      <c r="E116" t="s">
        <v>140</v>
      </c>
      <c r="F116" t="s">
        <v>208</v>
      </c>
      <c r="G116">
        <v>1971</v>
      </c>
      <c r="H116" t="str">
        <f t="shared" si="5"/>
        <v>Kawecki Dariusz</v>
      </c>
      <c r="I116">
        <f t="shared" si="6"/>
        <v>1971</v>
      </c>
      <c r="J116" t="s">
        <v>32</v>
      </c>
      <c r="K116" t="s">
        <v>266</v>
      </c>
    </row>
    <row r="117" spans="1:11">
      <c r="A117" t="str">
        <f t="shared" si="4"/>
        <v>JelińskiTomasz1982</v>
      </c>
      <c r="C117">
        <f t="shared" si="7"/>
        <v>116</v>
      </c>
      <c r="D117" t="s">
        <v>207</v>
      </c>
      <c r="E117" t="s">
        <v>44</v>
      </c>
      <c r="F117" t="s">
        <v>202</v>
      </c>
      <c r="G117">
        <v>1982</v>
      </c>
      <c r="H117" t="str">
        <f t="shared" si="5"/>
        <v>Jeliński Tomasz</v>
      </c>
      <c r="I117">
        <f t="shared" si="6"/>
        <v>1982</v>
      </c>
      <c r="J117" t="s">
        <v>32</v>
      </c>
      <c r="K117" t="s">
        <v>266</v>
      </c>
    </row>
    <row r="118" spans="1:11">
      <c r="A118" t="str">
        <f t="shared" si="4"/>
        <v>BożekJerzy1955</v>
      </c>
      <c r="C118">
        <f t="shared" si="7"/>
        <v>117</v>
      </c>
      <c r="D118" t="s">
        <v>206</v>
      </c>
      <c r="E118" t="s">
        <v>205</v>
      </c>
      <c r="G118">
        <v>1955</v>
      </c>
      <c r="H118" t="str">
        <f t="shared" si="5"/>
        <v>Bożek Jerzy</v>
      </c>
      <c r="I118">
        <f t="shared" si="6"/>
        <v>1955</v>
      </c>
      <c r="J118" t="s">
        <v>32</v>
      </c>
      <c r="K118" t="s">
        <v>266</v>
      </c>
    </row>
    <row r="119" spans="1:11">
      <c r="A119" t="str">
        <f t="shared" si="4"/>
        <v>KonopińskiMaciej1973</v>
      </c>
      <c r="C119">
        <f t="shared" si="7"/>
        <v>118</v>
      </c>
      <c r="D119" t="s">
        <v>199</v>
      </c>
      <c r="E119" t="s">
        <v>66</v>
      </c>
      <c r="F119" t="s">
        <v>198</v>
      </c>
      <c r="G119">
        <v>1973</v>
      </c>
      <c r="H119" t="str">
        <f t="shared" si="5"/>
        <v>Konopiński Maciej</v>
      </c>
      <c r="I119">
        <f t="shared" si="6"/>
        <v>1973</v>
      </c>
      <c r="J119" t="s">
        <v>32</v>
      </c>
      <c r="K119" t="s">
        <v>266</v>
      </c>
    </row>
    <row r="120" spans="1:11">
      <c r="A120" t="str">
        <f t="shared" si="4"/>
        <v>Motyl-AdamczykAgata1979</v>
      </c>
      <c r="C120">
        <f t="shared" si="7"/>
        <v>119</v>
      </c>
      <c r="D120" t="s">
        <v>228</v>
      </c>
      <c r="E120" t="s">
        <v>227</v>
      </c>
      <c r="F120" t="s">
        <v>225</v>
      </c>
      <c r="G120">
        <v>1979</v>
      </c>
      <c r="H120" t="str">
        <f t="shared" si="5"/>
        <v>Motyl-Adamczyk Agata</v>
      </c>
      <c r="I120">
        <f t="shared" si="6"/>
        <v>1979</v>
      </c>
      <c r="J120" t="s">
        <v>0</v>
      </c>
      <c r="K120" t="s">
        <v>266</v>
      </c>
    </row>
    <row r="121" spans="1:11">
      <c r="A121" t="str">
        <f t="shared" si="4"/>
        <v>KosmalaMonika1978</v>
      </c>
      <c r="C121">
        <f t="shared" si="7"/>
        <v>120</v>
      </c>
      <c r="D121" t="s">
        <v>204</v>
      </c>
      <c r="E121" t="s">
        <v>203</v>
      </c>
      <c r="F121" t="s">
        <v>202</v>
      </c>
      <c r="G121">
        <v>1978</v>
      </c>
      <c r="H121" t="str">
        <f t="shared" si="5"/>
        <v>Kosmala Monika</v>
      </c>
      <c r="I121">
        <f t="shared" si="6"/>
        <v>1978</v>
      </c>
      <c r="J121" t="s">
        <v>0</v>
      </c>
      <c r="K121" t="s">
        <v>266</v>
      </c>
    </row>
    <row r="122" spans="1:11">
      <c r="A122" t="str">
        <f t="shared" si="4"/>
        <v>LabutMaria1977</v>
      </c>
      <c r="C122">
        <f t="shared" si="7"/>
        <v>121</v>
      </c>
      <c r="D122" t="s">
        <v>201</v>
      </c>
      <c r="E122" t="s">
        <v>200</v>
      </c>
      <c r="G122">
        <v>1977</v>
      </c>
      <c r="H122" t="str">
        <f t="shared" si="5"/>
        <v>Labut Maria</v>
      </c>
      <c r="I122">
        <f t="shared" si="6"/>
        <v>1977</v>
      </c>
      <c r="J122" t="s">
        <v>0</v>
      </c>
      <c r="K122" t="s">
        <v>266</v>
      </c>
    </row>
    <row r="123" spans="1:11">
      <c r="A123" t="str">
        <f t="shared" si="4"/>
        <v>BuciakPiotr1979</v>
      </c>
      <c r="C123">
        <f t="shared" si="7"/>
        <v>122</v>
      </c>
      <c r="D123" t="s">
        <v>297</v>
      </c>
      <c r="E123" t="s">
        <v>15</v>
      </c>
      <c r="F123" t="s">
        <v>296</v>
      </c>
      <c r="G123">
        <v>1979</v>
      </c>
      <c r="H123" t="str">
        <f t="shared" si="5"/>
        <v>Buciak Piotr</v>
      </c>
      <c r="I123">
        <f t="shared" si="6"/>
        <v>1979</v>
      </c>
      <c r="J123" t="s">
        <v>32</v>
      </c>
      <c r="K123" t="s">
        <v>124</v>
      </c>
    </row>
    <row r="124" spans="1:11">
      <c r="A124" t="str">
        <f t="shared" si="4"/>
        <v>WojciechowskiAdam1984</v>
      </c>
      <c r="C124">
        <f t="shared" si="7"/>
        <v>123</v>
      </c>
      <c r="D124" t="s">
        <v>295</v>
      </c>
      <c r="E124" t="s">
        <v>79</v>
      </c>
      <c r="F124" t="s">
        <v>294</v>
      </c>
      <c r="G124">
        <v>1984</v>
      </c>
      <c r="H124" t="str">
        <f t="shared" si="5"/>
        <v>Wojciechowski Adam</v>
      </c>
      <c r="I124">
        <f t="shared" si="6"/>
        <v>1984</v>
      </c>
      <c r="J124" t="s">
        <v>32</v>
      </c>
      <c r="K124" t="s">
        <v>124</v>
      </c>
    </row>
    <row r="125" spans="1:11">
      <c r="A125" t="str">
        <f t="shared" si="4"/>
        <v>BoberBartłomiej1972</v>
      </c>
      <c r="C125">
        <f t="shared" si="7"/>
        <v>124</v>
      </c>
      <c r="D125" t="s">
        <v>293</v>
      </c>
      <c r="E125" t="s">
        <v>267</v>
      </c>
      <c r="F125" t="s">
        <v>139</v>
      </c>
      <c r="G125">
        <v>1972</v>
      </c>
      <c r="H125" t="str">
        <f t="shared" si="5"/>
        <v>Bober Bartłomiej</v>
      </c>
      <c r="I125">
        <f t="shared" si="6"/>
        <v>1972</v>
      </c>
      <c r="J125" t="s">
        <v>32</v>
      </c>
      <c r="K125" t="s">
        <v>124</v>
      </c>
    </row>
    <row r="126" spans="1:11">
      <c r="A126" t="str">
        <f t="shared" si="4"/>
        <v>SłomkaPaweł1990</v>
      </c>
      <c r="C126">
        <f t="shared" si="7"/>
        <v>125</v>
      </c>
      <c r="D126" t="s">
        <v>292</v>
      </c>
      <c r="E126" t="s">
        <v>16</v>
      </c>
      <c r="F126" t="s">
        <v>291</v>
      </c>
      <c r="G126">
        <v>1990</v>
      </c>
      <c r="H126" t="str">
        <f t="shared" si="5"/>
        <v>Słomka Paweł</v>
      </c>
      <c r="I126">
        <f t="shared" si="6"/>
        <v>1990</v>
      </c>
      <c r="J126" t="s">
        <v>32</v>
      </c>
      <c r="K126" t="s">
        <v>124</v>
      </c>
    </row>
    <row r="127" spans="1:11">
      <c r="A127" t="str">
        <f t="shared" si="4"/>
        <v>SenderekŁukasz1977</v>
      </c>
      <c r="C127">
        <f t="shared" si="7"/>
        <v>126</v>
      </c>
      <c r="D127" t="s">
        <v>290</v>
      </c>
      <c r="E127" t="s">
        <v>59</v>
      </c>
      <c r="F127" t="s">
        <v>289</v>
      </c>
      <c r="G127">
        <v>1977</v>
      </c>
      <c r="H127" t="str">
        <f t="shared" si="5"/>
        <v>Senderek Łukasz</v>
      </c>
      <c r="I127">
        <f t="shared" si="6"/>
        <v>1977</v>
      </c>
      <c r="J127" t="s">
        <v>32</v>
      </c>
      <c r="K127" t="s">
        <v>124</v>
      </c>
    </row>
    <row r="128" spans="1:11">
      <c r="A128" t="str">
        <f t="shared" si="4"/>
        <v>FolandAdam1976</v>
      </c>
      <c r="C128">
        <f t="shared" si="7"/>
        <v>127</v>
      </c>
      <c r="D128" t="s">
        <v>288</v>
      </c>
      <c r="E128" t="s">
        <v>79</v>
      </c>
      <c r="F128" t="s">
        <v>287</v>
      </c>
      <c r="G128">
        <v>1976</v>
      </c>
      <c r="H128" t="str">
        <f t="shared" si="5"/>
        <v>Foland Adam</v>
      </c>
      <c r="I128">
        <f t="shared" si="6"/>
        <v>1976</v>
      </c>
      <c r="J128" t="s">
        <v>32</v>
      </c>
      <c r="K128" t="s">
        <v>124</v>
      </c>
    </row>
    <row r="129" spans="1:11">
      <c r="A129" t="str">
        <f t="shared" si="4"/>
        <v>SiemieniukKrzysztof1979</v>
      </c>
      <c r="C129">
        <f t="shared" si="7"/>
        <v>128</v>
      </c>
      <c r="D129" t="s">
        <v>283</v>
      </c>
      <c r="E129" t="s">
        <v>22</v>
      </c>
      <c r="F129" t="s">
        <v>282</v>
      </c>
      <c r="G129">
        <v>1979</v>
      </c>
      <c r="H129" t="str">
        <f t="shared" si="5"/>
        <v>Siemieniuk Krzysztof</v>
      </c>
      <c r="I129">
        <f t="shared" si="6"/>
        <v>1979</v>
      </c>
      <c r="J129" t="s">
        <v>32</v>
      </c>
      <c r="K129" t="s">
        <v>124</v>
      </c>
    </row>
    <row r="130" spans="1:11">
      <c r="A130" t="str">
        <f t="shared" ref="A130:A193" si="8">D130&amp;E130&amp;G130</f>
        <v>WaszkiewiczJacek1977</v>
      </c>
      <c r="C130">
        <f t="shared" si="7"/>
        <v>129</v>
      </c>
      <c r="D130" t="s">
        <v>281</v>
      </c>
      <c r="E130" t="s">
        <v>21</v>
      </c>
      <c r="F130" t="s">
        <v>280</v>
      </c>
      <c r="G130">
        <v>1977</v>
      </c>
      <c r="H130" t="str">
        <f t="shared" si="5"/>
        <v>Waszkiewicz Jacek</v>
      </c>
      <c r="I130">
        <f t="shared" si="6"/>
        <v>1977</v>
      </c>
      <c r="J130" t="s">
        <v>32</v>
      </c>
      <c r="K130" t="s">
        <v>124</v>
      </c>
    </row>
    <row r="131" spans="1:11">
      <c r="A131" t="str">
        <f t="shared" si="8"/>
        <v>BeneszRafał1975</v>
      </c>
      <c r="C131">
        <f t="shared" si="7"/>
        <v>130</v>
      </c>
      <c r="D131" t="s">
        <v>279</v>
      </c>
      <c r="E131" t="s">
        <v>41</v>
      </c>
      <c r="F131" t="s">
        <v>278</v>
      </c>
      <c r="G131">
        <v>1975</v>
      </c>
      <c r="H131" t="str">
        <f t="shared" ref="H131:H194" si="9">D131&amp;" "&amp;E131</f>
        <v>Benesz Rafał</v>
      </c>
      <c r="I131">
        <f t="shared" ref="I131:I194" si="10">G131</f>
        <v>1975</v>
      </c>
      <c r="J131" t="s">
        <v>32</v>
      </c>
      <c r="K131" t="s">
        <v>124</v>
      </c>
    </row>
    <row r="132" spans="1:11">
      <c r="A132" t="str">
        <f t="shared" si="8"/>
        <v>KędziorekDamian1979</v>
      </c>
      <c r="C132">
        <f t="shared" ref="C132:C195" si="11">C131+1</f>
        <v>131</v>
      </c>
      <c r="D132" t="s">
        <v>276</v>
      </c>
      <c r="E132" t="s">
        <v>277</v>
      </c>
      <c r="F132" t="s">
        <v>275</v>
      </c>
      <c r="G132">
        <v>1979</v>
      </c>
      <c r="H132" t="str">
        <f t="shared" si="9"/>
        <v>Kędziorek Damian</v>
      </c>
      <c r="I132">
        <f t="shared" si="10"/>
        <v>1979</v>
      </c>
      <c r="J132" t="s">
        <v>32</v>
      </c>
      <c r="K132" t="s">
        <v>124</v>
      </c>
    </row>
    <row r="133" spans="1:11">
      <c r="A133" t="str">
        <f t="shared" si="8"/>
        <v>ZawadzkiStanisław1998</v>
      </c>
      <c r="C133">
        <f t="shared" si="11"/>
        <v>132</v>
      </c>
      <c r="D133" t="s">
        <v>179</v>
      </c>
      <c r="E133" t="s">
        <v>274</v>
      </c>
      <c r="F133" t="s">
        <v>273</v>
      </c>
      <c r="G133">
        <v>1998</v>
      </c>
      <c r="H133" t="str">
        <f t="shared" si="9"/>
        <v>Zawadzki Stanisław</v>
      </c>
      <c r="I133">
        <f t="shared" si="10"/>
        <v>1998</v>
      </c>
      <c r="J133" t="s">
        <v>32</v>
      </c>
      <c r="K133" t="s">
        <v>124</v>
      </c>
    </row>
    <row r="134" spans="1:11">
      <c r="A134" t="str">
        <f t="shared" si="8"/>
        <v>MierzwickiKrzysztof1979</v>
      </c>
      <c r="C134">
        <f t="shared" si="11"/>
        <v>133</v>
      </c>
      <c r="D134" t="s">
        <v>272</v>
      </c>
      <c r="E134" t="s">
        <v>22</v>
      </c>
      <c r="F134" t="s">
        <v>3</v>
      </c>
      <c r="G134">
        <v>1979</v>
      </c>
      <c r="H134" t="str">
        <f t="shared" si="9"/>
        <v>Mierzwicki Krzysztof</v>
      </c>
      <c r="I134">
        <f t="shared" si="10"/>
        <v>1979</v>
      </c>
      <c r="J134" t="s">
        <v>32</v>
      </c>
      <c r="K134" t="s">
        <v>124</v>
      </c>
    </row>
    <row r="135" spans="1:11">
      <c r="A135" t="str">
        <f t="shared" si="8"/>
        <v>SirockiRafał1983</v>
      </c>
      <c r="C135">
        <f t="shared" si="11"/>
        <v>134</v>
      </c>
      <c r="D135" t="s">
        <v>269</v>
      </c>
      <c r="E135" t="s">
        <v>41</v>
      </c>
      <c r="F135" t="s">
        <v>268</v>
      </c>
      <c r="G135">
        <v>1983</v>
      </c>
      <c r="H135" t="str">
        <f t="shared" si="9"/>
        <v>Sirocki Rafał</v>
      </c>
      <c r="I135">
        <f t="shared" si="10"/>
        <v>1983</v>
      </c>
      <c r="J135" t="s">
        <v>32</v>
      </c>
      <c r="K135" t="s">
        <v>124</v>
      </c>
    </row>
    <row r="136" spans="1:11">
      <c r="A136" t="str">
        <f t="shared" si="8"/>
        <v>GruzielMagdalena1976</v>
      </c>
      <c r="C136">
        <f t="shared" si="11"/>
        <v>135</v>
      </c>
      <c r="D136" t="s">
        <v>286</v>
      </c>
      <c r="E136" t="s">
        <v>35</v>
      </c>
      <c r="F136" t="s">
        <v>284</v>
      </c>
      <c r="G136">
        <v>1976</v>
      </c>
      <c r="H136" t="str">
        <f t="shared" si="9"/>
        <v>Gruziel Magdalena</v>
      </c>
      <c r="I136">
        <f t="shared" si="10"/>
        <v>1976</v>
      </c>
      <c r="J136" t="s">
        <v>0</v>
      </c>
      <c r="K136" t="s">
        <v>124</v>
      </c>
    </row>
    <row r="137" spans="1:11">
      <c r="A137" t="str">
        <f t="shared" si="8"/>
        <v>SkompskaAnna1982</v>
      </c>
      <c r="C137">
        <f t="shared" si="11"/>
        <v>136</v>
      </c>
      <c r="D137" t="s">
        <v>270</v>
      </c>
      <c r="E137" t="s">
        <v>271</v>
      </c>
      <c r="F137" t="s">
        <v>3</v>
      </c>
      <c r="G137">
        <v>1982</v>
      </c>
      <c r="H137" t="str">
        <f t="shared" si="9"/>
        <v>Skompska Anna</v>
      </c>
      <c r="I137">
        <f t="shared" si="10"/>
        <v>1982</v>
      </c>
      <c r="J137" t="s">
        <v>0</v>
      </c>
      <c r="K137" t="s">
        <v>124</v>
      </c>
    </row>
    <row r="138" spans="1:11">
      <c r="A138" t="str">
        <f t="shared" si="8"/>
        <v>PachulskiMarek1968</v>
      </c>
      <c r="C138">
        <f t="shared" si="11"/>
        <v>137</v>
      </c>
      <c r="D138" t="s">
        <v>161</v>
      </c>
      <c r="E138" t="s">
        <v>33</v>
      </c>
      <c r="F138" t="s">
        <v>338</v>
      </c>
      <c r="G138">
        <v>1968</v>
      </c>
      <c r="H138" t="str">
        <f t="shared" si="9"/>
        <v>Pachulski Marek</v>
      </c>
      <c r="I138">
        <f t="shared" si="10"/>
        <v>1968</v>
      </c>
      <c r="J138" t="s">
        <v>32</v>
      </c>
      <c r="K138" t="s">
        <v>339</v>
      </c>
    </row>
    <row r="139" spans="1:11">
      <c r="A139" t="str">
        <f t="shared" si="8"/>
        <v>NowaczykMichał1977</v>
      </c>
      <c r="C139">
        <f t="shared" si="11"/>
        <v>138</v>
      </c>
      <c r="D139" t="s">
        <v>299</v>
      </c>
      <c r="E139" t="s">
        <v>55</v>
      </c>
      <c r="F139" t="s">
        <v>300</v>
      </c>
      <c r="G139">
        <v>1977</v>
      </c>
      <c r="H139" t="str">
        <f t="shared" si="9"/>
        <v>Nowaczyk Michał</v>
      </c>
      <c r="I139">
        <f t="shared" si="10"/>
        <v>1977</v>
      </c>
      <c r="J139" t="s">
        <v>32</v>
      </c>
      <c r="K139" t="s">
        <v>339</v>
      </c>
    </row>
    <row r="140" spans="1:11">
      <c r="A140" t="str">
        <f t="shared" si="8"/>
        <v>JankowskiTomasz1967</v>
      </c>
      <c r="C140">
        <f t="shared" si="11"/>
        <v>139</v>
      </c>
      <c r="D140" t="s">
        <v>304</v>
      </c>
      <c r="E140" t="s">
        <v>44</v>
      </c>
      <c r="F140" t="s">
        <v>154</v>
      </c>
      <c r="G140">
        <v>1967</v>
      </c>
      <c r="H140" t="str">
        <f t="shared" si="9"/>
        <v>Jankowski Tomasz</v>
      </c>
      <c r="I140">
        <f t="shared" si="10"/>
        <v>1967</v>
      </c>
      <c r="J140" t="s">
        <v>32</v>
      </c>
      <c r="K140" t="s">
        <v>339</v>
      </c>
    </row>
    <row r="141" spans="1:11">
      <c r="A141" t="str">
        <f t="shared" si="8"/>
        <v>CiesielskiWitold1973</v>
      </c>
      <c r="C141">
        <f t="shared" si="11"/>
        <v>140</v>
      </c>
      <c r="D141" t="s">
        <v>309</v>
      </c>
      <c r="E141" t="s">
        <v>310</v>
      </c>
      <c r="F141" t="s">
        <v>311</v>
      </c>
      <c r="G141">
        <v>1973</v>
      </c>
      <c r="H141" t="str">
        <f t="shared" si="9"/>
        <v>Ciesielski Witold</v>
      </c>
      <c r="I141">
        <f t="shared" si="10"/>
        <v>1973</v>
      </c>
      <c r="J141" t="s">
        <v>32</v>
      </c>
      <c r="K141" t="s">
        <v>339</v>
      </c>
    </row>
    <row r="142" spans="1:11">
      <c r="A142" t="str">
        <f t="shared" si="8"/>
        <v>RóżakMarcin1980</v>
      </c>
      <c r="C142">
        <f t="shared" si="11"/>
        <v>141</v>
      </c>
      <c r="D142" t="s">
        <v>312</v>
      </c>
      <c r="E142" t="s">
        <v>17</v>
      </c>
      <c r="F142" t="s">
        <v>313</v>
      </c>
      <c r="G142">
        <v>1980</v>
      </c>
      <c r="H142" t="str">
        <f t="shared" si="9"/>
        <v>Różak Marcin</v>
      </c>
      <c r="I142">
        <f t="shared" si="10"/>
        <v>1980</v>
      </c>
      <c r="J142" t="s">
        <v>32</v>
      </c>
      <c r="K142" t="s">
        <v>339</v>
      </c>
    </row>
    <row r="143" spans="1:11">
      <c r="A143" t="str">
        <f t="shared" si="8"/>
        <v>PotyrałaJarosław1982</v>
      </c>
      <c r="C143">
        <f t="shared" si="11"/>
        <v>142</v>
      </c>
      <c r="D143" t="s">
        <v>314</v>
      </c>
      <c r="E143" t="s">
        <v>86</v>
      </c>
      <c r="F143" t="s">
        <v>313</v>
      </c>
      <c r="G143">
        <v>1982</v>
      </c>
      <c r="H143" t="str">
        <f t="shared" si="9"/>
        <v>Potyrała Jarosław</v>
      </c>
      <c r="I143">
        <f t="shared" si="10"/>
        <v>1982</v>
      </c>
      <c r="J143" t="s">
        <v>32</v>
      </c>
      <c r="K143" t="s">
        <v>339</v>
      </c>
    </row>
    <row r="144" spans="1:11">
      <c r="A144" t="str">
        <f t="shared" si="8"/>
        <v>NowickiJakub2001</v>
      </c>
      <c r="C144">
        <f t="shared" si="11"/>
        <v>143</v>
      </c>
      <c r="D144" t="s">
        <v>20</v>
      </c>
      <c r="E144" t="s">
        <v>137</v>
      </c>
      <c r="G144">
        <v>2001</v>
      </c>
      <c r="H144" t="str">
        <f t="shared" si="9"/>
        <v>Nowicki Jakub</v>
      </c>
      <c r="I144">
        <f t="shared" si="10"/>
        <v>2001</v>
      </c>
      <c r="J144" t="s">
        <v>32</v>
      </c>
      <c r="K144" t="s">
        <v>339</v>
      </c>
    </row>
    <row r="145" spans="1:11">
      <c r="A145" t="str">
        <f t="shared" si="8"/>
        <v>DąbrowskiJacek1980</v>
      </c>
      <c r="C145">
        <f t="shared" si="11"/>
        <v>144</v>
      </c>
      <c r="D145" t="s">
        <v>315</v>
      </c>
      <c r="E145" t="s">
        <v>21</v>
      </c>
      <c r="G145">
        <v>1980</v>
      </c>
      <c r="H145" t="str">
        <f t="shared" si="9"/>
        <v>Dąbrowski Jacek</v>
      </c>
      <c r="I145">
        <f t="shared" si="10"/>
        <v>1980</v>
      </c>
      <c r="J145" t="s">
        <v>32</v>
      </c>
      <c r="K145" t="s">
        <v>339</v>
      </c>
    </row>
    <row r="146" spans="1:11">
      <c r="A146" t="str">
        <f t="shared" si="8"/>
        <v>NikonowiczAdrian1973</v>
      </c>
      <c r="C146">
        <f t="shared" si="11"/>
        <v>145</v>
      </c>
      <c r="D146" t="s">
        <v>316</v>
      </c>
      <c r="E146" t="s">
        <v>317</v>
      </c>
      <c r="G146">
        <v>1973</v>
      </c>
      <c r="H146" t="str">
        <f t="shared" si="9"/>
        <v>Nikonowicz Adrian</v>
      </c>
      <c r="I146">
        <f t="shared" si="10"/>
        <v>1973</v>
      </c>
      <c r="J146" t="s">
        <v>32</v>
      </c>
      <c r="K146" t="s">
        <v>339</v>
      </c>
    </row>
    <row r="147" spans="1:11">
      <c r="A147" t="str">
        <f t="shared" si="8"/>
        <v>GrubaMichał1978</v>
      </c>
      <c r="C147">
        <f t="shared" si="11"/>
        <v>146</v>
      </c>
      <c r="D147" t="s">
        <v>318</v>
      </c>
      <c r="E147" t="s">
        <v>55</v>
      </c>
      <c r="F147" t="s">
        <v>319</v>
      </c>
      <c r="G147">
        <v>1978</v>
      </c>
      <c r="H147" t="str">
        <f t="shared" si="9"/>
        <v>Gruba Michał</v>
      </c>
      <c r="I147">
        <f t="shared" si="10"/>
        <v>1978</v>
      </c>
      <c r="J147" t="s">
        <v>32</v>
      </c>
      <c r="K147" t="s">
        <v>339</v>
      </c>
    </row>
    <row r="148" spans="1:11">
      <c r="A148" t="str">
        <f t="shared" si="8"/>
        <v>DoppkeMarcin1976</v>
      </c>
      <c r="C148">
        <f t="shared" si="11"/>
        <v>147</v>
      </c>
      <c r="D148" t="s">
        <v>320</v>
      </c>
      <c r="E148" t="s">
        <v>17</v>
      </c>
      <c r="F148" t="s">
        <v>319</v>
      </c>
      <c r="G148">
        <v>1976</v>
      </c>
      <c r="H148" t="str">
        <f t="shared" si="9"/>
        <v>Doppke Marcin</v>
      </c>
      <c r="I148">
        <f t="shared" si="10"/>
        <v>1976</v>
      </c>
      <c r="J148" t="s">
        <v>32</v>
      </c>
      <c r="K148" t="s">
        <v>339</v>
      </c>
    </row>
    <row r="149" spans="1:11">
      <c r="A149" t="str">
        <f t="shared" si="8"/>
        <v>ChmielewskiMarcin1984</v>
      </c>
      <c r="C149">
        <f t="shared" si="11"/>
        <v>148</v>
      </c>
      <c r="D149" t="s">
        <v>321</v>
      </c>
      <c r="E149" t="s">
        <v>17</v>
      </c>
      <c r="F149" t="s">
        <v>322</v>
      </c>
      <c r="G149">
        <v>1984</v>
      </c>
      <c r="H149" t="str">
        <f t="shared" si="9"/>
        <v>Chmielewski Marcin</v>
      </c>
      <c r="I149">
        <f t="shared" si="10"/>
        <v>1984</v>
      </c>
      <c r="J149" t="s">
        <v>32</v>
      </c>
      <c r="K149" t="s">
        <v>339</v>
      </c>
    </row>
    <row r="150" spans="1:11">
      <c r="A150" t="str">
        <f t="shared" si="8"/>
        <v>WarmowskiŁukasz1984</v>
      </c>
      <c r="C150">
        <f t="shared" si="11"/>
        <v>149</v>
      </c>
      <c r="D150" t="s">
        <v>323</v>
      </c>
      <c r="E150" t="s">
        <v>59</v>
      </c>
      <c r="F150" t="s">
        <v>324</v>
      </c>
      <c r="G150">
        <v>1984</v>
      </c>
      <c r="H150" t="str">
        <f t="shared" si="9"/>
        <v>Warmowski Łukasz</v>
      </c>
      <c r="I150">
        <f t="shared" si="10"/>
        <v>1984</v>
      </c>
      <c r="J150" t="s">
        <v>32</v>
      </c>
      <c r="K150" t="s">
        <v>339</v>
      </c>
    </row>
    <row r="151" spans="1:11">
      <c r="A151" t="str">
        <f t="shared" si="8"/>
        <v>WarmowskiMarcin1979</v>
      </c>
      <c r="C151">
        <f t="shared" si="11"/>
        <v>150</v>
      </c>
      <c r="D151" t="s">
        <v>323</v>
      </c>
      <c r="E151" t="s">
        <v>17</v>
      </c>
      <c r="F151" t="s">
        <v>324</v>
      </c>
      <c r="G151">
        <v>1979</v>
      </c>
      <c r="H151" t="str">
        <f t="shared" si="9"/>
        <v>Warmowski Marcin</v>
      </c>
      <c r="I151">
        <f t="shared" si="10"/>
        <v>1979</v>
      </c>
      <c r="J151" t="s">
        <v>32</v>
      </c>
      <c r="K151" t="s">
        <v>339</v>
      </c>
    </row>
    <row r="152" spans="1:11">
      <c r="A152" t="str">
        <f t="shared" si="8"/>
        <v>ChomickiAdrian1984</v>
      </c>
      <c r="C152">
        <f t="shared" si="11"/>
        <v>151</v>
      </c>
      <c r="D152" t="s">
        <v>325</v>
      </c>
      <c r="E152" t="s">
        <v>317</v>
      </c>
      <c r="G152">
        <v>1984</v>
      </c>
      <c r="H152" t="str">
        <f t="shared" si="9"/>
        <v>Chomicki Adrian</v>
      </c>
      <c r="I152">
        <f t="shared" si="10"/>
        <v>1984</v>
      </c>
      <c r="J152" t="s">
        <v>32</v>
      </c>
      <c r="K152" t="s">
        <v>339</v>
      </c>
    </row>
    <row r="153" spans="1:11">
      <c r="A153" t="str">
        <f t="shared" si="8"/>
        <v>PiwakowskiAndrzej1951</v>
      </c>
      <c r="C153">
        <f t="shared" si="11"/>
        <v>152</v>
      </c>
      <c r="D153" t="s">
        <v>134</v>
      </c>
      <c r="E153" t="s">
        <v>26</v>
      </c>
      <c r="F153" t="s">
        <v>328</v>
      </c>
      <c r="G153">
        <v>1951</v>
      </c>
      <c r="H153" t="str">
        <f t="shared" si="9"/>
        <v>Piwakowski Andrzej</v>
      </c>
      <c r="I153">
        <f t="shared" si="10"/>
        <v>1951</v>
      </c>
      <c r="J153" t="s">
        <v>32</v>
      </c>
      <c r="K153" t="s">
        <v>339</v>
      </c>
    </row>
    <row r="154" spans="1:11">
      <c r="A154" t="str">
        <f t="shared" si="8"/>
        <v>AdamczykJarek1967</v>
      </c>
      <c r="C154">
        <f t="shared" si="11"/>
        <v>153</v>
      </c>
      <c r="D154" t="s">
        <v>226</v>
      </c>
      <c r="E154" t="s">
        <v>331</v>
      </c>
      <c r="F154" t="s">
        <v>330</v>
      </c>
      <c r="G154">
        <v>1967</v>
      </c>
      <c r="H154" t="str">
        <f t="shared" si="9"/>
        <v>Adamczyk Jarek</v>
      </c>
      <c r="I154">
        <f t="shared" si="10"/>
        <v>1967</v>
      </c>
      <c r="J154" t="s">
        <v>32</v>
      </c>
      <c r="K154" t="s">
        <v>339</v>
      </c>
    </row>
    <row r="155" spans="1:11">
      <c r="A155" t="str">
        <f t="shared" si="8"/>
        <v>ChojnowskiTomasz</v>
      </c>
      <c r="C155">
        <f t="shared" si="11"/>
        <v>154</v>
      </c>
      <c r="D155" t="s">
        <v>332</v>
      </c>
      <c r="E155" t="s">
        <v>44</v>
      </c>
      <c r="F155" t="s">
        <v>333</v>
      </c>
      <c r="H155" t="str">
        <f t="shared" si="9"/>
        <v>Chojnowski Tomasz</v>
      </c>
      <c r="I155">
        <f t="shared" si="10"/>
        <v>0</v>
      </c>
      <c r="J155" t="s">
        <v>32</v>
      </c>
      <c r="K155" t="s">
        <v>339</v>
      </c>
    </row>
    <row r="156" spans="1:11">
      <c r="A156" t="str">
        <f t="shared" si="8"/>
        <v>WalterMaciej1970</v>
      </c>
      <c r="C156">
        <f t="shared" si="11"/>
        <v>155</v>
      </c>
      <c r="D156" t="s">
        <v>334</v>
      </c>
      <c r="E156" t="s">
        <v>66</v>
      </c>
      <c r="F156" t="s">
        <v>335</v>
      </c>
      <c r="G156">
        <v>1970</v>
      </c>
      <c r="H156" t="str">
        <f t="shared" si="9"/>
        <v>Walter Maciej</v>
      </c>
      <c r="I156">
        <f t="shared" si="10"/>
        <v>1970</v>
      </c>
      <c r="J156" t="s">
        <v>32</v>
      </c>
      <c r="K156" t="s">
        <v>339</v>
      </c>
    </row>
    <row r="157" spans="1:11">
      <c r="A157" t="str">
        <f t="shared" si="8"/>
        <v>ZagozdonArtur</v>
      </c>
      <c r="C157">
        <f t="shared" si="11"/>
        <v>156</v>
      </c>
      <c r="D157" t="s">
        <v>336</v>
      </c>
      <c r="E157" t="s">
        <v>47</v>
      </c>
      <c r="F157" t="s">
        <v>337</v>
      </c>
      <c r="H157" t="str">
        <f t="shared" si="9"/>
        <v>Zagozdon Artur</v>
      </c>
      <c r="I157">
        <f t="shared" si="10"/>
        <v>0</v>
      </c>
      <c r="J157" t="s">
        <v>32</v>
      </c>
      <c r="K157" t="s">
        <v>339</v>
      </c>
    </row>
    <row r="158" spans="1:11">
      <c r="A158" t="str">
        <f t="shared" si="8"/>
        <v>KoniecznaKrystyna1959</v>
      </c>
      <c r="C158">
        <f t="shared" si="11"/>
        <v>157</v>
      </c>
      <c r="D158" t="s">
        <v>326</v>
      </c>
      <c r="E158" t="s">
        <v>327</v>
      </c>
      <c r="F158" t="s">
        <v>305</v>
      </c>
      <c r="G158">
        <v>1959</v>
      </c>
      <c r="H158" t="str">
        <f t="shared" si="9"/>
        <v>Konieczna Krystyna</v>
      </c>
      <c r="I158">
        <f t="shared" si="10"/>
        <v>1959</v>
      </c>
      <c r="J158" t="s">
        <v>0</v>
      </c>
      <c r="K158" t="s">
        <v>339</v>
      </c>
    </row>
    <row r="159" spans="1:11">
      <c r="A159" t="str">
        <f t="shared" si="8"/>
        <v>AdamczykEwa1975</v>
      </c>
      <c r="C159">
        <f t="shared" si="11"/>
        <v>158</v>
      </c>
      <c r="D159" t="s">
        <v>226</v>
      </c>
      <c r="E159" t="s">
        <v>329</v>
      </c>
      <c r="F159" t="s">
        <v>330</v>
      </c>
      <c r="G159">
        <v>1975</v>
      </c>
      <c r="H159" t="str">
        <f t="shared" si="9"/>
        <v>Adamczyk Ewa</v>
      </c>
      <c r="I159">
        <f t="shared" si="10"/>
        <v>1975</v>
      </c>
      <c r="J159" t="s">
        <v>0</v>
      </c>
      <c r="K159" t="s">
        <v>339</v>
      </c>
    </row>
    <row r="160" spans="1:11">
      <c r="A160" t="str">
        <f t="shared" si="8"/>
        <v>JędrusikRafał1975</v>
      </c>
      <c r="C160">
        <f t="shared" si="11"/>
        <v>159</v>
      </c>
      <c r="D160" t="s">
        <v>434</v>
      </c>
      <c r="E160" t="s">
        <v>41</v>
      </c>
      <c r="G160">
        <v>1975</v>
      </c>
      <c r="H160" t="str">
        <f t="shared" si="9"/>
        <v>Jędrusik Rafał</v>
      </c>
      <c r="I160">
        <f t="shared" si="10"/>
        <v>1975</v>
      </c>
      <c r="J160" t="s">
        <v>32</v>
      </c>
      <c r="K160" t="s">
        <v>661</v>
      </c>
    </row>
    <row r="161" spans="1:11">
      <c r="A161" t="str">
        <f t="shared" si="8"/>
        <v>WardaJarosław1958</v>
      </c>
      <c r="C161">
        <f t="shared" si="11"/>
        <v>160</v>
      </c>
      <c r="D161" t="s">
        <v>433</v>
      </c>
      <c r="E161" t="s">
        <v>86</v>
      </c>
      <c r="F161" t="s">
        <v>338</v>
      </c>
      <c r="G161">
        <v>1958</v>
      </c>
      <c r="H161" t="str">
        <f t="shared" si="9"/>
        <v>Warda Jarosław</v>
      </c>
      <c r="I161">
        <f t="shared" si="10"/>
        <v>1958</v>
      </c>
      <c r="J161" t="s">
        <v>32</v>
      </c>
      <c r="K161" t="s">
        <v>661</v>
      </c>
    </row>
    <row r="162" spans="1:11">
      <c r="A162" t="str">
        <f t="shared" si="8"/>
        <v>BogumiłDariusz1977</v>
      </c>
      <c r="C162">
        <f t="shared" si="11"/>
        <v>161</v>
      </c>
      <c r="D162" t="s">
        <v>432</v>
      </c>
      <c r="E162" t="s">
        <v>140</v>
      </c>
      <c r="F162" t="s">
        <v>289</v>
      </c>
      <c r="G162">
        <v>1977</v>
      </c>
      <c r="H162" t="str">
        <f t="shared" si="9"/>
        <v>Bogumił Dariusz</v>
      </c>
      <c r="I162">
        <f t="shared" si="10"/>
        <v>1977</v>
      </c>
      <c r="J162" t="s">
        <v>32</v>
      </c>
      <c r="K162" t="s">
        <v>661</v>
      </c>
    </row>
    <row r="163" spans="1:11">
      <c r="A163" t="str">
        <f t="shared" si="8"/>
        <v>RuchlickiStanisław1983</v>
      </c>
      <c r="C163">
        <f t="shared" si="11"/>
        <v>162</v>
      </c>
      <c r="D163" t="s">
        <v>431</v>
      </c>
      <c r="E163" t="s">
        <v>274</v>
      </c>
      <c r="F163" t="s">
        <v>430</v>
      </c>
      <c r="G163">
        <v>1983</v>
      </c>
      <c r="H163" t="str">
        <f t="shared" si="9"/>
        <v>Ruchlicki Stanisław</v>
      </c>
      <c r="I163">
        <f t="shared" si="10"/>
        <v>1983</v>
      </c>
      <c r="J163" t="s">
        <v>32</v>
      </c>
      <c r="K163" t="s">
        <v>661</v>
      </c>
    </row>
    <row r="164" spans="1:11">
      <c r="A164" t="str">
        <f t="shared" si="8"/>
        <v>PoździkRadosław1978</v>
      </c>
      <c r="C164">
        <f t="shared" si="11"/>
        <v>163</v>
      </c>
      <c r="D164" t="s">
        <v>429</v>
      </c>
      <c r="E164" t="s">
        <v>237</v>
      </c>
      <c r="F164" t="s">
        <v>428</v>
      </c>
      <c r="G164">
        <v>1978</v>
      </c>
      <c r="H164" t="str">
        <f t="shared" si="9"/>
        <v>Poździk Radosław</v>
      </c>
      <c r="I164">
        <f t="shared" si="10"/>
        <v>1978</v>
      </c>
      <c r="J164" t="s">
        <v>32</v>
      </c>
      <c r="K164" t="s">
        <v>661</v>
      </c>
    </row>
    <row r="165" spans="1:11">
      <c r="A165" t="str">
        <f t="shared" si="8"/>
        <v>WalińskiMikołaj1978</v>
      </c>
      <c r="C165">
        <f t="shared" si="11"/>
        <v>164</v>
      </c>
      <c r="D165" t="s">
        <v>427</v>
      </c>
      <c r="E165" t="s">
        <v>426</v>
      </c>
      <c r="F165" t="s">
        <v>386</v>
      </c>
      <c r="G165">
        <v>1978</v>
      </c>
      <c r="H165" t="str">
        <f t="shared" si="9"/>
        <v>Waliński Mikołaj</v>
      </c>
      <c r="I165">
        <f t="shared" si="10"/>
        <v>1978</v>
      </c>
      <c r="J165" t="s">
        <v>32</v>
      </c>
      <c r="K165" t="s">
        <v>661</v>
      </c>
    </row>
    <row r="166" spans="1:11">
      <c r="A166" t="str">
        <f t="shared" si="8"/>
        <v>WylężekJacek1984</v>
      </c>
      <c r="C166">
        <f t="shared" si="11"/>
        <v>165</v>
      </c>
      <c r="D166" t="s">
        <v>425</v>
      </c>
      <c r="E166" t="s">
        <v>21</v>
      </c>
      <c r="F166" t="s">
        <v>423</v>
      </c>
      <c r="G166">
        <v>1984</v>
      </c>
      <c r="H166" t="str">
        <f t="shared" si="9"/>
        <v>Wylężek Jacek</v>
      </c>
      <c r="I166">
        <f t="shared" si="10"/>
        <v>1984</v>
      </c>
      <c r="J166" t="s">
        <v>32</v>
      </c>
      <c r="K166" t="s">
        <v>661</v>
      </c>
    </row>
    <row r="167" spans="1:11">
      <c r="A167" t="str">
        <f t="shared" si="8"/>
        <v>BuczekRafał1991</v>
      </c>
      <c r="C167">
        <f t="shared" si="11"/>
        <v>166</v>
      </c>
      <c r="D167" t="s">
        <v>424</v>
      </c>
      <c r="E167" t="s">
        <v>41</v>
      </c>
      <c r="F167" t="s">
        <v>423</v>
      </c>
      <c r="G167">
        <v>1991</v>
      </c>
      <c r="H167" t="str">
        <f t="shared" si="9"/>
        <v>Buczek Rafał</v>
      </c>
      <c r="I167">
        <f t="shared" si="10"/>
        <v>1991</v>
      </c>
      <c r="J167" t="s">
        <v>32</v>
      </c>
      <c r="K167" t="s">
        <v>661</v>
      </c>
    </row>
    <row r="168" spans="1:11">
      <c r="A168" t="str">
        <f t="shared" si="8"/>
        <v>SzymańskiTomasz1986</v>
      </c>
      <c r="C168">
        <f t="shared" si="11"/>
        <v>167</v>
      </c>
      <c r="D168" t="s">
        <v>422</v>
      </c>
      <c r="E168" t="s">
        <v>44</v>
      </c>
      <c r="F168" t="s">
        <v>421</v>
      </c>
      <c r="G168">
        <v>1986</v>
      </c>
      <c r="H168" t="str">
        <f t="shared" si="9"/>
        <v>Szymański Tomasz</v>
      </c>
      <c r="I168">
        <f t="shared" si="10"/>
        <v>1986</v>
      </c>
      <c r="J168" t="s">
        <v>32</v>
      </c>
      <c r="K168" t="s">
        <v>661</v>
      </c>
    </row>
    <row r="169" spans="1:11">
      <c r="A169" t="str">
        <f t="shared" si="8"/>
        <v>MarciniukAdam1956</v>
      </c>
      <c r="C169">
        <f t="shared" si="11"/>
        <v>168</v>
      </c>
      <c r="D169" t="s">
        <v>419</v>
      </c>
      <c r="E169" t="s">
        <v>79</v>
      </c>
      <c r="F169" t="s">
        <v>420</v>
      </c>
      <c r="G169">
        <v>1956</v>
      </c>
      <c r="H169" t="str">
        <f t="shared" si="9"/>
        <v>Marciniuk Adam</v>
      </c>
      <c r="I169">
        <f t="shared" si="10"/>
        <v>1956</v>
      </c>
      <c r="J169" t="s">
        <v>32</v>
      </c>
      <c r="K169" t="s">
        <v>661</v>
      </c>
    </row>
    <row r="170" spans="1:11">
      <c r="A170" t="str">
        <f t="shared" si="8"/>
        <v>MarciniukRafał1983</v>
      </c>
      <c r="C170">
        <f t="shared" si="11"/>
        <v>169</v>
      </c>
      <c r="D170" t="s">
        <v>419</v>
      </c>
      <c r="E170" t="s">
        <v>41</v>
      </c>
      <c r="F170" t="s">
        <v>418</v>
      </c>
      <c r="G170">
        <v>1983</v>
      </c>
      <c r="H170" t="str">
        <f t="shared" si="9"/>
        <v>Marciniuk Rafał</v>
      </c>
      <c r="I170">
        <f t="shared" si="10"/>
        <v>1983</v>
      </c>
      <c r="J170" t="s">
        <v>32</v>
      </c>
      <c r="K170" t="s">
        <v>661</v>
      </c>
    </row>
    <row r="171" spans="1:11">
      <c r="A171" t="str">
        <f t="shared" si="8"/>
        <v>BrechelkeSławek1987</v>
      </c>
      <c r="C171">
        <f t="shared" si="11"/>
        <v>170</v>
      </c>
      <c r="D171" t="s">
        <v>417</v>
      </c>
      <c r="E171" t="s">
        <v>416</v>
      </c>
      <c r="G171">
        <v>1987</v>
      </c>
      <c r="H171" t="str">
        <f t="shared" si="9"/>
        <v>Brechelke Sławek</v>
      </c>
      <c r="I171">
        <f t="shared" si="10"/>
        <v>1987</v>
      </c>
      <c r="J171" t="s">
        <v>32</v>
      </c>
      <c r="K171" t="s">
        <v>661</v>
      </c>
    </row>
    <row r="172" spans="1:11">
      <c r="A172" t="str">
        <f t="shared" si="8"/>
        <v>KozdrykPiotr1983</v>
      </c>
      <c r="C172">
        <f t="shared" si="11"/>
        <v>171</v>
      </c>
      <c r="D172" t="s">
        <v>415</v>
      </c>
      <c r="E172" t="s">
        <v>15</v>
      </c>
      <c r="F172" t="s">
        <v>414</v>
      </c>
      <c r="G172">
        <v>1983</v>
      </c>
      <c r="H172" t="str">
        <f t="shared" si="9"/>
        <v>Kozdryk Piotr</v>
      </c>
      <c r="I172">
        <f t="shared" si="10"/>
        <v>1983</v>
      </c>
      <c r="J172" t="s">
        <v>32</v>
      </c>
      <c r="K172" t="s">
        <v>661</v>
      </c>
    </row>
    <row r="173" spans="1:11">
      <c r="A173" t="str">
        <f t="shared" si="8"/>
        <v>TuminskiMaciej1989</v>
      </c>
      <c r="C173">
        <f t="shared" si="11"/>
        <v>172</v>
      </c>
      <c r="D173" t="s">
        <v>413</v>
      </c>
      <c r="E173" t="s">
        <v>66</v>
      </c>
      <c r="F173" t="s">
        <v>412</v>
      </c>
      <c r="G173">
        <v>1989</v>
      </c>
      <c r="H173" t="str">
        <f t="shared" si="9"/>
        <v>Tuminski Maciej</v>
      </c>
      <c r="I173">
        <f t="shared" si="10"/>
        <v>1989</v>
      </c>
      <c r="J173" t="s">
        <v>32</v>
      </c>
      <c r="K173" t="s">
        <v>661</v>
      </c>
    </row>
    <row r="174" spans="1:11">
      <c r="A174" t="str">
        <f t="shared" si="8"/>
        <v>GrześTomasz1974</v>
      </c>
      <c r="C174">
        <f t="shared" si="11"/>
        <v>173</v>
      </c>
      <c r="D174" t="s">
        <v>411</v>
      </c>
      <c r="E174" t="s">
        <v>44</v>
      </c>
      <c r="F174" t="s">
        <v>377</v>
      </c>
      <c r="G174">
        <v>1974</v>
      </c>
      <c r="H174" t="str">
        <f t="shared" si="9"/>
        <v>Grześ Tomasz</v>
      </c>
      <c r="I174">
        <f t="shared" si="10"/>
        <v>1974</v>
      </c>
      <c r="J174" t="s">
        <v>32</v>
      </c>
      <c r="K174" t="s">
        <v>661</v>
      </c>
    </row>
    <row r="175" spans="1:11">
      <c r="A175" t="str">
        <f t="shared" si="8"/>
        <v>KulkaJan1982</v>
      </c>
      <c r="C175">
        <f t="shared" si="11"/>
        <v>174</v>
      </c>
      <c r="D175" t="s">
        <v>410</v>
      </c>
      <c r="E175" t="s">
        <v>92</v>
      </c>
      <c r="F175" t="s">
        <v>409</v>
      </c>
      <c r="G175">
        <v>1982</v>
      </c>
      <c r="H175" t="str">
        <f t="shared" si="9"/>
        <v>Kulka Jan</v>
      </c>
      <c r="I175">
        <f t="shared" si="10"/>
        <v>1982</v>
      </c>
      <c r="J175" t="s">
        <v>32</v>
      </c>
      <c r="K175" t="s">
        <v>661</v>
      </c>
    </row>
    <row r="176" spans="1:11">
      <c r="A176" t="str">
        <f t="shared" si="8"/>
        <v>StaniszewskiBartosz1975</v>
      </c>
      <c r="C176">
        <f t="shared" si="11"/>
        <v>175</v>
      </c>
      <c r="D176" t="s">
        <v>408</v>
      </c>
      <c r="E176" t="s">
        <v>42</v>
      </c>
      <c r="G176">
        <v>1975</v>
      </c>
      <c r="H176" t="str">
        <f t="shared" si="9"/>
        <v>Staniszewski Bartosz</v>
      </c>
      <c r="I176">
        <f t="shared" si="10"/>
        <v>1975</v>
      </c>
      <c r="J176" t="s">
        <v>32</v>
      </c>
      <c r="K176" t="s">
        <v>661</v>
      </c>
    </row>
    <row r="177" spans="1:11">
      <c r="A177" t="str">
        <f t="shared" si="8"/>
        <v>SielskiKarol1981</v>
      </c>
      <c r="C177">
        <f t="shared" si="11"/>
        <v>176</v>
      </c>
      <c r="D177" t="s">
        <v>407</v>
      </c>
      <c r="E177" t="s">
        <v>91</v>
      </c>
      <c r="G177">
        <v>1981</v>
      </c>
      <c r="H177" t="str">
        <f t="shared" si="9"/>
        <v>Sielski Karol</v>
      </c>
      <c r="I177">
        <f t="shared" si="10"/>
        <v>1981</v>
      </c>
      <c r="J177" t="s">
        <v>32</v>
      </c>
      <c r="K177" t="s">
        <v>661</v>
      </c>
    </row>
    <row r="178" spans="1:11">
      <c r="A178" t="str">
        <f t="shared" si="8"/>
        <v>JanuszewskiMaciej1985</v>
      </c>
      <c r="C178">
        <f t="shared" si="11"/>
        <v>177</v>
      </c>
      <c r="D178" t="s">
        <v>406</v>
      </c>
      <c r="E178" t="s">
        <v>66</v>
      </c>
      <c r="G178">
        <v>1985</v>
      </c>
      <c r="H178" t="str">
        <f t="shared" si="9"/>
        <v>Januszewski Maciej</v>
      </c>
      <c r="I178">
        <f t="shared" si="10"/>
        <v>1985</v>
      </c>
      <c r="J178" t="s">
        <v>32</v>
      </c>
      <c r="K178" t="s">
        <v>661</v>
      </c>
    </row>
    <row r="179" spans="1:11">
      <c r="A179" t="str">
        <f t="shared" si="8"/>
        <v>ŚcibiszJerzy1955</v>
      </c>
      <c r="C179">
        <f t="shared" si="11"/>
        <v>178</v>
      </c>
      <c r="D179" t="s">
        <v>403</v>
      </c>
      <c r="E179" t="s">
        <v>205</v>
      </c>
      <c r="G179">
        <v>1955</v>
      </c>
      <c r="H179" t="str">
        <f t="shared" si="9"/>
        <v>Ścibisz Jerzy</v>
      </c>
      <c r="I179">
        <f t="shared" si="10"/>
        <v>1955</v>
      </c>
      <c r="J179" t="s">
        <v>32</v>
      </c>
      <c r="K179" t="s">
        <v>661</v>
      </c>
    </row>
    <row r="180" spans="1:11">
      <c r="A180" t="str">
        <f t="shared" si="8"/>
        <v>RuksztoBartosz1981</v>
      </c>
      <c r="C180">
        <f t="shared" si="11"/>
        <v>179</v>
      </c>
      <c r="D180" t="s">
        <v>402</v>
      </c>
      <c r="E180" t="s">
        <v>42</v>
      </c>
      <c r="F180" t="s">
        <v>772</v>
      </c>
      <c r="G180">
        <v>1981</v>
      </c>
      <c r="H180" t="str">
        <f t="shared" si="9"/>
        <v>Rukszto Bartosz</v>
      </c>
      <c r="I180">
        <f t="shared" si="10"/>
        <v>1981</v>
      </c>
      <c r="J180" t="s">
        <v>32</v>
      </c>
      <c r="K180" t="s">
        <v>661</v>
      </c>
    </row>
    <row r="181" spans="1:11">
      <c r="A181" t="str">
        <f t="shared" si="8"/>
        <v>DzichAndrzej1971</v>
      </c>
      <c r="C181">
        <f t="shared" si="11"/>
        <v>180</v>
      </c>
      <c r="D181" t="s">
        <v>401</v>
      </c>
      <c r="E181" t="s">
        <v>26</v>
      </c>
      <c r="F181" t="s">
        <v>400</v>
      </c>
      <c r="G181">
        <v>1971</v>
      </c>
      <c r="H181" t="str">
        <f t="shared" si="9"/>
        <v>Dzich Andrzej</v>
      </c>
      <c r="I181">
        <f t="shared" si="10"/>
        <v>1971</v>
      </c>
      <c r="J181" t="s">
        <v>32</v>
      </c>
      <c r="K181" t="s">
        <v>661</v>
      </c>
    </row>
    <row r="182" spans="1:11">
      <c r="A182" t="str">
        <f t="shared" si="8"/>
        <v>KlechaPaweł1976</v>
      </c>
      <c r="C182">
        <f t="shared" si="11"/>
        <v>181</v>
      </c>
      <c r="D182" t="s">
        <v>399</v>
      </c>
      <c r="E182" t="s">
        <v>16</v>
      </c>
      <c r="G182">
        <v>1976</v>
      </c>
      <c r="H182" t="str">
        <f t="shared" si="9"/>
        <v>Klecha Paweł</v>
      </c>
      <c r="I182">
        <f t="shared" si="10"/>
        <v>1976</v>
      </c>
      <c r="J182" t="s">
        <v>32</v>
      </c>
      <c r="K182" t="s">
        <v>661</v>
      </c>
    </row>
    <row r="183" spans="1:11">
      <c r="A183" t="str">
        <f t="shared" si="8"/>
        <v>MarcinkiewiczMariusz1968</v>
      </c>
      <c r="C183">
        <f t="shared" si="11"/>
        <v>182</v>
      </c>
      <c r="D183" t="s">
        <v>398</v>
      </c>
      <c r="E183" t="s">
        <v>378</v>
      </c>
      <c r="G183">
        <v>1968</v>
      </c>
      <c r="H183" t="str">
        <f t="shared" si="9"/>
        <v>Marcinkiewicz Mariusz</v>
      </c>
      <c r="I183">
        <f t="shared" si="10"/>
        <v>1968</v>
      </c>
      <c r="J183" t="s">
        <v>32</v>
      </c>
      <c r="K183" t="s">
        <v>661</v>
      </c>
    </row>
    <row r="184" spans="1:11">
      <c r="A184" t="str">
        <f t="shared" si="8"/>
        <v>WiercińskiBartosz1973</v>
      </c>
      <c r="C184">
        <f t="shared" si="11"/>
        <v>183</v>
      </c>
      <c r="D184" t="s">
        <v>397</v>
      </c>
      <c r="E184" t="s">
        <v>42</v>
      </c>
      <c r="G184">
        <v>1973</v>
      </c>
      <c r="H184" t="str">
        <f t="shared" si="9"/>
        <v>Wierciński Bartosz</v>
      </c>
      <c r="I184">
        <f t="shared" si="10"/>
        <v>1973</v>
      </c>
      <c r="J184" t="s">
        <v>32</v>
      </c>
      <c r="K184" t="s">
        <v>661</v>
      </c>
    </row>
    <row r="185" spans="1:11">
      <c r="A185" t="str">
        <f t="shared" si="8"/>
        <v>FlisikowskiZdzisław1974</v>
      </c>
      <c r="C185">
        <f t="shared" si="11"/>
        <v>184</v>
      </c>
      <c r="D185" t="s">
        <v>396</v>
      </c>
      <c r="E185" t="s">
        <v>214</v>
      </c>
      <c r="G185">
        <v>1974</v>
      </c>
      <c r="H185" t="str">
        <f t="shared" si="9"/>
        <v>Flisikowski Zdzisław</v>
      </c>
      <c r="I185">
        <f t="shared" si="10"/>
        <v>1974</v>
      </c>
      <c r="J185" t="s">
        <v>32</v>
      </c>
      <c r="K185" t="s">
        <v>661</v>
      </c>
    </row>
    <row r="186" spans="1:11">
      <c r="A186" t="str">
        <f t="shared" si="8"/>
        <v>FigasBartłomiej1974</v>
      </c>
      <c r="C186">
        <f t="shared" si="11"/>
        <v>185</v>
      </c>
      <c r="D186" t="s">
        <v>395</v>
      </c>
      <c r="E186" t="s">
        <v>267</v>
      </c>
      <c r="F186" t="s">
        <v>373</v>
      </c>
      <c r="G186">
        <v>1974</v>
      </c>
      <c r="H186" t="str">
        <f t="shared" si="9"/>
        <v>Figas Bartłomiej</v>
      </c>
      <c r="I186">
        <f t="shared" si="10"/>
        <v>1974</v>
      </c>
      <c r="J186" t="s">
        <v>32</v>
      </c>
      <c r="K186" t="s">
        <v>661</v>
      </c>
    </row>
    <row r="187" spans="1:11">
      <c r="A187" t="str">
        <f t="shared" si="8"/>
        <v>CiarkowskiSzymon1976</v>
      </c>
      <c r="C187">
        <f t="shared" si="11"/>
        <v>186</v>
      </c>
      <c r="D187" t="s">
        <v>394</v>
      </c>
      <c r="E187" t="s">
        <v>393</v>
      </c>
      <c r="G187">
        <v>1976</v>
      </c>
      <c r="H187" t="str">
        <f t="shared" si="9"/>
        <v>Ciarkowski Szymon</v>
      </c>
      <c r="I187">
        <f t="shared" si="10"/>
        <v>1976</v>
      </c>
      <c r="J187" t="s">
        <v>32</v>
      </c>
      <c r="K187" t="s">
        <v>661</v>
      </c>
    </row>
    <row r="188" spans="1:11">
      <c r="A188" t="str">
        <f t="shared" si="8"/>
        <v>RybińskiŁukasz1976</v>
      </c>
      <c r="C188">
        <f t="shared" si="11"/>
        <v>187</v>
      </c>
      <c r="D188" t="s">
        <v>392</v>
      </c>
      <c r="E188" t="s">
        <v>59</v>
      </c>
      <c r="F188" t="s">
        <v>391</v>
      </c>
      <c r="G188">
        <v>1976</v>
      </c>
      <c r="H188" t="str">
        <f t="shared" si="9"/>
        <v>Rybiński Łukasz</v>
      </c>
      <c r="I188">
        <f t="shared" si="10"/>
        <v>1976</v>
      </c>
      <c r="J188" t="s">
        <v>32</v>
      </c>
      <c r="K188" t="s">
        <v>661</v>
      </c>
    </row>
    <row r="189" spans="1:11">
      <c r="A189" t="str">
        <f t="shared" si="8"/>
        <v>BagińskiOlgierd1971</v>
      </c>
      <c r="C189">
        <f t="shared" si="11"/>
        <v>188</v>
      </c>
      <c r="D189" t="s">
        <v>390</v>
      </c>
      <c r="E189" t="s">
        <v>389</v>
      </c>
      <c r="G189">
        <v>1971</v>
      </c>
      <c r="H189" t="str">
        <f t="shared" si="9"/>
        <v>Bagiński Olgierd</v>
      </c>
      <c r="I189">
        <f t="shared" si="10"/>
        <v>1971</v>
      </c>
      <c r="J189" t="s">
        <v>32</v>
      </c>
      <c r="K189" t="s">
        <v>661</v>
      </c>
    </row>
    <row r="190" spans="1:11">
      <c r="A190" t="str">
        <f t="shared" si="8"/>
        <v>PotockiMirosław1969</v>
      </c>
      <c r="C190">
        <f t="shared" si="11"/>
        <v>189</v>
      </c>
      <c r="D190" t="s">
        <v>388</v>
      </c>
      <c r="E190" t="s">
        <v>387</v>
      </c>
      <c r="F190" t="s">
        <v>386</v>
      </c>
      <c r="G190">
        <v>1969</v>
      </c>
      <c r="H190" t="str">
        <f t="shared" si="9"/>
        <v>Potocki Mirosław</v>
      </c>
      <c r="I190">
        <f t="shared" si="10"/>
        <v>1969</v>
      </c>
      <c r="J190" t="s">
        <v>32</v>
      </c>
      <c r="K190" t="s">
        <v>661</v>
      </c>
    </row>
    <row r="191" spans="1:11">
      <c r="A191" t="str">
        <f t="shared" si="8"/>
        <v>ZielińskiDaniel1985</v>
      </c>
      <c r="C191">
        <f t="shared" si="11"/>
        <v>190</v>
      </c>
      <c r="D191" t="s">
        <v>34</v>
      </c>
      <c r="E191" t="s">
        <v>135</v>
      </c>
      <c r="G191">
        <v>1985</v>
      </c>
      <c r="H191" t="str">
        <f t="shared" si="9"/>
        <v>Zieliński Daniel</v>
      </c>
      <c r="I191">
        <f t="shared" si="10"/>
        <v>1985</v>
      </c>
      <c r="J191" t="s">
        <v>32</v>
      </c>
      <c r="K191" t="s">
        <v>661</v>
      </c>
    </row>
    <row r="192" spans="1:11">
      <c r="A192" t="str">
        <f t="shared" si="8"/>
        <v>HálaKarel1972</v>
      </c>
      <c r="C192">
        <f t="shared" si="11"/>
        <v>191</v>
      </c>
      <c r="D192" t="s">
        <v>385</v>
      </c>
      <c r="E192" t="s">
        <v>384</v>
      </c>
      <c r="F192" t="s">
        <v>383</v>
      </c>
      <c r="G192">
        <v>1972</v>
      </c>
      <c r="H192" t="str">
        <f t="shared" si="9"/>
        <v>Hála Karel</v>
      </c>
      <c r="I192">
        <f t="shared" si="10"/>
        <v>1972</v>
      </c>
      <c r="J192" t="s">
        <v>32</v>
      </c>
      <c r="K192" t="s">
        <v>661</v>
      </c>
    </row>
    <row r="193" spans="1:11">
      <c r="A193" t="str">
        <f t="shared" si="8"/>
        <v>JaśPiotr1979</v>
      </c>
      <c r="C193">
        <f t="shared" si="11"/>
        <v>192</v>
      </c>
      <c r="D193" t="s">
        <v>382</v>
      </c>
      <c r="E193" t="s">
        <v>15</v>
      </c>
      <c r="F193" t="s">
        <v>380</v>
      </c>
      <c r="G193">
        <v>1979</v>
      </c>
      <c r="H193" t="str">
        <f t="shared" si="9"/>
        <v>Jaś Piotr</v>
      </c>
      <c r="I193">
        <f t="shared" si="10"/>
        <v>1979</v>
      </c>
      <c r="J193" t="s">
        <v>32</v>
      </c>
      <c r="K193" t="s">
        <v>661</v>
      </c>
    </row>
    <row r="194" spans="1:11">
      <c r="A194" t="str">
        <f t="shared" ref="A194:A257" si="12">D194&amp;E194&amp;G194</f>
        <v>FlorekPrzemysław1978</v>
      </c>
      <c r="C194">
        <f t="shared" si="11"/>
        <v>193</v>
      </c>
      <c r="D194" t="s">
        <v>381</v>
      </c>
      <c r="E194" t="s">
        <v>24</v>
      </c>
      <c r="F194" t="s">
        <v>380</v>
      </c>
      <c r="G194">
        <v>1978</v>
      </c>
      <c r="H194" t="str">
        <f t="shared" si="9"/>
        <v>Florek Przemysław</v>
      </c>
      <c r="I194">
        <f t="shared" si="10"/>
        <v>1978</v>
      </c>
      <c r="J194" t="s">
        <v>32</v>
      </c>
      <c r="K194" t="s">
        <v>661</v>
      </c>
    </row>
    <row r="195" spans="1:11">
      <c r="A195" t="str">
        <f t="shared" si="12"/>
        <v>JakubiniecMariusz1974</v>
      </c>
      <c r="C195">
        <f t="shared" si="11"/>
        <v>194</v>
      </c>
      <c r="D195" t="s">
        <v>379</v>
      </c>
      <c r="E195" t="s">
        <v>378</v>
      </c>
      <c r="F195" t="s">
        <v>377</v>
      </c>
      <c r="G195">
        <v>1974</v>
      </c>
      <c r="H195" t="str">
        <f t="shared" ref="H195:H258" si="13">D195&amp;" "&amp;E195</f>
        <v>Jakubiniec Mariusz</v>
      </c>
      <c r="I195">
        <f t="shared" ref="I195:I258" si="14">G195</f>
        <v>1974</v>
      </c>
      <c r="J195" t="s">
        <v>32</v>
      </c>
      <c r="K195" t="s">
        <v>661</v>
      </c>
    </row>
    <row r="196" spans="1:11">
      <c r="A196" t="str">
        <f t="shared" si="12"/>
        <v>WoźniakJacek1968</v>
      </c>
      <c r="C196">
        <f t="shared" ref="C196:C259" si="15">C195+1</f>
        <v>195</v>
      </c>
      <c r="D196" t="s">
        <v>376</v>
      </c>
      <c r="E196" t="s">
        <v>21</v>
      </c>
      <c r="G196">
        <v>1968</v>
      </c>
      <c r="H196" t="str">
        <f t="shared" si="13"/>
        <v>Woźniak Jacek</v>
      </c>
      <c r="I196">
        <f t="shared" si="14"/>
        <v>1968</v>
      </c>
      <c r="J196" t="s">
        <v>32</v>
      </c>
      <c r="K196" t="s">
        <v>661</v>
      </c>
    </row>
    <row r="197" spans="1:11">
      <c r="A197" t="str">
        <f t="shared" si="12"/>
        <v>SzubertPatryk1975</v>
      </c>
      <c r="C197">
        <f t="shared" si="15"/>
        <v>196</v>
      </c>
      <c r="D197" t="s">
        <v>375</v>
      </c>
      <c r="E197" t="s">
        <v>374</v>
      </c>
      <c r="F197" t="s">
        <v>373</v>
      </c>
      <c r="G197">
        <v>1975</v>
      </c>
      <c r="H197" t="str">
        <f t="shared" si="13"/>
        <v>Szubert Patryk</v>
      </c>
      <c r="I197">
        <f t="shared" si="14"/>
        <v>1975</v>
      </c>
      <c r="J197" t="s">
        <v>32</v>
      </c>
      <c r="K197" t="s">
        <v>661</v>
      </c>
    </row>
    <row r="198" spans="1:11">
      <c r="A198" t="str">
        <f t="shared" si="12"/>
        <v>KryszewskiWojciech1971</v>
      </c>
      <c r="C198">
        <f t="shared" si="15"/>
        <v>197</v>
      </c>
      <c r="D198" t="s">
        <v>372</v>
      </c>
      <c r="E198" t="s">
        <v>147</v>
      </c>
      <c r="F198" t="s">
        <v>370</v>
      </c>
      <c r="G198">
        <v>1971</v>
      </c>
      <c r="H198" t="str">
        <f t="shared" si="13"/>
        <v>Kryszewski Wojciech</v>
      </c>
      <c r="I198">
        <f t="shared" si="14"/>
        <v>1971</v>
      </c>
      <c r="J198" t="s">
        <v>32</v>
      </c>
      <c r="K198" t="s">
        <v>661</v>
      </c>
    </row>
    <row r="199" spans="1:11">
      <c r="A199" t="str">
        <f t="shared" si="12"/>
        <v>StępieńWojciech1965</v>
      </c>
      <c r="C199">
        <f t="shared" si="15"/>
        <v>198</v>
      </c>
      <c r="D199" t="s">
        <v>371</v>
      </c>
      <c r="E199" t="s">
        <v>147</v>
      </c>
      <c r="F199" t="s">
        <v>370</v>
      </c>
      <c r="G199">
        <v>1965</v>
      </c>
      <c r="H199" t="str">
        <f t="shared" si="13"/>
        <v>Stępień Wojciech</v>
      </c>
      <c r="I199">
        <f t="shared" si="14"/>
        <v>1965</v>
      </c>
      <c r="J199" t="s">
        <v>32</v>
      </c>
      <c r="K199" t="s">
        <v>661</v>
      </c>
    </row>
    <row r="200" spans="1:11">
      <c r="A200" t="str">
        <f t="shared" si="12"/>
        <v>DejaDominik1988</v>
      </c>
      <c r="C200">
        <f t="shared" si="15"/>
        <v>199</v>
      </c>
      <c r="D200" t="s">
        <v>369</v>
      </c>
      <c r="E200" t="s">
        <v>368</v>
      </c>
      <c r="F200" t="s">
        <v>367</v>
      </c>
      <c r="G200">
        <v>1988</v>
      </c>
      <c r="H200" t="str">
        <f t="shared" si="13"/>
        <v>Deja Dominik</v>
      </c>
      <c r="I200">
        <f t="shared" si="14"/>
        <v>1988</v>
      </c>
      <c r="J200" t="s">
        <v>32</v>
      </c>
      <c r="K200" t="s">
        <v>661</v>
      </c>
    </row>
    <row r="201" spans="1:11">
      <c r="A201" t="str">
        <f t="shared" si="12"/>
        <v>DunowskiPrzemysław1972</v>
      </c>
      <c r="C201">
        <f t="shared" si="15"/>
        <v>200</v>
      </c>
      <c r="D201" t="s">
        <v>363</v>
      </c>
      <c r="E201" t="s">
        <v>24</v>
      </c>
      <c r="F201" t="s">
        <v>364</v>
      </c>
      <c r="G201">
        <v>1972</v>
      </c>
      <c r="H201" t="str">
        <f t="shared" si="13"/>
        <v>Dunowski Przemysław</v>
      </c>
      <c r="I201">
        <f t="shared" si="14"/>
        <v>1972</v>
      </c>
      <c r="J201" t="s">
        <v>32</v>
      </c>
      <c r="K201" t="s">
        <v>661</v>
      </c>
    </row>
    <row r="202" spans="1:11">
      <c r="A202" t="str">
        <f t="shared" si="12"/>
        <v>DunowskiMaciej2001</v>
      </c>
      <c r="C202">
        <f t="shared" si="15"/>
        <v>201</v>
      </c>
      <c r="D202" t="s">
        <v>363</v>
      </c>
      <c r="E202" t="s">
        <v>66</v>
      </c>
      <c r="F202" t="s">
        <v>362</v>
      </c>
      <c r="G202">
        <v>2001</v>
      </c>
      <c r="H202" t="str">
        <f t="shared" si="13"/>
        <v>Dunowski Maciej</v>
      </c>
      <c r="I202">
        <f t="shared" si="14"/>
        <v>2001</v>
      </c>
      <c r="J202" t="s">
        <v>32</v>
      </c>
      <c r="K202" t="s">
        <v>661</v>
      </c>
    </row>
    <row r="203" spans="1:11">
      <c r="A203" t="str">
        <f t="shared" si="12"/>
        <v>SkolimowskiWaldemar1970</v>
      </c>
      <c r="C203">
        <f t="shared" si="15"/>
        <v>202</v>
      </c>
      <c r="D203" t="s">
        <v>361</v>
      </c>
      <c r="E203" t="s">
        <v>360</v>
      </c>
      <c r="F203" t="s">
        <v>356</v>
      </c>
      <c r="G203">
        <v>1970</v>
      </c>
      <c r="H203" t="str">
        <f t="shared" si="13"/>
        <v>Skolimowski Waldemar</v>
      </c>
      <c r="I203">
        <f t="shared" si="14"/>
        <v>1970</v>
      </c>
      <c r="J203" t="s">
        <v>32</v>
      </c>
      <c r="K203" t="s">
        <v>661</v>
      </c>
    </row>
    <row r="204" spans="1:11">
      <c r="A204" t="str">
        <f t="shared" si="12"/>
        <v>PaszkiewiczArkadiusz1975</v>
      </c>
      <c r="C204">
        <f t="shared" si="15"/>
        <v>203</v>
      </c>
      <c r="D204" t="s">
        <v>359</v>
      </c>
      <c r="E204" t="s">
        <v>358</v>
      </c>
      <c r="G204">
        <v>1975</v>
      </c>
      <c r="H204" t="str">
        <f t="shared" si="13"/>
        <v>Paszkiewicz Arkadiusz</v>
      </c>
      <c r="I204">
        <f t="shared" si="14"/>
        <v>1975</v>
      </c>
      <c r="J204" t="s">
        <v>32</v>
      </c>
      <c r="K204" t="s">
        <v>661</v>
      </c>
    </row>
    <row r="205" spans="1:11">
      <c r="A205" t="str">
        <f t="shared" si="12"/>
        <v>KalinowskiAndrzej1970</v>
      </c>
      <c r="C205">
        <f t="shared" si="15"/>
        <v>204</v>
      </c>
      <c r="D205" t="s">
        <v>357</v>
      </c>
      <c r="E205" t="s">
        <v>26</v>
      </c>
      <c r="F205" t="s">
        <v>356</v>
      </c>
      <c r="G205">
        <v>1970</v>
      </c>
      <c r="H205" t="str">
        <f t="shared" si="13"/>
        <v>Kalinowski Andrzej</v>
      </c>
      <c r="I205">
        <f t="shared" si="14"/>
        <v>1970</v>
      </c>
      <c r="J205" t="s">
        <v>32</v>
      </c>
      <c r="K205" t="s">
        <v>661</v>
      </c>
    </row>
    <row r="206" spans="1:11">
      <c r="A206" t="str">
        <f t="shared" si="12"/>
        <v>PiątkowskiZbigniew1958</v>
      </c>
      <c r="C206">
        <f t="shared" si="15"/>
        <v>205</v>
      </c>
      <c r="D206" t="s">
        <v>355</v>
      </c>
      <c r="E206" t="s">
        <v>264</v>
      </c>
      <c r="G206">
        <v>1958</v>
      </c>
      <c r="H206" t="str">
        <f t="shared" si="13"/>
        <v>Piątkowski Zbigniew</v>
      </c>
      <c r="I206">
        <f t="shared" si="14"/>
        <v>1958</v>
      </c>
      <c r="J206" t="s">
        <v>32</v>
      </c>
      <c r="K206" t="s">
        <v>661</v>
      </c>
    </row>
    <row r="207" spans="1:11">
      <c r="A207" t="str">
        <f t="shared" si="12"/>
        <v>LarczyńskiTomasz1983</v>
      </c>
      <c r="C207">
        <f t="shared" si="15"/>
        <v>206</v>
      </c>
      <c r="D207" t="s">
        <v>354</v>
      </c>
      <c r="E207" t="s">
        <v>44</v>
      </c>
      <c r="F207" t="s">
        <v>353</v>
      </c>
      <c r="G207">
        <v>1983</v>
      </c>
      <c r="H207" t="str">
        <f t="shared" si="13"/>
        <v>Larczyński Tomasz</v>
      </c>
      <c r="I207">
        <f t="shared" si="14"/>
        <v>1983</v>
      </c>
      <c r="J207" t="s">
        <v>32</v>
      </c>
      <c r="K207" t="s">
        <v>661</v>
      </c>
    </row>
    <row r="208" spans="1:11">
      <c r="A208" t="str">
        <f t="shared" si="12"/>
        <v>RedlarskiMarek1951</v>
      </c>
      <c r="C208">
        <f t="shared" si="15"/>
        <v>207</v>
      </c>
      <c r="D208" t="s">
        <v>352</v>
      </c>
      <c r="E208" t="s">
        <v>33</v>
      </c>
      <c r="G208">
        <v>1951</v>
      </c>
      <c r="H208" t="str">
        <f t="shared" si="13"/>
        <v>Redlarski Marek</v>
      </c>
      <c r="I208">
        <f t="shared" si="14"/>
        <v>1951</v>
      </c>
      <c r="J208" t="s">
        <v>32</v>
      </c>
      <c r="K208" t="s">
        <v>661</v>
      </c>
    </row>
    <row r="209" spans="1:11">
      <c r="A209" t="str">
        <f t="shared" si="12"/>
        <v>RzepeckiDariusz1962</v>
      </c>
      <c r="C209">
        <f t="shared" si="15"/>
        <v>208</v>
      </c>
      <c r="D209" t="s">
        <v>351</v>
      </c>
      <c r="E209" t="s">
        <v>140</v>
      </c>
      <c r="G209">
        <v>1962</v>
      </c>
      <c r="H209" t="str">
        <f t="shared" si="13"/>
        <v>Rzepecki Dariusz</v>
      </c>
      <c r="I209">
        <f t="shared" si="14"/>
        <v>1962</v>
      </c>
      <c r="J209" t="s">
        <v>32</v>
      </c>
      <c r="K209" t="s">
        <v>661</v>
      </c>
    </row>
    <row r="210" spans="1:11">
      <c r="A210" t="str">
        <f t="shared" si="12"/>
        <v>MyślakMateusz1991</v>
      </c>
      <c r="C210">
        <f t="shared" si="15"/>
        <v>209</v>
      </c>
      <c r="D210" t="s">
        <v>350</v>
      </c>
      <c r="E210" t="s">
        <v>87</v>
      </c>
      <c r="F210" t="s">
        <v>349</v>
      </c>
      <c r="G210">
        <v>1991</v>
      </c>
      <c r="H210" t="str">
        <f t="shared" si="13"/>
        <v>Myślak Mateusz</v>
      </c>
      <c r="I210">
        <f t="shared" si="14"/>
        <v>1991</v>
      </c>
      <c r="J210" t="s">
        <v>32</v>
      </c>
      <c r="K210" t="s">
        <v>661</v>
      </c>
    </row>
    <row r="211" spans="1:11">
      <c r="A211" t="str">
        <f t="shared" si="12"/>
        <v>UrbanowskiDariusz1963</v>
      </c>
      <c r="C211">
        <f t="shared" si="15"/>
        <v>210</v>
      </c>
      <c r="D211" t="s">
        <v>348</v>
      </c>
      <c r="E211" t="s">
        <v>140</v>
      </c>
      <c r="F211" t="s">
        <v>347</v>
      </c>
      <c r="G211">
        <v>1963</v>
      </c>
      <c r="H211" t="str">
        <f t="shared" si="13"/>
        <v>Urbanowski Dariusz</v>
      </c>
      <c r="I211">
        <f t="shared" si="14"/>
        <v>1963</v>
      </c>
      <c r="J211" t="s">
        <v>32</v>
      </c>
      <c r="K211" t="s">
        <v>661</v>
      </c>
    </row>
    <row r="212" spans="1:11">
      <c r="A212" t="str">
        <f t="shared" si="12"/>
        <v>AndrzejczakMaciej1963</v>
      </c>
      <c r="C212">
        <f t="shared" si="15"/>
        <v>211</v>
      </c>
      <c r="D212" t="s">
        <v>346</v>
      </c>
      <c r="E212" t="s">
        <v>66</v>
      </c>
      <c r="G212">
        <v>1963</v>
      </c>
      <c r="H212" t="str">
        <f t="shared" si="13"/>
        <v>Andrzejczak Maciej</v>
      </c>
      <c r="I212">
        <f t="shared" si="14"/>
        <v>1963</v>
      </c>
      <c r="J212" t="s">
        <v>32</v>
      </c>
      <c r="K212" t="s">
        <v>661</v>
      </c>
    </row>
    <row r="213" spans="1:11">
      <c r="A213" t="str">
        <f t="shared" si="12"/>
        <v>RutkaRadoslaw1976</v>
      </c>
      <c r="C213">
        <f t="shared" si="15"/>
        <v>212</v>
      </c>
      <c r="D213" t="s">
        <v>345</v>
      </c>
      <c r="E213" t="s">
        <v>344</v>
      </c>
      <c r="F213" t="s">
        <v>343</v>
      </c>
      <c r="G213">
        <v>1976</v>
      </c>
      <c r="H213" t="str">
        <f t="shared" si="13"/>
        <v>Rutka Radoslaw</v>
      </c>
      <c r="I213">
        <f t="shared" si="14"/>
        <v>1976</v>
      </c>
      <c r="J213" t="s">
        <v>32</v>
      </c>
      <c r="K213" t="s">
        <v>661</v>
      </c>
    </row>
    <row r="214" spans="1:11">
      <c r="A214" t="str">
        <f t="shared" si="12"/>
        <v>WodzińskiGrzegorz1976</v>
      </c>
      <c r="C214">
        <f t="shared" si="15"/>
        <v>213</v>
      </c>
      <c r="D214" t="s">
        <v>340</v>
      </c>
      <c r="E214" t="s">
        <v>19</v>
      </c>
      <c r="F214" t="s">
        <v>342</v>
      </c>
      <c r="G214">
        <v>1976</v>
      </c>
      <c r="H214" t="str">
        <f t="shared" si="13"/>
        <v>Wodziński Grzegorz</v>
      </c>
      <c r="I214">
        <f t="shared" si="14"/>
        <v>1976</v>
      </c>
      <c r="J214" t="s">
        <v>32</v>
      </c>
      <c r="K214" t="s">
        <v>661</v>
      </c>
    </row>
    <row r="215" spans="1:11">
      <c r="A215" t="str">
        <f t="shared" si="12"/>
        <v>DolanieckiJakub1982</v>
      </c>
      <c r="C215">
        <f t="shared" si="15"/>
        <v>214</v>
      </c>
      <c r="D215" t="s">
        <v>341</v>
      </c>
      <c r="E215" t="s">
        <v>137</v>
      </c>
      <c r="G215">
        <v>1982</v>
      </c>
      <c r="H215" t="str">
        <f t="shared" si="13"/>
        <v>Dolaniecki Jakub</v>
      </c>
      <c r="I215">
        <f t="shared" si="14"/>
        <v>1982</v>
      </c>
      <c r="J215" t="s">
        <v>32</v>
      </c>
      <c r="K215" t="s">
        <v>661</v>
      </c>
    </row>
    <row r="216" spans="1:11">
      <c r="A216" t="str">
        <f t="shared" si="12"/>
        <v>DolanieckiMarek1977</v>
      </c>
      <c r="C216">
        <f t="shared" si="15"/>
        <v>215</v>
      </c>
      <c r="D216" t="s">
        <v>341</v>
      </c>
      <c r="E216" t="s">
        <v>33</v>
      </c>
      <c r="G216">
        <v>1977</v>
      </c>
      <c r="H216" t="str">
        <f t="shared" si="13"/>
        <v>Dolaniecki Marek</v>
      </c>
      <c r="I216">
        <f t="shared" si="14"/>
        <v>1977</v>
      </c>
      <c r="J216" t="s">
        <v>32</v>
      </c>
      <c r="K216" t="s">
        <v>661</v>
      </c>
    </row>
    <row r="217" spans="1:11">
      <c r="A217" t="str">
        <f t="shared" si="12"/>
        <v>WodzińskiMarek1971</v>
      </c>
      <c r="C217">
        <f t="shared" si="15"/>
        <v>216</v>
      </c>
      <c r="D217" t="s">
        <v>340</v>
      </c>
      <c r="E217" t="s">
        <v>33</v>
      </c>
      <c r="G217">
        <v>1971</v>
      </c>
      <c r="H217" t="str">
        <f t="shared" si="13"/>
        <v>Wodziński Marek</v>
      </c>
      <c r="I217">
        <f t="shared" si="14"/>
        <v>1971</v>
      </c>
      <c r="J217" t="s">
        <v>32</v>
      </c>
      <c r="K217" t="s">
        <v>661</v>
      </c>
    </row>
    <row r="218" spans="1:11">
      <c r="A218" t="str">
        <f t="shared" si="12"/>
        <v>NieściorukBarbara1969</v>
      </c>
      <c r="C218">
        <f t="shared" si="15"/>
        <v>217</v>
      </c>
      <c r="D218" t="s">
        <v>405</v>
      </c>
      <c r="E218" t="s">
        <v>404</v>
      </c>
      <c r="G218">
        <v>1969</v>
      </c>
      <c r="H218" t="str">
        <f t="shared" si="13"/>
        <v>Nieścioruk Barbara</v>
      </c>
      <c r="I218">
        <f t="shared" si="14"/>
        <v>1969</v>
      </c>
      <c r="J218" t="s">
        <v>0</v>
      </c>
      <c r="K218" t="s">
        <v>661</v>
      </c>
    </row>
    <row r="219" spans="1:11">
      <c r="A219" t="str">
        <f t="shared" si="12"/>
        <v>DunowskaIlona1973</v>
      </c>
      <c r="C219">
        <f t="shared" si="15"/>
        <v>218</v>
      </c>
      <c r="D219" t="s">
        <v>366</v>
      </c>
      <c r="E219" t="s">
        <v>365</v>
      </c>
      <c r="F219" t="s">
        <v>364</v>
      </c>
      <c r="G219">
        <v>1973</v>
      </c>
      <c r="H219" t="str">
        <f t="shared" si="13"/>
        <v>Dunowska Ilona</v>
      </c>
      <c r="I219">
        <f t="shared" si="14"/>
        <v>1973</v>
      </c>
      <c r="J219" t="s">
        <v>0</v>
      </c>
      <c r="K219" t="s">
        <v>661</v>
      </c>
    </row>
    <row r="220" spans="1:11">
      <c r="A220" t="str">
        <f t="shared" si="12"/>
        <v>ĆwirkoSławomir1972</v>
      </c>
      <c r="C220">
        <f t="shared" si="15"/>
        <v>219</v>
      </c>
      <c r="D220" t="s">
        <v>657</v>
      </c>
      <c r="E220" t="s">
        <v>88</v>
      </c>
      <c r="F220" t="s">
        <v>656</v>
      </c>
      <c r="G220">
        <v>1972</v>
      </c>
      <c r="H220" t="str">
        <f t="shared" si="13"/>
        <v>Ćwirko Sławomir</v>
      </c>
      <c r="I220">
        <f t="shared" si="14"/>
        <v>1972</v>
      </c>
      <c r="J220" t="s">
        <v>32</v>
      </c>
      <c r="K220" t="s">
        <v>662</v>
      </c>
    </row>
    <row r="221" spans="1:11">
      <c r="A221" t="str">
        <f t="shared" si="12"/>
        <v>LeśniowskiMariusz1975</v>
      </c>
      <c r="C221">
        <f t="shared" si="15"/>
        <v>220</v>
      </c>
      <c r="D221" t="s">
        <v>655</v>
      </c>
      <c r="E221" t="s">
        <v>378</v>
      </c>
      <c r="F221" t="s">
        <v>139</v>
      </c>
      <c r="G221">
        <v>1975</v>
      </c>
      <c r="H221" t="str">
        <f t="shared" si="13"/>
        <v>Leśniowski Mariusz</v>
      </c>
      <c r="I221">
        <f t="shared" si="14"/>
        <v>1975</v>
      </c>
      <c r="J221" t="s">
        <v>32</v>
      </c>
      <c r="K221" t="s">
        <v>662</v>
      </c>
    </row>
    <row r="222" spans="1:11">
      <c r="A222" t="str">
        <f t="shared" si="12"/>
        <v>WróbelMarek1989</v>
      </c>
      <c r="C222">
        <f t="shared" si="15"/>
        <v>221</v>
      </c>
      <c r="D222" t="s">
        <v>654</v>
      </c>
      <c r="E222" t="s">
        <v>33</v>
      </c>
      <c r="F222" t="s">
        <v>653</v>
      </c>
      <c r="G222">
        <v>1989</v>
      </c>
      <c r="H222" t="str">
        <f t="shared" si="13"/>
        <v>Wróbel Marek</v>
      </c>
      <c r="I222">
        <f t="shared" si="14"/>
        <v>1989</v>
      </c>
      <c r="J222" t="s">
        <v>32</v>
      </c>
      <c r="K222" t="s">
        <v>662</v>
      </c>
    </row>
    <row r="223" spans="1:11">
      <c r="A223" t="str">
        <f t="shared" si="12"/>
        <v>NowakRemik1972</v>
      </c>
      <c r="C223">
        <f t="shared" si="15"/>
        <v>222</v>
      </c>
      <c r="D223" t="s">
        <v>597</v>
      </c>
      <c r="E223" t="s">
        <v>652</v>
      </c>
      <c r="F223" t="s">
        <v>651</v>
      </c>
      <c r="G223">
        <v>1972</v>
      </c>
      <c r="H223" t="str">
        <f t="shared" si="13"/>
        <v>Nowak Remik</v>
      </c>
      <c r="I223">
        <f t="shared" si="14"/>
        <v>1972</v>
      </c>
      <c r="J223" t="s">
        <v>32</v>
      </c>
      <c r="K223" t="s">
        <v>662</v>
      </c>
    </row>
    <row r="224" spans="1:11">
      <c r="A224" t="str">
        <f t="shared" si="12"/>
        <v>WasilewskiKrzysztof1975</v>
      </c>
      <c r="C224">
        <f t="shared" si="15"/>
        <v>223</v>
      </c>
      <c r="D224" t="s">
        <v>650</v>
      </c>
      <c r="E224" t="s">
        <v>22</v>
      </c>
      <c r="F224" t="s">
        <v>448</v>
      </c>
      <c r="G224">
        <v>1975</v>
      </c>
      <c r="H224" t="str">
        <f t="shared" si="13"/>
        <v>Wasilewski Krzysztof</v>
      </c>
      <c r="I224">
        <f t="shared" si="14"/>
        <v>1975</v>
      </c>
      <c r="J224" t="s">
        <v>32</v>
      </c>
      <c r="K224" t="s">
        <v>662</v>
      </c>
    </row>
    <row r="225" spans="1:11">
      <c r="A225" t="str">
        <f t="shared" si="12"/>
        <v>LipińskiTomasz1985</v>
      </c>
      <c r="C225">
        <f t="shared" si="15"/>
        <v>224</v>
      </c>
      <c r="D225" t="s">
        <v>471</v>
      </c>
      <c r="E225" t="s">
        <v>44</v>
      </c>
      <c r="F225" t="s">
        <v>649</v>
      </c>
      <c r="G225">
        <v>1985</v>
      </c>
      <c r="H225" t="str">
        <f t="shared" si="13"/>
        <v>Lipiński Tomasz</v>
      </c>
      <c r="I225">
        <f t="shared" si="14"/>
        <v>1985</v>
      </c>
      <c r="J225" t="s">
        <v>32</v>
      </c>
      <c r="K225" t="s">
        <v>662</v>
      </c>
    </row>
    <row r="226" spans="1:11">
      <c r="A226" t="str">
        <f t="shared" si="12"/>
        <v>DeptułaKrzysztof1977</v>
      </c>
      <c r="C226">
        <f t="shared" si="15"/>
        <v>225</v>
      </c>
      <c r="D226" t="s">
        <v>648</v>
      </c>
      <c r="E226" t="s">
        <v>22</v>
      </c>
      <c r="F226" t="s">
        <v>647</v>
      </c>
      <c r="G226">
        <v>1977</v>
      </c>
      <c r="H226" t="str">
        <f t="shared" si="13"/>
        <v>Deptuła Krzysztof</v>
      </c>
      <c r="I226">
        <f t="shared" si="14"/>
        <v>1977</v>
      </c>
      <c r="J226" t="s">
        <v>32</v>
      </c>
      <c r="K226" t="s">
        <v>662</v>
      </c>
    </row>
    <row r="227" spans="1:11">
      <c r="A227" t="str">
        <f t="shared" si="12"/>
        <v>PiotrowiczPrzemysław1972</v>
      </c>
      <c r="C227">
        <f t="shared" si="15"/>
        <v>226</v>
      </c>
      <c r="D227" t="s">
        <v>646</v>
      </c>
      <c r="E227" t="s">
        <v>24</v>
      </c>
      <c r="F227" t="s">
        <v>645</v>
      </c>
      <c r="G227">
        <v>1972</v>
      </c>
      <c r="H227" t="str">
        <f t="shared" si="13"/>
        <v>Piotrowicz Przemysław</v>
      </c>
      <c r="I227">
        <f t="shared" si="14"/>
        <v>1972</v>
      </c>
      <c r="J227" t="s">
        <v>32</v>
      </c>
      <c r="K227" t="s">
        <v>662</v>
      </c>
    </row>
    <row r="228" spans="1:11">
      <c r="A228" t="str">
        <f t="shared" si="12"/>
        <v>JaroszekRadosław1994</v>
      </c>
      <c r="C228">
        <f t="shared" si="15"/>
        <v>227</v>
      </c>
      <c r="D228" t="s">
        <v>644</v>
      </c>
      <c r="E228" t="s">
        <v>237</v>
      </c>
      <c r="F228" t="s">
        <v>284</v>
      </c>
      <c r="G228">
        <v>1994</v>
      </c>
      <c r="H228" t="str">
        <f t="shared" si="13"/>
        <v>Jaroszek Radosław</v>
      </c>
      <c r="I228">
        <f t="shared" si="14"/>
        <v>1994</v>
      </c>
      <c r="J228" t="s">
        <v>32</v>
      </c>
      <c r="K228" t="s">
        <v>662</v>
      </c>
    </row>
    <row r="229" spans="1:11">
      <c r="A229" t="str">
        <f t="shared" si="12"/>
        <v>GrundkowskiJacek1982</v>
      </c>
      <c r="C229">
        <f t="shared" si="15"/>
        <v>228</v>
      </c>
      <c r="D229" t="s">
        <v>640</v>
      </c>
      <c r="E229" t="s">
        <v>21</v>
      </c>
      <c r="F229" t="s">
        <v>641</v>
      </c>
      <c r="G229">
        <v>1982</v>
      </c>
      <c r="H229" t="str">
        <f t="shared" si="13"/>
        <v>Grundkowski Jacek</v>
      </c>
      <c r="I229">
        <f t="shared" si="14"/>
        <v>1982</v>
      </c>
      <c r="J229" t="s">
        <v>32</v>
      </c>
      <c r="K229" t="s">
        <v>662</v>
      </c>
    </row>
    <row r="230" spans="1:11">
      <c r="A230" t="str">
        <f t="shared" si="12"/>
        <v>GrundkowskiLesław1952</v>
      </c>
      <c r="C230">
        <f t="shared" si="15"/>
        <v>229</v>
      </c>
      <c r="D230" t="s">
        <v>640</v>
      </c>
      <c r="E230" t="s">
        <v>639</v>
      </c>
      <c r="G230">
        <v>1952</v>
      </c>
      <c r="H230" t="str">
        <f t="shared" si="13"/>
        <v>Grundkowski Lesław</v>
      </c>
      <c r="I230">
        <f t="shared" si="14"/>
        <v>1952</v>
      </c>
      <c r="J230" t="s">
        <v>32</v>
      </c>
      <c r="K230" t="s">
        <v>662</v>
      </c>
    </row>
    <row r="231" spans="1:11">
      <c r="A231" t="str">
        <f t="shared" si="12"/>
        <v>BurkiciakMarcin1972</v>
      </c>
      <c r="C231">
        <f t="shared" si="15"/>
        <v>230</v>
      </c>
      <c r="D231" t="s">
        <v>638</v>
      </c>
      <c r="E231" t="s">
        <v>17</v>
      </c>
      <c r="F231" t="s">
        <v>637</v>
      </c>
      <c r="G231">
        <v>1972</v>
      </c>
      <c r="H231" t="str">
        <f t="shared" si="13"/>
        <v>Burkiciak Marcin</v>
      </c>
      <c r="I231">
        <f t="shared" si="14"/>
        <v>1972</v>
      </c>
      <c r="J231" t="s">
        <v>32</v>
      </c>
      <c r="K231" t="s">
        <v>662</v>
      </c>
    </row>
    <row r="232" spans="1:11">
      <c r="A232" t="str">
        <f t="shared" si="12"/>
        <v>PriebeJakub1984</v>
      </c>
      <c r="C232">
        <f t="shared" si="15"/>
        <v>231</v>
      </c>
      <c r="D232" t="s">
        <v>636</v>
      </c>
      <c r="E232" t="s">
        <v>137</v>
      </c>
      <c r="G232">
        <v>1984</v>
      </c>
      <c r="H232" t="str">
        <f t="shared" si="13"/>
        <v>Priebe Jakub</v>
      </c>
      <c r="I232">
        <f t="shared" si="14"/>
        <v>1984</v>
      </c>
      <c r="J232" t="s">
        <v>32</v>
      </c>
      <c r="K232" t="s">
        <v>662</v>
      </c>
    </row>
    <row r="233" spans="1:11">
      <c r="A233" t="str">
        <f t="shared" si="12"/>
        <v>PopczykTomasz1975</v>
      </c>
      <c r="C233">
        <f t="shared" si="15"/>
        <v>232</v>
      </c>
      <c r="D233" t="s">
        <v>635</v>
      </c>
      <c r="E233" t="s">
        <v>44</v>
      </c>
      <c r="G233">
        <v>1975</v>
      </c>
      <c r="H233" t="str">
        <f t="shared" si="13"/>
        <v>Popczyk Tomasz</v>
      </c>
      <c r="I233">
        <f t="shared" si="14"/>
        <v>1975</v>
      </c>
      <c r="J233" t="s">
        <v>32</v>
      </c>
      <c r="K233" t="s">
        <v>662</v>
      </c>
    </row>
    <row r="234" spans="1:11">
      <c r="A234" t="str">
        <f t="shared" si="12"/>
        <v>DrabikJacek1979</v>
      </c>
      <c r="C234">
        <f t="shared" si="15"/>
        <v>233</v>
      </c>
      <c r="D234" t="s">
        <v>634</v>
      </c>
      <c r="E234" t="s">
        <v>21</v>
      </c>
      <c r="G234">
        <v>1979</v>
      </c>
      <c r="H234" t="str">
        <f t="shared" si="13"/>
        <v>Drabik Jacek</v>
      </c>
      <c r="I234">
        <f t="shared" si="14"/>
        <v>1979</v>
      </c>
      <c r="J234" t="s">
        <v>32</v>
      </c>
      <c r="K234" t="s">
        <v>662</v>
      </c>
    </row>
    <row r="235" spans="1:11">
      <c r="A235" t="str">
        <f t="shared" si="12"/>
        <v>PolaszJacek1968</v>
      </c>
      <c r="C235">
        <f t="shared" si="15"/>
        <v>234</v>
      </c>
      <c r="D235" t="s">
        <v>633</v>
      </c>
      <c r="E235" t="s">
        <v>21</v>
      </c>
      <c r="F235" t="s">
        <v>632</v>
      </c>
      <c r="G235">
        <v>1968</v>
      </c>
      <c r="H235" t="str">
        <f t="shared" si="13"/>
        <v>Polasz Jacek</v>
      </c>
      <c r="I235">
        <f t="shared" si="14"/>
        <v>1968</v>
      </c>
      <c r="J235" t="s">
        <v>32</v>
      </c>
      <c r="K235" t="s">
        <v>662</v>
      </c>
    </row>
    <row r="236" spans="1:11">
      <c r="A236" t="str">
        <f t="shared" si="12"/>
        <v>MarcinkiewiczGrzegorz1986</v>
      </c>
      <c r="C236">
        <f t="shared" si="15"/>
        <v>235</v>
      </c>
      <c r="D236" t="s">
        <v>398</v>
      </c>
      <c r="E236" t="s">
        <v>19</v>
      </c>
      <c r="F236" t="s">
        <v>629</v>
      </c>
      <c r="G236">
        <v>1986</v>
      </c>
      <c r="H236" t="str">
        <f t="shared" si="13"/>
        <v>Marcinkiewicz Grzegorz</v>
      </c>
      <c r="I236">
        <f t="shared" si="14"/>
        <v>1986</v>
      </c>
      <c r="J236" t="s">
        <v>32</v>
      </c>
      <c r="K236" t="s">
        <v>662</v>
      </c>
    </row>
    <row r="237" spans="1:11">
      <c r="A237" t="str">
        <f t="shared" si="12"/>
        <v>GrzonkaTomasz1976</v>
      </c>
      <c r="C237">
        <f t="shared" si="15"/>
        <v>236</v>
      </c>
      <c r="D237" t="s">
        <v>628</v>
      </c>
      <c r="E237" t="s">
        <v>44</v>
      </c>
      <c r="F237" t="s">
        <v>626</v>
      </c>
      <c r="G237">
        <v>1976</v>
      </c>
      <c r="H237" t="str">
        <f t="shared" si="13"/>
        <v>Grzonka Tomasz</v>
      </c>
      <c r="I237">
        <f t="shared" si="14"/>
        <v>1976</v>
      </c>
      <c r="J237" t="s">
        <v>32</v>
      </c>
      <c r="K237" t="s">
        <v>662</v>
      </c>
    </row>
    <row r="238" spans="1:11">
      <c r="A238" t="str">
        <f t="shared" si="12"/>
        <v>DębskiBartosz1976</v>
      </c>
      <c r="C238">
        <f t="shared" si="15"/>
        <v>237</v>
      </c>
      <c r="D238" t="s">
        <v>627</v>
      </c>
      <c r="E238" t="s">
        <v>42</v>
      </c>
      <c r="F238" t="s">
        <v>626</v>
      </c>
      <c r="G238">
        <v>1976</v>
      </c>
      <c r="H238" t="str">
        <f t="shared" si="13"/>
        <v>Dębski Bartosz</v>
      </c>
      <c r="I238">
        <f t="shared" si="14"/>
        <v>1976</v>
      </c>
      <c r="J238" t="s">
        <v>32</v>
      </c>
      <c r="K238" t="s">
        <v>662</v>
      </c>
    </row>
    <row r="239" spans="1:11">
      <c r="A239" t="str">
        <f t="shared" si="12"/>
        <v>ŚlósarczykMaciej1979</v>
      </c>
      <c r="C239">
        <f t="shared" si="15"/>
        <v>238</v>
      </c>
      <c r="D239" t="s">
        <v>580</v>
      </c>
      <c r="E239" t="s">
        <v>66</v>
      </c>
      <c r="F239" t="s">
        <v>625</v>
      </c>
      <c r="G239">
        <v>1979</v>
      </c>
      <c r="H239" t="str">
        <f t="shared" si="13"/>
        <v>Ślósarczyk Maciej</v>
      </c>
      <c r="I239">
        <f t="shared" si="14"/>
        <v>1979</v>
      </c>
      <c r="J239" t="s">
        <v>32</v>
      </c>
      <c r="K239" t="s">
        <v>662</v>
      </c>
    </row>
    <row r="240" spans="1:11">
      <c r="A240" t="str">
        <f t="shared" si="12"/>
        <v>CieślińskiGrzegorz1972</v>
      </c>
      <c r="C240">
        <f t="shared" si="15"/>
        <v>239</v>
      </c>
      <c r="D240" t="s">
        <v>624</v>
      </c>
      <c r="E240" t="s">
        <v>19</v>
      </c>
      <c r="F240" t="s">
        <v>622</v>
      </c>
      <c r="G240">
        <v>1972</v>
      </c>
      <c r="H240" t="str">
        <f t="shared" si="13"/>
        <v>Cieśliński Grzegorz</v>
      </c>
      <c r="I240">
        <f t="shared" si="14"/>
        <v>1972</v>
      </c>
      <c r="J240" t="s">
        <v>32</v>
      </c>
      <c r="K240" t="s">
        <v>662</v>
      </c>
    </row>
    <row r="241" spans="1:11">
      <c r="A241" t="str">
        <f t="shared" si="12"/>
        <v>LiczywekAndrzej1979</v>
      </c>
      <c r="C241">
        <f t="shared" si="15"/>
        <v>240</v>
      </c>
      <c r="D241" t="s">
        <v>623</v>
      </c>
      <c r="E241" t="s">
        <v>26</v>
      </c>
      <c r="F241" t="s">
        <v>622</v>
      </c>
      <c r="G241">
        <v>1979</v>
      </c>
      <c r="H241" t="str">
        <f t="shared" si="13"/>
        <v>Liczywek Andrzej</v>
      </c>
      <c r="I241">
        <f t="shared" si="14"/>
        <v>1979</v>
      </c>
      <c r="J241" t="s">
        <v>32</v>
      </c>
      <c r="K241" t="s">
        <v>662</v>
      </c>
    </row>
    <row r="242" spans="1:11">
      <c r="A242" t="str">
        <f t="shared" si="12"/>
        <v>FerdekPrzemysław1974</v>
      </c>
      <c r="C242">
        <f t="shared" si="15"/>
        <v>241</v>
      </c>
      <c r="D242" t="s">
        <v>621</v>
      </c>
      <c r="E242" t="s">
        <v>24</v>
      </c>
      <c r="F242" t="s">
        <v>620</v>
      </c>
      <c r="G242">
        <v>1974</v>
      </c>
      <c r="H242" t="str">
        <f t="shared" si="13"/>
        <v>Ferdek Przemysław</v>
      </c>
      <c r="I242">
        <f t="shared" si="14"/>
        <v>1974</v>
      </c>
      <c r="J242" t="s">
        <v>32</v>
      </c>
      <c r="K242" t="s">
        <v>662</v>
      </c>
    </row>
    <row r="243" spans="1:11">
      <c r="A243" t="str">
        <f t="shared" si="12"/>
        <v>BielennyPaweł1977</v>
      </c>
      <c r="C243">
        <f t="shared" si="15"/>
        <v>242</v>
      </c>
      <c r="D243" t="s">
        <v>619</v>
      </c>
      <c r="E243" t="s">
        <v>16</v>
      </c>
      <c r="G243">
        <v>1977</v>
      </c>
      <c r="H243" t="str">
        <f t="shared" si="13"/>
        <v>Bielenny Paweł</v>
      </c>
      <c r="I243">
        <f t="shared" si="14"/>
        <v>1977</v>
      </c>
      <c r="J243" t="s">
        <v>32</v>
      </c>
      <c r="K243" t="s">
        <v>662</v>
      </c>
    </row>
    <row r="244" spans="1:11">
      <c r="A244" t="str">
        <f t="shared" si="12"/>
        <v>KobusPiotr1982</v>
      </c>
      <c r="C244">
        <f t="shared" si="15"/>
        <v>243</v>
      </c>
      <c r="D244" t="s">
        <v>618</v>
      </c>
      <c r="E244" t="s">
        <v>15</v>
      </c>
      <c r="F244" t="s">
        <v>617</v>
      </c>
      <c r="G244">
        <v>1982</v>
      </c>
      <c r="H244" t="str">
        <f t="shared" si="13"/>
        <v>Kobus Piotr</v>
      </c>
      <c r="I244">
        <f t="shared" si="14"/>
        <v>1982</v>
      </c>
      <c r="J244" t="s">
        <v>32</v>
      </c>
      <c r="K244" t="s">
        <v>662</v>
      </c>
    </row>
    <row r="245" spans="1:11">
      <c r="A245" t="str">
        <f t="shared" si="12"/>
        <v>MiotkSzymon1978</v>
      </c>
      <c r="C245">
        <f t="shared" si="15"/>
        <v>244</v>
      </c>
      <c r="D245" t="s">
        <v>616</v>
      </c>
      <c r="E245" t="s">
        <v>393</v>
      </c>
      <c r="F245" t="s">
        <v>615</v>
      </c>
      <c r="G245">
        <v>1978</v>
      </c>
      <c r="H245" t="str">
        <f t="shared" si="13"/>
        <v>Miotk Szymon</v>
      </c>
      <c r="I245">
        <f t="shared" si="14"/>
        <v>1978</v>
      </c>
      <c r="J245" t="s">
        <v>32</v>
      </c>
      <c r="K245" t="s">
        <v>662</v>
      </c>
    </row>
    <row r="246" spans="1:11">
      <c r="A246" t="str">
        <f t="shared" si="12"/>
        <v>BoguszewskiSławomir1980</v>
      </c>
      <c r="C246">
        <f t="shared" si="15"/>
        <v>245</v>
      </c>
      <c r="D246" t="s">
        <v>614</v>
      </c>
      <c r="E246" t="s">
        <v>88</v>
      </c>
      <c r="F246" t="s">
        <v>613</v>
      </c>
      <c r="G246">
        <v>1980</v>
      </c>
      <c r="H246" t="str">
        <f t="shared" si="13"/>
        <v>Boguszewski Sławomir</v>
      </c>
      <c r="I246">
        <f t="shared" si="14"/>
        <v>1980</v>
      </c>
      <c r="J246" t="s">
        <v>32</v>
      </c>
      <c r="K246" t="s">
        <v>662</v>
      </c>
    </row>
    <row r="247" spans="1:11">
      <c r="A247" t="str">
        <f t="shared" si="12"/>
        <v>WylężekZdzisław1952</v>
      </c>
      <c r="C247">
        <f t="shared" si="15"/>
        <v>246</v>
      </c>
      <c r="D247" t="s">
        <v>425</v>
      </c>
      <c r="E247" t="s">
        <v>214</v>
      </c>
      <c r="F247" t="s">
        <v>423</v>
      </c>
      <c r="G247">
        <v>1952</v>
      </c>
      <c r="H247" t="str">
        <f t="shared" si="13"/>
        <v>Wylężek Zdzisław</v>
      </c>
      <c r="I247">
        <f t="shared" si="14"/>
        <v>1952</v>
      </c>
      <c r="J247" t="s">
        <v>32</v>
      </c>
      <c r="K247" t="s">
        <v>662</v>
      </c>
    </row>
    <row r="248" spans="1:11">
      <c r="A248" t="str">
        <f t="shared" si="12"/>
        <v>PachulskiJarosław1964</v>
      </c>
      <c r="C248">
        <f t="shared" si="15"/>
        <v>247</v>
      </c>
      <c r="D248" t="s">
        <v>161</v>
      </c>
      <c r="E248" t="s">
        <v>86</v>
      </c>
      <c r="F248" t="s">
        <v>386</v>
      </c>
      <c r="G248">
        <v>1964</v>
      </c>
      <c r="H248" t="str">
        <f t="shared" si="13"/>
        <v>Pachulski Jarosław</v>
      </c>
      <c r="I248">
        <f t="shared" si="14"/>
        <v>1964</v>
      </c>
      <c r="J248" t="s">
        <v>32</v>
      </c>
      <c r="K248" t="s">
        <v>662</v>
      </c>
    </row>
    <row r="249" spans="1:11">
      <c r="A249" t="str">
        <f t="shared" si="12"/>
        <v>SitekTomasz1978</v>
      </c>
      <c r="C249">
        <f t="shared" si="15"/>
        <v>248</v>
      </c>
      <c r="D249" t="s">
        <v>612</v>
      </c>
      <c r="E249" t="s">
        <v>44</v>
      </c>
      <c r="G249">
        <v>1978</v>
      </c>
      <c r="H249" t="str">
        <f t="shared" si="13"/>
        <v>Sitek Tomasz</v>
      </c>
      <c r="I249">
        <f t="shared" si="14"/>
        <v>1978</v>
      </c>
      <c r="J249" t="s">
        <v>32</v>
      </c>
      <c r="K249" t="s">
        <v>662</v>
      </c>
    </row>
    <row r="250" spans="1:11">
      <c r="A250" t="str">
        <f t="shared" si="12"/>
        <v>GlaserJakub1986</v>
      </c>
      <c r="C250">
        <f t="shared" si="15"/>
        <v>249</v>
      </c>
      <c r="D250" t="s">
        <v>611</v>
      </c>
      <c r="E250" t="s">
        <v>137</v>
      </c>
      <c r="F250" t="s">
        <v>610</v>
      </c>
      <c r="G250">
        <v>1986</v>
      </c>
      <c r="H250" t="str">
        <f t="shared" si="13"/>
        <v>Glaser Jakub</v>
      </c>
      <c r="I250">
        <f t="shared" si="14"/>
        <v>1986</v>
      </c>
      <c r="J250" t="s">
        <v>32</v>
      </c>
      <c r="K250" t="s">
        <v>662</v>
      </c>
    </row>
    <row r="251" spans="1:11">
      <c r="A251" t="str">
        <f t="shared" si="12"/>
        <v>StencelKrystian1987</v>
      </c>
      <c r="C251">
        <f t="shared" si="15"/>
        <v>250</v>
      </c>
      <c r="D251" t="s">
        <v>609</v>
      </c>
      <c r="E251" t="s">
        <v>73</v>
      </c>
      <c r="F251" t="s">
        <v>608</v>
      </c>
      <c r="G251">
        <v>1987</v>
      </c>
      <c r="H251" t="str">
        <f t="shared" si="13"/>
        <v>Stencel Krystian</v>
      </c>
      <c r="I251">
        <f t="shared" si="14"/>
        <v>1987</v>
      </c>
      <c r="J251" t="s">
        <v>32</v>
      </c>
      <c r="K251" t="s">
        <v>662</v>
      </c>
    </row>
    <row r="252" spans="1:11">
      <c r="A252" t="str">
        <f t="shared" si="12"/>
        <v>KorsakDariusz1962</v>
      </c>
      <c r="C252">
        <f t="shared" si="15"/>
        <v>251</v>
      </c>
      <c r="D252" t="s">
        <v>607</v>
      </c>
      <c r="E252" t="s">
        <v>140</v>
      </c>
      <c r="F252" t="s">
        <v>606</v>
      </c>
      <c r="G252">
        <v>1962</v>
      </c>
      <c r="H252" t="str">
        <f t="shared" si="13"/>
        <v>Korsak Dariusz</v>
      </c>
      <c r="I252">
        <f t="shared" si="14"/>
        <v>1962</v>
      </c>
      <c r="J252" t="s">
        <v>32</v>
      </c>
      <c r="K252" t="s">
        <v>662</v>
      </c>
    </row>
    <row r="253" spans="1:11">
      <c r="A253" t="str">
        <f t="shared" si="12"/>
        <v>MarzejonKarol1972</v>
      </c>
      <c r="C253">
        <f t="shared" si="15"/>
        <v>252</v>
      </c>
      <c r="D253" t="s">
        <v>605</v>
      </c>
      <c r="E253" t="s">
        <v>91</v>
      </c>
      <c r="G253">
        <v>1972</v>
      </c>
      <c r="H253" t="str">
        <f t="shared" si="13"/>
        <v>Marzejon Karol</v>
      </c>
      <c r="I253">
        <f t="shared" si="14"/>
        <v>1972</v>
      </c>
      <c r="J253" t="s">
        <v>32</v>
      </c>
      <c r="K253" t="s">
        <v>662</v>
      </c>
    </row>
    <row r="254" spans="1:11">
      <c r="A254" t="str">
        <f t="shared" si="12"/>
        <v>HołodMateusz1987</v>
      </c>
      <c r="C254">
        <f t="shared" si="15"/>
        <v>253</v>
      </c>
      <c r="D254" t="s">
        <v>604</v>
      </c>
      <c r="E254" t="s">
        <v>87</v>
      </c>
      <c r="G254">
        <v>1987</v>
      </c>
      <c r="H254" t="str">
        <f t="shared" si="13"/>
        <v>Hołod Mateusz</v>
      </c>
      <c r="I254">
        <f t="shared" si="14"/>
        <v>1987</v>
      </c>
      <c r="J254" t="s">
        <v>32</v>
      </c>
      <c r="K254" t="s">
        <v>662</v>
      </c>
    </row>
    <row r="255" spans="1:11">
      <c r="A255" t="str">
        <f t="shared" si="12"/>
        <v>MaliszewskiMaciej1978</v>
      </c>
      <c r="C255">
        <f t="shared" si="15"/>
        <v>254</v>
      </c>
      <c r="D255" t="s">
        <v>532</v>
      </c>
      <c r="E255" t="s">
        <v>66</v>
      </c>
      <c r="G255">
        <v>1978</v>
      </c>
      <c r="H255" t="str">
        <f t="shared" si="13"/>
        <v>Maliszewski Maciej</v>
      </c>
      <c r="I255">
        <f t="shared" si="14"/>
        <v>1978</v>
      </c>
      <c r="J255" t="s">
        <v>32</v>
      </c>
      <c r="K255" t="s">
        <v>662</v>
      </c>
    </row>
    <row r="256" spans="1:11">
      <c r="A256" t="str">
        <f t="shared" si="12"/>
        <v>MaliszewskiMarek1982</v>
      </c>
      <c r="C256">
        <f t="shared" si="15"/>
        <v>255</v>
      </c>
      <c r="D256" t="s">
        <v>532</v>
      </c>
      <c r="E256" t="s">
        <v>33</v>
      </c>
      <c r="F256" t="s">
        <v>603</v>
      </c>
      <c r="G256">
        <v>1982</v>
      </c>
      <c r="H256" t="str">
        <f t="shared" si="13"/>
        <v>Maliszewski Marek</v>
      </c>
      <c r="I256">
        <f t="shared" si="14"/>
        <v>1982</v>
      </c>
      <c r="J256" t="s">
        <v>32</v>
      </c>
      <c r="K256" t="s">
        <v>662</v>
      </c>
    </row>
    <row r="257" spans="1:11">
      <c r="A257" t="str">
        <f t="shared" si="12"/>
        <v>KostrzewaJacek1971</v>
      </c>
      <c r="C257">
        <f t="shared" si="15"/>
        <v>256</v>
      </c>
      <c r="D257" t="s">
        <v>602</v>
      </c>
      <c r="E257" t="s">
        <v>21</v>
      </c>
      <c r="F257" t="s">
        <v>598</v>
      </c>
      <c r="G257">
        <v>1971</v>
      </c>
      <c r="H257" t="str">
        <f t="shared" si="13"/>
        <v>Kostrzewa Jacek</v>
      </c>
      <c r="I257">
        <f t="shared" si="14"/>
        <v>1971</v>
      </c>
      <c r="J257" t="s">
        <v>32</v>
      </c>
      <c r="K257" t="s">
        <v>662</v>
      </c>
    </row>
    <row r="258" spans="1:11">
      <c r="A258" t="str">
        <f t="shared" ref="A258:A321" si="16">D258&amp;E258&amp;G258</f>
        <v>KoperskiPiotr1971</v>
      </c>
      <c r="C258">
        <f t="shared" si="15"/>
        <v>257</v>
      </c>
      <c r="D258" t="s">
        <v>601</v>
      </c>
      <c r="E258" t="s">
        <v>15</v>
      </c>
      <c r="G258">
        <v>1971</v>
      </c>
      <c r="H258" t="str">
        <f t="shared" si="13"/>
        <v>Koperski Piotr</v>
      </c>
      <c r="I258">
        <f t="shared" si="14"/>
        <v>1971</v>
      </c>
      <c r="J258" t="s">
        <v>32</v>
      </c>
      <c r="K258" t="s">
        <v>662</v>
      </c>
    </row>
    <row r="259" spans="1:11">
      <c r="A259" t="str">
        <f t="shared" si="16"/>
        <v>ChełminiakMarcin1971</v>
      </c>
      <c r="C259">
        <f t="shared" si="15"/>
        <v>258</v>
      </c>
      <c r="D259" t="s">
        <v>600</v>
      </c>
      <c r="E259" t="s">
        <v>17</v>
      </c>
      <c r="F259" t="s">
        <v>598</v>
      </c>
      <c r="G259">
        <v>1971</v>
      </c>
      <c r="H259" t="str">
        <f t="shared" ref="H259:H322" si="17">D259&amp;" "&amp;E259</f>
        <v>Chełminiak Marcin</v>
      </c>
      <c r="I259">
        <f t="shared" ref="I259:I322" si="18">G259</f>
        <v>1971</v>
      </c>
      <c r="J259" t="s">
        <v>32</v>
      </c>
      <c r="K259" t="s">
        <v>662</v>
      </c>
    </row>
    <row r="260" spans="1:11">
      <c r="A260" t="str">
        <f t="shared" si="16"/>
        <v>CieślikRafał1971</v>
      </c>
      <c r="C260">
        <f t="shared" ref="C260:C323" si="19">C259+1</f>
        <v>259</v>
      </c>
      <c r="D260" t="s">
        <v>599</v>
      </c>
      <c r="E260" t="s">
        <v>41</v>
      </c>
      <c r="F260" t="s">
        <v>598</v>
      </c>
      <c r="G260">
        <v>1971</v>
      </c>
      <c r="H260" t="str">
        <f t="shared" si="17"/>
        <v>Cieślik Rafał</v>
      </c>
      <c r="I260">
        <f t="shared" si="18"/>
        <v>1971</v>
      </c>
      <c r="J260" t="s">
        <v>32</v>
      </c>
      <c r="K260" t="s">
        <v>662</v>
      </c>
    </row>
    <row r="261" spans="1:11">
      <c r="A261" t="str">
        <f t="shared" si="16"/>
        <v>NowakAdam1966</v>
      </c>
      <c r="C261">
        <f t="shared" si="19"/>
        <v>260</v>
      </c>
      <c r="D261" t="s">
        <v>597</v>
      </c>
      <c r="E261" t="s">
        <v>79</v>
      </c>
      <c r="F261" t="s">
        <v>596</v>
      </c>
      <c r="G261">
        <v>1966</v>
      </c>
      <c r="H261" t="str">
        <f t="shared" si="17"/>
        <v>Nowak Adam</v>
      </c>
      <c r="I261">
        <f t="shared" si="18"/>
        <v>1966</v>
      </c>
      <c r="J261" t="s">
        <v>32</v>
      </c>
      <c r="K261" t="s">
        <v>662</v>
      </c>
    </row>
    <row r="262" spans="1:11">
      <c r="A262" t="str">
        <f t="shared" si="16"/>
        <v>TessarRomuald1974</v>
      </c>
      <c r="C262">
        <f t="shared" si="19"/>
        <v>261</v>
      </c>
      <c r="D262" t="s">
        <v>593</v>
      </c>
      <c r="E262" t="s">
        <v>595</v>
      </c>
      <c r="F262" t="s">
        <v>594</v>
      </c>
      <c r="G262">
        <v>1974</v>
      </c>
      <c r="H262" t="str">
        <f t="shared" si="17"/>
        <v>Tessar Romuald</v>
      </c>
      <c r="I262">
        <f t="shared" si="18"/>
        <v>1974</v>
      </c>
      <c r="J262" t="s">
        <v>32</v>
      </c>
      <c r="K262" t="s">
        <v>662</v>
      </c>
    </row>
    <row r="263" spans="1:11">
      <c r="A263" t="str">
        <f t="shared" si="16"/>
        <v>TessarMichał1998</v>
      </c>
      <c r="C263">
        <f t="shared" si="19"/>
        <v>262</v>
      </c>
      <c r="D263" t="s">
        <v>593</v>
      </c>
      <c r="E263" t="s">
        <v>55</v>
      </c>
      <c r="G263">
        <v>1998</v>
      </c>
      <c r="H263" t="str">
        <f t="shared" si="17"/>
        <v>Tessar Michał</v>
      </c>
      <c r="I263">
        <f t="shared" si="18"/>
        <v>1998</v>
      </c>
      <c r="J263" t="s">
        <v>32</v>
      </c>
      <c r="K263" t="s">
        <v>662</v>
      </c>
    </row>
    <row r="264" spans="1:11">
      <c r="A264" t="str">
        <f t="shared" si="16"/>
        <v>PołczyńskiPrzemysław1983</v>
      </c>
      <c r="C264">
        <f t="shared" si="19"/>
        <v>263</v>
      </c>
      <c r="D264" t="s">
        <v>592</v>
      </c>
      <c r="E264" t="s">
        <v>24</v>
      </c>
      <c r="F264" t="s">
        <v>591</v>
      </c>
      <c r="G264">
        <v>1983</v>
      </c>
      <c r="H264" t="str">
        <f t="shared" si="17"/>
        <v>Połczyński Przemysław</v>
      </c>
      <c r="I264">
        <f t="shared" si="18"/>
        <v>1983</v>
      </c>
      <c r="J264" t="s">
        <v>32</v>
      </c>
      <c r="K264" t="s">
        <v>662</v>
      </c>
    </row>
    <row r="265" spans="1:11">
      <c r="A265" t="str">
        <f t="shared" si="16"/>
        <v>CucjewGrzegorz1984</v>
      </c>
      <c r="C265">
        <f t="shared" si="19"/>
        <v>264</v>
      </c>
      <c r="D265" t="s">
        <v>590</v>
      </c>
      <c r="E265" t="s">
        <v>19</v>
      </c>
      <c r="G265">
        <v>1984</v>
      </c>
      <c r="H265" t="str">
        <f t="shared" si="17"/>
        <v>Cucjew Grzegorz</v>
      </c>
      <c r="I265">
        <f t="shared" si="18"/>
        <v>1984</v>
      </c>
      <c r="J265" t="s">
        <v>32</v>
      </c>
      <c r="K265" t="s">
        <v>662</v>
      </c>
    </row>
    <row r="266" spans="1:11">
      <c r="A266" t="str">
        <f t="shared" si="16"/>
        <v>DomachowskiSzymon1981</v>
      </c>
      <c r="C266">
        <f t="shared" si="19"/>
        <v>265</v>
      </c>
      <c r="D266" t="s">
        <v>589</v>
      </c>
      <c r="E266" t="s">
        <v>393</v>
      </c>
      <c r="F266" t="s">
        <v>587</v>
      </c>
      <c r="G266">
        <v>1981</v>
      </c>
      <c r="H266" t="str">
        <f t="shared" si="17"/>
        <v>Domachowski Szymon</v>
      </c>
      <c r="I266">
        <f t="shared" si="18"/>
        <v>1981</v>
      </c>
      <c r="J266" t="s">
        <v>32</v>
      </c>
      <c r="K266" t="s">
        <v>662</v>
      </c>
    </row>
    <row r="267" spans="1:11">
      <c r="A267" t="str">
        <f t="shared" si="16"/>
        <v>SemschArtur1962</v>
      </c>
      <c r="C267">
        <f t="shared" si="19"/>
        <v>266</v>
      </c>
      <c r="D267" t="s">
        <v>586</v>
      </c>
      <c r="E267" t="s">
        <v>47</v>
      </c>
      <c r="F267" t="s">
        <v>585</v>
      </c>
      <c r="G267">
        <v>1962</v>
      </c>
      <c r="H267" t="str">
        <f t="shared" si="17"/>
        <v>Semsch Artur</v>
      </c>
      <c r="I267">
        <f t="shared" si="18"/>
        <v>1962</v>
      </c>
      <c r="J267" t="s">
        <v>32</v>
      </c>
      <c r="K267" t="s">
        <v>662</v>
      </c>
    </row>
    <row r="268" spans="1:11">
      <c r="A268" t="str">
        <f t="shared" si="16"/>
        <v>ZdonczykMichal1987</v>
      </c>
      <c r="C268">
        <f t="shared" si="19"/>
        <v>267</v>
      </c>
      <c r="D268" t="s">
        <v>584</v>
      </c>
      <c r="E268" t="s">
        <v>583</v>
      </c>
      <c r="G268">
        <v>1987</v>
      </c>
      <c r="H268" t="str">
        <f t="shared" si="17"/>
        <v>Zdonczyk Michal</v>
      </c>
      <c r="I268">
        <f t="shared" si="18"/>
        <v>1987</v>
      </c>
      <c r="J268" t="s">
        <v>32</v>
      </c>
      <c r="K268" t="s">
        <v>662</v>
      </c>
    </row>
    <row r="269" spans="1:11">
      <c r="A269" t="str">
        <f t="shared" si="16"/>
        <v>KlucznikJarek1983</v>
      </c>
      <c r="C269">
        <f t="shared" si="19"/>
        <v>268</v>
      </c>
      <c r="D269" t="s">
        <v>582</v>
      </c>
      <c r="E269" t="s">
        <v>331</v>
      </c>
      <c r="G269">
        <v>1983</v>
      </c>
      <c r="H269" t="str">
        <f t="shared" si="17"/>
        <v>Klucznik Jarek</v>
      </c>
      <c r="I269">
        <f t="shared" si="18"/>
        <v>1983</v>
      </c>
      <c r="J269" t="s">
        <v>32</v>
      </c>
      <c r="K269" t="s">
        <v>662</v>
      </c>
    </row>
    <row r="270" spans="1:11">
      <c r="A270" t="str">
        <f t="shared" si="16"/>
        <v>OgryczakTomasz1971</v>
      </c>
      <c r="C270">
        <f t="shared" si="19"/>
        <v>269</v>
      </c>
      <c r="D270" t="s">
        <v>581</v>
      </c>
      <c r="E270" t="s">
        <v>44</v>
      </c>
      <c r="G270">
        <v>1971</v>
      </c>
      <c r="H270" t="str">
        <f t="shared" si="17"/>
        <v>Ogryczak Tomasz</v>
      </c>
      <c r="I270">
        <f t="shared" si="18"/>
        <v>1971</v>
      </c>
      <c r="J270" t="s">
        <v>32</v>
      </c>
      <c r="K270" t="s">
        <v>662</v>
      </c>
    </row>
    <row r="271" spans="1:11">
      <c r="A271" t="str">
        <f t="shared" si="16"/>
        <v>PolewkoWaldemar1984</v>
      </c>
      <c r="C271">
        <f t="shared" si="19"/>
        <v>270</v>
      </c>
      <c r="D271" t="s">
        <v>577</v>
      </c>
      <c r="E271" t="s">
        <v>360</v>
      </c>
      <c r="G271">
        <v>1984</v>
      </c>
      <c r="H271" t="str">
        <f t="shared" si="17"/>
        <v>Polewko Waldemar</v>
      </c>
      <c r="I271">
        <f t="shared" si="18"/>
        <v>1984</v>
      </c>
      <c r="J271" t="s">
        <v>32</v>
      </c>
      <c r="K271" t="s">
        <v>662</v>
      </c>
    </row>
    <row r="272" spans="1:11">
      <c r="A272" t="str">
        <f t="shared" si="16"/>
        <v>BróżWojciech1975</v>
      </c>
      <c r="C272">
        <f t="shared" si="19"/>
        <v>271</v>
      </c>
      <c r="D272" t="s">
        <v>576</v>
      </c>
      <c r="E272" t="s">
        <v>147</v>
      </c>
      <c r="F272" t="s">
        <v>570</v>
      </c>
      <c r="G272">
        <v>1975</v>
      </c>
      <c r="H272" t="str">
        <f t="shared" si="17"/>
        <v>Bróż Wojciech</v>
      </c>
      <c r="I272">
        <f t="shared" si="18"/>
        <v>1975</v>
      </c>
      <c r="J272" t="s">
        <v>32</v>
      </c>
      <c r="K272" t="s">
        <v>662</v>
      </c>
    </row>
    <row r="273" spans="1:11">
      <c r="A273" t="str">
        <f t="shared" si="16"/>
        <v>BallerstadtŁukasz1979</v>
      </c>
      <c r="C273">
        <f t="shared" si="19"/>
        <v>272</v>
      </c>
      <c r="D273" t="s">
        <v>575</v>
      </c>
      <c r="E273" t="s">
        <v>59</v>
      </c>
      <c r="F273" t="s">
        <v>570</v>
      </c>
      <c r="G273">
        <v>1979</v>
      </c>
      <c r="H273" t="str">
        <f t="shared" si="17"/>
        <v>Ballerstadt Łukasz</v>
      </c>
      <c r="I273">
        <f t="shared" si="18"/>
        <v>1979</v>
      </c>
      <c r="J273" t="s">
        <v>32</v>
      </c>
      <c r="K273" t="s">
        <v>662</v>
      </c>
    </row>
    <row r="274" spans="1:11">
      <c r="A274" t="str">
        <f t="shared" si="16"/>
        <v>JarosiewiczRadek1976</v>
      </c>
      <c r="C274">
        <f t="shared" si="19"/>
        <v>273</v>
      </c>
      <c r="D274" t="s">
        <v>572</v>
      </c>
      <c r="E274" t="s">
        <v>574</v>
      </c>
      <c r="F274" t="s">
        <v>573</v>
      </c>
      <c r="G274">
        <v>1976</v>
      </c>
      <c r="H274" t="str">
        <f t="shared" si="17"/>
        <v>Jarosiewicz Radek</v>
      </c>
      <c r="I274">
        <f t="shared" si="18"/>
        <v>1976</v>
      </c>
      <c r="J274" t="s">
        <v>32</v>
      </c>
      <c r="K274" t="s">
        <v>662</v>
      </c>
    </row>
    <row r="275" spans="1:11">
      <c r="A275" t="str">
        <f t="shared" si="16"/>
        <v>CisońMateusz1982</v>
      </c>
      <c r="C275">
        <f t="shared" si="19"/>
        <v>274</v>
      </c>
      <c r="D275" t="s">
        <v>571</v>
      </c>
      <c r="E275" t="s">
        <v>87</v>
      </c>
      <c r="F275" t="s">
        <v>570</v>
      </c>
      <c r="G275">
        <v>1982</v>
      </c>
      <c r="H275" t="str">
        <f t="shared" si="17"/>
        <v>Cisoń Mateusz</v>
      </c>
      <c r="I275">
        <f t="shared" si="18"/>
        <v>1982</v>
      </c>
      <c r="J275" t="s">
        <v>32</v>
      </c>
      <c r="K275" t="s">
        <v>662</v>
      </c>
    </row>
    <row r="276" spans="1:11">
      <c r="A276" t="str">
        <f t="shared" si="16"/>
        <v>Łys-PisowackiAdam1986</v>
      </c>
      <c r="C276">
        <f t="shared" si="19"/>
        <v>275</v>
      </c>
      <c r="D276" t="s">
        <v>658</v>
      </c>
      <c r="E276" t="s">
        <v>79</v>
      </c>
      <c r="G276">
        <v>1986</v>
      </c>
      <c r="H276" t="str">
        <f t="shared" si="17"/>
        <v>Łys-Pisowacki Adam</v>
      </c>
      <c r="I276">
        <f t="shared" si="18"/>
        <v>1986</v>
      </c>
      <c r="J276" t="s">
        <v>32</v>
      </c>
      <c r="K276" t="s">
        <v>662</v>
      </c>
    </row>
    <row r="277" spans="1:11">
      <c r="A277" t="str">
        <f t="shared" si="16"/>
        <v>BlockDaniel1980</v>
      </c>
      <c r="C277">
        <f t="shared" si="19"/>
        <v>276</v>
      </c>
      <c r="D277" t="s">
        <v>455</v>
      </c>
      <c r="E277" t="s">
        <v>135</v>
      </c>
      <c r="G277">
        <v>1980</v>
      </c>
      <c r="H277" t="str">
        <f t="shared" si="17"/>
        <v>Block Daniel</v>
      </c>
      <c r="I277">
        <f t="shared" si="18"/>
        <v>1980</v>
      </c>
      <c r="J277" t="s">
        <v>32</v>
      </c>
      <c r="K277" t="s">
        <v>662</v>
      </c>
    </row>
    <row r="278" spans="1:11">
      <c r="A278" t="str">
        <f t="shared" si="16"/>
        <v>TeległówTomasz1977</v>
      </c>
      <c r="C278">
        <f t="shared" si="19"/>
        <v>277</v>
      </c>
      <c r="D278" t="s">
        <v>569</v>
      </c>
      <c r="E278" t="s">
        <v>44</v>
      </c>
      <c r="F278" t="s">
        <v>568</v>
      </c>
      <c r="G278">
        <v>1977</v>
      </c>
      <c r="H278" t="str">
        <f t="shared" si="17"/>
        <v>Teległów Tomasz</v>
      </c>
      <c r="I278">
        <f t="shared" si="18"/>
        <v>1977</v>
      </c>
      <c r="J278" t="s">
        <v>32</v>
      </c>
      <c r="K278" t="s">
        <v>662</v>
      </c>
    </row>
    <row r="279" spans="1:11">
      <c r="A279" t="str">
        <f t="shared" si="16"/>
        <v>KnitterJakub1988</v>
      </c>
      <c r="C279">
        <f t="shared" si="19"/>
        <v>278</v>
      </c>
      <c r="D279" t="s">
        <v>567</v>
      </c>
      <c r="E279" t="s">
        <v>137</v>
      </c>
      <c r="F279" t="s">
        <v>566</v>
      </c>
      <c r="G279">
        <v>1988</v>
      </c>
      <c r="H279" t="str">
        <f t="shared" si="17"/>
        <v>Knitter Jakub</v>
      </c>
      <c r="I279">
        <f t="shared" si="18"/>
        <v>1988</v>
      </c>
      <c r="J279" t="s">
        <v>32</v>
      </c>
      <c r="K279" t="s">
        <v>662</v>
      </c>
    </row>
    <row r="280" spans="1:11">
      <c r="A280" t="str">
        <f t="shared" si="16"/>
        <v>PelichowskiDamian1982</v>
      </c>
      <c r="C280">
        <f t="shared" si="19"/>
        <v>279</v>
      </c>
      <c r="D280" t="s">
        <v>563</v>
      </c>
      <c r="E280" t="s">
        <v>277</v>
      </c>
      <c r="F280" t="s">
        <v>562</v>
      </c>
      <c r="G280">
        <v>1982</v>
      </c>
      <c r="H280" t="str">
        <f t="shared" si="17"/>
        <v>Pelichowski Damian</v>
      </c>
      <c r="I280">
        <f t="shared" si="18"/>
        <v>1982</v>
      </c>
      <c r="J280" t="s">
        <v>32</v>
      </c>
      <c r="K280" t="s">
        <v>662</v>
      </c>
    </row>
    <row r="281" spans="1:11">
      <c r="A281" t="str">
        <f t="shared" si="16"/>
        <v>LisowskiAdam1975</v>
      </c>
      <c r="C281">
        <f t="shared" si="19"/>
        <v>280</v>
      </c>
      <c r="D281" t="s">
        <v>561</v>
      </c>
      <c r="E281" t="s">
        <v>79</v>
      </c>
      <c r="F281" t="s">
        <v>560</v>
      </c>
      <c r="G281">
        <v>1975</v>
      </c>
      <c r="H281" t="str">
        <f t="shared" si="17"/>
        <v>Lisowski Adam</v>
      </c>
      <c r="I281">
        <f t="shared" si="18"/>
        <v>1975</v>
      </c>
      <c r="J281" t="s">
        <v>32</v>
      </c>
      <c r="K281" t="s">
        <v>662</v>
      </c>
    </row>
    <row r="282" spans="1:11">
      <c r="A282" t="str">
        <f t="shared" si="16"/>
        <v>LegatLeszek1979</v>
      </c>
      <c r="C282">
        <f t="shared" si="19"/>
        <v>281</v>
      </c>
      <c r="D282" t="s">
        <v>559</v>
      </c>
      <c r="E282" t="s">
        <v>25</v>
      </c>
      <c r="F282" t="s">
        <v>380</v>
      </c>
      <c r="G282">
        <v>1979</v>
      </c>
      <c r="H282" t="str">
        <f t="shared" si="17"/>
        <v>Legat Leszek</v>
      </c>
      <c r="I282">
        <f t="shared" si="18"/>
        <v>1979</v>
      </c>
      <c r="J282" t="s">
        <v>32</v>
      </c>
      <c r="K282" t="s">
        <v>662</v>
      </c>
    </row>
    <row r="283" spans="1:11">
      <c r="A283" t="str">
        <f t="shared" si="16"/>
        <v>WentaMarek1957</v>
      </c>
      <c r="C283">
        <f t="shared" si="19"/>
        <v>282</v>
      </c>
      <c r="D283" t="s">
        <v>558</v>
      </c>
      <c r="E283" t="s">
        <v>33</v>
      </c>
      <c r="G283">
        <v>1957</v>
      </c>
      <c r="H283" t="str">
        <f t="shared" si="17"/>
        <v>Wenta Marek</v>
      </c>
      <c r="I283">
        <f t="shared" si="18"/>
        <v>1957</v>
      </c>
      <c r="J283" t="s">
        <v>32</v>
      </c>
      <c r="K283" t="s">
        <v>662</v>
      </c>
    </row>
    <row r="284" spans="1:11">
      <c r="A284" t="str">
        <f t="shared" si="16"/>
        <v>DudaRobert1979</v>
      </c>
      <c r="C284">
        <f t="shared" si="19"/>
        <v>283</v>
      </c>
      <c r="D284" t="s">
        <v>557</v>
      </c>
      <c r="E284" t="s">
        <v>45</v>
      </c>
      <c r="F284" t="s">
        <v>556</v>
      </c>
      <c r="G284">
        <v>1979</v>
      </c>
      <c r="H284" t="str">
        <f t="shared" si="17"/>
        <v>Duda Robert</v>
      </c>
      <c r="I284">
        <f t="shared" si="18"/>
        <v>1979</v>
      </c>
      <c r="J284" t="s">
        <v>32</v>
      </c>
      <c r="K284" t="s">
        <v>662</v>
      </c>
    </row>
    <row r="285" spans="1:11">
      <c r="A285" t="str">
        <f t="shared" si="16"/>
        <v>BenasiewiczMarek1955</v>
      </c>
      <c r="C285">
        <f t="shared" si="19"/>
        <v>284</v>
      </c>
      <c r="D285" t="s">
        <v>555</v>
      </c>
      <c r="E285" t="s">
        <v>33</v>
      </c>
      <c r="G285">
        <v>1955</v>
      </c>
      <c r="H285" t="str">
        <f t="shared" si="17"/>
        <v>Benasiewicz Marek</v>
      </c>
      <c r="I285">
        <f t="shared" si="18"/>
        <v>1955</v>
      </c>
      <c r="J285" t="s">
        <v>32</v>
      </c>
      <c r="K285" t="s">
        <v>662</v>
      </c>
    </row>
    <row r="286" spans="1:11">
      <c r="A286" t="str">
        <f t="shared" si="16"/>
        <v>GrodeckiFilipKordian1992</v>
      </c>
      <c r="C286">
        <f t="shared" si="19"/>
        <v>285</v>
      </c>
      <c r="D286" t="s">
        <v>552</v>
      </c>
      <c r="E286" t="s">
        <v>659</v>
      </c>
      <c r="F286" t="s">
        <v>551</v>
      </c>
      <c r="G286">
        <v>1992</v>
      </c>
      <c r="H286" t="str">
        <f t="shared" si="17"/>
        <v>Grodecki FilipKordian</v>
      </c>
      <c r="I286">
        <f t="shared" si="18"/>
        <v>1992</v>
      </c>
      <c r="J286" t="s">
        <v>32</v>
      </c>
      <c r="K286" t="s">
        <v>662</v>
      </c>
    </row>
    <row r="287" spans="1:11">
      <c r="A287" t="str">
        <f t="shared" si="16"/>
        <v>MorawskiMikołaj1975</v>
      </c>
      <c r="C287">
        <f t="shared" si="19"/>
        <v>286</v>
      </c>
      <c r="D287" t="s">
        <v>142</v>
      </c>
      <c r="E287" t="s">
        <v>426</v>
      </c>
      <c r="F287" t="s">
        <v>324</v>
      </c>
      <c r="G287">
        <v>1975</v>
      </c>
      <c r="H287" t="str">
        <f t="shared" si="17"/>
        <v>Morawski Mikołaj</v>
      </c>
      <c r="I287">
        <f t="shared" si="18"/>
        <v>1975</v>
      </c>
      <c r="J287" t="s">
        <v>32</v>
      </c>
      <c r="K287" t="s">
        <v>662</v>
      </c>
    </row>
    <row r="288" spans="1:11">
      <c r="A288" t="str">
        <f t="shared" si="16"/>
        <v>BorkoRyszard1971</v>
      </c>
      <c r="C288">
        <f t="shared" si="19"/>
        <v>287</v>
      </c>
      <c r="D288" t="s">
        <v>550</v>
      </c>
      <c r="E288" t="s">
        <v>549</v>
      </c>
      <c r="F288" t="s">
        <v>548</v>
      </c>
      <c r="G288">
        <v>1971</v>
      </c>
      <c r="H288" t="str">
        <f t="shared" si="17"/>
        <v>Borko Ryszard</v>
      </c>
      <c r="I288">
        <f t="shared" si="18"/>
        <v>1971</v>
      </c>
      <c r="J288" t="s">
        <v>32</v>
      </c>
      <c r="K288" t="s">
        <v>662</v>
      </c>
    </row>
    <row r="289" spans="1:11">
      <c r="A289" t="str">
        <f t="shared" si="16"/>
        <v>BowarPiotr1977</v>
      </c>
      <c r="C289">
        <f t="shared" si="19"/>
        <v>288</v>
      </c>
      <c r="D289" t="s">
        <v>547</v>
      </c>
      <c r="E289" t="s">
        <v>15</v>
      </c>
      <c r="F289" t="s">
        <v>380</v>
      </c>
      <c r="G289">
        <v>1977</v>
      </c>
      <c r="H289" t="str">
        <f t="shared" si="17"/>
        <v>Bowar Piotr</v>
      </c>
      <c r="I289">
        <f t="shared" si="18"/>
        <v>1977</v>
      </c>
      <c r="J289" t="s">
        <v>32</v>
      </c>
      <c r="K289" t="s">
        <v>662</v>
      </c>
    </row>
    <row r="290" spans="1:11">
      <c r="A290" t="str">
        <f t="shared" si="16"/>
        <v>CiskowskiWaldemar1955</v>
      </c>
      <c r="C290">
        <f t="shared" si="19"/>
        <v>289</v>
      </c>
      <c r="D290" t="s">
        <v>502</v>
      </c>
      <c r="E290" t="s">
        <v>360</v>
      </c>
      <c r="G290">
        <v>1955</v>
      </c>
      <c r="H290" t="str">
        <f t="shared" si="17"/>
        <v>Ciskowski Waldemar</v>
      </c>
      <c r="I290">
        <f t="shared" si="18"/>
        <v>1955</v>
      </c>
      <c r="J290" t="s">
        <v>32</v>
      </c>
      <c r="K290" t="s">
        <v>662</v>
      </c>
    </row>
    <row r="291" spans="1:11">
      <c r="A291" t="str">
        <f t="shared" si="16"/>
        <v>PrazanowskiMariusz1971</v>
      </c>
      <c r="C291">
        <f t="shared" si="19"/>
        <v>290</v>
      </c>
      <c r="D291" t="s">
        <v>543</v>
      </c>
      <c r="E291" t="s">
        <v>378</v>
      </c>
      <c r="F291" t="s">
        <v>542</v>
      </c>
      <c r="G291">
        <v>1971</v>
      </c>
      <c r="H291" t="str">
        <f t="shared" si="17"/>
        <v>Prazanowski Mariusz</v>
      </c>
      <c r="I291">
        <f t="shared" si="18"/>
        <v>1971</v>
      </c>
      <c r="J291" t="s">
        <v>32</v>
      </c>
      <c r="K291" t="s">
        <v>662</v>
      </c>
    </row>
    <row r="292" spans="1:11">
      <c r="A292" t="str">
        <f t="shared" si="16"/>
        <v>KaraśTomasz1971</v>
      </c>
      <c r="C292">
        <f t="shared" si="19"/>
        <v>291</v>
      </c>
      <c r="D292" t="s">
        <v>541</v>
      </c>
      <c r="E292" t="s">
        <v>44</v>
      </c>
      <c r="G292">
        <v>1971</v>
      </c>
      <c r="H292" t="str">
        <f t="shared" si="17"/>
        <v>Karaś Tomasz</v>
      </c>
      <c r="I292">
        <f t="shared" si="18"/>
        <v>1971</v>
      </c>
      <c r="J292" t="s">
        <v>32</v>
      </c>
      <c r="K292" t="s">
        <v>662</v>
      </c>
    </row>
    <row r="293" spans="1:11">
      <c r="A293" t="str">
        <f t="shared" si="16"/>
        <v>BojdeckiFilip1999</v>
      </c>
      <c r="C293">
        <f t="shared" si="19"/>
        <v>292</v>
      </c>
      <c r="D293" t="s">
        <v>540</v>
      </c>
      <c r="E293" t="s">
        <v>539</v>
      </c>
      <c r="F293" t="s">
        <v>538</v>
      </c>
      <c r="G293">
        <v>1999</v>
      </c>
      <c r="H293" t="str">
        <f t="shared" si="17"/>
        <v>Bojdecki Filip</v>
      </c>
      <c r="I293">
        <f t="shared" si="18"/>
        <v>1999</v>
      </c>
      <c r="J293" t="s">
        <v>32</v>
      </c>
      <c r="K293" t="s">
        <v>662</v>
      </c>
    </row>
    <row r="294" spans="1:11">
      <c r="A294" t="str">
        <f t="shared" si="16"/>
        <v>WitaszewskiKrzysztof1978</v>
      </c>
      <c r="C294">
        <f t="shared" si="19"/>
        <v>293</v>
      </c>
      <c r="D294" t="s">
        <v>537</v>
      </c>
      <c r="E294" t="s">
        <v>22</v>
      </c>
      <c r="F294" t="s">
        <v>536</v>
      </c>
      <c r="G294">
        <v>1978</v>
      </c>
      <c r="H294" t="str">
        <f t="shared" si="17"/>
        <v>Witaszewski Krzysztof</v>
      </c>
      <c r="I294">
        <f t="shared" si="18"/>
        <v>1978</v>
      </c>
      <c r="J294" t="s">
        <v>32</v>
      </c>
      <c r="K294" t="s">
        <v>662</v>
      </c>
    </row>
    <row r="295" spans="1:11">
      <c r="A295" t="str">
        <f t="shared" si="16"/>
        <v>SawickiKrzysztof1955</v>
      </c>
      <c r="C295">
        <f t="shared" si="19"/>
        <v>294</v>
      </c>
      <c r="D295" t="s">
        <v>535</v>
      </c>
      <c r="E295" t="s">
        <v>22</v>
      </c>
      <c r="G295">
        <v>1955</v>
      </c>
      <c r="H295" t="str">
        <f t="shared" si="17"/>
        <v>Sawicki Krzysztof</v>
      </c>
      <c r="I295">
        <f t="shared" si="18"/>
        <v>1955</v>
      </c>
      <c r="J295" t="s">
        <v>32</v>
      </c>
      <c r="K295" t="s">
        <v>662</v>
      </c>
    </row>
    <row r="296" spans="1:11">
      <c r="A296" t="str">
        <f t="shared" si="16"/>
        <v>SawickiKacper1981</v>
      </c>
      <c r="C296">
        <f t="shared" si="19"/>
        <v>295</v>
      </c>
      <c r="D296" t="s">
        <v>535</v>
      </c>
      <c r="E296" t="s">
        <v>534</v>
      </c>
      <c r="G296">
        <v>1981</v>
      </c>
      <c r="H296" t="str">
        <f t="shared" si="17"/>
        <v>Sawicki Kacper</v>
      </c>
      <c r="I296">
        <f t="shared" si="18"/>
        <v>1981</v>
      </c>
      <c r="J296" t="s">
        <v>32</v>
      </c>
      <c r="K296" t="s">
        <v>662</v>
      </c>
    </row>
    <row r="297" spans="1:11">
      <c r="A297" t="str">
        <f t="shared" si="16"/>
        <v>CzajkaJarosław1976</v>
      </c>
      <c r="C297">
        <f t="shared" si="19"/>
        <v>296</v>
      </c>
      <c r="D297" t="s">
        <v>533</v>
      </c>
      <c r="E297" t="s">
        <v>86</v>
      </c>
      <c r="G297">
        <v>1976</v>
      </c>
      <c r="H297" t="str">
        <f t="shared" si="17"/>
        <v>Czajka Jarosław</v>
      </c>
      <c r="I297">
        <f t="shared" si="18"/>
        <v>1976</v>
      </c>
      <c r="J297" t="s">
        <v>32</v>
      </c>
      <c r="K297" t="s">
        <v>662</v>
      </c>
    </row>
    <row r="298" spans="1:11">
      <c r="A298" t="str">
        <f t="shared" si="16"/>
        <v>MaliszewskiKarol1985</v>
      </c>
      <c r="C298">
        <f t="shared" si="19"/>
        <v>297</v>
      </c>
      <c r="D298" t="s">
        <v>532</v>
      </c>
      <c r="E298" t="s">
        <v>91</v>
      </c>
      <c r="G298">
        <v>1985</v>
      </c>
      <c r="H298" t="str">
        <f t="shared" si="17"/>
        <v>Maliszewski Karol</v>
      </c>
      <c r="I298">
        <f t="shared" si="18"/>
        <v>1985</v>
      </c>
      <c r="J298" t="s">
        <v>32</v>
      </c>
      <c r="K298" t="s">
        <v>662</v>
      </c>
    </row>
    <row r="299" spans="1:11">
      <c r="A299" t="str">
        <f t="shared" si="16"/>
        <v>MaciejewskiJacek1957</v>
      </c>
      <c r="C299">
        <f t="shared" si="19"/>
        <v>298</v>
      </c>
      <c r="D299" t="s">
        <v>531</v>
      </c>
      <c r="E299" t="s">
        <v>21</v>
      </c>
      <c r="G299">
        <v>1957</v>
      </c>
      <c r="H299" t="str">
        <f t="shared" si="17"/>
        <v>Maciejewski Jacek</v>
      </c>
      <c r="I299">
        <f t="shared" si="18"/>
        <v>1957</v>
      </c>
      <c r="J299" t="s">
        <v>32</v>
      </c>
      <c r="K299" t="s">
        <v>662</v>
      </c>
    </row>
    <row r="300" spans="1:11">
      <c r="A300" t="str">
        <f t="shared" si="16"/>
        <v>TelepskiMichał1986</v>
      </c>
      <c r="C300">
        <f t="shared" si="19"/>
        <v>299</v>
      </c>
      <c r="D300" t="s">
        <v>530</v>
      </c>
      <c r="E300" t="s">
        <v>55</v>
      </c>
      <c r="F300" t="s">
        <v>528</v>
      </c>
      <c r="G300">
        <v>1986</v>
      </c>
      <c r="H300" t="str">
        <f t="shared" si="17"/>
        <v>Telepski Michał</v>
      </c>
      <c r="I300">
        <f t="shared" si="18"/>
        <v>1986</v>
      </c>
      <c r="J300" t="s">
        <v>32</v>
      </c>
      <c r="K300" t="s">
        <v>662</v>
      </c>
    </row>
    <row r="301" spans="1:11">
      <c r="A301" t="str">
        <f t="shared" si="16"/>
        <v>KowalkowskiKrzysztof1982</v>
      </c>
      <c r="C301">
        <f t="shared" si="19"/>
        <v>300</v>
      </c>
      <c r="D301" t="s">
        <v>529</v>
      </c>
      <c r="E301" t="s">
        <v>22</v>
      </c>
      <c r="F301" t="s">
        <v>528</v>
      </c>
      <c r="G301">
        <v>1982</v>
      </c>
      <c r="H301" t="str">
        <f t="shared" si="17"/>
        <v>Kowalkowski Krzysztof</v>
      </c>
      <c r="I301">
        <f t="shared" si="18"/>
        <v>1982</v>
      </c>
      <c r="J301" t="s">
        <v>32</v>
      </c>
      <c r="K301" t="s">
        <v>662</v>
      </c>
    </row>
    <row r="302" spans="1:11">
      <c r="A302" t="str">
        <f t="shared" si="16"/>
        <v>TuczyńskiAdam1967</v>
      </c>
      <c r="C302">
        <f t="shared" si="19"/>
        <v>301</v>
      </c>
      <c r="D302" t="s">
        <v>527</v>
      </c>
      <c r="E302" t="s">
        <v>79</v>
      </c>
      <c r="F302" t="s">
        <v>364</v>
      </c>
      <c r="G302">
        <v>1967</v>
      </c>
      <c r="H302" t="str">
        <f t="shared" si="17"/>
        <v>Tuczyński Adam</v>
      </c>
      <c r="I302">
        <f t="shared" si="18"/>
        <v>1967</v>
      </c>
      <c r="J302" t="s">
        <v>32</v>
      </c>
      <c r="K302" t="s">
        <v>662</v>
      </c>
    </row>
    <row r="303" spans="1:11">
      <c r="A303" t="str">
        <f t="shared" si="16"/>
        <v>WanatRafał1982</v>
      </c>
      <c r="C303">
        <f t="shared" si="19"/>
        <v>302</v>
      </c>
      <c r="D303" t="s">
        <v>526</v>
      </c>
      <c r="E303" t="s">
        <v>41</v>
      </c>
      <c r="F303" t="s">
        <v>364</v>
      </c>
      <c r="G303">
        <v>1982</v>
      </c>
      <c r="H303" t="str">
        <f t="shared" si="17"/>
        <v>Wanat Rafał</v>
      </c>
      <c r="I303">
        <f t="shared" si="18"/>
        <v>1982</v>
      </c>
      <c r="J303" t="s">
        <v>32</v>
      </c>
      <c r="K303" t="s">
        <v>662</v>
      </c>
    </row>
    <row r="304" spans="1:11">
      <c r="A304" t="str">
        <f t="shared" si="16"/>
        <v>PawłusiówLeszek1967</v>
      </c>
      <c r="C304">
        <f t="shared" si="19"/>
        <v>303</v>
      </c>
      <c r="D304" t="s">
        <v>525</v>
      </c>
      <c r="E304" t="s">
        <v>25</v>
      </c>
      <c r="F304" t="s">
        <v>448</v>
      </c>
      <c r="G304">
        <v>1967</v>
      </c>
      <c r="H304" t="str">
        <f t="shared" si="17"/>
        <v>Pawłusiów Leszek</v>
      </c>
      <c r="I304">
        <f t="shared" si="18"/>
        <v>1967</v>
      </c>
      <c r="J304" t="s">
        <v>32</v>
      </c>
      <c r="K304" t="s">
        <v>662</v>
      </c>
    </row>
    <row r="305" spans="1:11">
      <c r="A305" t="str">
        <f t="shared" si="16"/>
        <v>ŚwiąderMirosław1970</v>
      </c>
      <c r="C305">
        <f t="shared" si="19"/>
        <v>304</v>
      </c>
      <c r="D305" t="s">
        <v>524</v>
      </c>
      <c r="E305" t="s">
        <v>387</v>
      </c>
      <c r="F305" t="s">
        <v>523</v>
      </c>
      <c r="G305">
        <v>1970</v>
      </c>
      <c r="H305" t="str">
        <f t="shared" si="17"/>
        <v>Świąder Mirosław</v>
      </c>
      <c r="I305">
        <f t="shared" si="18"/>
        <v>1970</v>
      </c>
      <c r="J305" t="s">
        <v>32</v>
      </c>
      <c r="K305" t="s">
        <v>662</v>
      </c>
    </row>
    <row r="306" spans="1:11">
      <c r="A306" t="str">
        <f t="shared" si="16"/>
        <v>NadolnyLech1954</v>
      </c>
      <c r="C306">
        <f t="shared" si="19"/>
        <v>305</v>
      </c>
      <c r="D306" t="s">
        <v>522</v>
      </c>
      <c r="E306" t="s">
        <v>521</v>
      </c>
      <c r="F306" t="s">
        <v>520</v>
      </c>
      <c r="G306">
        <v>1954</v>
      </c>
      <c r="H306" t="str">
        <f t="shared" si="17"/>
        <v>Nadolny Lech</v>
      </c>
      <c r="I306">
        <f t="shared" si="18"/>
        <v>1954</v>
      </c>
      <c r="J306" t="s">
        <v>32</v>
      </c>
      <c r="K306" t="s">
        <v>662</v>
      </c>
    </row>
    <row r="307" spans="1:11">
      <c r="A307" t="str">
        <f t="shared" si="16"/>
        <v>DzwonkowskiMichał1960</v>
      </c>
      <c r="C307">
        <f t="shared" si="19"/>
        <v>306</v>
      </c>
      <c r="D307" t="s">
        <v>519</v>
      </c>
      <c r="E307" t="s">
        <v>55</v>
      </c>
      <c r="G307">
        <v>1960</v>
      </c>
      <c r="H307" t="str">
        <f t="shared" si="17"/>
        <v>Dzwonkowski Michał</v>
      </c>
      <c r="I307">
        <f t="shared" si="18"/>
        <v>1960</v>
      </c>
      <c r="J307" t="s">
        <v>32</v>
      </c>
      <c r="K307" t="s">
        <v>662</v>
      </c>
    </row>
    <row r="308" spans="1:11">
      <c r="A308" t="str">
        <f t="shared" si="16"/>
        <v>KlainZbigniew1960</v>
      </c>
      <c r="C308">
        <f t="shared" si="19"/>
        <v>307</v>
      </c>
      <c r="D308" t="s">
        <v>517</v>
      </c>
      <c r="E308" t="s">
        <v>264</v>
      </c>
      <c r="F308" t="s">
        <v>518</v>
      </c>
      <c r="G308">
        <v>1960</v>
      </c>
      <c r="H308" t="str">
        <f t="shared" si="17"/>
        <v>Klain Zbigniew</v>
      </c>
      <c r="I308">
        <f t="shared" si="18"/>
        <v>1960</v>
      </c>
      <c r="J308" t="s">
        <v>32</v>
      </c>
      <c r="K308" t="s">
        <v>662</v>
      </c>
    </row>
    <row r="309" spans="1:11">
      <c r="A309" t="str">
        <f t="shared" si="16"/>
        <v>KlainJan1999</v>
      </c>
      <c r="C309">
        <f t="shared" si="19"/>
        <v>308</v>
      </c>
      <c r="D309" t="s">
        <v>517</v>
      </c>
      <c r="E309" t="s">
        <v>92</v>
      </c>
      <c r="G309">
        <v>1999</v>
      </c>
      <c r="H309" t="str">
        <f t="shared" si="17"/>
        <v>Klain Jan</v>
      </c>
      <c r="I309">
        <f t="shared" si="18"/>
        <v>1999</v>
      </c>
      <c r="J309" t="s">
        <v>32</v>
      </c>
      <c r="K309" t="s">
        <v>662</v>
      </c>
    </row>
    <row r="310" spans="1:11">
      <c r="A310" t="str">
        <f t="shared" si="16"/>
        <v>OmieczyńskiAndrzej1961</v>
      </c>
      <c r="C310">
        <f t="shared" si="19"/>
        <v>309</v>
      </c>
      <c r="D310" t="s">
        <v>516</v>
      </c>
      <c r="E310" t="s">
        <v>26</v>
      </c>
      <c r="F310" t="s">
        <v>515</v>
      </c>
      <c r="G310">
        <v>1961</v>
      </c>
      <c r="H310" t="str">
        <f t="shared" si="17"/>
        <v>Omieczyński Andrzej</v>
      </c>
      <c r="I310">
        <f t="shared" si="18"/>
        <v>1961</v>
      </c>
      <c r="J310" t="s">
        <v>32</v>
      </c>
      <c r="K310" t="s">
        <v>662</v>
      </c>
    </row>
    <row r="311" spans="1:11">
      <c r="A311" t="str">
        <f t="shared" si="16"/>
        <v>CeierGrzegorz1988</v>
      </c>
      <c r="C311">
        <f t="shared" si="19"/>
        <v>310</v>
      </c>
      <c r="D311" t="s">
        <v>514</v>
      </c>
      <c r="E311" t="s">
        <v>19</v>
      </c>
      <c r="G311">
        <v>1988</v>
      </c>
      <c r="H311" t="str">
        <f t="shared" si="17"/>
        <v>Ceier Grzegorz</v>
      </c>
      <c r="I311">
        <f t="shared" si="18"/>
        <v>1988</v>
      </c>
      <c r="J311" t="s">
        <v>32</v>
      </c>
      <c r="K311" t="s">
        <v>662</v>
      </c>
    </row>
    <row r="312" spans="1:11">
      <c r="A312" t="str">
        <f t="shared" si="16"/>
        <v>GalekGustaw1946</v>
      </c>
      <c r="C312">
        <f t="shared" si="19"/>
        <v>311</v>
      </c>
      <c r="D312" t="s">
        <v>512</v>
      </c>
      <c r="E312" t="s">
        <v>513</v>
      </c>
      <c r="F312" t="s">
        <v>511</v>
      </c>
      <c r="G312">
        <v>1946</v>
      </c>
      <c r="H312" t="str">
        <f t="shared" si="17"/>
        <v>Galek Gustaw</v>
      </c>
      <c r="I312">
        <f t="shared" si="18"/>
        <v>1946</v>
      </c>
      <c r="J312" t="s">
        <v>32</v>
      </c>
      <c r="K312" t="s">
        <v>662</v>
      </c>
    </row>
    <row r="313" spans="1:11">
      <c r="A313" t="str">
        <f t="shared" si="16"/>
        <v>GalekTomasz1982</v>
      </c>
      <c r="C313">
        <f t="shared" si="19"/>
        <v>312</v>
      </c>
      <c r="D313" t="s">
        <v>512</v>
      </c>
      <c r="E313" t="s">
        <v>44</v>
      </c>
      <c r="F313" t="s">
        <v>511</v>
      </c>
      <c r="G313">
        <v>1982</v>
      </c>
      <c r="H313" t="str">
        <f t="shared" si="17"/>
        <v>Galek Tomasz</v>
      </c>
      <c r="I313">
        <f t="shared" si="18"/>
        <v>1982</v>
      </c>
      <c r="J313" t="s">
        <v>32</v>
      </c>
      <c r="K313" t="s">
        <v>662</v>
      </c>
    </row>
    <row r="314" spans="1:11">
      <c r="A314" t="str">
        <f t="shared" si="16"/>
        <v>SokolskiJerzy1950</v>
      </c>
      <c r="C314">
        <f t="shared" si="19"/>
        <v>313</v>
      </c>
      <c r="D314" t="s">
        <v>510</v>
      </c>
      <c r="E314" t="s">
        <v>205</v>
      </c>
      <c r="G314">
        <v>1950</v>
      </c>
      <c r="H314" t="str">
        <f t="shared" si="17"/>
        <v>Sokolski Jerzy</v>
      </c>
      <c r="I314">
        <f t="shared" si="18"/>
        <v>1950</v>
      </c>
      <c r="J314" t="s">
        <v>32</v>
      </c>
      <c r="K314" t="s">
        <v>662</v>
      </c>
    </row>
    <row r="315" spans="1:11">
      <c r="A315" t="str">
        <f t="shared" si="16"/>
        <v>JankowskiMaciej1976</v>
      </c>
      <c r="C315">
        <f t="shared" si="19"/>
        <v>314</v>
      </c>
      <c r="D315" t="s">
        <v>304</v>
      </c>
      <c r="E315" t="s">
        <v>66</v>
      </c>
      <c r="F315" t="s">
        <v>154</v>
      </c>
      <c r="G315">
        <v>1976</v>
      </c>
      <c r="H315" t="str">
        <f t="shared" si="17"/>
        <v>Jankowski Maciej</v>
      </c>
      <c r="I315">
        <f t="shared" si="18"/>
        <v>1976</v>
      </c>
      <c r="J315" t="s">
        <v>32</v>
      </c>
      <c r="K315" t="s">
        <v>662</v>
      </c>
    </row>
    <row r="316" spans="1:11">
      <c r="A316" t="str">
        <f t="shared" si="16"/>
        <v>ZawiszaDariusz1971</v>
      </c>
      <c r="C316">
        <f t="shared" si="19"/>
        <v>315</v>
      </c>
      <c r="D316" t="s">
        <v>509</v>
      </c>
      <c r="E316" t="s">
        <v>140</v>
      </c>
      <c r="F316" t="s">
        <v>508</v>
      </c>
      <c r="G316">
        <v>1971</v>
      </c>
      <c r="H316" t="str">
        <f t="shared" si="17"/>
        <v>Zawisza Dariusz</v>
      </c>
      <c r="I316">
        <f t="shared" si="18"/>
        <v>1971</v>
      </c>
      <c r="J316" t="s">
        <v>32</v>
      </c>
      <c r="K316" t="s">
        <v>662</v>
      </c>
    </row>
    <row r="317" spans="1:11">
      <c r="A317" t="str">
        <f t="shared" si="16"/>
        <v>KoropeckiJuliusz1959</v>
      </c>
      <c r="C317">
        <f t="shared" si="19"/>
        <v>316</v>
      </c>
      <c r="D317" t="s">
        <v>507</v>
      </c>
      <c r="E317" t="s">
        <v>506</v>
      </c>
      <c r="G317">
        <v>1959</v>
      </c>
      <c r="H317" t="str">
        <f t="shared" si="17"/>
        <v>Koropecki Juliusz</v>
      </c>
      <c r="I317">
        <f t="shared" si="18"/>
        <v>1959</v>
      </c>
      <c r="J317" t="s">
        <v>32</v>
      </c>
      <c r="K317" t="s">
        <v>662</v>
      </c>
    </row>
    <row r="318" spans="1:11">
      <c r="A318" t="str">
        <f t="shared" si="16"/>
        <v>NajderJacek1960</v>
      </c>
      <c r="C318">
        <f t="shared" si="19"/>
        <v>317</v>
      </c>
      <c r="D318" t="s">
        <v>505</v>
      </c>
      <c r="E318" t="s">
        <v>21</v>
      </c>
      <c r="F318" t="s">
        <v>504</v>
      </c>
      <c r="G318">
        <v>1960</v>
      </c>
      <c r="H318" t="str">
        <f t="shared" si="17"/>
        <v>Najder Jacek</v>
      </c>
      <c r="I318">
        <f t="shared" si="18"/>
        <v>1960</v>
      </c>
      <c r="J318" t="s">
        <v>32</v>
      </c>
      <c r="K318" t="s">
        <v>662</v>
      </c>
    </row>
    <row r="319" spans="1:11">
      <c r="A319" t="str">
        <f t="shared" si="16"/>
        <v>TomaszewskiPiotr1983</v>
      </c>
      <c r="C319">
        <f t="shared" si="19"/>
        <v>318</v>
      </c>
      <c r="D319" t="s">
        <v>503</v>
      </c>
      <c r="E319" t="s">
        <v>15</v>
      </c>
      <c r="F319" t="s">
        <v>472</v>
      </c>
      <c r="G319">
        <v>1983</v>
      </c>
      <c r="H319" t="str">
        <f t="shared" si="17"/>
        <v>Tomaszewski Piotr</v>
      </c>
      <c r="I319">
        <f t="shared" si="18"/>
        <v>1983</v>
      </c>
      <c r="J319" t="s">
        <v>32</v>
      </c>
      <c r="K319" t="s">
        <v>662</v>
      </c>
    </row>
    <row r="320" spans="1:11">
      <c r="A320" t="str">
        <f t="shared" si="16"/>
        <v>CiskowskiPiotr1982</v>
      </c>
      <c r="C320">
        <f t="shared" si="19"/>
        <v>319</v>
      </c>
      <c r="D320" t="s">
        <v>502</v>
      </c>
      <c r="E320" t="s">
        <v>15</v>
      </c>
      <c r="G320">
        <v>1982</v>
      </c>
      <c r="H320" t="str">
        <f t="shared" si="17"/>
        <v>Ciskowski Piotr</v>
      </c>
      <c r="I320">
        <f t="shared" si="18"/>
        <v>1982</v>
      </c>
      <c r="J320" t="s">
        <v>32</v>
      </c>
      <c r="K320" t="s">
        <v>662</v>
      </c>
    </row>
    <row r="321" spans="1:11">
      <c r="A321" t="str">
        <f t="shared" si="16"/>
        <v>BanachewiczDariusz1965</v>
      </c>
      <c r="C321">
        <f t="shared" si="19"/>
        <v>320</v>
      </c>
      <c r="D321" t="s">
        <v>501</v>
      </c>
      <c r="E321" t="s">
        <v>140</v>
      </c>
      <c r="G321">
        <v>1965</v>
      </c>
      <c r="H321" t="str">
        <f t="shared" si="17"/>
        <v>Banachewicz Dariusz</v>
      </c>
      <c r="I321">
        <f t="shared" si="18"/>
        <v>1965</v>
      </c>
      <c r="J321" t="s">
        <v>32</v>
      </c>
      <c r="K321" t="s">
        <v>662</v>
      </c>
    </row>
    <row r="322" spans="1:11">
      <c r="A322" t="str">
        <f t="shared" ref="A322:A385" si="20">D322&amp;E322&amp;G322</f>
        <v>BanachewiczGrzegorz1963</v>
      </c>
      <c r="C322">
        <f t="shared" si="19"/>
        <v>321</v>
      </c>
      <c r="D322" t="s">
        <v>501</v>
      </c>
      <c r="E322" t="s">
        <v>19</v>
      </c>
      <c r="G322">
        <v>1963</v>
      </c>
      <c r="H322" t="str">
        <f t="shared" si="17"/>
        <v>Banachewicz Grzegorz</v>
      </c>
      <c r="I322">
        <f t="shared" si="18"/>
        <v>1963</v>
      </c>
      <c r="J322" t="s">
        <v>32</v>
      </c>
      <c r="K322" t="s">
        <v>662</v>
      </c>
    </row>
    <row r="323" spans="1:11">
      <c r="A323" t="str">
        <f t="shared" si="20"/>
        <v>StefańskiTomaszPiotr1982</v>
      </c>
      <c r="C323">
        <f t="shared" si="19"/>
        <v>322</v>
      </c>
      <c r="D323" t="s">
        <v>81</v>
      </c>
      <c r="E323" t="s">
        <v>660</v>
      </c>
      <c r="F323" t="s">
        <v>181</v>
      </c>
      <c r="G323">
        <v>1982</v>
      </c>
      <c r="H323" t="str">
        <f t="shared" ref="H323:H386" si="21">D323&amp;" "&amp;E323</f>
        <v>Stefański TomaszPiotr</v>
      </c>
      <c r="I323">
        <f t="shared" ref="I323:I386" si="22">G323</f>
        <v>1982</v>
      </c>
      <c r="J323" t="s">
        <v>32</v>
      </c>
      <c r="K323" t="s">
        <v>662</v>
      </c>
    </row>
    <row r="324" spans="1:11">
      <c r="A324" t="str">
        <f t="shared" si="20"/>
        <v>ReszkaWitek1972</v>
      </c>
      <c r="C324">
        <f t="shared" ref="C324:C387" si="23">C323+1</f>
        <v>323</v>
      </c>
      <c r="D324" t="s">
        <v>475</v>
      </c>
      <c r="E324" t="s">
        <v>500</v>
      </c>
      <c r="F324" t="s">
        <v>499</v>
      </c>
      <c r="G324">
        <v>1972</v>
      </c>
      <c r="H324" t="str">
        <f t="shared" si="21"/>
        <v>Reszka Witek</v>
      </c>
      <c r="I324">
        <f t="shared" si="22"/>
        <v>1972</v>
      </c>
      <c r="J324" t="s">
        <v>32</v>
      </c>
      <c r="K324" t="s">
        <v>662</v>
      </c>
    </row>
    <row r="325" spans="1:11">
      <c r="A325" t="str">
        <f t="shared" si="20"/>
        <v>RogowskiLeszek1974</v>
      </c>
      <c r="C325">
        <f t="shared" si="23"/>
        <v>324</v>
      </c>
      <c r="D325" t="s">
        <v>498</v>
      </c>
      <c r="E325" t="s">
        <v>25</v>
      </c>
      <c r="F325" t="s">
        <v>497</v>
      </c>
      <c r="G325">
        <v>1974</v>
      </c>
      <c r="H325" t="str">
        <f t="shared" si="21"/>
        <v>Rogowski Leszek</v>
      </c>
      <c r="I325">
        <f t="shared" si="22"/>
        <v>1974</v>
      </c>
      <c r="J325" t="s">
        <v>32</v>
      </c>
      <c r="K325" t="s">
        <v>662</v>
      </c>
    </row>
    <row r="326" spans="1:11">
      <c r="A326" t="str">
        <f t="shared" si="20"/>
        <v>RybackiRafał1986</v>
      </c>
      <c r="C326">
        <f t="shared" si="23"/>
        <v>325</v>
      </c>
      <c r="D326" t="s">
        <v>494</v>
      </c>
      <c r="E326" t="s">
        <v>41</v>
      </c>
      <c r="F326" t="s">
        <v>491</v>
      </c>
      <c r="G326">
        <v>1986</v>
      </c>
      <c r="H326" t="str">
        <f t="shared" si="21"/>
        <v>Rybacki Rafał</v>
      </c>
      <c r="I326">
        <f t="shared" si="22"/>
        <v>1986</v>
      </c>
      <c r="J326" t="s">
        <v>32</v>
      </c>
      <c r="K326" t="s">
        <v>662</v>
      </c>
    </row>
    <row r="327" spans="1:11">
      <c r="A327" t="str">
        <f t="shared" si="20"/>
        <v>GrzelakMichał1963</v>
      </c>
      <c r="C327">
        <f t="shared" si="23"/>
        <v>326</v>
      </c>
      <c r="D327" t="s">
        <v>490</v>
      </c>
      <c r="E327" t="s">
        <v>55</v>
      </c>
      <c r="G327">
        <v>1963</v>
      </c>
      <c r="H327" t="str">
        <f t="shared" si="21"/>
        <v>Grzelak Michał</v>
      </c>
      <c r="I327">
        <f t="shared" si="22"/>
        <v>1963</v>
      </c>
      <c r="J327" t="s">
        <v>32</v>
      </c>
      <c r="K327" t="s">
        <v>662</v>
      </c>
    </row>
    <row r="328" spans="1:11">
      <c r="A328" t="str">
        <f t="shared" si="20"/>
        <v>KuchtaAndrzej1978</v>
      </c>
      <c r="C328">
        <f t="shared" si="23"/>
        <v>327</v>
      </c>
      <c r="D328" t="s">
        <v>489</v>
      </c>
      <c r="E328" t="s">
        <v>26</v>
      </c>
      <c r="G328">
        <v>1978</v>
      </c>
      <c r="H328" t="str">
        <f t="shared" si="21"/>
        <v>Kuchta Andrzej</v>
      </c>
      <c r="I328">
        <f t="shared" si="22"/>
        <v>1978</v>
      </c>
      <c r="J328" t="s">
        <v>32</v>
      </c>
      <c r="K328" t="s">
        <v>662</v>
      </c>
    </row>
    <row r="329" spans="1:11">
      <c r="A329" t="str">
        <f t="shared" si="20"/>
        <v>KotowskiMarcin1987</v>
      </c>
      <c r="C329">
        <f t="shared" si="23"/>
        <v>328</v>
      </c>
      <c r="D329" t="s">
        <v>488</v>
      </c>
      <c r="E329" t="s">
        <v>17</v>
      </c>
      <c r="F329" t="s">
        <v>487</v>
      </c>
      <c r="G329">
        <v>1987</v>
      </c>
      <c r="H329" t="str">
        <f t="shared" si="21"/>
        <v>Kotowski Marcin</v>
      </c>
      <c r="I329">
        <f t="shared" si="22"/>
        <v>1987</v>
      </c>
      <c r="J329" t="s">
        <v>32</v>
      </c>
      <c r="K329" t="s">
        <v>662</v>
      </c>
    </row>
    <row r="330" spans="1:11">
      <c r="A330" t="str">
        <f t="shared" si="20"/>
        <v>BłajetKuba1981</v>
      </c>
      <c r="C330">
        <f t="shared" si="23"/>
        <v>329</v>
      </c>
      <c r="D330" t="s">
        <v>485</v>
      </c>
      <c r="E330" t="s">
        <v>486</v>
      </c>
      <c r="F330" t="s">
        <v>483</v>
      </c>
      <c r="G330">
        <v>1981</v>
      </c>
      <c r="H330" t="str">
        <f t="shared" si="21"/>
        <v>Błajet Kuba</v>
      </c>
      <c r="I330">
        <f t="shared" si="22"/>
        <v>1981</v>
      </c>
      <c r="J330" t="s">
        <v>32</v>
      </c>
      <c r="K330" t="s">
        <v>662</v>
      </c>
    </row>
    <row r="331" spans="1:11">
      <c r="A331" t="str">
        <f t="shared" si="20"/>
        <v>BłajetPiotr1956</v>
      </c>
      <c r="C331">
        <f t="shared" si="23"/>
        <v>330</v>
      </c>
      <c r="D331" t="s">
        <v>485</v>
      </c>
      <c r="E331" t="s">
        <v>15</v>
      </c>
      <c r="F331" t="s">
        <v>483</v>
      </c>
      <c r="G331">
        <v>1956</v>
      </c>
      <c r="H331" t="str">
        <f t="shared" si="21"/>
        <v>Błajet Piotr</v>
      </c>
      <c r="I331">
        <f t="shared" si="22"/>
        <v>1956</v>
      </c>
      <c r="J331" t="s">
        <v>32</v>
      </c>
      <c r="K331" t="s">
        <v>662</v>
      </c>
    </row>
    <row r="332" spans="1:11">
      <c r="A332" t="str">
        <f t="shared" si="20"/>
        <v>KunstetterAndrzej1962</v>
      </c>
      <c r="C332">
        <f t="shared" si="23"/>
        <v>331</v>
      </c>
      <c r="D332" t="s">
        <v>481</v>
      </c>
      <c r="E332" t="s">
        <v>26</v>
      </c>
      <c r="G332">
        <v>1962</v>
      </c>
      <c r="H332" t="str">
        <f t="shared" si="21"/>
        <v>Kunstetter Andrzej</v>
      </c>
      <c r="I332">
        <f t="shared" si="22"/>
        <v>1962</v>
      </c>
      <c r="J332" t="s">
        <v>32</v>
      </c>
      <c r="K332" t="s">
        <v>662</v>
      </c>
    </row>
    <row r="333" spans="1:11">
      <c r="A333" t="str">
        <f t="shared" si="20"/>
        <v>GawrońskiPiotr1994</v>
      </c>
      <c r="C333">
        <f t="shared" si="23"/>
        <v>332</v>
      </c>
      <c r="D333" t="s">
        <v>480</v>
      </c>
      <c r="E333" t="s">
        <v>15</v>
      </c>
      <c r="G333">
        <v>1994</v>
      </c>
      <c r="H333" t="str">
        <f t="shared" si="21"/>
        <v>Gawroński Piotr</v>
      </c>
      <c r="I333">
        <f t="shared" si="22"/>
        <v>1994</v>
      </c>
      <c r="J333" t="s">
        <v>32</v>
      </c>
      <c r="K333" t="s">
        <v>662</v>
      </c>
    </row>
    <row r="334" spans="1:11">
      <c r="A334" t="str">
        <f t="shared" si="20"/>
        <v>ReszkaTomasz1977</v>
      </c>
      <c r="C334">
        <f t="shared" si="23"/>
        <v>333</v>
      </c>
      <c r="D334" t="s">
        <v>475</v>
      </c>
      <c r="E334" t="s">
        <v>44</v>
      </c>
      <c r="F334" t="s">
        <v>380</v>
      </c>
      <c r="G334">
        <v>1977</v>
      </c>
      <c r="H334" t="str">
        <f t="shared" si="21"/>
        <v>Reszka Tomasz</v>
      </c>
      <c r="I334">
        <f t="shared" si="22"/>
        <v>1977</v>
      </c>
      <c r="J334" t="s">
        <v>32</v>
      </c>
      <c r="K334" t="s">
        <v>662</v>
      </c>
    </row>
    <row r="335" spans="1:11">
      <c r="A335" t="str">
        <f t="shared" si="20"/>
        <v>SzymkowiczGrzegorz1982</v>
      </c>
      <c r="C335">
        <f t="shared" si="23"/>
        <v>334</v>
      </c>
      <c r="D335" t="s">
        <v>474</v>
      </c>
      <c r="E335" t="s">
        <v>19</v>
      </c>
      <c r="F335" t="s">
        <v>472</v>
      </c>
      <c r="G335">
        <v>1982</v>
      </c>
      <c r="H335" t="str">
        <f t="shared" si="21"/>
        <v>Szymkowicz Grzegorz</v>
      </c>
      <c r="I335">
        <f t="shared" si="22"/>
        <v>1982</v>
      </c>
      <c r="J335" t="s">
        <v>32</v>
      </c>
      <c r="K335" t="s">
        <v>662</v>
      </c>
    </row>
    <row r="336" spans="1:11">
      <c r="A336" t="str">
        <f t="shared" si="20"/>
        <v>SalamonPaweł1983</v>
      </c>
      <c r="C336">
        <f t="shared" si="23"/>
        <v>335</v>
      </c>
      <c r="D336" t="s">
        <v>473</v>
      </c>
      <c r="E336" t="s">
        <v>16</v>
      </c>
      <c r="F336" t="s">
        <v>472</v>
      </c>
      <c r="G336">
        <v>1983</v>
      </c>
      <c r="H336" t="str">
        <f t="shared" si="21"/>
        <v>Salamon Paweł</v>
      </c>
      <c r="I336">
        <f t="shared" si="22"/>
        <v>1983</v>
      </c>
      <c r="J336" t="s">
        <v>32</v>
      </c>
      <c r="K336" t="s">
        <v>662</v>
      </c>
    </row>
    <row r="337" spans="1:11">
      <c r="A337" t="str">
        <f t="shared" si="20"/>
        <v>LipińskiMichał1980</v>
      </c>
      <c r="C337">
        <f t="shared" si="23"/>
        <v>336</v>
      </c>
      <c r="D337" t="s">
        <v>471</v>
      </c>
      <c r="E337" t="s">
        <v>55</v>
      </c>
      <c r="F337" t="s">
        <v>470</v>
      </c>
      <c r="G337">
        <v>1980</v>
      </c>
      <c r="H337" t="str">
        <f t="shared" si="21"/>
        <v>Lipiński Michał</v>
      </c>
      <c r="I337">
        <f t="shared" si="22"/>
        <v>1980</v>
      </c>
      <c r="J337" t="s">
        <v>32</v>
      </c>
      <c r="K337" t="s">
        <v>662</v>
      </c>
    </row>
    <row r="338" spans="1:11">
      <c r="A338" t="str">
        <f t="shared" si="20"/>
        <v>WernikMichał1981</v>
      </c>
      <c r="C338">
        <f t="shared" si="23"/>
        <v>337</v>
      </c>
      <c r="D338" t="s">
        <v>469</v>
      </c>
      <c r="E338" t="s">
        <v>55</v>
      </c>
      <c r="G338">
        <v>1981</v>
      </c>
      <c r="H338" t="str">
        <f t="shared" si="21"/>
        <v>Wernik Michał</v>
      </c>
      <c r="I338">
        <f t="shared" si="22"/>
        <v>1981</v>
      </c>
      <c r="J338" t="s">
        <v>32</v>
      </c>
      <c r="K338" t="s">
        <v>662</v>
      </c>
    </row>
    <row r="339" spans="1:11">
      <c r="A339" t="str">
        <f t="shared" si="20"/>
        <v>SienkiewiczDaniel1981</v>
      </c>
      <c r="C339">
        <f t="shared" si="23"/>
        <v>338</v>
      </c>
      <c r="D339" t="s">
        <v>468</v>
      </c>
      <c r="E339" t="s">
        <v>135</v>
      </c>
      <c r="G339">
        <v>1981</v>
      </c>
      <c r="H339" t="str">
        <f t="shared" si="21"/>
        <v>Sienkiewicz Daniel</v>
      </c>
      <c r="I339">
        <f t="shared" si="22"/>
        <v>1981</v>
      </c>
      <c r="J339" t="s">
        <v>32</v>
      </c>
      <c r="K339" t="s">
        <v>662</v>
      </c>
    </row>
    <row r="340" spans="1:11">
      <c r="A340" t="str">
        <f t="shared" si="20"/>
        <v>MazurMariusz1967</v>
      </c>
      <c r="C340">
        <f t="shared" si="23"/>
        <v>339</v>
      </c>
      <c r="D340" t="s">
        <v>467</v>
      </c>
      <c r="E340" t="s">
        <v>378</v>
      </c>
      <c r="G340">
        <v>1967</v>
      </c>
      <c r="H340" t="str">
        <f t="shared" si="21"/>
        <v>Mazur Mariusz</v>
      </c>
      <c r="I340">
        <f t="shared" si="22"/>
        <v>1967</v>
      </c>
      <c r="J340" t="s">
        <v>32</v>
      </c>
      <c r="K340" t="s">
        <v>662</v>
      </c>
    </row>
    <row r="341" spans="1:11">
      <c r="A341" t="str">
        <f t="shared" si="20"/>
        <v>TrzynskiMarek1983</v>
      </c>
      <c r="C341">
        <f t="shared" si="23"/>
        <v>340</v>
      </c>
      <c r="D341" t="s">
        <v>466</v>
      </c>
      <c r="E341" t="s">
        <v>33</v>
      </c>
      <c r="F341" t="s">
        <v>460</v>
      </c>
      <c r="G341">
        <v>1983</v>
      </c>
      <c r="H341" t="str">
        <f t="shared" si="21"/>
        <v>Trzynski Marek</v>
      </c>
      <c r="I341">
        <f t="shared" si="22"/>
        <v>1983</v>
      </c>
      <c r="J341" t="s">
        <v>32</v>
      </c>
      <c r="K341" t="s">
        <v>662</v>
      </c>
    </row>
    <row r="342" spans="1:11">
      <c r="A342" t="str">
        <f t="shared" si="20"/>
        <v>KapicaPrzemysław1982</v>
      </c>
      <c r="C342">
        <f t="shared" si="23"/>
        <v>341</v>
      </c>
      <c r="D342" t="s">
        <v>465</v>
      </c>
      <c r="E342" t="s">
        <v>24</v>
      </c>
      <c r="F342" t="s">
        <v>464</v>
      </c>
      <c r="G342">
        <v>1982</v>
      </c>
      <c r="H342" t="str">
        <f t="shared" si="21"/>
        <v>Kapica Przemysław</v>
      </c>
      <c r="I342">
        <f t="shared" si="22"/>
        <v>1982</v>
      </c>
      <c r="J342" t="s">
        <v>32</v>
      </c>
      <c r="K342" t="s">
        <v>662</v>
      </c>
    </row>
    <row r="343" spans="1:11">
      <c r="A343" t="str">
        <f t="shared" si="20"/>
        <v>GatzkeMateusz1989</v>
      </c>
      <c r="C343">
        <f t="shared" si="23"/>
        <v>342</v>
      </c>
      <c r="D343" t="s">
        <v>463</v>
      </c>
      <c r="E343" t="s">
        <v>87</v>
      </c>
      <c r="G343">
        <v>1989</v>
      </c>
      <c r="H343" t="str">
        <f t="shared" si="21"/>
        <v>Gatzke Mateusz</v>
      </c>
      <c r="I343">
        <f t="shared" si="22"/>
        <v>1989</v>
      </c>
      <c r="J343" t="s">
        <v>32</v>
      </c>
      <c r="K343" t="s">
        <v>662</v>
      </c>
    </row>
    <row r="344" spans="1:11">
      <c r="A344" t="str">
        <f t="shared" si="20"/>
        <v>TrzcińskiDawid1983</v>
      </c>
      <c r="C344">
        <f t="shared" si="23"/>
        <v>343</v>
      </c>
      <c r="D344" t="s">
        <v>461</v>
      </c>
      <c r="E344" t="s">
        <v>462</v>
      </c>
      <c r="F344" t="s">
        <v>460</v>
      </c>
      <c r="G344">
        <v>1983</v>
      </c>
      <c r="H344" t="str">
        <f t="shared" si="21"/>
        <v>Trzciński Dawid</v>
      </c>
      <c r="I344">
        <f t="shared" si="22"/>
        <v>1983</v>
      </c>
      <c r="J344" t="s">
        <v>32</v>
      </c>
      <c r="K344" t="s">
        <v>662</v>
      </c>
    </row>
    <row r="345" spans="1:11">
      <c r="A345" t="str">
        <f t="shared" si="20"/>
        <v>TrzcińskiTomasz1973</v>
      </c>
      <c r="C345">
        <f t="shared" si="23"/>
        <v>344</v>
      </c>
      <c r="D345" t="s">
        <v>461</v>
      </c>
      <c r="E345" t="s">
        <v>44</v>
      </c>
      <c r="F345" t="s">
        <v>460</v>
      </c>
      <c r="G345">
        <v>1973</v>
      </c>
      <c r="H345" t="str">
        <f t="shared" si="21"/>
        <v>Trzciński Tomasz</v>
      </c>
      <c r="I345">
        <f t="shared" si="22"/>
        <v>1973</v>
      </c>
      <c r="J345" t="s">
        <v>32</v>
      </c>
      <c r="K345" t="s">
        <v>662</v>
      </c>
    </row>
    <row r="346" spans="1:11">
      <c r="A346" t="str">
        <f t="shared" si="20"/>
        <v>StępieńKarol1981</v>
      </c>
      <c r="C346">
        <f t="shared" si="23"/>
        <v>345</v>
      </c>
      <c r="D346" t="s">
        <v>371</v>
      </c>
      <c r="E346" t="s">
        <v>91</v>
      </c>
      <c r="G346">
        <v>1981</v>
      </c>
      <c r="H346" t="str">
        <f t="shared" si="21"/>
        <v>Stępień Karol</v>
      </c>
      <c r="I346">
        <f t="shared" si="22"/>
        <v>1981</v>
      </c>
      <c r="J346" t="s">
        <v>32</v>
      </c>
      <c r="K346" t="s">
        <v>662</v>
      </c>
    </row>
    <row r="347" spans="1:11">
      <c r="A347" t="str">
        <f t="shared" si="20"/>
        <v>BałdowskiPrzemysław1980</v>
      </c>
      <c r="C347">
        <f t="shared" si="23"/>
        <v>346</v>
      </c>
      <c r="D347" t="s">
        <v>456</v>
      </c>
      <c r="E347" t="s">
        <v>24</v>
      </c>
      <c r="F347" t="s">
        <v>454</v>
      </c>
      <c r="G347">
        <v>1980</v>
      </c>
      <c r="H347" t="str">
        <f t="shared" si="21"/>
        <v>Bałdowski Przemysław</v>
      </c>
      <c r="I347">
        <f t="shared" si="22"/>
        <v>1980</v>
      </c>
      <c r="J347" t="s">
        <v>32</v>
      </c>
      <c r="K347" t="s">
        <v>662</v>
      </c>
    </row>
    <row r="348" spans="1:11">
      <c r="A348" t="str">
        <f t="shared" si="20"/>
        <v>KurzyńskiKrystian1976</v>
      </c>
      <c r="C348">
        <f t="shared" si="23"/>
        <v>347</v>
      </c>
      <c r="D348" t="s">
        <v>453</v>
      </c>
      <c r="E348" t="s">
        <v>73</v>
      </c>
      <c r="G348">
        <v>1976</v>
      </c>
      <c r="H348" t="str">
        <f t="shared" si="21"/>
        <v>Kurzyński Krystian</v>
      </c>
      <c r="I348">
        <f t="shared" si="22"/>
        <v>1976</v>
      </c>
      <c r="J348" t="s">
        <v>32</v>
      </c>
      <c r="K348" t="s">
        <v>662</v>
      </c>
    </row>
    <row r="349" spans="1:11">
      <c r="A349" t="str">
        <f t="shared" si="20"/>
        <v>IwanowskiŁukasz1976</v>
      </c>
      <c r="C349">
        <f t="shared" si="23"/>
        <v>348</v>
      </c>
      <c r="D349" t="s">
        <v>452</v>
      </c>
      <c r="E349" t="s">
        <v>59</v>
      </c>
      <c r="G349">
        <v>1976</v>
      </c>
      <c r="H349" t="str">
        <f t="shared" si="21"/>
        <v>Iwanowski Łukasz</v>
      </c>
      <c r="I349">
        <f t="shared" si="22"/>
        <v>1976</v>
      </c>
      <c r="J349" t="s">
        <v>32</v>
      </c>
      <c r="K349" t="s">
        <v>662</v>
      </c>
    </row>
    <row r="350" spans="1:11">
      <c r="A350" t="str">
        <f t="shared" si="20"/>
        <v>PietralikAndrzej1975</v>
      </c>
      <c r="C350">
        <f t="shared" si="23"/>
        <v>349</v>
      </c>
      <c r="D350" t="s">
        <v>451</v>
      </c>
      <c r="E350" t="s">
        <v>26</v>
      </c>
      <c r="G350">
        <v>1975</v>
      </c>
      <c r="H350" t="str">
        <f t="shared" si="21"/>
        <v>Pietralik Andrzej</v>
      </c>
      <c r="I350">
        <f t="shared" si="22"/>
        <v>1975</v>
      </c>
      <c r="J350" t="s">
        <v>32</v>
      </c>
      <c r="K350" t="s">
        <v>662</v>
      </c>
    </row>
    <row r="351" spans="1:11">
      <c r="A351" t="str">
        <f t="shared" si="20"/>
        <v>FilipczykJakub1998</v>
      </c>
      <c r="C351">
        <f t="shared" si="23"/>
        <v>350</v>
      </c>
      <c r="D351" t="s">
        <v>450</v>
      </c>
      <c r="E351" t="s">
        <v>137</v>
      </c>
      <c r="F351" t="s">
        <v>448</v>
      </c>
      <c r="G351">
        <v>1998</v>
      </c>
      <c r="H351" t="str">
        <f t="shared" si="21"/>
        <v>Filipczyk Jakub</v>
      </c>
      <c r="I351">
        <f t="shared" si="22"/>
        <v>1998</v>
      </c>
      <c r="J351" t="s">
        <v>32</v>
      </c>
      <c r="K351" t="s">
        <v>662</v>
      </c>
    </row>
    <row r="352" spans="1:11">
      <c r="A352" t="str">
        <f t="shared" si="20"/>
        <v>FilipczykJurand1965</v>
      </c>
      <c r="C352">
        <f t="shared" si="23"/>
        <v>351</v>
      </c>
      <c r="D352" t="s">
        <v>450</v>
      </c>
      <c r="E352" t="s">
        <v>449</v>
      </c>
      <c r="F352" t="s">
        <v>448</v>
      </c>
      <c r="G352">
        <v>1965</v>
      </c>
      <c r="H352" t="str">
        <f t="shared" si="21"/>
        <v>Filipczyk Jurand</v>
      </c>
      <c r="I352">
        <f t="shared" si="22"/>
        <v>1965</v>
      </c>
      <c r="J352" t="s">
        <v>32</v>
      </c>
      <c r="K352" t="s">
        <v>662</v>
      </c>
    </row>
    <row r="353" spans="1:11">
      <c r="A353" t="str">
        <f t="shared" si="20"/>
        <v>GałczyńskiKarol1973</v>
      </c>
      <c r="C353">
        <f t="shared" si="23"/>
        <v>352</v>
      </c>
      <c r="D353" t="s">
        <v>447</v>
      </c>
      <c r="E353" t="s">
        <v>91</v>
      </c>
      <c r="G353">
        <v>1973</v>
      </c>
      <c r="H353" t="str">
        <f t="shared" si="21"/>
        <v>Gałczyński Karol</v>
      </c>
      <c r="I353">
        <f t="shared" si="22"/>
        <v>1973</v>
      </c>
      <c r="J353" t="s">
        <v>32</v>
      </c>
      <c r="K353" t="s">
        <v>662</v>
      </c>
    </row>
    <row r="354" spans="1:11">
      <c r="A354" t="str">
        <f t="shared" si="20"/>
        <v>TempczykJacek1982</v>
      </c>
      <c r="C354">
        <f t="shared" si="23"/>
        <v>353</v>
      </c>
      <c r="D354" t="s">
        <v>446</v>
      </c>
      <c r="E354" t="s">
        <v>21</v>
      </c>
      <c r="G354">
        <v>1982</v>
      </c>
      <c r="H354" t="str">
        <f t="shared" si="21"/>
        <v>Tempczyk Jacek</v>
      </c>
      <c r="I354">
        <f t="shared" si="22"/>
        <v>1982</v>
      </c>
      <c r="J354" t="s">
        <v>32</v>
      </c>
      <c r="K354" t="s">
        <v>662</v>
      </c>
    </row>
    <row r="355" spans="1:11">
      <c r="A355" t="str">
        <f t="shared" si="20"/>
        <v>KoszewskiŁukasz1976</v>
      </c>
      <c r="C355">
        <f t="shared" si="23"/>
        <v>354</v>
      </c>
      <c r="D355" t="s">
        <v>445</v>
      </c>
      <c r="E355" t="s">
        <v>59</v>
      </c>
      <c r="G355">
        <v>1976</v>
      </c>
      <c r="H355" t="str">
        <f t="shared" si="21"/>
        <v>Koszewski Łukasz</v>
      </c>
      <c r="I355">
        <f t="shared" si="22"/>
        <v>1976</v>
      </c>
      <c r="J355" t="s">
        <v>32</v>
      </c>
      <c r="K355" t="s">
        <v>662</v>
      </c>
    </row>
    <row r="356" spans="1:11">
      <c r="A356" t="str">
        <f t="shared" si="20"/>
        <v>KutzmannJacek1982</v>
      </c>
      <c r="C356">
        <f t="shared" si="23"/>
        <v>355</v>
      </c>
      <c r="D356" t="s">
        <v>444</v>
      </c>
      <c r="E356" t="s">
        <v>21</v>
      </c>
      <c r="F356" t="s">
        <v>443</v>
      </c>
      <c r="G356">
        <v>1982</v>
      </c>
      <c r="H356" t="str">
        <f t="shared" si="21"/>
        <v>Kutzmann Jacek</v>
      </c>
      <c r="I356">
        <f t="shared" si="22"/>
        <v>1982</v>
      </c>
      <c r="J356" t="s">
        <v>32</v>
      </c>
      <c r="K356" t="s">
        <v>662</v>
      </c>
    </row>
    <row r="357" spans="1:11">
      <c r="A357" t="str">
        <f t="shared" si="20"/>
        <v>MeggerSławek1980</v>
      </c>
      <c r="C357">
        <f t="shared" si="23"/>
        <v>356</v>
      </c>
      <c r="D357" t="s">
        <v>442</v>
      </c>
      <c r="E357" t="s">
        <v>416</v>
      </c>
      <c r="F357" t="s">
        <v>440</v>
      </c>
      <c r="G357">
        <v>1980</v>
      </c>
      <c r="H357" t="str">
        <f t="shared" si="21"/>
        <v>Megger Sławek</v>
      </c>
      <c r="I357">
        <f t="shared" si="22"/>
        <v>1980</v>
      </c>
      <c r="J357" t="s">
        <v>32</v>
      </c>
      <c r="K357" t="s">
        <v>662</v>
      </c>
    </row>
    <row r="358" spans="1:11">
      <c r="A358" t="str">
        <f t="shared" si="20"/>
        <v>KałkaTadeusz1955</v>
      </c>
      <c r="C358">
        <f t="shared" si="23"/>
        <v>357</v>
      </c>
      <c r="D358" t="s">
        <v>439</v>
      </c>
      <c r="E358" t="s">
        <v>85</v>
      </c>
      <c r="G358">
        <v>1955</v>
      </c>
      <c r="H358" t="str">
        <f t="shared" si="21"/>
        <v>Kałka Tadeusz</v>
      </c>
      <c r="I358">
        <f t="shared" si="22"/>
        <v>1955</v>
      </c>
      <c r="J358" t="s">
        <v>32</v>
      </c>
      <c r="K358" t="s">
        <v>662</v>
      </c>
    </row>
    <row r="359" spans="1:11">
      <c r="A359" t="str">
        <f t="shared" si="20"/>
        <v>MakowskiArek1972</v>
      </c>
      <c r="C359">
        <f t="shared" si="23"/>
        <v>358</v>
      </c>
      <c r="D359" t="s">
        <v>438</v>
      </c>
      <c r="E359" t="s">
        <v>437</v>
      </c>
      <c r="G359">
        <v>1972</v>
      </c>
      <c r="H359" t="str">
        <f t="shared" si="21"/>
        <v>Makowski Arek</v>
      </c>
      <c r="I359">
        <f t="shared" si="22"/>
        <v>1972</v>
      </c>
      <c r="J359" t="s">
        <v>32</v>
      </c>
      <c r="K359" t="s">
        <v>662</v>
      </c>
    </row>
    <row r="360" spans="1:11">
      <c r="A360" t="str">
        <f t="shared" si="20"/>
        <v>KuźdubPiotr1971</v>
      </c>
      <c r="C360">
        <f t="shared" si="23"/>
        <v>359</v>
      </c>
      <c r="D360" t="s">
        <v>436</v>
      </c>
      <c r="E360" t="s">
        <v>15</v>
      </c>
      <c r="G360">
        <v>1971</v>
      </c>
      <c r="H360" t="str">
        <f t="shared" si="21"/>
        <v>Kuźdub Piotr</v>
      </c>
      <c r="I360">
        <f t="shared" si="22"/>
        <v>1971</v>
      </c>
      <c r="J360" t="s">
        <v>32</v>
      </c>
      <c r="K360" t="s">
        <v>662</v>
      </c>
    </row>
    <row r="361" spans="1:11">
      <c r="A361" t="str">
        <f t="shared" si="20"/>
        <v>SzyngwelskiKrzysztof1984</v>
      </c>
      <c r="C361">
        <f t="shared" si="23"/>
        <v>360</v>
      </c>
      <c r="D361" t="s">
        <v>435</v>
      </c>
      <c r="E361" t="s">
        <v>22</v>
      </c>
      <c r="G361">
        <v>1984</v>
      </c>
      <c r="H361" t="str">
        <f t="shared" si="21"/>
        <v>Szyngwelski Krzysztof</v>
      </c>
      <c r="I361">
        <f t="shared" si="22"/>
        <v>1984</v>
      </c>
      <c r="J361" t="s">
        <v>32</v>
      </c>
      <c r="K361" t="s">
        <v>662</v>
      </c>
    </row>
    <row r="362" spans="1:11">
      <c r="A362" t="str">
        <f t="shared" si="20"/>
        <v>LisewskaAgnieszka1998</v>
      </c>
      <c r="C362">
        <f t="shared" si="23"/>
        <v>361</v>
      </c>
      <c r="D362" t="s">
        <v>643</v>
      </c>
      <c r="E362" t="s">
        <v>129</v>
      </c>
      <c r="F362" t="s">
        <v>642</v>
      </c>
      <c r="G362">
        <v>1998</v>
      </c>
      <c r="H362" t="str">
        <f t="shared" si="21"/>
        <v>Lisewska Agnieszka</v>
      </c>
      <c r="I362">
        <f t="shared" si="22"/>
        <v>1998</v>
      </c>
      <c r="J362" t="s">
        <v>0</v>
      </c>
      <c r="K362" t="s">
        <v>662</v>
      </c>
    </row>
    <row r="363" spans="1:11">
      <c r="A363" t="str">
        <f t="shared" si="20"/>
        <v>MłyńskaAlicja1987</v>
      </c>
      <c r="C363">
        <f t="shared" si="23"/>
        <v>362</v>
      </c>
      <c r="D363" t="s">
        <v>631</v>
      </c>
      <c r="E363" t="s">
        <v>630</v>
      </c>
      <c r="F363" t="s">
        <v>629</v>
      </c>
      <c r="G363">
        <v>1987</v>
      </c>
      <c r="H363" t="str">
        <f t="shared" si="21"/>
        <v>Młyńska Alicja</v>
      </c>
      <c r="I363">
        <f t="shared" si="22"/>
        <v>1987</v>
      </c>
      <c r="J363" t="s">
        <v>0</v>
      </c>
      <c r="K363" t="s">
        <v>662</v>
      </c>
    </row>
    <row r="364" spans="1:11">
      <c r="A364" t="str">
        <f t="shared" si="20"/>
        <v>DomachowskaDorota1982</v>
      </c>
      <c r="C364">
        <f t="shared" si="23"/>
        <v>363</v>
      </c>
      <c r="D364" t="s">
        <v>588</v>
      </c>
      <c r="E364" t="s">
        <v>492</v>
      </c>
      <c r="F364" t="s">
        <v>587</v>
      </c>
      <c r="G364">
        <v>1982</v>
      </c>
      <c r="H364" t="str">
        <f t="shared" si="21"/>
        <v>Domachowska Dorota</v>
      </c>
      <c r="I364">
        <f t="shared" si="22"/>
        <v>1982</v>
      </c>
      <c r="J364" t="s">
        <v>0</v>
      </c>
      <c r="K364" t="s">
        <v>662</v>
      </c>
    </row>
    <row r="365" spans="1:11">
      <c r="A365" t="str">
        <f t="shared" si="20"/>
        <v>ŚlósarczykDominika1982</v>
      </c>
      <c r="C365">
        <f t="shared" si="23"/>
        <v>364</v>
      </c>
      <c r="D365" t="s">
        <v>580</v>
      </c>
      <c r="E365" t="s">
        <v>579</v>
      </c>
      <c r="F365" t="s">
        <v>578</v>
      </c>
      <c r="G365">
        <v>1982</v>
      </c>
      <c r="H365" t="str">
        <f t="shared" si="21"/>
        <v>Ślósarczyk Dominika</v>
      </c>
      <c r="I365">
        <f t="shared" si="22"/>
        <v>1982</v>
      </c>
      <c r="J365" t="s">
        <v>0</v>
      </c>
      <c r="K365" t="s">
        <v>662</v>
      </c>
    </row>
    <row r="366" spans="1:11">
      <c r="A366" t="str">
        <f t="shared" si="20"/>
        <v>JarosiewiczMałgorzata1979</v>
      </c>
      <c r="C366">
        <f t="shared" si="23"/>
        <v>365</v>
      </c>
      <c r="D366" t="s">
        <v>572</v>
      </c>
      <c r="E366" t="s">
        <v>495</v>
      </c>
      <c r="G366">
        <v>1979</v>
      </c>
      <c r="H366" t="str">
        <f t="shared" si="21"/>
        <v>Jarosiewicz Małgorzata</v>
      </c>
      <c r="I366">
        <f t="shared" si="22"/>
        <v>1979</v>
      </c>
      <c r="J366" t="s">
        <v>0</v>
      </c>
      <c r="K366" t="s">
        <v>662</v>
      </c>
    </row>
    <row r="367" spans="1:11">
      <c r="A367" t="str">
        <f t="shared" si="20"/>
        <v>Harasimowicz-PelichowskaAlina1980</v>
      </c>
      <c r="C367">
        <f t="shared" si="23"/>
        <v>366</v>
      </c>
      <c r="D367" t="s">
        <v>565</v>
      </c>
      <c r="E367" t="s">
        <v>564</v>
      </c>
      <c r="F367" t="s">
        <v>562</v>
      </c>
      <c r="G367">
        <v>1980</v>
      </c>
      <c r="H367" t="str">
        <f t="shared" si="21"/>
        <v>Harasimowicz-Pelichowska Alina</v>
      </c>
      <c r="I367">
        <f t="shared" si="22"/>
        <v>1980</v>
      </c>
      <c r="J367" t="s">
        <v>0</v>
      </c>
      <c r="K367" t="s">
        <v>662</v>
      </c>
    </row>
    <row r="368" spans="1:11">
      <c r="A368" t="str">
        <f t="shared" si="20"/>
        <v>SkurasAnna1978</v>
      </c>
      <c r="C368">
        <f t="shared" si="23"/>
        <v>367</v>
      </c>
      <c r="D368" t="s">
        <v>554</v>
      </c>
      <c r="E368" t="s">
        <v>271</v>
      </c>
      <c r="F368" t="s">
        <v>553</v>
      </c>
      <c r="G368">
        <v>1978</v>
      </c>
      <c r="H368" t="str">
        <f t="shared" si="21"/>
        <v>Skuras Anna</v>
      </c>
      <c r="I368">
        <f t="shared" si="22"/>
        <v>1978</v>
      </c>
      <c r="J368" t="s">
        <v>0</v>
      </c>
      <c r="K368" t="s">
        <v>662</v>
      </c>
    </row>
    <row r="369" spans="1:11">
      <c r="A369" t="str">
        <f t="shared" si="20"/>
        <v>PacekKarolina1988</v>
      </c>
      <c r="C369">
        <f t="shared" si="23"/>
        <v>368</v>
      </c>
      <c r="D369" t="s">
        <v>546</v>
      </c>
      <c r="E369" t="s">
        <v>545</v>
      </c>
      <c r="F369" t="s">
        <v>544</v>
      </c>
      <c r="G369">
        <v>1988</v>
      </c>
      <c r="H369" t="str">
        <f t="shared" si="21"/>
        <v>Pacek Karolina</v>
      </c>
      <c r="I369">
        <f t="shared" si="22"/>
        <v>1988</v>
      </c>
      <c r="J369" t="s">
        <v>0</v>
      </c>
      <c r="K369" t="s">
        <v>662</v>
      </c>
    </row>
    <row r="370" spans="1:11">
      <c r="A370" t="str">
        <f t="shared" si="20"/>
        <v>NajderEwa1957</v>
      </c>
      <c r="C370">
        <f t="shared" si="23"/>
        <v>369</v>
      </c>
      <c r="D370" t="s">
        <v>505</v>
      </c>
      <c r="E370" t="s">
        <v>329</v>
      </c>
      <c r="G370">
        <v>1957</v>
      </c>
      <c r="H370" t="str">
        <f t="shared" si="21"/>
        <v>Najder Ewa</v>
      </c>
      <c r="I370">
        <f t="shared" si="22"/>
        <v>1957</v>
      </c>
      <c r="J370" t="s">
        <v>0</v>
      </c>
      <c r="K370" t="s">
        <v>662</v>
      </c>
    </row>
    <row r="371" spans="1:11">
      <c r="A371" t="str">
        <f t="shared" si="20"/>
        <v>GórskaMałgorzata1983</v>
      </c>
      <c r="C371">
        <f t="shared" si="23"/>
        <v>370</v>
      </c>
      <c r="D371" t="s">
        <v>496</v>
      </c>
      <c r="E371" t="s">
        <v>495</v>
      </c>
      <c r="F371" t="s">
        <v>491</v>
      </c>
      <c r="G371">
        <v>1983</v>
      </c>
      <c r="H371" t="str">
        <f t="shared" si="21"/>
        <v>Górska Małgorzata</v>
      </c>
      <c r="I371">
        <f t="shared" si="22"/>
        <v>1983</v>
      </c>
      <c r="J371" t="s">
        <v>0</v>
      </c>
      <c r="K371" t="s">
        <v>662</v>
      </c>
    </row>
    <row r="372" spans="1:11">
      <c r="A372" t="str">
        <f t="shared" si="20"/>
        <v>BużDorota1984</v>
      </c>
      <c r="C372">
        <f t="shared" si="23"/>
        <v>371</v>
      </c>
      <c r="D372" t="s">
        <v>493</v>
      </c>
      <c r="E372" t="s">
        <v>492</v>
      </c>
      <c r="F372" t="s">
        <v>491</v>
      </c>
      <c r="G372">
        <v>1984</v>
      </c>
      <c r="H372" t="str">
        <f t="shared" si="21"/>
        <v>Buż Dorota</v>
      </c>
      <c r="I372">
        <f t="shared" si="22"/>
        <v>1984</v>
      </c>
      <c r="J372" t="s">
        <v>0</v>
      </c>
      <c r="K372" t="s">
        <v>662</v>
      </c>
    </row>
    <row r="373" spans="1:11">
      <c r="A373" t="str">
        <f t="shared" si="20"/>
        <v>BłajetJoanna1957</v>
      </c>
      <c r="C373">
        <f t="shared" si="23"/>
        <v>372</v>
      </c>
      <c r="D373" t="s">
        <v>485</v>
      </c>
      <c r="E373" t="s">
        <v>484</v>
      </c>
      <c r="F373" t="s">
        <v>483</v>
      </c>
      <c r="G373">
        <v>1957</v>
      </c>
      <c r="H373" t="str">
        <f t="shared" si="21"/>
        <v>Błajet Joanna</v>
      </c>
      <c r="I373">
        <f t="shared" si="22"/>
        <v>1957</v>
      </c>
      <c r="J373" t="s">
        <v>0</v>
      </c>
      <c r="K373" t="s">
        <v>662</v>
      </c>
    </row>
    <row r="374" spans="1:11">
      <c r="A374" t="str">
        <f t="shared" si="20"/>
        <v>KunstetterBeata1961</v>
      </c>
      <c r="C374">
        <f t="shared" si="23"/>
        <v>373</v>
      </c>
      <c r="D374" s="14" t="s">
        <v>481</v>
      </c>
      <c r="E374" s="14" t="s">
        <v>482</v>
      </c>
      <c r="F374" s="9"/>
      <c r="G374" s="9">
        <v>1961</v>
      </c>
      <c r="H374" t="str">
        <f t="shared" si="21"/>
        <v>Kunstetter Beata</v>
      </c>
      <c r="I374">
        <f t="shared" si="22"/>
        <v>1961</v>
      </c>
      <c r="J374" t="s">
        <v>0</v>
      </c>
      <c r="K374" t="s">
        <v>662</v>
      </c>
    </row>
    <row r="375" spans="1:11">
      <c r="A375" t="str">
        <f t="shared" si="20"/>
        <v>BłędowskaAleksandra1970</v>
      </c>
      <c r="C375">
        <f t="shared" si="23"/>
        <v>374</v>
      </c>
      <c r="D375" s="14" t="s">
        <v>479</v>
      </c>
      <c r="E375" s="14" t="s">
        <v>478</v>
      </c>
      <c r="F375" s="14"/>
      <c r="G375" s="9">
        <v>1970</v>
      </c>
      <c r="H375" t="str">
        <f t="shared" si="21"/>
        <v>Błędowska Aleksandra</v>
      </c>
      <c r="I375">
        <f t="shared" si="22"/>
        <v>1970</v>
      </c>
      <c r="J375" t="s">
        <v>0</v>
      </c>
      <c r="K375" t="s">
        <v>662</v>
      </c>
    </row>
    <row r="376" spans="1:11">
      <c r="A376" t="str">
        <f t="shared" si="20"/>
        <v>KopaniaAnita1975</v>
      </c>
      <c r="C376">
        <f t="shared" si="23"/>
        <v>375</v>
      </c>
      <c r="D376" s="14" t="s">
        <v>477</v>
      </c>
      <c r="E376" s="14" t="s">
        <v>476</v>
      </c>
      <c r="F376" s="9"/>
      <c r="G376" s="9">
        <v>1975</v>
      </c>
      <c r="H376" t="str">
        <f t="shared" si="21"/>
        <v>Kopania Anita</v>
      </c>
      <c r="I376">
        <f t="shared" si="22"/>
        <v>1975</v>
      </c>
      <c r="J376" t="s">
        <v>0</v>
      </c>
      <c r="K376" t="s">
        <v>662</v>
      </c>
    </row>
    <row r="377" spans="1:11">
      <c r="A377" t="str">
        <f t="shared" si="20"/>
        <v>MamczakEdyta1982</v>
      </c>
      <c r="C377">
        <f t="shared" si="23"/>
        <v>376</v>
      </c>
      <c r="D377" s="14" t="s">
        <v>459</v>
      </c>
      <c r="E377" s="14" t="s">
        <v>458</v>
      </c>
      <c r="F377" s="9" t="s">
        <v>457</v>
      </c>
      <c r="G377" s="9">
        <v>1982</v>
      </c>
      <c r="H377" t="str">
        <f t="shared" si="21"/>
        <v>Mamczak Edyta</v>
      </c>
      <c r="I377">
        <f t="shared" si="22"/>
        <v>1982</v>
      </c>
      <c r="J377" t="s">
        <v>0</v>
      </c>
      <c r="K377" t="s">
        <v>662</v>
      </c>
    </row>
    <row r="378" spans="1:11">
      <c r="A378" t="str">
        <f t="shared" si="20"/>
        <v>BlockBarbara1978</v>
      </c>
      <c r="C378">
        <f t="shared" si="23"/>
        <v>377</v>
      </c>
      <c r="D378" s="14" t="s">
        <v>455</v>
      </c>
      <c r="E378" s="14" t="s">
        <v>404</v>
      </c>
      <c r="F378" s="9" t="s">
        <v>454</v>
      </c>
      <c r="G378" s="9">
        <v>1978</v>
      </c>
      <c r="H378" t="str">
        <f t="shared" si="21"/>
        <v>Block Barbara</v>
      </c>
      <c r="I378">
        <f t="shared" si="22"/>
        <v>1978</v>
      </c>
      <c r="J378" t="s">
        <v>0</v>
      </c>
      <c r="K378" t="s">
        <v>662</v>
      </c>
    </row>
    <row r="379" spans="1:11">
      <c r="A379" t="str">
        <f t="shared" si="20"/>
        <v>WysockaAgata1988</v>
      </c>
      <c r="C379">
        <f t="shared" si="23"/>
        <v>378</v>
      </c>
      <c r="D379" s="14" t="s">
        <v>441</v>
      </c>
      <c r="E379" s="14" t="s">
        <v>227</v>
      </c>
      <c r="F379" s="9" t="s">
        <v>440</v>
      </c>
      <c r="G379" s="9">
        <v>1988</v>
      </c>
      <c r="H379" t="str">
        <f t="shared" si="21"/>
        <v>Wysocka Agata</v>
      </c>
      <c r="I379">
        <f t="shared" si="22"/>
        <v>1988</v>
      </c>
      <c r="J379" t="s">
        <v>0</v>
      </c>
      <c r="K379" t="s">
        <v>662</v>
      </c>
    </row>
    <row r="380" spans="1:11">
      <c r="A380" t="str">
        <f t="shared" si="20"/>
        <v>KIELAKSŁAWOMIR1972</v>
      </c>
      <c r="C380">
        <f t="shared" si="23"/>
        <v>379</v>
      </c>
      <c r="D380" s="14" t="s">
        <v>678</v>
      </c>
      <c r="E380" s="14" t="s">
        <v>169</v>
      </c>
      <c r="F380" s="9" t="s">
        <v>668</v>
      </c>
      <c r="G380" s="9">
        <v>1972</v>
      </c>
      <c r="H380" t="str">
        <f t="shared" si="21"/>
        <v>KIELAK SŁAWOMIR</v>
      </c>
      <c r="I380">
        <f t="shared" si="22"/>
        <v>1972</v>
      </c>
      <c r="J380" t="s">
        <v>32</v>
      </c>
      <c r="K380" t="s">
        <v>52</v>
      </c>
    </row>
    <row r="381" spans="1:11">
      <c r="A381" t="str">
        <f t="shared" si="20"/>
        <v>KIELAKHUBERT1996</v>
      </c>
      <c r="C381">
        <f t="shared" si="23"/>
        <v>380</v>
      </c>
      <c r="D381" s="14" t="s">
        <v>678</v>
      </c>
      <c r="E381" s="14" t="s">
        <v>680</v>
      </c>
      <c r="F381" s="9" t="s">
        <v>668</v>
      </c>
      <c r="G381" s="9">
        <v>1996</v>
      </c>
      <c r="H381" t="str">
        <f t="shared" si="21"/>
        <v>KIELAK HUBERT</v>
      </c>
      <c r="I381">
        <f t="shared" si="22"/>
        <v>1996</v>
      </c>
      <c r="J381" t="s">
        <v>32</v>
      </c>
      <c r="K381" t="s">
        <v>52</v>
      </c>
    </row>
    <row r="382" spans="1:11">
      <c r="A382" t="str">
        <f t="shared" si="20"/>
        <v>KUTHANMARCIN1977</v>
      </c>
      <c r="C382">
        <f t="shared" si="23"/>
        <v>381</v>
      </c>
      <c r="D382" s="14" t="s">
        <v>681</v>
      </c>
      <c r="E382" s="14" t="s">
        <v>679</v>
      </c>
      <c r="F382" s="9" t="s">
        <v>249</v>
      </c>
      <c r="G382" s="9">
        <v>1977</v>
      </c>
      <c r="H382" t="str">
        <f t="shared" si="21"/>
        <v>KUTHAN MARCIN</v>
      </c>
      <c r="I382">
        <f t="shared" si="22"/>
        <v>1977</v>
      </c>
      <c r="J382" t="s">
        <v>32</v>
      </c>
      <c r="K382" t="s">
        <v>52</v>
      </c>
    </row>
    <row r="383" spans="1:11">
      <c r="A383" t="str">
        <f t="shared" si="20"/>
        <v>MIŚKIEWICZMARCIN1979</v>
      </c>
      <c r="C383">
        <f t="shared" si="23"/>
        <v>382</v>
      </c>
      <c r="D383" s="14" t="s">
        <v>682</v>
      </c>
      <c r="E383" s="14" t="s">
        <v>679</v>
      </c>
      <c r="F383" s="9" t="s">
        <v>671</v>
      </c>
      <c r="G383" s="9">
        <v>1979</v>
      </c>
      <c r="H383" t="str">
        <f t="shared" si="21"/>
        <v>MIŚKIEWICZ MARCIN</v>
      </c>
      <c r="I383">
        <f t="shared" si="22"/>
        <v>1979</v>
      </c>
      <c r="J383" t="s">
        <v>32</v>
      </c>
      <c r="K383" t="s">
        <v>52</v>
      </c>
    </row>
    <row r="384" spans="1:11">
      <c r="A384" t="str">
        <f t="shared" si="20"/>
        <v>SKORUPOWSKIJACEK1966</v>
      </c>
      <c r="C384">
        <f t="shared" si="23"/>
        <v>383</v>
      </c>
      <c r="D384" s="14" t="s">
        <v>683</v>
      </c>
      <c r="E384" s="14" t="s">
        <v>684</v>
      </c>
      <c r="F384" s="9" t="s">
        <v>670</v>
      </c>
      <c r="G384" s="9">
        <v>1966</v>
      </c>
      <c r="H384" t="str">
        <f t="shared" si="21"/>
        <v>SKORUPOWSKI JACEK</v>
      </c>
      <c r="I384">
        <f t="shared" si="22"/>
        <v>1966</v>
      </c>
      <c r="J384" t="s">
        <v>32</v>
      </c>
      <c r="K384" t="s">
        <v>52</v>
      </c>
    </row>
    <row r="385" spans="1:11">
      <c r="A385" t="str">
        <f t="shared" si="20"/>
        <v>KIELAKIGOR1999</v>
      </c>
      <c r="C385">
        <f t="shared" si="23"/>
        <v>384</v>
      </c>
      <c r="D385" s="14" t="s">
        <v>678</v>
      </c>
      <c r="E385" s="14" t="s">
        <v>689</v>
      </c>
      <c r="F385" s="9" t="s">
        <v>668</v>
      </c>
      <c r="G385" s="9">
        <v>1999</v>
      </c>
      <c r="H385" t="str">
        <f t="shared" si="21"/>
        <v>KIELAK IGOR</v>
      </c>
      <c r="I385">
        <f t="shared" si="22"/>
        <v>1999</v>
      </c>
      <c r="J385" t="s">
        <v>32</v>
      </c>
      <c r="K385" t="s">
        <v>52</v>
      </c>
    </row>
    <row r="386" spans="1:11">
      <c r="A386" t="str">
        <f t="shared" ref="A386:A440" si="24">D386&amp;E386&amp;G386</f>
        <v>ROZWADOWSKIPAWEł1968</v>
      </c>
      <c r="C386">
        <f t="shared" si="23"/>
        <v>385</v>
      </c>
      <c r="D386" s="14" t="s">
        <v>690</v>
      </c>
      <c r="E386" s="14" t="s">
        <v>691</v>
      </c>
      <c r="F386" s="9" t="s">
        <v>667</v>
      </c>
      <c r="G386" s="9">
        <v>1968</v>
      </c>
      <c r="H386" t="str">
        <f t="shared" si="21"/>
        <v>ROZWADOWSKI PAWEł</v>
      </c>
      <c r="I386">
        <f t="shared" si="22"/>
        <v>1968</v>
      </c>
      <c r="J386" t="s">
        <v>32</v>
      </c>
      <c r="K386" t="s">
        <v>52</v>
      </c>
    </row>
    <row r="387" spans="1:11">
      <c r="A387" t="str">
        <f t="shared" si="24"/>
        <v>BIOLIKGRZEGORZ1976</v>
      </c>
      <c r="C387">
        <f t="shared" si="23"/>
        <v>386</v>
      </c>
      <c r="D387" s="14" t="s">
        <v>687</v>
      </c>
      <c r="E387" s="14" t="s">
        <v>675</v>
      </c>
      <c r="F387" s="9" t="s">
        <v>666</v>
      </c>
      <c r="G387" s="9">
        <v>1976</v>
      </c>
      <c r="H387" t="str">
        <f t="shared" ref="H387:H450" si="25">D387&amp;" "&amp;E387</f>
        <v>BIOLIK GRZEGORZ</v>
      </c>
      <c r="I387">
        <f t="shared" ref="I387:I450" si="26">G387</f>
        <v>1976</v>
      </c>
      <c r="J387" t="s">
        <v>32</v>
      </c>
      <c r="K387" t="s">
        <v>52</v>
      </c>
    </row>
    <row r="388" spans="1:11">
      <c r="A388" t="str">
        <f t="shared" si="24"/>
        <v>WASIAKGERARD1975</v>
      </c>
      <c r="C388">
        <f t="shared" ref="C388:C440" si="27">C387+1</f>
        <v>387</v>
      </c>
      <c r="D388" s="14" t="s">
        <v>692</v>
      </c>
      <c r="E388" s="14" t="s">
        <v>693</v>
      </c>
      <c r="F388" s="9" t="s">
        <v>665</v>
      </c>
      <c r="G388" s="9">
        <v>1975</v>
      </c>
      <c r="H388" t="str">
        <f t="shared" si="25"/>
        <v>WASIAK GERARD</v>
      </c>
      <c r="I388">
        <f t="shared" si="26"/>
        <v>1975</v>
      </c>
      <c r="J388" t="s">
        <v>32</v>
      </c>
      <c r="K388" t="s">
        <v>52</v>
      </c>
    </row>
    <row r="389" spans="1:11">
      <c r="A389" t="str">
        <f t="shared" si="24"/>
        <v>ZAJĄCGRZEGORZ1984</v>
      </c>
      <c r="C389">
        <f t="shared" si="27"/>
        <v>388</v>
      </c>
      <c r="D389" s="14" t="s">
        <v>694</v>
      </c>
      <c r="E389" s="14" t="s">
        <v>675</v>
      </c>
      <c r="F389" s="9" t="s">
        <v>664</v>
      </c>
      <c r="G389" s="9">
        <v>1984</v>
      </c>
      <c r="H389" t="str">
        <f t="shared" si="25"/>
        <v>ZAJĄC GRZEGORZ</v>
      </c>
      <c r="I389">
        <f t="shared" si="26"/>
        <v>1984</v>
      </c>
      <c r="J389" t="s">
        <v>32</v>
      </c>
      <c r="K389" t="s">
        <v>52</v>
      </c>
    </row>
    <row r="390" spans="1:11">
      <c r="A390" t="str">
        <f t="shared" si="24"/>
        <v>MISZCZUKPIOTR1971</v>
      </c>
      <c r="C390">
        <f t="shared" si="27"/>
        <v>389</v>
      </c>
      <c r="D390" s="14" t="s">
        <v>695</v>
      </c>
      <c r="E390" t="s">
        <v>674</v>
      </c>
      <c r="F390" t="s">
        <v>663</v>
      </c>
      <c r="G390" s="9">
        <v>1971</v>
      </c>
      <c r="H390" t="str">
        <f t="shared" si="25"/>
        <v>MISZCZUK PIOTR</v>
      </c>
      <c r="I390">
        <f t="shared" si="26"/>
        <v>1971</v>
      </c>
      <c r="J390" t="s">
        <v>32</v>
      </c>
      <c r="K390" t="s">
        <v>52</v>
      </c>
    </row>
    <row r="391" spans="1:11">
      <c r="A391" t="str">
        <f t="shared" si="24"/>
        <v>SŁOMAPAWEŁ1982</v>
      </c>
      <c r="C391">
        <f t="shared" si="27"/>
        <v>390</v>
      </c>
      <c r="D391" s="14" t="s">
        <v>696</v>
      </c>
      <c r="E391" s="14" t="s">
        <v>673</v>
      </c>
      <c r="F391" s="9" t="s">
        <v>663</v>
      </c>
      <c r="G391" s="9">
        <v>1982</v>
      </c>
      <c r="H391" t="str">
        <f t="shared" si="25"/>
        <v>SŁOMA PAWEŁ</v>
      </c>
      <c r="I391">
        <f t="shared" si="26"/>
        <v>1982</v>
      </c>
      <c r="J391" t="s">
        <v>32</v>
      </c>
      <c r="K391" t="s">
        <v>52</v>
      </c>
    </row>
    <row r="392" spans="1:11">
      <c r="A392" t="str">
        <f t="shared" si="24"/>
        <v>NIEWĘGŁOWSKIPIOTR1976</v>
      </c>
      <c r="C392">
        <f t="shared" si="27"/>
        <v>391</v>
      </c>
      <c r="D392" s="14" t="s">
        <v>700</v>
      </c>
      <c r="E392" s="14" t="s">
        <v>674</v>
      </c>
      <c r="F392" s="9"/>
      <c r="G392" s="9">
        <v>1976</v>
      </c>
      <c r="H392" t="str">
        <f t="shared" si="25"/>
        <v>NIEWĘGŁOWSKI PIOTR</v>
      </c>
      <c r="I392">
        <f t="shared" si="26"/>
        <v>1976</v>
      </c>
      <c r="J392" t="s">
        <v>32</v>
      </c>
      <c r="K392" t="s">
        <v>52</v>
      </c>
    </row>
    <row r="393" spans="1:11">
      <c r="A393" t="str">
        <f t="shared" si="24"/>
        <v>SERWACKIKRZYSZTOF1980</v>
      </c>
      <c r="C393">
        <f t="shared" si="27"/>
        <v>392</v>
      </c>
      <c r="D393" t="s">
        <v>701</v>
      </c>
      <c r="E393" t="s">
        <v>676</v>
      </c>
      <c r="G393">
        <v>1980</v>
      </c>
      <c r="H393" t="str">
        <f t="shared" si="25"/>
        <v>SERWACKI KRZYSZTOF</v>
      </c>
      <c r="I393">
        <f t="shared" si="26"/>
        <v>1980</v>
      </c>
      <c r="J393" t="s">
        <v>32</v>
      </c>
      <c r="K393" t="s">
        <v>52</v>
      </c>
    </row>
    <row r="394" spans="1:11">
      <c r="A394" t="str">
        <f t="shared" si="24"/>
        <v>MISIACZEKEWA1968</v>
      </c>
      <c r="C394">
        <f t="shared" si="27"/>
        <v>393</v>
      </c>
      <c r="D394" t="s">
        <v>685</v>
      </c>
      <c r="E394" t="s">
        <v>686</v>
      </c>
      <c r="F394" t="s">
        <v>669</v>
      </c>
      <c r="G394">
        <v>1968</v>
      </c>
      <c r="H394" t="str">
        <f t="shared" si="25"/>
        <v>MISIACZEK EWA</v>
      </c>
      <c r="I394">
        <f t="shared" si="26"/>
        <v>1968</v>
      </c>
      <c r="J394" t="s">
        <v>0</v>
      </c>
      <c r="K394" t="s">
        <v>52</v>
      </c>
    </row>
    <row r="395" spans="1:11">
      <c r="A395" t="str">
        <f t="shared" si="24"/>
        <v>BIOLIKAGNIESZKA1977</v>
      </c>
      <c r="C395">
        <f t="shared" si="27"/>
        <v>394</v>
      </c>
      <c r="D395" t="s">
        <v>687</v>
      </c>
      <c r="E395" t="s">
        <v>688</v>
      </c>
      <c r="F395" t="s">
        <v>666</v>
      </c>
      <c r="G395">
        <v>1977</v>
      </c>
      <c r="H395" t="str">
        <f t="shared" si="25"/>
        <v>BIOLIK AGNIESZKA</v>
      </c>
      <c r="I395">
        <f t="shared" si="26"/>
        <v>1977</v>
      </c>
      <c r="J395" t="s">
        <v>0</v>
      </c>
      <c r="K395" t="s">
        <v>52</v>
      </c>
    </row>
    <row r="396" spans="1:11">
      <c r="A396" t="str">
        <f t="shared" si="24"/>
        <v>LIPIŃSKAKATARZYNA1988</v>
      </c>
      <c r="C396">
        <f t="shared" si="27"/>
        <v>395</v>
      </c>
      <c r="D396" t="s">
        <v>697</v>
      </c>
      <c r="E396" t="s">
        <v>698</v>
      </c>
      <c r="G396">
        <v>1988</v>
      </c>
      <c r="H396" t="str">
        <f t="shared" si="25"/>
        <v>LIPIŃSKA KATARZYNA</v>
      </c>
      <c r="I396">
        <f t="shared" si="26"/>
        <v>1988</v>
      </c>
      <c r="J396" t="s">
        <v>0</v>
      </c>
      <c r="K396" t="s">
        <v>52</v>
      </c>
    </row>
    <row r="397" spans="1:11">
      <c r="A397" t="str">
        <f t="shared" si="24"/>
        <v>KOŁODZIEJEWA1982</v>
      </c>
      <c r="C397">
        <f t="shared" si="27"/>
        <v>396</v>
      </c>
      <c r="D397" t="s">
        <v>699</v>
      </c>
      <c r="E397" t="s">
        <v>686</v>
      </c>
      <c r="G397">
        <v>1982</v>
      </c>
      <c r="H397" t="str">
        <f t="shared" si="25"/>
        <v>KOŁODZIEJ EWA</v>
      </c>
      <c r="I397">
        <f t="shared" si="26"/>
        <v>1982</v>
      </c>
      <c r="J397" t="s">
        <v>0</v>
      </c>
      <c r="K397" t="s">
        <v>52</v>
      </c>
    </row>
    <row r="398" spans="1:11">
      <c r="A398" t="str">
        <f t="shared" si="24"/>
        <v>MotykaJacek0</v>
      </c>
      <c r="C398">
        <f t="shared" si="27"/>
        <v>397</v>
      </c>
      <c r="D398" t="s">
        <v>724</v>
      </c>
      <c r="E398" t="s">
        <v>21</v>
      </c>
      <c r="F398" t="s">
        <v>722</v>
      </c>
      <c r="G398">
        <v>0</v>
      </c>
      <c r="H398" t="str">
        <f t="shared" si="25"/>
        <v>Motyka Jacek</v>
      </c>
      <c r="I398">
        <f t="shared" si="26"/>
        <v>0</v>
      </c>
      <c r="J398" t="s">
        <v>32</v>
      </c>
      <c r="K398" t="s">
        <v>725</v>
      </c>
    </row>
    <row r="399" spans="1:11">
      <c r="A399" t="str">
        <f t="shared" si="24"/>
        <v>JendruszczakDariusz0</v>
      </c>
      <c r="C399">
        <f t="shared" si="27"/>
        <v>398</v>
      </c>
      <c r="D399" t="s">
        <v>723</v>
      </c>
      <c r="E399" t="s">
        <v>140</v>
      </c>
      <c r="F399" t="s">
        <v>722</v>
      </c>
      <c r="G399">
        <v>0</v>
      </c>
      <c r="H399" t="str">
        <f t="shared" si="25"/>
        <v>Jendruszczak Dariusz</v>
      </c>
      <c r="I399">
        <f t="shared" si="26"/>
        <v>0</v>
      </c>
      <c r="J399" t="s">
        <v>32</v>
      </c>
      <c r="K399" t="s">
        <v>725</v>
      </c>
    </row>
    <row r="400" spans="1:11">
      <c r="A400" t="str">
        <f t="shared" si="24"/>
        <v>PotocznyPiotr0</v>
      </c>
      <c r="C400">
        <f t="shared" si="27"/>
        <v>399</v>
      </c>
      <c r="D400" t="s">
        <v>720</v>
      </c>
      <c r="E400" t="s">
        <v>15</v>
      </c>
      <c r="F400" t="s">
        <v>719</v>
      </c>
      <c r="G400">
        <v>0</v>
      </c>
      <c r="H400" t="str">
        <f t="shared" si="25"/>
        <v>Potoczny Piotr</v>
      </c>
      <c r="I400">
        <f t="shared" si="26"/>
        <v>0</v>
      </c>
      <c r="J400" t="s">
        <v>32</v>
      </c>
      <c r="K400" t="s">
        <v>725</v>
      </c>
    </row>
    <row r="401" spans="1:11">
      <c r="A401" t="str">
        <f t="shared" si="24"/>
        <v>KozdrowickiRobert0</v>
      </c>
      <c r="C401">
        <f t="shared" si="27"/>
        <v>400</v>
      </c>
      <c r="D401" t="s">
        <v>718</v>
      </c>
      <c r="E401" t="s">
        <v>45</v>
      </c>
      <c r="F401" t="s">
        <v>716</v>
      </c>
      <c r="G401">
        <v>0</v>
      </c>
      <c r="H401" t="str">
        <f t="shared" si="25"/>
        <v>Kozdrowicki Robert</v>
      </c>
      <c r="I401">
        <f t="shared" si="26"/>
        <v>0</v>
      </c>
      <c r="J401" t="s">
        <v>32</v>
      </c>
      <c r="K401" t="s">
        <v>725</v>
      </c>
    </row>
    <row r="402" spans="1:11">
      <c r="A402" t="str">
        <f t="shared" si="24"/>
        <v>GwóźdźAndrzej0</v>
      </c>
      <c r="C402">
        <f t="shared" si="27"/>
        <v>401</v>
      </c>
      <c r="D402" t="s">
        <v>717</v>
      </c>
      <c r="E402" t="s">
        <v>26</v>
      </c>
      <c r="F402" t="s">
        <v>716</v>
      </c>
      <c r="G402">
        <v>0</v>
      </c>
      <c r="H402" t="str">
        <f t="shared" si="25"/>
        <v>Gwóźdź Andrzej</v>
      </c>
      <c r="I402">
        <f t="shared" si="26"/>
        <v>0</v>
      </c>
      <c r="J402" t="s">
        <v>32</v>
      </c>
      <c r="K402" t="s">
        <v>725</v>
      </c>
    </row>
    <row r="403" spans="1:11">
      <c r="A403" t="str">
        <f t="shared" si="24"/>
        <v>GrdeńWiesław0</v>
      </c>
      <c r="C403">
        <f t="shared" si="27"/>
        <v>402</v>
      </c>
      <c r="D403" t="s">
        <v>715</v>
      </c>
      <c r="E403" t="s">
        <v>61</v>
      </c>
      <c r="F403" t="s">
        <v>713</v>
      </c>
      <c r="G403">
        <v>0</v>
      </c>
      <c r="H403" t="str">
        <f t="shared" si="25"/>
        <v>Grdeń Wiesław</v>
      </c>
      <c r="I403">
        <f t="shared" si="26"/>
        <v>0</v>
      </c>
      <c r="J403" t="s">
        <v>32</v>
      </c>
      <c r="K403" t="s">
        <v>725</v>
      </c>
    </row>
    <row r="404" spans="1:11">
      <c r="A404" t="str">
        <f t="shared" si="24"/>
        <v>PawełczakKrzysztof0</v>
      </c>
      <c r="C404">
        <f t="shared" si="27"/>
        <v>403</v>
      </c>
      <c r="D404" t="s">
        <v>714</v>
      </c>
      <c r="E404" t="s">
        <v>22</v>
      </c>
      <c r="F404" t="s">
        <v>713</v>
      </c>
      <c r="G404">
        <v>0</v>
      </c>
      <c r="H404" t="str">
        <f t="shared" si="25"/>
        <v>Pawełczak Krzysztof</v>
      </c>
      <c r="I404">
        <f t="shared" si="26"/>
        <v>0</v>
      </c>
      <c r="J404" t="s">
        <v>32</v>
      </c>
      <c r="K404" t="s">
        <v>725</v>
      </c>
    </row>
    <row r="405" spans="1:11">
      <c r="A405" t="str">
        <f t="shared" si="24"/>
        <v>KlimczakJacek0</v>
      </c>
      <c r="C405">
        <f t="shared" si="27"/>
        <v>404</v>
      </c>
      <c r="D405" t="s">
        <v>712</v>
      </c>
      <c r="E405" t="s">
        <v>21</v>
      </c>
      <c r="F405" t="s">
        <v>21</v>
      </c>
      <c r="G405">
        <v>0</v>
      </c>
      <c r="H405" t="str">
        <f t="shared" si="25"/>
        <v>Klimczak Jacek</v>
      </c>
      <c r="I405">
        <f t="shared" si="26"/>
        <v>0</v>
      </c>
      <c r="J405" t="s">
        <v>32</v>
      </c>
      <c r="K405" t="s">
        <v>725</v>
      </c>
    </row>
    <row r="406" spans="1:11">
      <c r="A406" t="str">
        <f t="shared" si="24"/>
        <v>SmejdaFilip1999</v>
      </c>
      <c r="C406">
        <f t="shared" si="27"/>
        <v>405</v>
      </c>
      <c r="D406" t="s">
        <v>29</v>
      </c>
      <c r="E406" t="s">
        <v>539</v>
      </c>
      <c r="F406">
        <v>0</v>
      </c>
      <c r="G406">
        <v>1999</v>
      </c>
      <c r="H406" t="str">
        <f t="shared" si="25"/>
        <v>Smejda Filip</v>
      </c>
      <c r="I406">
        <f t="shared" si="26"/>
        <v>1999</v>
      </c>
      <c r="J406" t="s">
        <v>32</v>
      </c>
      <c r="K406" t="s">
        <v>725</v>
      </c>
    </row>
    <row r="407" spans="1:11">
      <c r="A407" t="str">
        <f t="shared" si="24"/>
        <v>JakubasPiotr0</v>
      </c>
      <c r="C407">
        <f t="shared" si="27"/>
        <v>406</v>
      </c>
      <c r="D407" t="s">
        <v>709</v>
      </c>
      <c r="E407" t="s">
        <v>15</v>
      </c>
      <c r="F407">
        <v>0</v>
      </c>
      <c r="G407">
        <v>0</v>
      </c>
      <c r="H407" t="str">
        <f t="shared" si="25"/>
        <v>Jakubas Piotr</v>
      </c>
      <c r="I407">
        <f t="shared" si="26"/>
        <v>0</v>
      </c>
      <c r="J407" t="s">
        <v>32</v>
      </c>
      <c r="K407" t="s">
        <v>725</v>
      </c>
    </row>
    <row r="408" spans="1:11">
      <c r="A408" t="str">
        <f t="shared" si="24"/>
        <v>KsiążekMikołaj0</v>
      </c>
      <c r="C408">
        <f t="shared" si="27"/>
        <v>407</v>
      </c>
      <c r="D408" t="s">
        <v>708</v>
      </c>
      <c r="E408" t="s">
        <v>426</v>
      </c>
      <c r="F408" t="s">
        <v>707</v>
      </c>
      <c r="G408">
        <v>0</v>
      </c>
      <c r="H408" t="str">
        <f t="shared" si="25"/>
        <v>Książek Mikołaj</v>
      </c>
      <c r="I408">
        <f t="shared" si="26"/>
        <v>0</v>
      </c>
      <c r="J408" t="s">
        <v>32</v>
      </c>
      <c r="K408" t="s">
        <v>725</v>
      </c>
    </row>
    <row r="409" spans="1:11">
      <c r="A409" t="str">
        <f t="shared" si="24"/>
        <v>PukaHubert1971</v>
      </c>
      <c r="C409">
        <f t="shared" si="27"/>
        <v>408</v>
      </c>
      <c r="D409" t="s">
        <v>704</v>
      </c>
      <c r="E409" t="s">
        <v>705</v>
      </c>
      <c r="F409" t="s">
        <v>703</v>
      </c>
      <c r="G409">
        <v>1971</v>
      </c>
      <c r="H409" t="str">
        <f t="shared" si="25"/>
        <v>Puka Hubert</v>
      </c>
      <c r="I409">
        <f t="shared" si="26"/>
        <v>1971</v>
      </c>
      <c r="J409" t="s">
        <v>32</v>
      </c>
      <c r="K409" t="s">
        <v>725</v>
      </c>
    </row>
    <row r="410" spans="1:11">
      <c r="A410" t="str">
        <f t="shared" si="24"/>
        <v>KarasowskaKarolina0</v>
      </c>
      <c r="C410">
        <f t="shared" si="27"/>
        <v>409</v>
      </c>
      <c r="D410" t="s">
        <v>721</v>
      </c>
      <c r="E410" t="s">
        <v>545</v>
      </c>
      <c r="F410" t="s">
        <v>719</v>
      </c>
      <c r="G410">
        <v>0</v>
      </c>
      <c r="H410" t="str">
        <f t="shared" si="25"/>
        <v>Karasowska Karolina</v>
      </c>
      <c r="I410">
        <f t="shared" si="26"/>
        <v>0</v>
      </c>
      <c r="J410" t="s">
        <v>0</v>
      </c>
      <c r="K410" t="s">
        <v>725</v>
      </c>
    </row>
    <row r="411" spans="1:11">
      <c r="A411" t="str">
        <f t="shared" si="24"/>
        <v>DudekMagdalena1984</v>
      </c>
      <c r="C411">
        <f t="shared" si="27"/>
        <v>410</v>
      </c>
      <c r="D411" t="s">
        <v>711</v>
      </c>
      <c r="E411" t="s">
        <v>35</v>
      </c>
      <c r="F411" t="s">
        <v>710</v>
      </c>
      <c r="G411">
        <v>1984</v>
      </c>
      <c r="H411" t="str">
        <f t="shared" si="25"/>
        <v>Dudek Magdalena</v>
      </c>
      <c r="I411">
        <f t="shared" si="26"/>
        <v>1984</v>
      </c>
      <c r="J411" t="s">
        <v>0</v>
      </c>
      <c r="K411" t="s">
        <v>725</v>
      </c>
    </row>
    <row r="412" spans="1:11">
      <c r="A412" t="str">
        <f t="shared" si="24"/>
        <v>SkubidaEwa1977</v>
      </c>
      <c r="C412">
        <f t="shared" si="27"/>
        <v>411</v>
      </c>
      <c r="D412" t="s">
        <v>706</v>
      </c>
      <c r="E412" t="s">
        <v>329</v>
      </c>
      <c r="F412" t="s">
        <v>703</v>
      </c>
      <c r="G412">
        <v>1977</v>
      </c>
      <c r="H412" t="str">
        <f t="shared" si="25"/>
        <v>Skubida Ewa</v>
      </c>
      <c r="I412">
        <f t="shared" si="26"/>
        <v>1977</v>
      </c>
      <c r="J412" t="s">
        <v>0</v>
      </c>
      <c r="K412" t="s">
        <v>725</v>
      </c>
    </row>
    <row r="413" spans="1:11">
      <c r="A413" t="str">
        <f t="shared" si="24"/>
        <v>WittTomek1976</v>
      </c>
      <c r="C413">
        <f t="shared" si="27"/>
        <v>412</v>
      </c>
      <c r="D413" t="s">
        <v>730</v>
      </c>
      <c r="E413" t="s">
        <v>729</v>
      </c>
      <c r="F413">
        <v>0</v>
      </c>
      <c r="G413">
        <v>1976</v>
      </c>
      <c r="H413" t="str">
        <f t="shared" si="25"/>
        <v>Witt Tomek</v>
      </c>
      <c r="I413">
        <f t="shared" si="26"/>
        <v>1976</v>
      </c>
      <c r="J413" t="s">
        <v>32</v>
      </c>
      <c r="K413" t="s">
        <v>735</v>
      </c>
    </row>
    <row r="414" spans="1:11">
      <c r="A414" t="str">
        <f t="shared" si="24"/>
        <v>LipińskiTomasz1975</v>
      </c>
      <c r="C414">
        <f t="shared" si="27"/>
        <v>413</v>
      </c>
      <c r="D414" t="s">
        <v>471</v>
      </c>
      <c r="E414" t="s">
        <v>44</v>
      </c>
      <c r="F414">
        <v>0</v>
      </c>
      <c r="G414">
        <v>1975</v>
      </c>
      <c r="H414" t="str">
        <f t="shared" si="25"/>
        <v>Lipiński Tomasz</v>
      </c>
      <c r="I414">
        <f t="shared" si="26"/>
        <v>1975</v>
      </c>
      <c r="J414" t="s">
        <v>32</v>
      </c>
      <c r="K414" t="s">
        <v>735</v>
      </c>
    </row>
    <row r="415" spans="1:11">
      <c r="A415" t="str">
        <f t="shared" si="24"/>
        <v>LancDamian1988</v>
      </c>
      <c r="C415">
        <f t="shared" si="27"/>
        <v>414</v>
      </c>
      <c r="D415" t="s">
        <v>731</v>
      </c>
      <c r="E415" t="s">
        <v>277</v>
      </c>
      <c r="F415" t="s">
        <v>728</v>
      </c>
      <c r="G415">
        <v>1988</v>
      </c>
      <c r="H415" t="str">
        <f t="shared" si="25"/>
        <v>Lanc Damian</v>
      </c>
      <c r="I415">
        <f t="shared" si="26"/>
        <v>1988</v>
      </c>
      <c r="J415" t="s">
        <v>32</v>
      </c>
      <c r="K415" t="s">
        <v>735</v>
      </c>
    </row>
    <row r="416" spans="1:11">
      <c r="A416" t="str">
        <f t="shared" si="24"/>
        <v>StefanekJan1955</v>
      </c>
      <c r="C416">
        <f t="shared" si="27"/>
        <v>415</v>
      </c>
      <c r="D416" t="s">
        <v>732</v>
      </c>
      <c r="E416" t="s">
        <v>92</v>
      </c>
      <c r="F416">
        <v>0</v>
      </c>
      <c r="G416">
        <v>1955</v>
      </c>
      <c r="H416" t="str">
        <f t="shared" si="25"/>
        <v>Stefanek Jan</v>
      </c>
      <c r="I416">
        <f t="shared" si="26"/>
        <v>1955</v>
      </c>
      <c r="J416" t="s">
        <v>32</v>
      </c>
      <c r="K416" t="s">
        <v>735</v>
      </c>
    </row>
    <row r="417" spans="1:11">
      <c r="A417" t="str">
        <f t="shared" si="24"/>
        <v>StefanekŁukasz1980</v>
      </c>
      <c r="C417">
        <f t="shared" si="27"/>
        <v>416</v>
      </c>
      <c r="D417" t="s">
        <v>732</v>
      </c>
      <c r="E417" t="s">
        <v>59</v>
      </c>
      <c r="F417">
        <v>0</v>
      </c>
      <c r="G417">
        <v>1980</v>
      </c>
      <c r="H417" t="str">
        <f t="shared" si="25"/>
        <v>Stefanek Łukasz</v>
      </c>
      <c r="I417">
        <f t="shared" si="26"/>
        <v>1980</v>
      </c>
      <c r="J417" t="s">
        <v>32</v>
      </c>
      <c r="K417" t="s">
        <v>735</v>
      </c>
    </row>
    <row r="418" spans="1:11">
      <c r="A418" t="str">
        <f t="shared" si="24"/>
        <v>WojtuńDawid1989</v>
      </c>
      <c r="C418">
        <f t="shared" si="27"/>
        <v>417</v>
      </c>
      <c r="D418" t="s">
        <v>733</v>
      </c>
      <c r="E418" t="s">
        <v>462</v>
      </c>
      <c r="F418" t="s">
        <v>727</v>
      </c>
      <c r="G418">
        <v>1989</v>
      </c>
      <c r="H418" t="str">
        <f t="shared" si="25"/>
        <v>Wojtuń Dawid</v>
      </c>
      <c r="I418">
        <f t="shared" si="26"/>
        <v>1989</v>
      </c>
      <c r="J418" t="s">
        <v>32</v>
      </c>
      <c r="K418" t="s">
        <v>735</v>
      </c>
    </row>
    <row r="419" spans="1:11">
      <c r="A419" t="str">
        <f t="shared" si="24"/>
        <v>KoniecznaJoanna1988</v>
      </c>
      <c r="C419">
        <f t="shared" si="27"/>
        <v>418</v>
      </c>
      <c r="D419" t="s">
        <v>326</v>
      </c>
      <c r="E419" t="s">
        <v>484</v>
      </c>
      <c r="F419" t="s">
        <v>305</v>
      </c>
      <c r="G419">
        <v>1988</v>
      </c>
      <c r="H419" t="str">
        <f t="shared" si="25"/>
        <v>Konieczna Joanna</v>
      </c>
      <c r="I419">
        <f t="shared" si="26"/>
        <v>1988</v>
      </c>
      <c r="J419" t="s">
        <v>0</v>
      </c>
      <c r="K419" t="s">
        <v>735</v>
      </c>
    </row>
    <row r="420" spans="1:11">
      <c r="A420" t="str">
        <f t="shared" si="24"/>
        <v>KowalskaAgnieszka1983</v>
      </c>
      <c r="C420">
        <f t="shared" si="27"/>
        <v>419</v>
      </c>
      <c r="D420" t="s">
        <v>734</v>
      </c>
      <c r="E420" t="s">
        <v>129</v>
      </c>
      <c r="F420" t="s">
        <v>726</v>
      </c>
      <c r="G420">
        <v>1983</v>
      </c>
      <c r="H420" t="str">
        <f t="shared" si="25"/>
        <v>Kowalska Agnieszka</v>
      </c>
      <c r="I420">
        <f t="shared" si="26"/>
        <v>1983</v>
      </c>
      <c r="J420" t="s">
        <v>0</v>
      </c>
      <c r="K420" t="s">
        <v>735</v>
      </c>
    </row>
    <row r="421" spans="1:11">
      <c r="A421" t="str">
        <f t="shared" si="24"/>
        <v>KrasuskiMarcin1972</v>
      </c>
      <c r="C421">
        <f t="shared" si="27"/>
        <v>420</v>
      </c>
      <c r="D421" t="s">
        <v>744</v>
      </c>
      <c r="E421" t="s">
        <v>17</v>
      </c>
      <c r="F421">
        <v>0</v>
      </c>
      <c r="G421">
        <v>1972</v>
      </c>
      <c r="H421" t="str">
        <f t="shared" si="25"/>
        <v>Krasuski Marcin</v>
      </c>
      <c r="I421">
        <f t="shared" si="26"/>
        <v>1972</v>
      </c>
      <c r="J421" t="s">
        <v>32</v>
      </c>
      <c r="K421" t="s">
        <v>745</v>
      </c>
    </row>
    <row r="422" spans="1:11">
      <c r="A422" t="str">
        <f t="shared" si="24"/>
        <v>RychlikMichał1978</v>
      </c>
      <c r="C422">
        <f t="shared" si="27"/>
        <v>421</v>
      </c>
      <c r="D422" s="9" t="s">
        <v>743</v>
      </c>
      <c r="E422" s="9" t="s">
        <v>55</v>
      </c>
      <c r="F422" s="9" t="s">
        <v>742</v>
      </c>
      <c r="G422" s="9">
        <v>1978</v>
      </c>
      <c r="H422" t="str">
        <f t="shared" si="25"/>
        <v>Rychlik Michał</v>
      </c>
      <c r="I422">
        <f t="shared" si="26"/>
        <v>1978</v>
      </c>
      <c r="J422" t="s">
        <v>32</v>
      </c>
      <c r="K422" t="s">
        <v>745</v>
      </c>
    </row>
    <row r="423" spans="1:11">
      <c r="A423" t="str">
        <f t="shared" si="24"/>
        <v>KucharskiRafał1981</v>
      </c>
      <c r="C423">
        <f t="shared" si="27"/>
        <v>422</v>
      </c>
      <c r="D423" s="9" t="s">
        <v>741</v>
      </c>
      <c r="E423" s="9" t="s">
        <v>41</v>
      </c>
      <c r="F423" s="9" t="s">
        <v>739</v>
      </c>
      <c r="G423" s="9">
        <v>1981</v>
      </c>
      <c r="H423" t="str">
        <f t="shared" si="25"/>
        <v>Kucharski Rafał</v>
      </c>
      <c r="I423">
        <f t="shared" si="26"/>
        <v>1981</v>
      </c>
      <c r="J423" t="s">
        <v>32</v>
      </c>
      <c r="K423" t="s">
        <v>745</v>
      </c>
    </row>
    <row r="424" spans="1:11">
      <c r="A424" t="str">
        <f t="shared" si="24"/>
        <v>BaworowskiGrzegorz1982</v>
      </c>
      <c r="C424">
        <f t="shared" si="27"/>
        <v>423</v>
      </c>
      <c r="D424" s="9" t="s">
        <v>740</v>
      </c>
      <c r="E424" s="9" t="s">
        <v>19</v>
      </c>
      <c r="F424" s="9" t="s">
        <v>739</v>
      </c>
      <c r="G424" s="9">
        <v>1982</v>
      </c>
      <c r="H424" t="str">
        <f t="shared" si="25"/>
        <v>Baworowski Grzegorz</v>
      </c>
      <c r="I424">
        <f t="shared" si="26"/>
        <v>1982</v>
      </c>
      <c r="J424" t="s">
        <v>32</v>
      </c>
      <c r="K424" t="s">
        <v>745</v>
      </c>
    </row>
    <row r="425" spans="1:11">
      <c r="A425" t="str">
        <f t="shared" si="24"/>
        <v>DurasWłodzimierz1970</v>
      </c>
      <c r="C425">
        <f t="shared" si="27"/>
        <v>424</v>
      </c>
      <c r="D425" t="s">
        <v>738</v>
      </c>
      <c r="E425" t="s">
        <v>737</v>
      </c>
      <c r="F425">
        <v>0</v>
      </c>
      <c r="G425">
        <v>1970</v>
      </c>
      <c r="H425" t="str">
        <f t="shared" si="25"/>
        <v>Duras Włodzimierz</v>
      </c>
      <c r="I425">
        <f t="shared" si="26"/>
        <v>1970</v>
      </c>
      <c r="J425" t="s">
        <v>32</v>
      </c>
      <c r="K425" t="s">
        <v>745</v>
      </c>
    </row>
    <row r="426" spans="1:11">
      <c r="A426" t="str">
        <f t="shared" si="24"/>
        <v>SkrzyniarzStanisław1966</v>
      </c>
      <c r="C426">
        <f t="shared" si="27"/>
        <v>425</v>
      </c>
      <c r="D426" t="s">
        <v>736</v>
      </c>
      <c r="E426" t="s">
        <v>274</v>
      </c>
      <c r="F426">
        <v>0</v>
      </c>
      <c r="G426">
        <v>1966</v>
      </c>
      <c r="H426" t="str">
        <f t="shared" si="25"/>
        <v>Skrzyniarz Stanisław</v>
      </c>
      <c r="I426">
        <f t="shared" si="26"/>
        <v>1966</v>
      </c>
      <c r="J426" t="s">
        <v>32</v>
      </c>
      <c r="K426" t="s">
        <v>745</v>
      </c>
    </row>
    <row r="427" spans="1:11">
      <c r="A427" t="str">
        <f t="shared" si="24"/>
        <v>KokłowskiDaniel1985</v>
      </c>
      <c r="C427">
        <f t="shared" si="27"/>
        <v>426</v>
      </c>
      <c r="D427" t="s">
        <v>770</v>
      </c>
      <c r="E427" t="s">
        <v>135</v>
      </c>
      <c r="F427" t="s">
        <v>769</v>
      </c>
      <c r="G427">
        <v>1985</v>
      </c>
      <c r="H427" t="str">
        <f t="shared" si="25"/>
        <v>Kokłowski Daniel</v>
      </c>
      <c r="I427">
        <f t="shared" si="26"/>
        <v>1985</v>
      </c>
      <c r="J427" t="s">
        <v>32</v>
      </c>
      <c r="K427" t="s">
        <v>771</v>
      </c>
    </row>
    <row r="428" spans="1:11">
      <c r="A428" t="str">
        <f t="shared" si="24"/>
        <v>DomańskiMichał1980</v>
      </c>
      <c r="C428">
        <f t="shared" si="27"/>
        <v>427</v>
      </c>
      <c r="D428" t="s">
        <v>768</v>
      </c>
      <c r="E428" t="s">
        <v>55</v>
      </c>
      <c r="F428" t="s">
        <v>261</v>
      </c>
      <c r="G428">
        <v>1980</v>
      </c>
      <c r="H428" t="str">
        <f t="shared" si="25"/>
        <v>Domański Michał</v>
      </c>
      <c r="I428">
        <f t="shared" si="26"/>
        <v>1980</v>
      </c>
      <c r="J428" t="s">
        <v>32</v>
      </c>
      <c r="K428" t="s">
        <v>771</v>
      </c>
    </row>
    <row r="429" spans="1:11">
      <c r="A429" t="str">
        <f t="shared" si="24"/>
        <v>BrodowiczTomasz1968</v>
      </c>
      <c r="C429">
        <f t="shared" si="27"/>
        <v>428</v>
      </c>
      <c r="D429" t="s">
        <v>767</v>
      </c>
      <c r="E429" t="s">
        <v>44</v>
      </c>
      <c r="F429">
        <v>0</v>
      </c>
      <c r="G429">
        <v>1968</v>
      </c>
      <c r="H429" t="str">
        <f t="shared" si="25"/>
        <v>Brodowicz Tomasz</v>
      </c>
      <c r="I429">
        <f t="shared" si="26"/>
        <v>1968</v>
      </c>
      <c r="J429" t="s">
        <v>32</v>
      </c>
      <c r="K429" t="s">
        <v>771</v>
      </c>
    </row>
    <row r="430" spans="1:11">
      <c r="A430" t="str">
        <f t="shared" si="24"/>
        <v>GrabowskiAdam0</v>
      </c>
      <c r="C430">
        <f t="shared" si="27"/>
        <v>429</v>
      </c>
      <c r="D430" t="s">
        <v>93</v>
      </c>
      <c r="E430" t="s">
        <v>79</v>
      </c>
      <c r="F430" t="s">
        <v>412</v>
      </c>
      <c r="G430">
        <v>0</v>
      </c>
      <c r="H430" t="str">
        <f t="shared" si="25"/>
        <v>Grabowski Adam</v>
      </c>
      <c r="I430">
        <f t="shared" si="26"/>
        <v>0</v>
      </c>
      <c r="J430" t="s">
        <v>32</v>
      </c>
      <c r="K430" t="s">
        <v>771</v>
      </c>
    </row>
    <row r="431" spans="1:11">
      <c r="A431" t="str">
        <f t="shared" si="24"/>
        <v>TumińskiMaciej1989</v>
      </c>
      <c r="C431">
        <f t="shared" si="27"/>
        <v>430</v>
      </c>
      <c r="D431" t="s">
        <v>766</v>
      </c>
      <c r="E431" t="s">
        <v>66</v>
      </c>
      <c r="F431" t="s">
        <v>412</v>
      </c>
      <c r="G431">
        <v>1989</v>
      </c>
      <c r="H431" t="str">
        <f t="shared" si="25"/>
        <v>Tumiński Maciej</v>
      </c>
      <c r="I431">
        <f t="shared" si="26"/>
        <v>1989</v>
      </c>
      <c r="J431" t="s">
        <v>32</v>
      </c>
      <c r="K431" t="s">
        <v>771</v>
      </c>
    </row>
    <row r="432" spans="1:11">
      <c r="A432" t="str">
        <f t="shared" si="24"/>
        <v>TrzeciakiewiczMarcin1978</v>
      </c>
      <c r="C432">
        <f t="shared" si="27"/>
        <v>431</v>
      </c>
      <c r="D432" t="s">
        <v>760</v>
      </c>
      <c r="E432" t="s">
        <v>17</v>
      </c>
      <c r="F432">
        <v>0</v>
      </c>
      <c r="G432">
        <v>1978</v>
      </c>
      <c r="H432" t="str">
        <f t="shared" si="25"/>
        <v>Trzeciakiewicz Marcin</v>
      </c>
      <c r="I432">
        <f t="shared" si="26"/>
        <v>1978</v>
      </c>
      <c r="J432" t="s">
        <v>32</v>
      </c>
      <c r="K432" t="s">
        <v>771</v>
      </c>
    </row>
    <row r="433" spans="1:11">
      <c r="A433" t="str">
        <f t="shared" si="24"/>
        <v>KuncewiczPiotr1975</v>
      </c>
      <c r="C433">
        <f t="shared" si="27"/>
        <v>432</v>
      </c>
      <c r="D433" t="s">
        <v>756</v>
      </c>
      <c r="E433" t="s">
        <v>15</v>
      </c>
      <c r="F433" t="s">
        <v>751</v>
      </c>
      <c r="G433">
        <v>1975</v>
      </c>
      <c r="H433" t="str">
        <f t="shared" si="25"/>
        <v>Kuncewicz Piotr</v>
      </c>
      <c r="I433">
        <f t="shared" si="26"/>
        <v>1975</v>
      </c>
      <c r="J433" t="s">
        <v>32</v>
      </c>
      <c r="K433" t="s">
        <v>771</v>
      </c>
    </row>
    <row r="434" spans="1:11">
      <c r="A434" t="str">
        <f t="shared" si="24"/>
        <v>SadłowskiGrzegorz1975</v>
      </c>
      <c r="C434">
        <f t="shared" si="27"/>
        <v>433</v>
      </c>
      <c r="D434" t="s">
        <v>755</v>
      </c>
      <c r="E434" t="s">
        <v>19</v>
      </c>
      <c r="F434" t="s">
        <v>751</v>
      </c>
      <c r="G434">
        <v>1975</v>
      </c>
      <c r="H434" t="str">
        <f t="shared" si="25"/>
        <v>Sadłowski Grzegorz</v>
      </c>
      <c r="I434">
        <f t="shared" si="26"/>
        <v>1975</v>
      </c>
      <c r="J434" t="s">
        <v>32</v>
      </c>
      <c r="K434" t="s">
        <v>771</v>
      </c>
    </row>
    <row r="435" spans="1:11">
      <c r="A435" t="str">
        <f t="shared" si="24"/>
        <v>WalczykMarek1975</v>
      </c>
      <c r="C435">
        <f t="shared" si="27"/>
        <v>434</v>
      </c>
      <c r="D435" t="s">
        <v>754</v>
      </c>
      <c r="E435" t="s">
        <v>33</v>
      </c>
      <c r="F435" t="s">
        <v>753</v>
      </c>
      <c r="G435">
        <v>1975</v>
      </c>
      <c r="H435" t="str">
        <f t="shared" si="25"/>
        <v>Walczyk Marek</v>
      </c>
      <c r="I435">
        <f t="shared" si="26"/>
        <v>1975</v>
      </c>
      <c r="J435" t="s">
        <v>32</v>
      </c>
      <c r="K435" t="s">
        <v>771</v>
      </c>
    </row>
    <row r="436" spans="1:11">
      <c r="A436" t="str">
        <f t="shared" si="24"/>
        <v>SawkoKamil1975</v>
      </c>
      <c r="C436">
        <f t="shared" si="27"/>
        <v>435</v>
      </c>
      <c r="D436" t="s">
        <v>752</v>
      </c>
      <c r="E436" t="s">
        <v>189</v>
      </c>
      <c r="F436" t="s">
        <v>751</v>
      </c>
      <c r="G436">
        <v>1975</v>
      </c>
      <c r="H436" t="str">
        <f t="shared" si="25"/>
        <v>Sawko Kamil</v>
      </c>
      <c r="I436">
        <f t="shared" si="26"/>
        <v>1975</v>
      </c>
      <c r="J436" t="s">
        <v>32</v>
      </c>
      <c r="K436" t="s">
        <v>771</v>
      </c>
    </row>
    <row r="437" spans="1:11">
      <c r="A437" t="str">
        <f t="shared" si="24"/>
        <v>TrykozkoUrszula1969</v>
      </c>
      <c r="C437">
        <f t="shared" si="27"/>
        <v>436</v>
      </c>
      <c r="D437" t="s">
        <v>764</v>
      </c>
      <c r="E437" t="s">
        <v>765</v>
      </c>
      <c r="F437" t="s">
        <v>544</v>
      </c>
      <c r="G437">
        <v>1969</v>
      </c>
      <c r="H437" t="str">
        <f t="shared" si="25"/>
        <v>Trykozko Urszula</v>
      </c>
      <c r="I437">
        <f t="shared" si="26"/>
        <v>1969</v>
      </c>
      <c r="J437" t="s">
        <v>0</v>
      </c>
      <c r="K437" t="s">
        <v>771</v>
      </c>
    </row>
    <row r="438" spans="1:11">
      <c r="A438" t="str">
        <f t="shared" si="24"/>
        <v>KarpaKatarzyna1982</v>
      </c>
      <c r="C438">
        <f t="shared" si="27"/>
        <v>437</v>
      </c>
      <c r="D438" t="s">
        <v>762</v>
      </c>
      <c r="E438" t="s">
        <v>763</v>
      </c>
      <c r="F438" t="s">
        <v>761</v>
      </c>
      <c r="G438">
        <v>1982</v>
      </c>
      <c r="H438" t="str">
        <f t="shared" si="25"/>
        <v>Karpa Katarzyna</v>
      </c>
      <c r="I438">
        <f t="shared" si="26"/>
        <v>1982</v>
      </c>
      <c r="J438" t="s">
        <v>0</v>
      </c>
      <c r="K438" t="s">
        <v>771</v>
      </c>
    </row>
    <row r="439" spans="1:11">
      <c r="A439" t="str">
        <f t="shared" si="24"/>
        <v>OlechowskaEmilia1985</v>
      </c>
      <c r="C439">
        <f t="shared" si="27"/>
        <v>438</v>
      </c>
      <c r="D439" t="s">
        <v>758</v>
      </c>
      <c r="E439" t="s">
        <v>759</v>
      </c>
      <c r="F439" t="s">
        <v>757</v>
      </c>
      <c r="G439">
        <v>1985</v>
      </c>
      <c r="H439" t="str">
        <f t="shared" si="25"/>
        <v>Olechowska Emilia</v>
      </c>
      <c r="I439">
        <f t="shared" si="26"/>
        <v>1985</v>
      </c>
      <c r="J439" t="s">
        <v>0</v>
      </c>
      <c r="K439" t="s">
        <v>771</v>
      </c>
    </row>
    <row r="440" spans="1:11">
      <c r="A440" t="str">
        <f t="shared" si="24"/>
        <v>BrzezińskaArletta1983</v>
      </c>
      <c r="C440">
        <f t="shared" si="27"/>
        <v>439</v>
      </c>
      <c r="D440" t="s">
        <v>749</v>
      </c>
      <c r="E440" t="s">
        <v>750</v>
      </c>
      <c r="F440" t="s">
        <v>746</v>
      </c>
      <c r="G440">
        <v>1983</v>
      </c>
      <c r="H440" t="str">
        <f t="shared" si="25"/>
        <v>Brzezińska Arletta</v>
      </c>
      <c r="I440">
        <f t="shared" si="26"/>
        <v>1983</v>
      </c>
      <c r="J440" t="s">
        <v>0</v>
      </c>
      <c r="K440" t="s">
        <v>771</v>
      </c>
    </row>
    <row r="441" spans="1:11">
      <c r="A441" t="str">
        <f>D441&amp;E441&amp;G441</f>
        <v>KatnerJolanta1980</v>
      </c>
      <c r="C441">
        <f>C440+1</f>
        <v>440</v>
      </c>
      <c r="D441" t="s">
        <v>747</v>
      </c>
      <c r="E441" t="s">
        <v>748</v>
      </c>
      <c r="F441" t="s">
        <v>746</v>
      </c>
      <c r="G441">
        <v>1980</v>
      </c>
      <c r="H441" t="str">
        <f t="shared" si="25"/>
        <v>Katner Jolanta</v>
      </c>
      <c r="I441">
        <f t="shared" si="26"/>
        <v>1980</v>
      </c>
      <c r="J441" t="s">
        <v>0</v>
      </c>
      <c r="K441" t="s">
        <v>771</v>
      </c>
    </row>
    <row r="442" spans="1:11">
      <c r="A442" t="str">
        <f>D442&amp;E442&amp;G442</f>
        <v>SzaciłowskiPiotr1971</v>
      </c>
      <c r="C442">
        <f>C441+1</f>
        <v>441</v>
      </c>
      <c r="D442" t="s">
        <v>773</v>
      </c>
      <c r="E442" t="s">
        <v>15</v>
      </c>
      <c r="F442">
        <v>0</v>
      </c>
      <c r="G442">
        <v>1971</v>
      </c>
      <c r="H442" t="str">
        <f t="shared" si="25"/>
        <v>Szaciłowski Piotr</v>
      </c>
      <c r="I442">
        <f t="shared" si="26"/>
        <v>1971</v>
      </c>
      <c r="J442" t="s">
        <v>32</v>
      </c>
      <c r="K442" t="s">
        <v>774</v>
      </c>
    </row>
    <row r="443" spans="1:11">
      <c r="A443" t="str">
        <f t="shared" ref="A443:A506" si="28">D443&amp;E443&amp;G443</f>
        <v>BrankiewiczPaweł1971</v>
      </c>
      <c r="C443">
        <f t="shared" ref="C443:C506" si="29">C442+1</f>
        <v>442</v>
      </c>
      <c r="D443" t="s">
        <v>779</v>
      </c>
      <c r="E443" t="s">
        <v>16</v>
      </c>
      <c r="F443" t="s">
        <v>778</v>
      </c>
      <c r="G443">
        <v>1971</v>
      </c>
      <c r="H443" t="str">
        <f t="shared" si="25"/>
        <v>Brankiewicz Paweł</v>
      </c>
      <c r="I443">
        <f t="shared" si="26"/>
        <v>1971</v>
      </c>
      <c r="J443" t="s">
        <v>32</v>
      </c>
      <c r="K443" t="s">
        <v>774</v>
      </c>
    </row>
    <row r="444" spans="1:11">
      <c r="A444" t="str">
        <f t="shared" si="28"/>
        <v>KlepackiMariusz1970</v>
      </c>
      <c r="C444">
        <f t="shared" si="29"/>
        <v>443</v>
      </c>
      <c r="D444" t="s">
        <v>777</v>
      </c>
      <c r="E444" t="s">
        <v>378</v>
      </c>
      <c r="F444" t="s">
        <v>776</v>
      </c>
      <c r="G444">
        <v>1970</v>
      </c>
      <c r="H444" t="str">
        <f t="shared" si="25"/>
        <v>Klepacki Mariusz</v>
      </c>
      <c r="I444">
        <f t="shared" si="26"/>
        <v>1970</v>
      </c>
      <c r="J444" t="s">
        <v>32</v>
      </c>
      <c r="K444" t="s">
        <v>774</v>
      </c>
    </row>
    <row r="445" spans="1:11">
      <c r="A445" t="str">
        <f t="shared" si="28"/>
        <v>Rystał Kajetan0</v>
      </c>
      <c r="C445">
        <f t="shared" si="29"/>
        <v>444</v>
      </c>
      <c r="D445" t="s">
        <v>775</v>
      </c>
      <c r="E445" t="s">
        <v>114</v>
      </c>
      <c r="F445">
        <v>0</v>
      </c>
      <c r="G445">
        <v>0</v>
      </c>
      <c r="H445" t="str">
        <f t="shared" si="25"/>
        <v>Rystał  Kajetan</v>
      </c>
      <c r="I445">
        <f t="shared" si="26"/>
        <v>0</v>
      </c>
      <c r="J445" t="s">
        <v>32</v>
      </c>
      <c r="K445" t="s">
        <v>774</v>
      </c>
    </row>
    <row r="446" spans="1:11">
      <c r="A446" t="str">
        <f t="shared" si="28"/>
        <v>MichałowskaJulia1985</v>
      </c>
      <c r="C446">
        <f t="shared" si="29"/>
        <v>445</v>
      </c>
      <c r="D446" t="s">
        <v>781</v>
      </c>
      <c r="E446" t="s">
        <v>780</v>
      </c>
      <c r="F446">
        <v>0</v>
      </c>
      <c r="G446">
        <v>1985</v>
      </c>
      <c r="H446" t="str">
        <f t="shared" si="25"/>
        <v>Michałowska Julia</v>
      </c>
      <c r="I446">
        <f t="shared" si="26"/>
        <v>1985</v>
      </c>
      <c r="J446" t="s">
        <v>0</v>
      </c>
      <c r="K446" t="s">
        <v>774</v>
      </c>
    </row>
    <row r="447" spans="1:11">
      <c r="A447" t="str">
        <f t="shared" si="28"/>
        <v>StrachowskiPrzemysław1982</v>
      </c>
      <c r="C447">
        <f t="shared" si="29"/>
        <v>446</v>
      </c>
      <c r="D447" t="s">
        <v>807</v>
      </c>
      <c r="E447" t="s">
        <v>24</v>
      </c>
      <c r="F447">
        <v>0</v>
      </c>
      <c r="G447">
        <v>1982</v>
      </c>
      <c r="H447" t="str">
        <f t="shared" si="25"/>
        <v>Strachowski Przemysław</v>
      </c>
      <c r="I447">
        <f t="shared" si="26"/>
        <v>1982</v>
      </c>
      <c r="J447" t="s">
        <v>32</v>
      </c>
      <c r="K447" t="s">
        <v>810</v>
      </c>
    </row>
    <row r="448" spans="1:11">
      <c r="A448" t="str">
        <f t="shared" si="28"/>
        <v>DefecińskiRadosław1971</v>
      </c>
      <c r="C448">
        <f t="shared" si="29"/>
        <v>447</v>
      </c>
      <c r="D448" t="s">
        <v>806</v>
      </c>
      <c r="E448" t="s">
        <v>237</v>
      </c>
      <c r="F448" t="s">
        <v>805</v>
      </c>
      <c r="G448">
        <v>1971</v>
      </c>
      <c r="H448" t="str">
        <f t="shared" si="25"/>
        <v>Defeciński Radosław</v>
      </c>
      <c r="I448">
        <f t="shared" si="26"/>
        <v>1971</v>
      </c>
      <c r="J448" t="s">
        <v>32</v>
      </c>
      <c r="K448" t="s">
        <v>810</v>
      </c>
    </row>
    <row r="449" spans="1:11">
      <c r="A449" t="str">
        <f t="shared" si="28"/>
        <v>GorońskiPiotr1975</v>
      </c>
      <c r="C449">
        <f t="shared" si="29"/>
        <v>448</v>
      </c>
      <c r="D449" t="s">
        <v>804</v>
      </c>
      <c r="E449" t="s">
        <v>15</v>
      </c>
      <c r="F449" t="s">
        <v>803</v>
      </c>
      <c r="G449">
        <v>1975</v>
      </c>
      <c r="H449" t="str">
        <f t="shared" si="25"/>
        <v>Goroński Piotr</v>
      </c>
      <c r="I449">
        <f t="shared" si="26"/>
        <v>1975</v>
      </c>
      <c r="J449" t="s">
        <v>32</v>
      </c>
      <c r="K449" t="s">
        <v>810</v>
      </c>
    </row>
    <row r="450" spans="1:11">
      <c r="A450" t="str">
        <f t="shared" si="28"/>
        <v>CzarnyGrzegorz1984</v>
      </c>
      <c r="C450">
        <f t="shared" si="29"/>
        <v>449</v>
      </c>
      <c r="D450" t="s">
        <v>802</v>
      </c>
      <c r="E450" t="s">
        <v>19</v>
      </c>
      <c r="F450" t="s">
        <v>800</v>
      </c>
      <c r="G450">
        <v>1984</v>
      </c>
      <c r="H450" t="str">
        <f t="shared" si="25"/>
        <v>Czarny Grzegorz</v>
      </c>
      <c r="I450">
        <f t="shared" si="26"/>
        <v>1984</v>
      </c>
      <c r="J450" t="s">
        <v>32</v>
      </c>
      <c r="K450" t="s">
        <v>810</v>
      </c>
    </row>
    <row r="451" spans="1:11">
      <c r="A451" t="str">
        <f t="shared" si="28"/>
        <v>JacakAndrzej1986</v>
      </c>
      <c r="C451">
        <f t="shared" si="29"/>
        <v>450</v>
      </c>
      <c r="D451" t="s">
        <v>799</v>
      </c>
      <c r="E451" t="s">
        <v>26</v>
      </c>
      <c r="F451" t="s">
        <v>798</v>
      </c>
      <c r="G451">
        <v>1986</v>
      </c>
      <c r="H451" t="str">
        <f t="shared" ref="H451:H514" si="30">D451&amp;" "&amp;E451</f>
        <v>Jacak Andrzej</v>
      </c>
      <c r="I451">
        <f t="shared" ref="I451:I514" si="31">G451</f>
        <v>1986</v>
      </c>
      <c r="J451" t="s">
        <v>32</v>
      </c>
      <c r="K451" t="s">
        <v>810</v>
      </c>
    </row>
    <row r="452" spans="1:11">
      <c r="A452" t="str">
        <f t="shared" si="28"/>
        <v>HelbikRafał1983</v>
      </c>
      <c r="C452">
        <f t="shared" si="29"/>
        <v>451</v>
      </c>
      <c r="D452" t="s">
        <v>794</v>
      </c>
      <c r="E452" t="s">
        <v>41</v>
      </c>
      <c r="F452" t="s">
        <v>793</v>
      </c>
      <c r="G452">
        <v>1983</v>
      </c>
      <c r="H452" t="str">
        <f t="shared" si="30"/>
        <v>Helbik Rafał</v>
      </c>
      <c r="I452">
        <f t="shared" si="31"/>
        <v>1983</v>
      </c>
      <c r="J452" t="s">
        <v>32</v>
      </c>
      <c r="K452" t="s">
        <v>810</v>
      </c>
    </row>
    <row r="453" spans="1:11">
      <c r="A453" t="str">
        <f t="shared" si="28"/>
        <v>HelbikMichał1982</v>
      </c>
      <c r="C453">
        <f t="shared" si="29"/>
        <v>452</v>
      </c>
      <c r="D453" t="s">
        <v>794</v>
      </c>
      <c r="E453" t="s">
        <v>55</v>
      </c>
      <c r="F453" t="s">
        <v>793</v>
      </c>
      <c r="G453">
        <v>1982</v>
      </c>
      <c r="H453" t="str">
        <f t="shared" si="30"/>
        <v>Helbik Michał</v>
      </c>
      <c r="I453">
        <f t="shared" si="31"/>
        <v>1982</v>
      </c>
      <c r="J453" t="s">
        <v>32</v>
      </c>
      <c r="K453" t="s">
        <v>810</v>
      </c>
    </row>
    <row r="454" spans="1:11">
      <c r="A454" t="str">
        <f t="shared" si="28"/>
        <v>TrepczyńskiJarosław1983</v>
      </c>
      <c r="C454">
        <f t="shared" si="29"/>
        <v>453</v>
      </c>
      <c r="D454" t="s">
        <v>790</v>
      </c>
      <c r="E454" t="s">
        <v>86</v>
      </c>
      <c r="F454">
        <v>0</v>
      </c>
      <c r="G454">
        <v>1983</v>
      </c>
      <c r="H454" t="str">
        <f t="shared" si="30"/>
        <v>Trepczyński Jarosław</v>
      </c>
      <c r="I454">
        <f t="shared" si="31"/>
        <v>1983</v>
      </c>
      <c r="J454" t="s">
        <v>32</v>
      </c>
      <c r="K454" t="s">
        <v>810</v>
      </c>
    </row>
    <row r="455" spans="1:11">
      <c r="A455" t="str">
        <f t="shared" si="28"/>
        <v>LisakKrzysztof1983</v>
      </c>
      <c r="C455">
        <f t="shared" si="29"/>
        <v>454</v>
      </c>
      <c r="D455" t="s">
        <v>789</v>
      </c>
      <c r="E455" t="s">
        <v>22</v>
      </c>
      <c r="F455">
        <v>0</v>
      </c>
      <c r="G455">
        <v>1983</v>
      </c>
      <c r="H455" t="str">
        <f t="shared" si="30"/>
        <v>Lisak Krzysztof</v>
      </c>
      <c r="I455">
        <f t="shared" si="31"/>
        <v>1983</v>
      </c>
      <c r="J455" t="s">
        <v>32</v>
      </c>
      <c r="K455" t="s">
        <v>810</v>
      </c>
    </row>
    <row r="456" spans="1:11">
      <c r="A456" t="str">
        <f t="shared" si="28"/>
        <v>RogowskiHubert1987</v>
      </c>
      <c r="C456">
        <f t="shared" si="29"/>
        <v>455</v>
      </c>
      <c r="D456" s="9" t="s">
        <v>498</v>
      </c>
      <c r="E456" s="9" t="s">
        <v>705</v>
      </c>
      <c r="F456" s="9" t="s">
        <v>788</v>
      </c>
      <c r="G456" s="9">
        <v>1987</v>
      </c>
      <c r="H456" t="str">
        <f t="shared" si="30"/>
        <v>Rogowski Hubert</v>
      </c>
      <c r="I456">
        <f t="shared" si="31"/>
        <v>1987</v>
      </c>
      <c r="J456" t="s">
        <v>32</v>
      </c>
      <c r="K456" t="s">
        <v>810</v>
      </c>
    </row>
    <row r="457" spans="1:11">
      <c r="A457" t="str">
        <f t="shared" si="28"/>
        <v>BińczykArtur1974</v>
      </c>
      <c r="C457">
        <f t="shared" si="29"/>
        <v>456</v>
      </c>
      <c r="D457" s="9" t="s">
        <v>787</v>
      </c>
      <c r="E457" s="9" t="s">
        <v>47</v>
      </c>
      <c r="F457" s="9" t="s">
        <v>782</v>
      </c>
      <c r="G457" s="9">
        <v>1974</v>
      </c>
      <c r="H457" t="str">
        <f t="shared" si="30"/>
        <v>Bińczyk Artur</v>
      </c>
      <c r="I457">
        <f t="shared" si="31"/>
        <v>1974</v>
      </c>
      <c r="J457" t="s">
        <v>32</v>
      </c>
      <c r="K457" t="s">
        <v>810</v>
      </c>
    </row>
    <row r="458" spans="1:11">
      <c r="A458" t="str">
        <f t="shared" si="28"/>
        <v>SosnowskiJacek1977</v>
      </c>
      <c r="C458">
        <f t="shared" si="29"/>
        <v>457</v>
      </c>
      <c r="D458" s="9" t="s">
        <v>786</v>
      </c>
      <c r="E458" s="9" t="s">
        <v>21</v>
      </c>
      <c r="F458" s="9" t="s">
        <v>785</v>
      </c>
      <c r="G458" s="9">
        <v>1977</v>
      </c>
      <c r="H458" t="str">
        <f t="shared" si="30"/>
        <v>Sosnowski Jacek</v>
      </c>
      <c r="I458">
        <f t="shared" si="31"/>
        <v>1977</v>
      </c>
      <c r="J458" t="s">
        <v>32</v>
      </c>
      <c r="K458" t="s">
        <v>810</v>
      </c>
    </row>
    <row r="459" spans="1:11">
      <c r="A459" t="str">
        <f t="shared" si="28"/>
        <v>DamianSebastian1980</v>
      </c>
      <c r="C459">
        <f t="shared" si="29"/>
        <v>458</v>
      </c>
      <c r="D459" s="9" t="s">
        <v>277</v>
      </c>
      <c r="E459" s="9" t="s">
        <v>783</v>
      </c>
      <c r="F459" s="9">
        <v>0</v>
      </c>
      <c r="G459" s="9">
        <v>1980</v>
      </c>
      <c r="H459" t="str">
        <f t="shared" si="30"/>
        <v>Damian Sebastian</v>
      </c>
      <c r="I459">
        <f t="shared" si="31"/>
        <v>1980</v>
      </c>
      <c r="J459" t="s">
        <v>32</v>
      </c>
      <c r="K459" t="s">
        <v>810</v>
      </c>
    </row>
    <row r="460" spans="1:11">
      <c r="A460" t="str">
        <f t="shared" si="28"/>
        <v>MichalakMarcin1983</v>
      </c>
      <c r="C460">
        <f t="shared" si="29"/>
        <v>459</v>
      </c>
      <c r="D460" s="9" t="s">
        <v>784</v>
      </c>
      <c r="E460" s="9" t="s">
        <v>17</v>
      </c>
      <c r="F460" s="9" t="s">
        <v>1</v>
      </c>
      <c r="G460" s="9">
        <v>1983</v>
      </c>
      <c r="H460" t="str">
        <f t="shared" si="30"/>
        <v>Michalak Marcin</v>
      </c>
      <c r="I460">
        <f t="shared" si="31"/>
        <v>1983</v>
      </c>
      <c r="J460" t="s">
        <v>32</v>
      </c>
      <c r="K460" t="s">
        <v>810</v>
      </c>
    </row>
    <row r="461" spans="1:11">
      <c r="A461" t="str">
        <f t="shared" si="28"/>
        <v>CzarnyBasia1982</v>
      </c>
      <c r="C461">
        <f t="shared" si="29"/>
        <v>460</v>
      </c>
      <c r="D461" t="s">
        <v>802</v>
      </c>
      <c r="E461" t="s">
        <v>801</v>
      </c>
      <c r="F461" t="s">
        <v>800</v>
      </c>
      <c r="G461">
        <v>1982</v>
      </c>
      <c r="H461" t="str">
        <f t="shared" si="30"/>
        <v>Czarny Basia</v>
      </c>
      <c r="I461">
        <f t="shared" si="31"/>
        <v>1982</v>
      </c>
      <c r="J461" t="s">
        <v>0</v>
      </c>
      <c r="K461" t="s">
        <v>810</v>
      </c>
    </row>
    <row r="462" spans="1:11">
      <c r="A462" t="str">
        <f t="shared" si="28"/>
        <v>JANERKA MOROŃMARZKA1978</v>
      </c>
      <c r="C462">
        <f t="shared" si="29"/>
        <v>461</v>
      </c>
      <c r="D462" t="s">
        <v>797</v>
      </c>
      <c r="E462" t="s">
        <v>796</v>
      </c>
      <c r="F462" t="s">
        <v>795</v>
      </c>
      <c r="G462">
        <v>1978</v>
      </c>
      <c r="H462" t="str">
        <f t="shared" si="30"/>
        <v>JANERKA MOROŃ MARZKA</v>
      </c>
      <c r="I462">
        <f t="shared" si="31"/>
        <v>1978</v>
      </c>
      <c r="J462" t="s">
        <v>0</v>
      </c>
      <c r="K462" t="s">
        <v>810</v>
      </c>
    </row>
    <row r="463" spans="1:11">
      <c r="A463" t="str">
        <f t="shared" si="28"/>
        <v>ZadwornaKatarzyna1983</v>
      </c>
      <c r="C463">
        <f t="shared" si="29"/>
        <v>462</v>
      </c>
      <c r="D463" t="s">
        <v>792</v>
      </c>
      <c r="E463" t="s">
        <v>763</v>
      </c>
      <c r="F463" t="s">
        <v>791</v>
      </c>
      <c r="G463">
        <v>1983</v>
      </c>
      <c r="H463" t="str">
        <f t="shared" si="30"/>
        <v>Zadworna Katarzyna</v>
      </c>
      <c r="I463">
        <f t="shared" si="31"/>
        <v>1983</v>
      </c>
      <c r="J463" t="s">
        <v>0</v>
      </c>
      <c r="K463" t="s">
        <v>810</v>
      </c>
    </row>
    <row r="464" spans="1:11">
      <c r="A464" t="str">
        <f t="shared" si="28"/>
        <v>KWAPISIEWICZPIOTR1984</v>
      </c>
      <c r="C464">
        <f t="shared" si="29"/>
        <v>463</v>
      </c>
      <c r="D464" t="s">
        <v>827</v>
      </c>
      <c r="E464" t="s">
        <v>674</v>
      </c>
      <c r="F464" t="s">
        <v>825</v>
      </c>
      <c r="G464">
        <v>1984</v>
      </c>
      <c r="H464" t="str">
        <f t="shared" si="30"/>
        <v>KWAPISIEWICZ PIOTR</v>
      </c>
      <c r="I464">
        <f t="shared" si="31"/>
        <v>1984</v>
      </c>
      <c r="J464" t="s">
        <v>32</v>
      </c>
      <c r="K464" t="s">
        <v>829</v>
      </c>
    </row>
    <row r="465" spans="1:11">
      <c r="A465" t="str">
        <f t="shared" si="28"/>
        <v>SIECIECHOWICZPAWEŁ1980</v>
      </c>
      <c r="C465">
        <f t="shared" si="29"/>
        <v>464</v>
      </c>
      <c r="D465" t="s">
        <v>826</v>
      </c>
      <c r="E465" t="s">
        <v>673</v>
      </c>
      <c r="F465" t="s">
        <v>825</v>
      </c>
      <c r="G465">
        <v>1980</v>
      </c>
      <c r="H465" t="str">
        <f t="shared" si="30"/>
        <v>SIECIECHOWICZ PAWEŁ</v>
      </c>
      <c r="I465">
        <f t="shared" si="31"/>
        <v>1980</v>
      </c>
      <c r="J465" t="s">
        <v>32</v>
      </c>
      <c r="K465" t="s">
        <v>829</v>
      </c>
    </row>
    <row r="466" spans="1:11">
      <c r="A466" t="str">
        <f t="shared" si="28"/>
        <v>ŁOSIEWICZMARIUSZ1980</v>
      </c>
      <c r="C466">
        <f t="shared" si="29"/>
        <v>465</v>
      </c>
      <c r="D466" t="s">
        <v>824</v>
      </c>
      <c r="E466" t="s">
        <v>823</v>
      </c>
      <c r="F466" t="s">
        <v>822</v>
      </c>
      <c r="G466">
        <v>1980</v>
      </c>
      <c r="H466" t="str">
        <f t="shared" si="30"/>
        <v>ŁOSIEWICZ MARIUSZ</v>
      </c>
      <c r="I466">
        <f t="shared" si="31"/>
        <v>1980</v>
      </c>
      <c r="J466" t="s">
        <v>32</v>
      </c>
      <c r="K466" t="s">
        <v>829</v>
      </c>
    </row>
    <row r="467" spans="1:11">
      <c r="A467" t="str">
        <f t="shared" si="28"/>
        <v>BESZTERDASEBASTIAN1975</v>
      </c>
      <c r="C467">
        <f t="shared" si="29"/>
        <v>466</v>
      </c>
      <c r="D467" t="s">
        <v>821</v>
      </c>
      <c r="E467" t="s">
        <v>820</v>
      </c>
      <c r="F467" t="s">
        <v>819</v>
      </c>
      <c r="G467">
        <v>1975</v>
      </c>
      <c r="H467" t="str">
        <f t="shared" si="30"/>
        <v>BESZTERDA SEBASTIAN</v>
      </c>
      <c r="I467">
        <f t="shared" si="31"/>
        <v>1975</v>
      </c>
      <c r="J467" t="s">
        <v>32</v>
      </c>
      <c r="K467" t="s">
        <v>829</v>
      </c>
    </row>
    <row r="468" spans="1:11">
      <c r="A468" t="str">
        <f t="shared" si="28"/>
        <v>WĄCHNICKIMARCIN1979</v>
      </c>
      <c r="C468">
        <f t="shared" si="29"/>
        <v>467</v>
      </c>
      <c r="D468" t="s">
        <v>815</v>
      </c>
      <c r="E468" t="s">
        <v>679</v>
      </c>
      <c r="F468">
        <v>0</v>
      </c>
      <c r="G468">
        <v>1979</v>
      </c>
      <c r="H468" t="str">
        <f t="shared" si="30"/>
        <v>WĄCHNICKI MARCIN</v>
      </c>
      <c r="I468">
        <f t="shared" si="31"/>
        <v>1979</v>
      </c>
      <c r="J468" t="s">
        <v>32</v>
      </c>
      <c r="K468" t="s">
        <v>829</v>
      </c>
    </row>
    <row r="469" spans="1:11">
      <c r="A469" t="str">
        <f t="shared" si="28"/>
        <v>BILORHENRYK1965</v>
      </c>
      <c r="C469">
        <f t="shared" si="29"/>
        <v>468</v>
      </c>
      <c r="D469" t="s">
        <v>828</v>
      </c>
      <c r="E469" t="s">
        <v>814</v>
      </c>
      <c r="F469">
        <v>0</v>
      </c>
      <c r="G469">
        <v>1965</v>
      </c>
      <c r="H469" t="str">
        <f t="shared" si="30"/>
        <v>BILOR HENRYK</v>
      </c>
      <c r="I469">
        <f t="shared" si="31"/>
        <v>1965</v>
      </c>
      <c r="J469" t="s">
        <v>32</v>
      </c>
      <c r="K469" t="s">
        <v>829</v>
      </c>
    </row>
    <row r="470" spans="1:11">
      <c r="A470" t="str">
        <f t="shared" si="28"/>
        <v>FURMANTOMASZ1979</v>
      </c>
      <c r="C470">
        <f t="shared" si="29"/>
        <v>469</v>
      </c>
      <c r="D470" t="s">
        <v>813</v>
      </c>
      <c r="E470" t="s">
        <v>677</v>
      </c>
      <c r="F470">
        <v>0</v>
      </c>
      <c r="G470">
        <v>1979</v>
      </c>
      <c r="H470" t="str">
        <f t="shared" si="30"/>
        <v>FURMAN TOMASZ</v>
      </c>
      <c r="I470">
        <f t="shared" si="31"/>
        <v>1979</v>
      </c>
      <c r="J470" t="s">
        <v>32</v>
      </c>
      <c r="K470" t="s">
        <v>829</v>
      </c>
    </row>
    <row r="471" spans="1:11">
      <c r="A471" t="str">
        <f t="shared" si="28"/>
        <v>KORZENIEWSKAMONIKA1993</v>
      </c>
      <c r="C471">
        <f t="shared" si="29"/>
        <v>470</v>
      </c>
      <c r="D471" t="s">
        <v>812</v>
      </c>
      <c r="E471" t="s">
        <v>811</v>
      </c>
      <c r="F471">
        <v>0</v>
      </c>
      <c r="G471">
        <v>1993</v>
      </c>
      <c r="H471" t="str">
        <f t="shared" si="30"/>
        <v>KORZENIEWSKA MONIKA</v>
      </c>
      <c r="I471">
        <f t="shared" si="31"/>
        <v>1993</v>
      </c>
      <c r="J471" t="s">
        <v>0</v>
      </c>
      <c r="K471" t="s">
        <v>829</v>
      </c>
    </row>
    <row r="472" spans="1:11">
      <c r="A472" t="str">
        <f t="shared" si="28"/>
        <v>KINOWSKAKATARZYNA1982</v>
      </c>
      <c r="C472">
        <f t="shared" si="29"/>
        <v>471</v>
      </c>
      <c r="D472" t="s">
        <v>818</v>
      </c>
      <c r="E472" t="s">
        <v>698</v>
      </c>
      <c r="F472">
        <v>0</v>
      </c>
      <c r="G472">
        <v>1982</v>
      </c>
      <c r="H472" t="str">
        <f t="shared" si="30"/>
        <v>KINOWSKA KATARZYNA</v>
      </c>
      <c r="I472">
        <f t="shared" si="31"/>
        <v>1982</v>
      </c>
      <c r="J472" t="s">
        <v>0</v>
      </c>
      <c r="K472" t="s">
        <v>829</v>
      </c>
    </row>
    <row r="473" spans="1:11">
      <c r="A473" t="str">
        <f t="shared" si="28"/>
        <v>KLUCZEK-KOLLARANNA1979</v>
      </c>
      <c r="C473">
        <f t="shared" si="29"/>
        <v>472</v>
      </c>
      <c r="D473" t="s">
        <v>817</v>
      </c>
      <c r="E473" t="s">
        <v>702</v>
      </c>
      <c r="F473" t="s">
        <v>816</v>
      </c>
      <c r="G473">
        <v>1979</v>
      </c>
      <c r="H473" t="str">
        <f t="shared" si="30"/>
        <v>KLUCZEK-KOLLAR ANNA</v>
      </c>
      <c r="I473">
        <f t="shared" si="31"/>
        <v>1979</v>
      </c>
      <c r="J473" t="s">
        <v>0</v>
      </c>
      <c r="K473" t="s">
        <v>829</v>
      </c>
    </row>
    <row r="474" spans="1:11">
      <c r="A474" t="str">
        <f t="shared" si="28"/>
        <v>BłaszczykDariusz1974</v>
      </c>
      <c r="C474">
        <f t="shared" si="29"/>
        <v>473</v>
      </c>
      <c r="D474" t="s">
        <v>170</v>
      </c>
      <c r="E474" t="s">
        <v>140</v>
      </c>
      <c r="G474">
        <v>1974</v>
      </c>
      <c r="H474" t="str">
        <f t="shared" si="30"/>
        <v>Błaszczyk Dariusz</v>
      </c>
      <c r="I474">
        <f t="shared" si="31"/>
        <v>1974</v>
      </c>
      <c r="J474" t="s">
        <v>32</v>
      </c>
      <c r="K474" t="s">
        <v>848</v>
      </c>
    </row>
    <row r="475" spans="1:11">
      <c r="A475" t="str">
        <f t="shared" si="28"/>
        <v>HalamusRobert1970</v>
      </c>
      <c r="C475">
        <f t="shared" si="29"/>
        <v>474</v>
      </c>
      <c r="D475" t="s">
        <v>830</v>
      </c>
      <c r="E475" t="s">
        <v>45</v>
      </c>
      <c r="G475">
        <v>1970</v>
      </c>
      <c r="H475" t="str">
        <f t="shared" si="30"/>
        <v>Halamus Robert</v>
      </c>
      <c r="I475">
        <f t="shared" si="31"/>
        <v>1970</v>
      </c>
      <c r="J475" t="s">
        <v>32</v>
      </c>
      <c r="K475" t="s">
        <v>848</v>
      </c>
    </row>
    <row r="476" spans="1:11">
      <c r="A476" t="str">
        <f t="shared" si="28"/>
        <v>SzymańskiPatryk1982</v>
      </c>
      <c r="C476">
        <f t="shared" si="29"/>
        <v>475</v>
      </c>
      <c r="D476" t="s">
        <v>422</v>
      </c>
      <c r="E476" t="s">
        <v>374</v>
      </c>
      <c r="G476">
        <v>1982</v>
      </c>
      <c r="H476" t="str">
        <f t="shared" si="30"/>
        <v>Szymański Patryk</v>
      </c>
      <c r="I476">
        <f t="shared" si="31"/>
        <v>1982</v>
      </c>
      <c r="J476" t="s">
        <v>32</v>
      </c>
      <c r="K476" t="s">
        <v>848</v>
      </c>
    </row>
    <row r="477" spans="1:11">
      <c r="A477" t="str">
        <f t="shared" si="28"/>
        <v>RudnickiMariusz1966</v>
      </c>
      <c r="C477">
        <f t="shared" si="29"/>
        <v>476</v>
      </c>
      <c r="D477" t="s">
        <v>831</v>
      </c>
      <c r="E477" t="s">
        <v>378</v>
      </c>
      <c r="G477">
        <v>1966</v>
      </c>
      <c r="H477" t="str">
        <f t="shared" si="30"/>
        <v>Rudnicki Mariusz</v>
      </c>
      <c r="I477">
        <f t="shared" si="31"/>
        <v>1966</v>
      </c>
      <c r="J477" t="s">
        <v>32</v>
      </c>
      <c r="K477" t="s">
        <v>848</v>
      </c>
    </row>
    <row r="478" spans="1:11">
      <c r="A478" t="str">
        <f t="shared" si="28"/>
        <v>KowalskiKrzysztof1963</v>
      </c>
      <c r="C478">
        <f t="shared" si="29"/>
        <v>477</v>
      </c>
      <c r="D478" t="s">
        <v>832</v>
      </c>
      <c r="E478" t="s">
        <v>22</v>
      </c>
      <c r="G478">
        <v>1963</v>
      </c>
      <c r="H478" t="str">
        <f t="shared" si="30"/>
        <v>Kowalski Krzysztof</v>
      </c>
      <c r="I478">
        <f t="shared" si="31"/>
        <v>1963</v>
      </c>
      <c r="J478" t="s">
        <v>32</v>
      </c>
      <c r="K478" t="s">
        <v>848</v>
      </c>
    </row>
    <row r="479" spans="1:11">
      <c r="A479" t="str">
        <f t="shared" si="28"/>
        <v>TomasiewiczRafał1985</v>
      </c>
      <c r="C479">
        <f t="shared" si="29"/>
        <v>478</v>
      </c>
      <c r="D479" t="s">
        <v>833</v>
      </c>
      <c r="E479" t="s">
        <v>41</v>
      </c>
      <c r="G479">
        <v>1985</v>
      </c>
      <c r="H479" t="str">
        <f t="shared" si="30"/>
        <v>Tomasiewicz Rafał</v>
      </c>
      <c r="I479">
        <f t="shared" si="31"/>
        <v>1985</v>
      </c>
      <c r="J479" t="s">
        <v>32</v>
      </c>
      <c r="K479" t="s">
        <v>848</v>
      </c>
    </row>
    <row r="480" spans="1:11">
      <c r="A480" t="str">
        <f t="shared" si="28"/>
        <v>PolcynPiotr1980</v>
      </c>
      <c r="C480">
        <f t="shared" si="29"/>
        <v>479</v>
      </c>
      <c r="D480" t="s">
        <v>834</v>
      </c>
      <c r="E480" t="s">
        <v>15</v>
      </c>
      <c r="G480">
        <v>1980</v>
      </c>
      <c r="H480" t="str">
        <f t="shared" si="30"/>
        <v>Polcyn Piotr</v>
      </c>
      <c r="I480">
        <f t="shared" si="31"/>
        <v>1980</v>
      </c>
      <c r="J480" t="s">
        <v>32</v>
      </c>
      <c r="K480" t="s">
        <v>848</v>
      </c>
    </row>
    <row r="481" spans="1:11">
      <c r="A481" t="str">
        <f t="shared" si="28"/>
        <v>TomczakJacek1982</v>
      </c>
      <c r="C481">
        <f t="shared" si="29"/>
        <v>480</v>
      </c>
      <c r="D481" t="s">
        <v>836</v>
      </c>
      <c r="E481" t="s">
        <v>21</v>
      </c>
      <c r="G481">
        <v>1982</v>
      </c>
      <c r="H481" t="str">
        <f t="shared" si="30"/>
        <v>Tomczak Jacek</v>
      </c>
      <c r="I481">
        <f t="shared" si="31"/>
        <v>1982</v>
      </c>
      <c r="J481" t="s">
        <v>32</v>
      </c>
      <c r="K481" t="s">
        <v>848</v>
      </c>
    </row>
    <row r="482" spans="1:11">
      <c r="A482" t="str">
        <f t="shared" si="28"/>
        <v>KowalickiPrzemysław1980</v>
      </c>
      <c r="C482">
        <f t="shared" si="29"/>
        <v>481</v>
      </c>
      <c r="D482" t="s">
        <v>838</v>
      </c>
      <c r="E482" t="s">
        <v>24</v>
      </c>
      <c r="G482">
        <v>1980</v>
      </c>
      <c r="H482" t="str">
        <f t="shared" si="30"/>
        <v>Kowalicki Przemysław</v>
      </c>
      <c r="I482">
        <f t="shared" si="31"/>
        <v>1980</v>
      </c>
      <c r="J482" t="s">
        <v>32</v>
      </c>
      <c r="K482" t="s">
        <v>848</v>
      </c>
    </row>
    <row r="483" spans="1:11">
      <c r="A483" t="str">
        <f t="shared" si="28"/>
        <v>GierszewskiAndrzej1983</v>
      </c>
      <c r="C483">
        <f t="shared" si="29"/>
        <v>482</v>
      </c>
      <c r="D483" t="s">
        <v>839</v>
      </c>
      <c r="E483" t="s">
        <v>26</v>
      </c>
      <c r="G483">
        <v>1983</v>
      </c>
      <c r="H483" t="str">
        <f t="shared" si="30"/>
        <v>Gierszewski Andrzej</v>
      </c>
      <c r="I483">
        <f t="shared" si="31"/>
        <v>1983</v>
      </c>
      <c r="J483" t="s">
        <v>32</v>
      </c>
      <c r="K483" t="s">
        <v>848</v>
      </c>
    </row>
    <row r="484" spans="1:11">
      <c r="A484" t="str">
        <f t="shared" si="28"/>
        <v>WulfGosia1977</v>
      </c>
      <c r="C484">
        <f t="shared" si="29"/>
        <v>483</v>
      </c>
      <c r="D484" t="s">
        <v>841</v>
      </c>
      <c r="E484" t="s">
        <v>840</v>
      </c>
      <c r="G484">
        <v>1977</v>
      </c>
      <c r="H484" t="str">
        <f t="shared" si="30"/>
        <v>Wulf Gosia</v>
      </c>
      <c r="I484">
        <f t="shared" si="31"/>
        <v>1977</v>
      </c>
      <c r="J484" t="s">
        <v>0</v>
      </c>
      <c r="K484" t="s">
        <v>848</v>
      </c>
    </row>
    <row r="485" spans="1:11">
      <c r="A485" t="str">
        <f t="shared" si="28"/>
        <v>TrafasJoanna1972</v>
      </c>
      <c r="C485">
        <f t="shared" si="29"/>
        <v>484</v>
      </c>
      <c r="D485" t="s">
        <v>842</v>
      </c>
      <c r="E485" t="s">
        <v>484</v>
      </c>
      <c r="G485">
        <v>1972</v>
      </c>
      <c r="H485" t="str">
        <f t="shared" si="30"/>
        <v>Trafas Joanna</v>
      </c>
      <c r="I485">
        <f t="shared" si="31"/>
        <v>1972</v>
      </c>
      <c r="J485" t="s">
        <v>0</v>
      </c>
      <c r="K485" t="s">
        <v>848</v>
      </c>
    </row>
    <row r="486" spans="1:11">
      <c r="A486" t="str">
        <f t="shared" si="28"/>
        <v>TyranowskaAnna1971</v>
      </c>
      <c r="C486">
        <f t="shared" si="29"/>
        <v>485</v>
      </c>
      <c r="D486" t="s">
        <v>843</v>
      </c>
      <c r="E486" t="s">
        <v>271</v>
      </c>
      <c r="G486">
        <v>1971</v>
      </c>
      <c r="H486" t="str">
        <f t="shared" si="30"/>
        <v>Tyranowska Anna</v>
      </c>
      <c r="I486">
        <f t="shared" si="31"/>
        <v>1971</v>
      </c>
      <c r="J486" t="s">
        <v>0</v>
      </c>
      <c r="K486" t="s">
        <v>848</v>
      </c>
    </row>
    <row r="487" spans="1:11">
      <c r="A487" t="str">
        <f t="shared" si="28"/>
        <v>SłomińskaAneta1971</v>
      </c>
      <c r="C487">
        <f t="shared" si="29"/>
        <v>486</v>
      </c>
      <c r="D487" t="s">
        <v>845</v>
      </c>
      <c r="E487" t="s">
        <v>844</v>
      </c>
      <c r="G487">
        <v>1971</v>
      </c>
      <c r="H487" t="str">
        <f t="shared" si="30"/>
        <v>Słomińska Aneta</v>
      </c>
      <c r="I487">
        <f t="shared" si="31"/>
        <v>1971</v>
      </c>
      <c r="J487" t="s">
        <v>0</v>
      </c>
      <c r="K487" t="s">
        <v>848</v>
      </c>
    </row>
    <row r="488" spans="1:11">
      <c r="A488" t="str">
        <f t="shared" si="28"/>
        <v>LipiakMarta1984</v>
      </c>
      <c r="C488">
        <f t="shared" si="29"/>
        <v>487</v>
      </c>
      <c r="D488" t="s">
        <v>847</v>
      </c>
      <c r="E488" t="s">
        <v>846</v>
      </c>
      <c r="G488">
        <v>1984</v>
      </c>
      <c r="H488" t="str">
        <f t="shared" si="30"/>
        <v>Lipiak Marta</v>
      </c>
      <c r="I488">
        <f t="shared" si="31"/>
        <v>1984</v>
      </c>
      <c r="J488" t="s">
        <v>0</v>
      </c>
      <c r="K488" t="s">
        <v>848</v>
      </c>
    </row>
    <row r="489" spans="1:11">
      <c r="A489" t="str">
        <f t="shared" si="28"/>
        <v>BeneszJoanna1979</v>
      </c>
      <c r="C489">
        <f t="shared" si="29"/>
        <v>488</v>
      </c>
      <c r="D489" t="s">
        <v>279</v>
      </c>
      <c r="E489" t="s">
        <v>484</v>
      </c>
      <c r="G489">
        <v>1979</v>
      </c>
      <c r="H489" t="str">
        <f t="shared" si="30"/>
        <v>Benesz Joanna</v>
      </c>
      <c r="I489">
        <f t="shared" si="31"/>
        <v>1979</v>
      </c>
      <c r="J489" t="s">
        <v>0</v>
      </c>
      <c r="K489" t="s">
        <v>848</v>
      </c>
    </row>
    <row r="490" spans="1:11">
      <c r="A490" t="str">
        <f t="shared" si="28"/>
        <v>PogorzelskaAleksandra1994</v>
      </c>
      <c r="C490">
        <f t="shared" si="29"/>
        <v>489</v>
      </c>
      <c r="D490" t="s">
        <v>835</v>
      </c>
      <c r="E490" t="s">
        <v>478</v>
      </c>
      <c r="G490">
        <v>1994</v>
      </c>
      <c r="H490" t="str">
        <f t="shared" si="30"/>
        <v>Pogorzelska Aleksandra</v>
      </c>
      <c r="I490">
        <f t="shared" si="31"/>
        <v>1994</v>
      </c>
      <c r="J490" t="s">
        <v>0</v>
      </c>
      <c r="K490" t="s">
        <v>848</v>
      </c>
    </row>
    <row r="491" spans="1:11">
      <c r="A491" t="str">
        <f t="shared" si="28"/>
        <v>WawrzyniakAnna1985</v>
      </c>
      <c r="C491">
        <f t="shared" si="29"/>
        <v>490</v>
      </c>
      <c r="D491" t="s">
        <v>837</v>
      </c>
      <c r="E491" t="s">
        <v>271</v>
      </c>
      <c r="G491">
        <v>1985</v>
      </c>
      <c r="H491" t="str">
        <f t="shared" si="30"/>
        <v>Wawrzyniak Anna</v>
      </c>
      <c r="I491">
        <f t="shared" si="31"/>
        <v>1985</v>
      </c>
      <c r="J491" t="s">
        <v>0</v>
      </c>
      <c r="K491" t="s">
        <v>848</v>
      </c>
    </row>
    <row r="492" spans="1:11">
      <c r="A492" t="str">
        <f t="shared" si="28"/>
        <v>AugustyniakRafał0</v>
      </c>
      <c r="C492">
        <f t="shared" si="29"/>
        <v>491</v>
      </c>
      <c r="D492" t="s">
        <v>875</v>
      </c>
      <c r="E492" t="s">
        <v>41</v>
      </c>
      <c r="F492">
        <v>0</v>
      </c>
      <c r="G492">
        <v>0</v>
      </c>
      <c r="H492" t="str">
        <f t="shared" si="30"/>
        <v>Augustyniak Rafał</v>
      </c>
      <c r="I492">
        <f t="shared" si="31"/>
        <v>0</v>
      </c>
      <c r="J492" t="s">
        <v>32</v>
      </c>
      <c r="K492" t="s">
        <v>876</v>
      </c>
    </row>
    <row r="493" spans="1:11">
      <c r="A493" t="str">
        <f t="shared" si="28"/>
        <v>DawidziakJarosław0</v>
      </c>
      <c r="C493">
        <f t="shared" si="29"/>
        <v>492</v>
      </c>
      <c r="D493" t="s">
        <v>874</v>
      </c>
      <c r="E493" t="s">
        <v>86</v>
      </c>
      <c r="F493" t="s">
        <v>867</v>
      </c>
      <c r="G493">
        <v>0</v>
      </c>
      <c r="H493" t="str">
        <f t="shared" si="30"/>
        <v>Dawidziak Jarosław</v>
      </c>
      <c r="I493">
        <f t="shared" si="31"/>
        <v>0</v>
      </c>
      <c r="J493" t="s">
        <v>32</v>
      </c>
      <c r="K493" t="s">
        <v>876</v>
      </c>
    </row>
    <row r="494" spans="1:11">
      <c r="A494" t="str">
        <f t="shared" si="28"/>
        <v>BaumgartMichał0</v>
      </c>
      <c r="C494">
        <f t="shared" si="29"/>
        <v>493</v>
      </c>
      <c r="D494" t="s">
        <v>871</v>
      </c>
      <c r="E494" t="s">
        <v>55</v>
      </c>
      <c r="F494" t="s">
        <v>869</v>
      </c>
      <c r="G494">
        <v>0</v>
      </c>
      <c r="H494" t="str">
        <f t="shared" si="30"/>
        <v>Baumgart Michał</v>
      </c>
      <c r="I494">
        <f t="shared" si="31"/>
        <v>0</v>
      </c>
      <c r="J494" t="s">
        <v>32</v>
      </c>
      <c r="K494" t="s">
        <v>876</v>
      </c>
    </row>
    <row r="495" spans="1:11">
      <c r="A495" t="str">
        <f t="shared" si="28"/>
        <v>ZłomańczukMichał1981</v>
      </c>
      <c r="C495">
        <f t="shared" si="29"/>
        <v>494</v>
      </c>
      <c r="D495" t="s">
        <v>870</v>
      </c>
      <c r="E495" t="s">
        <v>55</v>
      </c>
      <c r="F495" t="s">
        <v>869</v>
      </c>
      <c r="G495">
        <v>1981</v>
      </c>
      <c r="H495" t="str">
        <f t="shared" si="30"/>
        <v>Złomańczuk Michał</v>
      </c>
      <c r="I495">
        <f t="shared" si="31"/>
        <v>1981</v>
      </c>
      <c r="J495" t="s">
        <v>32</v>
      </c>
      <c r="K495" t="s">
        <v>876</v>
      </c>
    </row>
    <row r="496" spans="1:11">
      <c r="A496" t="str">
        <f t="shared" si="28"/>
        <v>WozińskiArtur0</v>
      </c>
      <c r="C496">
        <f t="shared" si="29"/>
        <v>495</v>
      </c>
      <c r="D496" t="s">
        <v>868</v>
      </c>
      <c r="E496" t="s">
        <v>47</v>
      </c>
      <c r="F496" t="s">
        <v>867</v>
      </c>
      <c r="G496">
        <v>0</v>
      </c>
      <c r="H496" t="str">
        <f t="shared" si="30"/>
        <v>Woziński Artur</v>
      </c>
      <c r="I496">
        <f t="shared" si="31"/>
        <v>0</v>
      </c>
      <c r="J496" t="s">
        <v>32</v>
      </c>
      <c r="K496" t="s">
        <v>876</v>
      </c>
    </row>
    <row r="497" spans="1:11">
      <c r="A497" t="str">
        <f t="shared" si="28"/>
        <v>FormanowskiAndrzej0</v>
      </c>
      <c r="C497">
        <f t="shared" si="29"/>
        <v>496</v>
      </c>
      <c r="D497" t="s">
        <v>77</v>
      </c>
      <c r="E497" t="s">
        <v>26</v>
      </c>
      <c r="F497" t="s">
        <v>867</v>
      </c>
      <c r="G497">
        <v>0</v>
      </c>
      <c r="H497" t="str">
        <f t="shared" si="30"/>
        <v>Formanowski Andrzej</v>
      </c>
      <c r="I497">
        <f t="shared" si="31"/>
        <v>0</v>
      </c>
      <c r="J497" t="s">
        <v>32</v>
      </c>
      <c r="K497" t="s">
        <v>876</v>
      </c>
    </row>
    <row r="498" spans="1:11">
      <c r="A498" t="str">
        <f t="shared" si="28"/>
        <v>KaczyńskiTomasz1985</v>
      </c>
      <c r="C498">
        <f t="shared" si="29"/>
        <v>497</v>
      </c>
      <c r="D498" t="s">
        <v>864</v>
      </c>
      <c r="E498" t="s">
        <v>44</v>
      </c>
      <c r="F498" t="s">
        <v>862</v>
      </c>
      <c r="G498">
        <v>1985</v>
      </c>
      <c r="H498" t="str">
        <f t="shared" si="30"/>
        <v>Kaczyński Tomasz</v>
      </c>
      <c r="I498">
        <f t="shared" si="31"/>
        <v>1985</v>
      </c>
      <c r="J498" t="s">
        <v>32</v>
      </c>
      <c r="K498" t="s">
        <v>876</v>
      </c>
    </row>
    <row r="499" spans="1:11">
      <c r="A499" t="str">
        <f t="shared" si="28"/>
        <v>DutkiewiczBartosz1983</v>
      </c>
      <c r="C499">
        <f t="shared" si="29"/>
        <v>498</v>
      </c>
      <c r="D499" t="s">
        <v>863</v>
      </c>
      <c r="E499" t="s">
        <v>42</v>
      </c>
      <c r="F499" t="s">
        <v>862</v>
      </c>
      <c r="G499">
        <v>1983</v>
      </c>
      <c r="H499" t="str">
        <f t="shared" si="30"/>
        <v>Dutkiewicz Bartosz</v>
      </c>
      <c r="I499">
        <f t="shared" si="31"/>
        <v>1983</v>
      </c>
      <c r="J499" t="s">
        <v>32</v>
      </c>
      <c r="K499" t="s">
        <v>876</v>
      </c>
    </row>
    <row r="500" spans="1:11">
      <c r="A500" t="str">
        <f t="shared" si="28"/>
        <v>CieślakRadek0</v>
      </c>
      <c r="C500">
        <f t="shared" si="29"/>
        <v>499</v>
      </c>
      <c r="D500" t="s">
        <v>859</v>
      </c>
      <c r="E500" t="s">
        <v>574</v>
      </c>
      <c r="F500" t="s">
        <v>858</v>
      </c>
      <c r="G500">
        <v>0</v>
      </c>
      <c r="H500" t="str">
        <f t="shared" si="30"/>
        <v>Cieślak Radek</v>
      </c>
      <c r="I500">
        <f t="shared" si="31"/>
        <v>0</v>
      </c>
      <c r="J500" t="s">
        <v>32</v>
      </c>
      <c r="K500" t="s">
        <v>876</v>
      </c>
    </row>
    <row r="501" spans="1:11">
      <c r="A501" t="str">
        <f t="shared" si="28"/>
        <v>KuchtaMariusz0</v>
      </c>
      <c r="C501">
        <f t="shared" si="29"/>
        <v>500</v>
      </c>
      <c r="D501" t="s">
        <v>489</v>
      </c>
      <c r="E501" t="s">
        <v>378</v>
      </c>
      <c r="F501" t="s">
        <v>856</v>
      </c>
      <c r="G501">
        <v>0</v>
      </c>
      <c r="H501" t="str">
        <f t="shared" si="30"/>
        <v>Kuchta Mariusz</v>
      </c>
      <c r="I501">
        <f t="shared" si="31"/>
        <v>0</v>
      </c>
      <c r="J501" t="s">
        <v>32</v>
      </c>
      <c r="K501" t="s">
        <v>876</v>
      </c>
    </row>
    <row r="502" spans="1:11">
      <c r="A502" t="str">
        <f t="shared" si="28"/>
        <v>PakulskiDaniel1972</v>
      </c>
      <c r="C502">
        <f t="shared" si="29"/>
        <v>501</v>
      </c>
      <c r="D502" t="s">
        <v>855</v>
      </c>
      <c r="E502" t="s">
        <v>135</v>
      </c>
      <c r="F502" t="s">
        <v>853</v>
      </c>
      <c r="G502">
        <v>1972</v>
      </c>
      <c r="H502" t="str">
        <f t="shared" si="30"/>
        <v>Pakulski Daniel</v>
      </c>
      <c r="I502">
        <f t="shared" si="31"/>
        <v>1972</v>
      </c>
      <c r="J502" t="s">
        <v>32</v>
      </c>
      <c r="K502" t="s">
        <v>876</v>
      </c>
    </row>
    <row r="503" spans="1:11">
      <c r="A503" t="str">
        <f t="shared" si="28"/>
        <v>PakulskaUrszula0</v>
      </c>
      <c r="C503">
        <f t="shared" si="29"/>
        <v>502</v>
      </c>
      <c r="D503" t="s">
        <v>854</v>
      </c>
      <c r="E503" t="s">
        <v>765</v>
      </c>
      <c r="F503" t="s">
        <v>853</v>
      </c>
      <c r="G503">
        <v>0</v>
      </c>
      <c r="H503" t="str">
        <f t="shared" si="30"/>
        <v>Pakulska Urszula</v>
      </c>
      <c r="I503">
        <f t="shared" si="31"/>
        <v>0</v>
      </c>
      <c r="J503" t="s">
        <v>0</v>
      </c>
      <c r="K503" t="s">
        <v>876</v>
      </c>
    </row>
    <row r="504" spans="1:11">
      <c r="A504" t="str">
        <f t="shared" si="28"/>
        <v>Zielińska-DawidziakMagdalena0</v>
      </c>
      <c r="C504">
        <f t="shared" si="29"/>
        <v>503</v>
      </c>
      <c r="D504" t="s">
        <v>873</v>
      </c>
      <c r="E504" t="s">
        <v>35</v>
      </c>
      <c r="F504" t="s">
        <v>867</v>
      </c>
      <c r="G504">
        <v>0</v>
      </c>
      <c r="H504" t="str">
        <f t="shared" si="30"/>
        <v>Zielińska-Dawidziak Magdalena</v>
      </c>
      <c r="I504">
        <f t="shared" si="31"/>
        <v>0</v>
      </c>
      <c r="J504" t="s">
        <v>0</v>
      </c>
      <c r="K504" t="s">
        <v>876</v>
      </c>
    </row>
    <row r="505" spans="1:11">
      <c r="A505" t="str">
        <f t="shared" si="28"/>
        <v>MazurMagdalena0</v>
      </c>
      <c r="C505">
        <f t="shared" si="29"/>
        <v>504</v>
      </c>
      <c r="D505" t="s">
        <v>467</v>
      </c>
      <c r="E505" t="s">
        <v>35</v>
      </c>
      <c r="F505" t="s">
        <v>872</v>
      </c>
      <c r="G505">
        <v>0</v>
      </c>
      <c r="H505" t="str">
        <f t="shared" si="30"/>
        <v>Mazur Magdalena</v>
      </c>
      <c r="I505">
        <f t="shared" si="31"/>
        <v>0</v>
      </c>
      <c r="J505" t="s">
        <v>0</v>
      </c>
      <c r="K505" t="s">
        <v>876</v>
      </c>
    </row>
    <row r="506" spans="1:11">
      <c r="A506" t="str">
        <f t="shared" si="28"/>
        <v>OlejnikMiłka0</v>
      </c>
      <c r="C506">
        <f t="shared" si="29"/>
        <v>505</v>
      </c>
      <c r="D506" t="s">
        <v>860</v>
      </c>
      <c r="E506" t="s">
        <v>861</v>
      </c>
      <c r="F506">
        <v>0</v>
      </c>
      <c r="G506">
        <v>0</v>
      </c>
      <c r="H506" t="str">
        <f t="shared" si="30"/>
        <v>Olejnik Miłka</v>
      </c>
      <c r="I506">
        <f t="shared" si="31"/>
        <v>0</v>
      </c>
      <c r="J506" t="s">
        <v>0</v>
      </c>
      <c r="K506" t="s">
        <v>876</v>
      </c>
    </row>
    <row r="507" spans="1:11">
      <c r="A507" t="str">
        <f t="shared" ref="A507:A570" si="32">D507&amp;E507&amp;G507</f>
        <v>Cieszkowska-KuchtaMagdalena0</v>
      </c>
      <c r="C507">
        <f t="shared" ref="C507:C570" si="33">C506+1</f>
        <v>506</v>
      </c>
      <c r="D507" t="s">
        <v>857</v>
      </c>
      <c r="E507" t="s">
        <v>35</v>
      </c>
      <c r="F507" t="s">
        <v>856</v>
      </c>
      <c r="G507">
        <v>0</v>
      </c>
      <c r="H507" t="str">
        <f t="shared" si="30"/>
        <v>Cieszkowska-Kuchta Magdalena</v>
      </c>
      <c r="I507">
        <f t="shared" si="31"/>
        <v>0</v>
      </c>
      <c r="J507" t="s">
        <v>0</v>
      </c>
      <c r="K507" t="s">
        <v>876</v>
      </c>
    </row>
    <row r="508" spans="1:11">
      <c r="A508" t="str">
        <f t="shared" si="32"/>
        <v>DudekKrzfysztof1983</v>
      </c>
      <c r="C508">
        <f t="shared" si="33"/>
        <v>507</v>
      </c>
      <c r="D508" t="s">
        <v>711</v>
      </c>
      <c r="E508" t="s">
        <v>850</v>
      </c>
      <c r="G508">
        <v>1983</v>
      </c>
      <c r="H508" t="str">
        <f t="shared" si="30"/>
        <v>Dudek Krzfysztof</v>
      </c>
      <c r="I508">
        <f t="shared" si="31"/>
        <v>1983</v>
      </c>
      <c r="J508" t="s">
        <v>32</v>
      </c>
      <c r="K508" t="s">
        <v>877</v>
      </c>
    </row>
    <row r="509" spans="1:11">
      <c r="A509" t="str">
        <f t="shared" si="32"/>
        <v>WalczynaDariusz1973</v>
      </c>
      <c r="C509">
        <f t="shared" si="33"/>
        <v>508</v>
      </c>
      <c r="D509" t="s">
        <v>851</v>
      </c>
      <c r="E509" t="s">
        <v>140</v>
      </c>
      <c r="G509">
        <v>1973</v>
      </c>
      <c r="H509" t="str">
        <f t="shared" si="30"/>
        <v>Walczyna Dariusz</v>
      </c>
      <c r="I509">
        <f t="shared" si="31"/>
        <v>1973</v>
      </c>
      <c r="J509" t="s">
        <v>32</v>
      </c>
      <c r="K509" t="s">
        <v>877</v>
      </c>
    </row>
    <row r="510" spans="1:11">
      <c r="A510" t="str">
        <f t="shared" si="32"/>
        <v>ZarzyckiPiotr1989</v>
      </c>
      <c r="C510">
        <f t="shared" si="33"/>
        <v>509</v>
      </c>
      <c r="D510" t="s">
        <v>849</v>
      </c>
      <c r="E510" t="s">
        <v>15</v>
      </c>
      <c r="G510">
        <v>1989</v>
      </c>
      <c r="H510" t="str">
        <f t="shared" si="30"/>
        <v>Zarzycki Piotr</v>
      </c>
      <c r="I510">
        <f t="shared" si="31"/>
        <v>1989</v>
      </c>
      <c r="J510" t="s">
        <v>32</v>
      </c>
      <c r="K510" t="s">
        <v>877</v>
      </c>
    </row>
    <row r="511" spans="1:11">
      <c r="A511" t="str">
        <f t="shared" si="32"/>
        <v>SzmytBarbara1986</v>
      </c>
      <c r="C511">
        <f t="shared" si="33"/>
        <v>510</v>
      </c>
      <c r="D511" t="s">
        <v>852</v>
      </c>
      <c r="E511" t="s">
        <v>404</v>
      </c>
      <c r="G511">
        <v>1986</v>
      </c>
      <c r="H511" t="str">
        <f t="shared" si="30"/>
        <v>Szmyt Barbara</v>
      </c>
      <c r="I511">
        <f t="shared" si="31"/>
        <v>1986</v>
      </c>
      <c r="J511" t="s">
        <v>0</v>
      </c>
      <c r="K511" t="s">
        <v>877</v>
      </c>
    </row>
    <row r="512" spans="1:11">
      <c r="A512" t="str">
        <f t="shared" si="32"/>
        <v>DudekKrzysztof1986</v>
      </c>
      <c r="C512">
        <f t="shared" si="33"/>
        <v>511</v>
      </c>
      <c r="D512" t="s">
        <v>711</v>
      </c>
      <c r="E512" t="s">
        <v>22</v>
      </c>
      <c r="F512" t="s">
        <v>903</v>
      </c>
      <c r="G512">
        <v>1986</v>
      </c>
      <c r="H512" t="str">
        <f t="shared" si="30"/>
        <v>Dudek Krzysztof</v>
      </c>
      <c r="I512">
        <f t="shared" si="31"/>
        <v>1986</v>
      </c>
      <c r="J512" t="s">
        <v>32</v>
      </c>
      <c r="K512" t="s">
        <v>924</v>
      </c>
    </row>
    <row r="513" spans="1:11">
      <c r="A513" t="str">
        <f t="shared" si="32"/>
        <v>DrewniakŁukasz1983</v>
      </c>
      <c r="C513">
        <f t="shared" si="33"/>
        <v>512</v>
      </c>
      <c r="D513" t="s">
        <v>904</v>
      </c>
      <c r="E513" t="s">
        <v>59</v>
      </c>
      <c r="F513" t="s">
        <v>905</v>
      </c>
      <c r="G513">
        <v>1983</v>
      </c>
      <c r="H513" t="str">
        <f t="shared" si="30"/>
        <v>Drewniak Łukasz</v>
      </c>
      <c r="I513">
        <f t="shared" si="31"/>
        <v>1983</v>
      </c>
      <c r="J513" t="s">
        <v>32</v>
      </c>
      <c r="K513" t="s">
        <v>924</v>
      </c>
    </row>
    <row r="514" spans="1:11">
      <c r="A514" t="str">
        <f t="shared" si="32"/>
        <v>BergierTomasz1972</v>
      </c>
      <c r="C514">
        <f t="shared" si="33"/>
        <v>513</v>
      </c>
      <c r="D514" t="s">
        <v>906</v>
      </c>
      <c r="E514" t="s">
        <v>44</v>
      </c>
      <c r="F514" t="s">
        <v>907</v>
      </c>
      <c r="G514">
        <v>1972</v>
      </c>
      <c r="H514" t="str">
        <f t="shared" si="30"/>
        <v>Bergier Tomasz</v>
      </c>
      <c r="I514">
        <f t="shared" si="31"/>
        <v>1972</v>
      </c>
      <c r="J514" t="s">
        <v>32</v>
      </c>
      <c r="K514" t="s">
        <v>924</v>
      </c>
    </row>
    <row r="515" spans="1:11">
      <c r="A515" t="str">
        <f t="shared" si="32"/>
        <v>WideraMaciej1975</v>
      </c>
      <c r="C515">
        <f t="shared" si="33"/>
        <v>514</v>
      </c>
      <c r="D515" t="s">
        <v>908</v>
      </c>
      <c r="E515" t="s">
        <v>66</v>
      </c>
      <c r="F515" t="s">
        <v>892</v>
      </c>
      <c r="G515">
        <v>1975</v>
      </c>
      <c r="H515" t="str">
        <f t="shared" ref="H515:H578" si="34">D515&amp;" "&amp;E515</f>
        <v>Widera Maciej</v>
      </c>
      <c r="I515">
        <f t="shared" ref="I515:I578" si="35">G515</f>
        <v>1975</v>
      </c>
      <c r="J515" t="s">
        <v>32</v>
      </c>
      <c r="K515" t="s">
        <v>924</v>
      </c>
    </row>
    <row r="516" spans="1:11">
      <c r="A516" t="str">
        <f t="shared" si="32"/>
        <v>PasiecznikWojciech1970</v>
      </c>
      <c r="C516">
        <f t="shared" si="33"/>
        <v>515</v>
      </c>
      <c r="D516" t="s">
        <v>909</v>
      </c>
      <c r="E516" t="s">
        <v>147</v>
      </c>
      <c r="F516" t="s">
        <v>910</v>
      </c>
      <c r="G516">
        <v>1970</v>
      </c>
      <c r="H516" t="str">
        <f t="shared" si="34"/>
        <v>Pasiecznik Wojciech</v>
      </c>
      <c r="I516">
        <f t="shared" si="35"/>
        <v>1970</v>
      </c>
      <c r="J516" t="s">
        <v>32</v>
      </c>
      <c r="K516" t="s">
        <v>924</v>
      </c>
    </row>
    <row r="517" spans="1:11">
      <c r="A517" t="str">
        <f t="shared" si="32"/>
        <v>JakubasPiotr1985</v>
      </c>
      <c r="C517">
        <f t="shared" si="33"/>
        <v>516</v>
      </c>
      <c r="D517" t="s">
        <v>709</v>
      </c>
      <c r="E517" t="s">
        <v>15</v>
      </c>
      <c r="F517">
        <v>0</v>
      </c>
      <c r="G517">
        <v>1985</v>
      </c>
      <c r="H517" t="str">
        <f t="shared" si="34"/>
        <v>Jakubas Piotr</v>
      </c>
      <c r="I517">
        <f t="shared" si="35"/>
        <v>1985</v>
      </c>
      <c r="J517" t="s">
        <v>32</v>
      </c>
      <c r="K517" t="s">
        <v>924</v>
      </c>
    </row>
    <row r="518" spans="1:11">
      <c r="A518" t="str">
        <f t="shared" si="32"/>
        <v>KsiążekMikołaj1985</v>
      </c>
      <c r="C518">
        <f t="shared" si="33"/>
        <v>517</v>
      </c>
      <c r="D518" t="s">
        <v>708</v>
      </c>
      <c r="E518" t="s">
        <v>426</v>
      </c>
      <c r="F518">
        <v>0</v>
      </c>
      <c r="G518">
        <v>1985</v>
      </c>
      <c r="H518" t="str">
        <f t="shared" si="34"/>
        <v>Książek Mikołaj</v>
      </c>
      <c r="I518">
        <f t="shared" si="35"/>
        <v>1985</v>
      </c>
      <c r="J518" t="s">
        <v>32</v>
      </c>
      <c r="K518" t="s">
        <v>924</v>
      </c>
    </row>
    <row r="519" spans="1:11">
      <c r="A519" t="str">
        <f t="shared" si="32"/>
        <v>TyszkowskiRoman1970</v>
      </c>
      <c r="C519">
        <f t="shared" si="33"/>
        <v>518</v>
      </c>
      <c r="D519" t="s">
        <v>231</v>
      </c>
      <c r="E519" t="s">
        <v>230</v>
      </c>
      <c r="F519">
        <v>0</v>
      </c>
      <c r="G519">
        <v>1970</v>
      </c>
      <c r="H519" t="str">
        <f t="shared" si="34"/>
        <v>Tyszkowski Roman</v>
      </c>
      <c r="I519">
        <f t="shared" si="35"/>
        <v>1970</v>
      </c>
      <c r="J519" t="s">
        <v>32</v>
      </c>
      <c r="K519" t="s">
        <v>924</v>
      </c>
    </row>
    <row r="520" spans="1:11">
      <c r="A520" t="str">
        <f t="shared" si="32"/>
        <v>OrszulskiMaciej1968</v>
      </c>
      <c r="C520">
        <f t="shared" si="33"/>
        <v>519</v>
      </c>
      <c r="D520" t="s">
        <v>911</v>
      </c>
      <c r="E520" t="s">
        <v>66</v>
      </c>
      <c r="F520">
        <v>0</v>
      </c>
      <c r="G520">
        <v>1968</v>
      </c>
      <c r="H520" t="str">
        <f t="shared" si="34"/>
        <v>Orszulski Maciej</v>
      </c>
      <c r="I520">
        <f t="shared" si="35"/>
        <v>1968</v>
      </c>
      <c r="J520" t="s">
        <v>32</v>
      </c>
      <c r="K520" t="s">
        <v>924</v>
      </c>
    </row>
    <row r="521" spans="1:11">
      <c r="A521" t="str">
        <f t="shared" si="32"/>
        <v>SzajnaAbu1972</v>
      </c>
      <c r="C521">
        <f t="shared" si="33"/>
        <v>520</v>
      </c>
      <c r="D521" t="s">
        <v>913</v>
      </c>
      <c r="E521" t="s">
        <v>912</v>
      </c>
      <c r="F521" t="s">
        <v>895</v>
      </c>
      <c r="G521">
        <v>1972</v>
      </c>
      <c r="H521" t="str">
        <f t="shared" si="34"/>
        <v>Szajna Abu</v>
      </c>
      <c r="I521">
        <f t="shared" si="35"/>
        <v>1972</v>
      </c>
      <c r="J521" t="s">
        <v>32</v>
      </c>
      <c r="K521" t="s">
        <v>924</v>
      </c>
    </row>
    <row r="522" spans="1:11">
      <c r="A522" t="str">
        <f t="shared" si="32"/>
        <v>MałodobryWojciech1959</v>
      </c>
      <c r="C522">
        <f t="shared" si="33"/>
        <v>521</v>
      </c>
      <c r="D522" t="s">
        <v>914</v>
      </c>
      <c r="E522" t="s">
        <v>147</v>
      </c>
      <c r="F522" t="s">
        <v>915</v>
      </c>
      <c r="G522">
        <v>1959</v>
      </c>
      <c r="H522" t="str">
        <f t="shared" si="34"/>
        <v>Małodobry Wojciech</v>
      </c>
      <c r="I522">
        <f t="shared" si="35"/>
        <v>1959</v>
      </c>
      <c r="J522" t="s">
        <v>32</v>
      </c>
      <c r="K522" t="s">
        <v>924</v>
      </c>
    </row>
    <row r="523" spans="1:11">
      <c r="A523" t="str">
        <f t="shared" si="32"/>
        <v>ZiachMariusz1973</v>
      </c>
      <c r="C523">
        <f t="shared" si="33"/>
        <v>522</v>
      </c>
      <c r="D523" t="s">
        <v>916</v>
      </c>
      <c r="E523" t="s">
        <v>378</v>
      </c>
      <c r="F523" t="s">
        <v>898</v>
      </c>
      <c r="G523">
        <v>1973</v>
      </c>
      <c r="H523" t="str">
        <f t="shared" si="34"/>
        <v>Ziach Mariusz</v>
      </c>
      <c r="I523">
        <f t="shared" si="35"/>
        <v>1973</v>
      </c>
      <c r="J523" t="s">
        <v>32</v>
      </c>
      <c r="K523" t="s">
        <v>924</v>
      </c>
    </row>
    <row r="524" spans="1:11">
      <c r="A524" t="str">
        <f t="shared" si="32"/>
        <v>ZielińskiPaweł1979</v>
      </c>
      <c r="C524">
        <f t="shared" si="33"/>
        <v>523</v>
      </c>
      <c r="D524" t="s">
        <v>34</v>
      </c>
      <c r="E524" t="s">
        <v>16</v>
      </c>
      <c r="F524" t="s">
        <v>917</v>
      </c>
      <c r="G524">
        <v>1979</v>
      </c>
      <c r="H524" t="str">
        <f t="shared" si="34"/>
        <v>Zieliński Paweł</v>
      </c>
      <c r="I524">
        <f t="shared" si="35"/>
        <v>1979</v>
      </c>
      <c r="J524" t="s">
        <v>32</v>
      </c>
      <c r="K524" t="s">
        <v>924</v>
      </c>
    </row>
    <row r="525" spans="1:11">
      <c r="A525" t="str">
        <f t="shared" si="32"/>
        <v>TurekDarek1967</v>
      </c>
      <c r="C525">
        <f t="shared" si="33"/>
        <v>524</v>
      </c>
      <c r="D525" t="s">
        <v>918</v>
      </c>
      <c r="E525" t="s">
        <v>171</v>
      </c>
      <c r="F525">
        <v>0</v>
      </c>
      <c r="G525">
        <v>1967</v>
      </c>
      <c r="H525" t="str">
        <f t="shared" si="34"/>
        <v>Turek Darek</v>
      </c>
      <c r="I525">
        <f t="shared" si="35"/>
        <v>1967</v>
      </c>
      <c r="J525" t="s">
        <v>32</v>
      </c>
      <c r="K525" t="s">
        <v>924</v>
      </c>
    </row>
    <row r="526" spans="1:11">
      <c r="A526" t="str">
        <f t="shared" si="32"/>
        <v>BrychMiłosz1998</v>
      </c>
      <c r="C526">
        <f t="shared" si="33"/>
        <v>525</v>
      </c>
      <c r="D526" t="s">
        <v>920</v>
      </c>
      <c r="E526" t="s">
        <v>919</v>
      </c>
      <c r="F526" t="s">
        <v>921</v>
      </c>
      <c r="G526">
        <v>1998</v>
      </c>
      <c r="H526" t="str">
        <f t="shared" si="34"/>
        <v>Brych Miłosz</v>
      </c>
      <c r="I526">
        <f t="shared" si="35"/>
        <v>1998</v>
      </c>
      <c r="J526" t="s">
        <v>32</v>
      </c>
      <c r="K526" t="s">
        <v>924</v>
      </c>
    </row>
    <row r="527" spans="1:11">
      <c r="A527" t="str">
        <f t="shared" si="32"/>
        <v>DyszyGrzegorz1997</v>
      </c>
      <c r="C527">
        <f t="shared" si="33"/>
        <v>526</v>
      </c>
      <c r="D527" t="s">
        <v>922</v>
      </c>
      <c r="E527" t="s">
        <v>19</v>
      </c>
      <c r="F527">
        <v>0</v>
      </c>
      <c r="G527">
        <v>1997</v>
      </c>
      <c r="H527" t="str">
        <f t="shared" si="34"/>
        <v>Dyszy Grzegorz</v>
      </c>
      <c r="I527">
        <f t="shared" si="35"/>
        <v>1997</v>
      </c>
      <c r="J527" t="s">
        <v>32</v>
      </c>
      <c r="K527" t="s">
        <v>924</v>
      </c>
    </row>
    <row r="528" spans="1:11">
      <c r="A528" t="str">
        <f t="shared" si="32"/>
        <v>MalawskiFilip1986</v>
      </c>
      <c r="C528">
        <f t="shared" si="33"/>
        <v>527</v>
      </c>
      <c r="D528" t="s">
        <v>923</v>
      </c>
      <c r="E528" t="s">
        <v>539</v>
      </c>
      <c r="F528" t="s">
        <v>902</v>
      </c>
      <c r="G528">
        <v>1986</v>
      </c>
      <c r="H528" t="str">
        <f t="shared" si="34"/>
        <v>Malawski Filip</v>
      </c>
      <c r="I528">
        <f t="shared" si="35"/>
        <v>1986</v>
      </c>
      <c r="J528" t="s">
        <v>32</v>
      </c>
      <c r="K528" t="s">
        <v>924</v>
      </c>
    </row>
    <row r="529" spans="1:11">
      <c r="A529" t="str">
        <f t="shared" si="32"/>
        <v>PatrzałekGrzegorz1979</v>
      </c>
      <c r="C529">
        <f t="shared" si="33"/>
        <v>528</v>
      </c>
      <c r="D529" t="s">
        <v>880</v>
      </c>
      <c r="E529" t="s">
        <v>19</v>
      </c>
      <c r="F529">
        <v>0</v>
      </c>
      <c r="G529">
        <v>1979</v>
      </c>
      <c r="H529" t="str">
        <f t="shared" si="34"/>
        <v>Patrzałek Grzegorz</v>
      </c>
      <c r="I529">
        <f t="shared" si="35"/>
        <v>1979</v>
      </c>
      <c r="J529" t="s">
        <v>32</v>
      </c>
      <c r="K529" t="s">
        <v>924</v>
      </c>
    </row>
    <row r="530" spans="1:11">
      <c r="A530" t="str">
        <f t="shared" si="32"/>
        <v>StachuraMagdalena1975</v>
      </c>
      <c r="C530">
        <f t="shared" si="33"/>
        <v>529</v>
      </c>
      <c r="D530" t="s">
        <v>891</v>
      </c>
      <c r="E530" t="s">
        <v>35</v>
      </c>
      <c r="F530" t="s">
        <v>892</v>
      </c>
      <c r="G530">
        <v>1975</v>
      </c>
      <c r="H530" t="str">
        <f t="shared" si="34"/>
        <v>Stachura Magdalena</v>
      </c>
      <c r="I530">
        <f t="shared" si="35"/>
        <v>1975</v>
      </c>
      <c r="J530" t="s">
        <v>0</v>
      </c>
      <c r="K530" t="s">
        <v>924</v>
      </c>
    </row>
    <row r="531" spans="1:11">
      <c r="A531" t="str">
        <f t="shared" si="32"/>
        <v>ChmielarzAzja1983</v>
      </c>
      <c r="C531">
        <f t="shared" si="33"/>
        <v>530</v>
      </c>
      <c r="D531" t="s">
        <v>894</v>
      </c>
      <c r="E531" t="s">
        <v>893</v>
      </c>
      <c r="F531" t="s">
        <v>895</v>
      </c>
      <c r="G531">
        <v>1983</v>
      </c>
      <c r="H531" t="str">
        <f t="shared" si="34"/>
        <v>Chmielarz Azja</v>
      </c>
      <c r="I531">
        <f t="shared" si="35"/>
        <v>1983</v>
      </c>
      <c r="J531" t="s">
        <v>0</v>
      </c>
      <c r="K531" t="s">
        <v>924</v>
      </c>
    </row>
    <row r="532" spans="1:11">
      <c r="A532" t="str">
        <f t="shared" si="32"/>
        <v>ZiętekSylwia1981</v>
      </c>
      <c r="C532">
        <f t="shared" si="33"/>
        <v>531</v>
      </c>
      <c r="D532" t="s">
        <v>897</v>
      </c>
      <c r="E532" t="s">
        <v>896</v>
      </c>
      <c r="F532" t="s">
        <v>898</v>
      </c>
      <c r="G532">
        <v>1981</v>
      </c>
      <c r="H532" t="str">
        <f t="shared" si="34"/>
        <v>Ziętek Sylwia</v>
      </c>
      <c r="I532">
        <f t="shared" si="35"/>
        <v>1981</v>
      </c>
      <c r="J532" t="s">
        <v>0</v>
      </c>
      <c r="K532" t="s">
        <v>924</v>
      </c>
    </row>
    <row r="533" spans="1:11">
      <c r="A533" t="str">
        <f t="shared" si="32"/>
        <v>LenczakKrysia1983</v>
      </c>
      <c r="C533">
        <f t="shared" si="33"/>
        <v>532</v>
      </c>
      <c r="D533" t="s">
        <v>900</v>
      </c>
      <c r="E533" t="s">
        <v>899</v>
      </c>
      <c r="F533">
        <v>0</v>
      </c>
      <c r="G533">
        <v>1983</v>
      </c>
      <c r="H533" t="str">
        <f t="shared" si="34"/>
        <v>Lenczak Krysia</v>
      </c>
      <c r="I533">
        <f t="shared" si="35"/>
        <v>1983</v>
      </c>
      <c r="J533" t="s">
        <v>0</v>
      </c>
      <c r="K533" t="s">
        <v>924</v>
      </c>
    </row>
    <row r="534" spans="1:11">
      <c r="A534" t="str">
        <f t="shared" si="32"/>
        <v>MalawskaKamila1991</v>
      </c>
      <c r="C534">
        <f t="shared" si="33"/>
        <v>533</v>
      </c>
      <c r="D534" t="s">
        <v>901</v>
      </c>
      <c r="E534" t="s">
        <v>195</v>
      </c>
      <c r="F534" t="s">
        <v>902</v>
      </c>
      <c r="G534">
        <v>1991</v>
      </c>
      <c r="H534" t="str">
        <f t="shared" si="34"/>
        <v>Malawska Kamila</v>
      </c>
      <c r="I534">
        <f t="shared" si="35"/>
        <v>1991</v>
      </c>
      <c r="J534" t="s">
        <v>0</v>
      </c>
      <c r="K534" t="s">
        <v>924</v>
      </c>
    </row>
    <row r="535" spans="1:11">
      <c r="A535" t="str">
        <f t="shared" si="32"/>
        <v>DudkoŁukasz1982</v>
      </c>
      <c r="C535">
        <f t="shared" si="33"/>
        <v>534</v>
      </c>
      <c r="D535" t="s">
        <v>932</v>
      </c>
      <c r="E535" t="s">
        <v>59</v>
      </c>
      <c r="G535">
        <v>1982</v>
      </c>
      <c r="H535" t="str">
        <f t="shared" si="34"/>
        <v>Dudko Łukasz</v>
      </c>
      <c r="I535">
        <f t="shared" si="35"/>
        <v>1982</v>
      </c>
      <c r="J535" t="s">
        <v>32</v>
      </c>
      <c r="K535" t="s">
        <v>53</v>
      </c>
    </row>
    <row r="536" spans="1:11">
      <c r="A536" t="str">
        <f t="shared" si="32"/>
        <v>ChmielRadomir1986</v>
      </c>
      <c r="C536">
        <f t="shared" si="33"/>
        <v>535</v>
      </c>
      <c r="D536" t="s">
        <v>930</v>
      </c>
      <c r="E536" t="s">
        <v>931</v>
      </c>
      <c r="G536">
        <v>1986</v>
      </c>
      <c r="H536" t="str">
        <f t="shared" si="34"/>
        <v>Chmiel Radomir</v>
      </c>
      <c r="I536">
        <f t="shared" si="35"/>
        <v>1986</v>
      </c>
      <c r="J536" t="s">
        <v>32</v>
      </c>
      <c r="K536" t="s">
        <v>53</v>
      </c>
    </row>
    <row r="537" spans="1:11">
      <c r="A537" t="str">
        <f t="shared" si="32"/>
        <v>ZakrzewskiMichał1984</v>
      </c>
      <c r="C537">
        <f t="shared" si="33"/>
        <v>536</v>
      </c>
      <c r="D537" t="s">
        <v>929</v>
      </c>
      <c r="E537" t="s">
        <v>55</v>
      </c>
      <c r="G537">
        <v>1984</v>
      </c>
      <c r="H537" t="str">
        <f t="shared" si="34"/>
        <v>Zakrzewski Michał</v>
      </c>
      <c r="I537">
        <f t="shared" si="35"/>
        <v>1984</v>
      </c>
      <c r="J537" t="s">
        <v>32</v>
      </c>
      <c r="K537" t="s">
        <v>53</v>
      </c>
    </row>
    <row r="538" spans="1:11">
      <c r="A538" t="str">
        <f t="shared" si="32"/>
        <v>KoźmińskiPaweł1973</v>
      </c>
      <c r="C538">
        <f t="shared" si="33"/>
        <v>537</v>
      </c>
      <c r="D538" t="s">
        <v>928</v>
      </c>
      <c r="E538" t="s">
        <v>16</v>
      </c>
      <c r="G538">
        <v>1973</v>
      </c>
      <c r="H538" t="str">
        <f t="shared" si="34"/>
        <v>Koźmiński Paweł</v>
      </c>
      <c r="I538">
        <f t="shared" si="35"/>
        <v>1973</v>
      </c>
      <c r="J538" t="s">
        <v>32</v>
      </c>
      <c r="K538" t="s">
        <v>53</v>
      </c>
    </row>
    <row r="539" spans="1:11">
      <c r="A539" t="str">
        <f t="shared" si="32"/>
        <v>KosiorekPaweł1976</v>
      </c>
      <c r="C539">
        <f t="shared" si="33"/>
        <v>538</v>
      </c>
      <c r="D539" t="s">
        <v>927</v>
      </c>
      <c r="E539" t="s">
        <v>16</v>
      </c>
      <c r="G539">
        <v>1976</v>
      </c>
      <c r="H539" t="str">
        <f t="shared" si="34"/>
        <v>Kosiorek Paweł</v>
      </c>
      <c r="I539">
        <f t="shared" si="35"/>
        <v>1976</v>
      </c>
      <c r="J539" t="s">
        <v>32</v>
      </c>
      <c r="K539" t="s">
        <v>53</v>
      </c>
    </row>
    <row r="540" spans="1:11">
      <c r="A540" t="str">
        <f t="shared" si="32"/>
        <v>NiegowskiArkadiusz1981</v>
      </c>
      <c r="C540">
        <f t="shared" si="33"/>
        <v>539</v>
      </c>
      <c r="D540" t="s">
        <v>926</v>
      </c>
      <c r="E540" t="s">
        <v>358</v>
      </c>
      <c r="G540">
        <v>1981</v>
      </c>
      <c r="H540" t="str">
        <f t="shared" si="34"/>
        <v>Niegowski Arkadiusz</v>
      </c>
      <c r="I540">
        <f t="shared" si="35"/>
        <v>1981</v>
      </c>
      <c r="J540" t="s">
        <v>32</v>
      </c>
      <c r="K540" t="s">
        <v>53</v>
      </c>
    </row>
    <row r="541" spans="1:11">
      <c r="A541" t="str">
        <f t="shared" si="32"/>
        <v>SmejdaOskar2000</v>
      </c>
      <c r="C541">
        <f t="shared" si="33"/>
        <v>540</v>
      </c>
      <c r="D541" t="s">
        <v>29</v>
      </c>
      <c r="E541" t="s">
        <v>925</v>
      </c>
      <c r="G541">
        <v>2000</v>
      </c>
      <c r="H541" t="str">
        <f t="shared" si="34"/>
        <v>Smejda Oskar</v>
      </c>
      <c r="I541">
        <f t="shared" si="35"/>
        <v>2000</v>
      </c>
      <c r="J541" t="s">
        <v>32</v>
      </c>
      <c r="K541" t="s">
        <v>53</v>
      </c>
    </row>
    <row r="542" spans="1:11">
      <c r="A542" t="str">
        <f t="shared" si="32"/>
        <v>KurekMarta1986</v>
      </c>
      <c r="C542">
        <f t="shared" si="33"/>
        <v>541</v>
      </c>
      <c r="D542" t="s">
        <v>958</v>
      </c>
      <c r="E542" t="s">
        <v>846</v>
      </c>
      <c r="F542">
        <v>0</v>
      </c>
      <c r="G542">
        <v>1986</v>
      </c>
      <c r="H542" t="str">
        <f t="shared" si="34"/>
        <v>Kurek Marta</v>
      </c>
      <c r="I542">
        <f t="shared" si="35"/>
        <v>1986</v>
      </c>
      <c r="J542" t="s">
        <v>0</v>
      </c>
      <c r="K542" t="s">
        <v>5</v>
      </c>
    </row>
    <row r="543" spans="1:11">
      <c r="A543" t="str">
        <f t="shared" si="32"/>
        <v>KlimszaKasia1976</v>
      </c>
      <c r="C543">
        <f t="shared" si="33"/>
        <v>542</v>
      </c>
      <c r="D543" t="s">
        <v>943</v>
      </c>
      <c r="E543" t="s">
        <v>944</v>
      </c>
      <c r="F543" t="s">
        <v>942</v>
      </c>
      <c r="G543">
        <v>1976</v>
      </c>
      <c r="H543" t="str">
        <f t="shared" si="34"/>
        <v>Klimsza Kasia</v>
      </c>
      <c r="I543">
        <f t="shared" si="35"/>
        <v>1976</v>
      </c>
      <c r="J543" t="s">
        <v>0</v>
      </c>
      <c r="K543" t="s">
        <v>5</v>
      </c>
    </row>
    <row r="544" spans="1:11">
      <c r="A544" t="str">
        <f t="shared" si="32"/>
        <v>NowińskaRenata1977</v>
      </c>
      <c r="C544">
        <f t="shared" si="33"/>
        <v>543</v>
      </c>
      <c r="D544" t="s">
        <v>936</v>
      </c>
      <c r="E544" t="s">
        <v>933</v>
      </c>
      <c r="F544" t="s">
        <v>742</v>
      </c>
      <c r="G544">
        <v>1977</v>
      </c>
      <c r="H544" t="str">
        <f t="shared" si="34"/>
        <v>Nowińska Renata</v>
      </c>
      <c r="I544">
        <f t="shared" si="35"/>
        <v>1977</v>
      </c>
      <c r="J544" t="s">
        <v>0</v>
      </c>
      <c r="K544" t="s">
        <v>5</v>
      </c>
    </row>
    <row r="545" spans="1:11">
      <c r="A545" t="str">
        <f t="shared" si="32"/>
        <v>RychlikAnna1983</v>
      </c>
      <c r="C545">
        <f t="shared" si="33"/>
        <v>544</v>
      </c>
      <c r="D545" t="s">
        <v>743</v>
      </c>
      <c r="E545" t="s">
        <v>271</v>
      </c>
      <c r="F545" t="s">
        <v>742</v>
      </c>
      <c r="G545">
        <v>1983</v>
      </c>
      <c r="H545" t="str">
        <f t="shared" si="34"/>
        <v>Rychlik Anna</v>
      </c>
      <c r="I545">
        <f t="shared" si="35"/>
        <v>1983</v>
      </c>
      <c r="J545" t="s">
        <v>0</v>
      </c>
      <c r="K545" t="s">
        <v>5</v>
      </c>
    </row>
    <row r="546" spans="1:11">
      <c r="A546" t="str">
        <f t="shared" si="32"/>
        <v>PońcMaciej1970</v>
      </c>
      <c r="C546">
        <f t="shared" si="33"/>
        <v>545</v>
      </c>
      <c r="D546" t="s">
        <v>963</v>
      </c>
      <c r="E546" t="s">
        <v>66</v>
      </c>
      <c r="F546" t="s">
        <v>544</v>
      </c>
      <c r="G546">
        <v>1970</v>
      </c>
      <c r="H546" t="str">
        <f t="shared" si="34"/>
        <v>Pońc Maciej</v>
      </c>
      <c r="I546">
        <f t="shared" si="35"/>
        <v>1970</v>
      </c>
      <c r="J546" t="s">
        <v>32</v>
      </c>
      <c r="K546" t="s">
        <v>5</v>
      </c>
    </row>
    <row r="547" spans="1:11">
      <c r="A547" t="str">
        <f t="shared" si="32"/>
        <v>GibiecSebastian1972</v>
      </c>
      <c r="C547">
        <f t="shared" si="33"/>
        <v>546</v>
      </c>
      <c r="D547" t="s">
        <v>962</v>
      </c>
      <c r="E547" t="s">
        <v>783</v>
      </c>
      <c r="F547" t="s">
        <v>284</v>
      </c>
      <c r="G547">
        <v>1972</v>
      </c>
      <c r="H547" t="str">
        <f t="shared" si="34"/>
        <v>Gibiec Sebastian</v>
      </c>
      <c r="I547">
        <f t="shared" si="35"/>
        <v>1972</v>
      </c>
      <c r="J547" t="s">
        <v>32</v>
      </c>
      <c r="K547" t="s">
        <v>5</v>
      </c>
    </row>
    <row r="548" spans="1:11">
      <c r="A548" t="str">
        <f t="shared" si="32"/>
        <v>JaśkiewiczPiotr1977</v>
      </c>
      <c r="C548">
        <f t="shared" si="33"/>
        <v>547</v>
      </c>
      <c r="D548" t="s">
        <v>961</v>
      </c>
      <c r="E548" t="s">
        <v>15</v>
      </c>
      <c r="F548" t="s">
        <v>805</v>
      </c>
      <c r="G548">
        <v>1977</v>
      </c>
      <c r="H548" t="str">
        <f t="shared" si="34"/>
        <v>Jaśkiewicz Piotr</v>
      </c>
      <c r="I548">
        <f t="shared" si="35"/>
        <v>1977</v>
      </c>
      <c r="J548" t="s">
        <v>32</v>
      </c>
      <c r="K548" t="s">
        <v>5</v>
      </c>
    </row>
    <row r="549" spans="1:11">
      <c r="A549" t="str">
        <f t="shared" si="32"/>
        <v>TrzmielewskiRoman1955</v>
      </c>
      <c r="C549">
        <f t="shared" si="33"/>
        <v>548</v>
      </c>
      <c r="D549" t="s">
        <v>960</v>
      </c>
      <c r="E549" t="s">
        <v>230</v>
      </c>
      <c r="F549" t="s">
        <v>959</v>
      </c>
      <c r="G549">
        <v>1955</v>
      </c>
      <c r="H549" t="str">
        <f t="shared" si="34"/>
        <v>Trzmielewski Roman</v>
      </c>
      <c r="I549">
        <f t="shared" si="35"/>
        <v>1955</v>
      </c>
      <c r="J549" t="s">
        <v>32</v>
      </c>
      <c r="K549" t="s">
        <v>5</v>
      </c>
    </row>
    <row r="550" spans="1:11">
      <c r="A550" t="str">
        <f t="shared" si="32"/>
        <v>OrszulskiMaciej1970</v>
      </c>
      <c r="C550">
        <f t="shared" si="33"/>
        <v>549</v>
      </c>
      <c r="D550" t="s">
        <v>911</v>
      </c>
      <c r="E550" t="s">
        <v>66</v>
      </c>
      <c r="F550">
        <v>0</v>
      </c>
      <c r="G550">
        <v>1970</v>
      </c>
      <c r="H550" t="str">
        <f t="shared" si="34"/>
        <v>Orszulski Maciej</v>
      </c>
      <c r="I550">
        <f t="shared" si="35"/>
        <v>1970</v>
      </c>
      <c r="J550" t="s">
        <v>32</v>
      </c>
      <c r="K550" t="s">
        <v>5</v>
      </c>
    </row>
    <row r="551" spans="1:11">
      <c r="A551" t="str">
        <f t="shared" si="32"/>
        <v>WalczakKarol1980</v>
      </c>
      <c r="C551">
        <f t="shared" si="33"/>
        <v>550</v>
      </c>
      <c r="D551" t="s">
        <v>957</v>
      </c>
      <c r="E551" t="s">
        <v>91</v>
      </c>
      <c r="F551">
        <v>0</v>
      </c>
      <c r="G551">
        <v>1980</v>
      </c>
      <c r="H551" t="str">
        <f t="shared" si="34"/>
        <v>Walczak Karol</v>
      </c>
      <c r="I551">
        <f t="shared" si="35"/>
        <v>1980</v>
      </c>
      <c r="J551" t="s">
        <v>32</v>
      </c>
      <c r="K551" t="s">
        <v>5</v>
      </c>
    </row>
    <row r="552" spans="1:11">
      <c r="A552" t="str">
        <f t="shared" si="32"/>
        <v>KubiakPaweł1992</v>
      </c>
      <c r="C552">
        <f t="shared" si="33"/>
        <v>551</v>
      </c>
      <c r="D552" t="s">
        <v>956</v>
      </c>
      <c r="E552" t="s">
        <v>16</v>
      </c>
      <c r="F552">
        <v>0</v>
      </c>
      <c r="G552">
        <v>1992</v>
      </c>
      <c r="H552" t="str">
        <f t="shared" si="34"/>
        <v>Kubiak Paweł</v>
      </c>
      <c r="I552">
        <f t="shared" si="35"/>
        <v>1992</v>
      </c>
      <c r="J552" t="s">
        <v>32</v>
      </c>
      <c r="K552" t="s">
        <v>5</v>
      </c>
    </row>
    <row r="553" spans="1:11">
      <c r="A553" t="str">
        <f t="shared" si="32"/>
        <v>NawrockiJacek1973</v>
      </c>
      <c r="C553">
        <f t="shared" si="33"/>
        <v>552</v>
      </c>
      <c r="D553" t="s">
        <v>955</v>
      </c>
      <c r="E553" t="s">
        <v>21</v>
      </c>
      <c r="F553">
        <v>0</v>
      </c>
      <c r="G553">
        <v>1973</v>
      </c>
      <c r="H553" t="str">
        <f t="shared" si="34"/>
        <v>Nawrocki Jacek</v>
      </c>
      <c r="I553">
        <f t="shared" si="35"/>
        <v>1973</v>
      </c>
      <c r="J553" t="s">
        <v>32</v>
      </c>
      <c r="K553" t="s">
        <v>5</v>
      </c>
    </row>
    <row r="554" spans="1:11">
      <c r="A554" t="str">
        <f t="shared" si="32"/>
        <v>TykaMarek1975</v>
      </c>
      <c r="C554">
        <f t="shared" si="33"/>
        <v>553</v>
      </c>
      <c r="D554" t="s">
        <v>954</v>
      </c>
      <c r="E554" t="s">
        <v>33</v>
      </c>
      <c r="F554">
        <v>0</v>
      </c>
      <c r="G554">
        <v>1975</v>
      </c>
      <c r="H554" t="str">
        <f t="shared" si="34"/>
        <v>Tyka Marek</v>
      </c>
      <c r="I554">
        <f t="shared" si="35"/>
        <v>1975</v>
      </c>
      <c r="J554" t="s">
        <v>32</v>
      </c>
      <c r="K554" t="s">
        <v>5</v>
      </c>
    </row>
    <row r="555" spans="1:11">
      <c r="A555" t="str">
        <f t="shared" si="32"/>
        <v>ZelentSławomir1981</v>
      </c>
      <c r="C555">
        <f t="shared" si="33"/>
        <v>554</v>
      </c>
      <c r="D555" t="s">
        <v>953</v>
      </c>
      <c r="E555" t="s">
        <v>88</v>
      </c>
      <c r="F555">
        <v>0</v>
      </c>
      <c r="G555">
        <v>1981</v>
      </c>
      <c r="H555" t="str">
        <f t="shared" si="34"/>
        <v>Zelent Sławomir</v>
      </c>
      <c r="I555">
        <f t="shared" si="35"/>
        <v>1981</v>
      </c>
      <c r="J555" t="s">
        <v>32</v>
      </c>
      <c r="K555" t="s">
        <v>5</v>
      </c>
    </row>
    <row r="556" spans="1:11">
      <c r="A556" t="str">
        <f t="shared" si="32"/>
        <v>MuchowiczMarcin1975</v>
      </c>
      <c r="C556">
        <f t="shared" si="33"/>
        <v>555</v>
      </c>
      <c r="D556" t="s">
        <v>952</v>
      </c>
      <c r="E556" t="s">
        <v>17</v>
      </c>
      <c r="F556" t="s">
        <v>949</v>
      </c>
      <c r="G556">
        <v>1975</v>
      </c>
      <c r="H556" t="str">
        <f t="shared" si="34"/>
        <v>Muchowicz Marcin</v>
      </c>
      <c r="I556">
        <f t="shared" si="35"/>
        <v>1975</v>
      </c>
      <c r="J556" t="s">
        <v>32</v>
      </c>
      <c r="K556" t="s">
        <v>5</v>
      </c>
    </row>
    <row r="557" spans="1:11">
      <c r="A557" t="str">
        <f t="shared" si="32"/>
        <v>MygaSylwester1975</v>
      </c>
      <c r="C557">
        <f t="shared" si="33"/>
        <v>556</v>
      </c>
      <c r="D557" s="9" t="s">
        <v>950</v>
      </c>
      <c r="E557" s="9" t="s">
        <v>951</v>
      </c>
      <c r="F557" s="9" t="s">
        <v>949</v>
      </c>
      <c r="G557" s="9">
        <v>1975</v>
      </c>
      <c r="H557" t="str">
        <f t="shared" si="34"/>
        <v>Myga Sylwester</v>
      </c>
      <c r="I557">
        <f t="shared" si="35"/>
        <v>1975</v>
      </c>
      <c r="J557" t="s">
        <v>32</v>
      </c>
      <c r="K557" t="s">
        <v>5</v>
      </c>
    </row>
    <row r="558" spans="1:11">
      <c r="A558" t="str">
        <f t="shared" si="32"/>
        <v>KucharczykSeweryn1979</v>
      </c>
      <c r="C558">
        <f t="shared" si="33"/>
        <v>557</v>
      </c>
      <c r="D558" s="9" t="s">
        <v>947</v>
      </c>
      <c r="E558" s="9" t="s">
        <v>948</v>
      </c>
      <c r="F558" s="9" t="s">
        <v>945</v>
      </c>
      <c r="G558" s="9">
        <v>1979</v>
      </c>
      <c r="H558" t="str">
        <f t="shared" si="34"/>
        <v>Kucharczyk Seweryn</v>
      </c>
      <c r="I558">
        <f t="shared" si="35"/>
        <v>1979</v>
      </c>
      <c r="J558" t="s">
        <v>32</v>
      </c>
      <c r="K558" t="s">
        <v>5</v>
      </c>
    </row>
    <row r="559" spans="1:11">
      <c r="A559" t="str">
        <f t="shared" si="32"/>
        <v>KapustkaWojciech1979</v>
      </c>
      <c r="C559">
        <f t="shared" si="33"/>
        <v>558</v>
      </c>
      <c r="D559" s="9" t="s">
        <v>946</v>
      </c>
      <c r="E559" s="9" t="s">
        <v>147</v>
      </c>
      <c r="F559" s="9" t="s">
        <v>945</v>
      </c>
      <c r="G559" s="9">
        <v>1979</v>
      </c>
      <c r="H559" t="str">
        <f t="shared" si="34"/>
        <v>Kapustka Wojciech</v>
      </c>
      <c r="I559">
        <f t="shared" si="35"/>
        <v>1979</v>
      </c>
      <c r="J559" t="s">
        <v>32</v>
      </c>
      <c r="K559" t="s">
        <v>5</v>
      </c>
    </row>
    <row r="560" spans="1:11">
      <c r="A560" t="str">
        <f t="shared" si="32"/>
        <v>KlimszaMichał1974</v>
      </c>
      <c r="C560">
        <f t="shared" si="33"/>
        <v>559</v>
      </c>
      <c r="D560" s="9" t="s">
        <v>943</v>
      </c>
      <c r="E560" s="9" t="s">
        <v>55</v>
      </c>
      <c r="F560" s="9" t="s">
        <v>942</v>
      </c>
      <c r="G560" s="9">
        <v>1974</v>
      </c>
      <c r="H560" t="str">
        <f t="shared" si="34"/>
        <v>Klimsza Michał</v>
      </c>
      <c r="I560">
        <f t="shared" si="35"/>
        <v>1974</v>
      </c>
      <c r="J560" t="s">
        <v>32</v>
      </c>
      <c r="K560" t="s">
        <v>5</v>
      </c>
    </row>
    <row r="561" spans="1:11">
      <c r="A561" t="str">
        <f t="shared" si="32"/>
        <v>PieniążekAndrzej1982</v>
      </c>
      <c r="C561">
        <f t="shared" si="33"/>
        <v>560</v>
      </c>
      <c r="D561" t="s">
        <v>941</v>
      </c>
      <c r="E561" t="s">
        <v>26</v>
      </c>
      <c r="F561" t="s">
        <v>940</v>
      </c>
      <c r="G561">
        <v>1982</v>
      </c>
      <c r="H561" t="str">
        <f t="shared" si="34"/>
        <v>Pieniążek Andrzej</v>
      </c>
      <c r="I561">
        <f t="shared" si="35"/>
        <v>1982</v>
      </c>
      <c r="J561" t="s">
        <v>32</v>
      </c>
      <c r="K561" t="s">
        <v>5</v>
      </c>
    </row>
    <row r="562" spans="1:11">
      <c r="A562" t="str">
        <f t="shared" si="32"/>
        <v>DybaŁukasz1983</v>
      </c>
      <c r="C562">
        <f t="shared" si="33"/>
        <v>561</v>
      </c>
      <c r="D562" t="s">
        <v>939</v>
      </c>
      <c r="E562" t="s">
        <v>59</v>
      </c>
      <c r="F562" t="s">
        <v>937</v>
      </c>
      <c r="G562">
        <v>1983</v>
      </c>
      <c r="H562" t="str">
        <f t="shared" si="34"/>
        <v>Dyba Łukasz</v>
      </c>
      <c r="I562">
        <f t="shared" si="35"/>
        <v>1983</v>
      </c>
      <c r="J562" t="s">
        <v>32</v>
      </c>
      <c r="K562" t="s">
        <v>5</v>
      </c>
    </row>
    <row r="563" spans="1:11">
      <c r="A563" t="str">
        <f t="shared" si="32"/>
        <v>GoławskiCezary1984</v>
      </c>
      <c r="C563">
        <f t="shared" si="33"/>
        <v>562</v>
      </c>
      <c r="D563" t="s">
        <v>938</v>
      </c>
      <c r="E563" t="s">
        <v>934</v>
      </c>
      <c r="F563" t="s">
        <v>937</v>
      </c>
      <c r="G563">
        <v>1984</v>
      </c>
      <c r="H563" t="str">
        <f t="shared" si="34"/>
        <v>Goławski Cezary</v>
      </c>
      <c r="I563">
        <f t="shared" si="35"/>
        <v>1984</v>
      </c>
      <c r="J563" t="s">
        <v>32</v>
      </c>
      <c r="K563" t="s">
        <v>5</v>
      </c>
    </row>
    <row r="564" spans="1:11">
      <c r="A564" t="str">
        <f t="shared" si="32"/>
        <v>HorabikPaweł1981</v>
      </c>
      <c r="C564">
        <f t="shared" si="33"/>
        <v>563</v>
      </c>
      <c r="D564" t="s">
        <v>935</v>
      </c>
      <c r="E564" t="s">
        <v>16</v>
      </c>
      <c r="F564">
        <v>0</v>
      </c>
      <c r="G564">
        <v>1981</v>
      </c>
      <c r="H564" t="str">
        <f t="shared" si="34"/>
        <v>Horabik Paweł</v>
      </c>
      <c r="I564">
        <f t="shared" si="35"/>
        <v>1981</v>
      </c>
      <c r="J564" t="s">
        <v>32</v>
      </c>
      <c r="K564" t="s">
        <v>5</v>
      </c>
    </row>
    <row r="565" spans="1:11">
      <c r="A565" t="str">
        <f t="shared" si="32"/>
        <v>PotockiRobert1974</v>
      </c>
      <c r="C565">
        <f t="shared" si="33"/>
        <v>564</v>
      </c>
      <c r="D565" t="s">
        <v>388</v>
      </c>
      <c r="E565" t="s">
        <v>45</v>
      </c>
      <c r="F565">
        <v>0</v>
      </c>
      <c r="G565">
        <v>1974</v>
      </c>
      <c r="H565" t="str">
        <f t="shared" si="34"/>
        <v>Potocki Robert</v>
      </c>
      <c r="I565">
        <f t="shared" si="35"/>
        <v>1974</v>
      </c>
      <c r="J565" t="s">
        <v>32</v>
      </c>
      <c r="K565" t="s">
        <v>972</v>
      </c>
    </row>
    <row r="566" spans="1:11">
      <c r="A566" t="str">
        <f t="shared" si="32"/>
        <v>BabiańskiMikołaj1997</v>
      </c>
      <c r="C566">
        <f t="shared" si="33"/>
        <v>565</v>
      </c>
      <c r="D566" t="s">
        <v>970</v>
      </c>
      <c r="E566" t="s">
        <v>426</v>
      </c>
      <c r="F566" t="s">
        <v>969</v>
      </c>
      <c r="G566">
        <v>1997</v>
      </c>
      <c r="H566" t="str">
        <f t="shared" si="34"/>
        <v>Babiański Mikołaj</v>
      </c>
      <c r="I566">
        <f t="shared" si="35"/>
        <v>1997</v>
      </c>
      <c r="J566" t="s">
        <v>32</v>
      </c>
      <c r="K566" t="s">
        <v>972</v>
      </c>
    </row>
    <row r="567" spans="1:11">
      <c r="A567" t="str">
        <f t="shared" si="32"/>
        <v>BielińskiMarcin1990</v>
      </c>
      <c r="C567">
        <f t="shared" si="33"/>
        <v>566</v>
      </c>
      <c r="D567" t="s">
        <v>971</v>
      </c>
      <c r="E567" t="s">
        <v>17</v>
      </c>
      <c r="F567" t="s">
        <v>969</v>
      </c>
      <c r="G567">
        <v>1990</v>
      </c>
      <c r="H567" t="str">
        <f t="shared" si="34"/>
        <v>Bieliński Marcin</v>
      </c>
      <c r="I567">
        <f t="shared" si="35"/>
        <v>1990</v>
      </c>
      <c r="J567" t="s">
        <v>32</v>
      </c>
      <c r="K567" t="s">
        <v>972</v>
      </c>
    </row>
    <row r="568" spans="1:11">
      <c r="A568" t="str">
        <f t="shared" si="32"/>
        <v>BielińskiRoman1984</v>
      </c>
      <c r="C568">
        <f t="shared" si="33"/>
        <v>567</v>
      </c>
      <c r="D568" t="s">
        <v>971</v>
      </c>
      <c r="E568" t="s">
        <v>230</v>
      </c>
      <c r="F568" t="s">
        <v>969</v>
      </c>
      <c r="G568">
        <v>1984</v>
      </c>
      <c r="H568" t="str">
        <f t="shared" si="34"/>
        <v>Bieliński Roman</v>
      </c>
      <c r="I568">
        <f t="shared" si="35"/>
        <v>1984</v>
      </c>
      <c r="J568" t="s">
        <v>32</v>
      </c>
      <c r="K568" t="s">
        <v>972</v>
      </c>
    </row>
    <row r="569" spans="1:11">
      <c r="A569" t="str">
        <f t="shared" si="32"/>
        <v>PerchelSławomir1986</v>
      </c>
      <c r="C569">
        <f t="shared" si="33"/>
        <v>568</v>
      </c>
      <c r="D569" t="s">
        <v>973</v>
      </c>
      <c r="E569" t="s">
        <v>88</v>
      </c>
      <c r="G569">
        <v>1986</v>
      </c>
      <c r="H569" t="str">
        <f t="shared" si="34"/>
        <v>Perchel Sławomir</v>
      </c>
      <c r="I569">
        <f t="shared" si="35"/>
        <v>1986</v>
      </c>
      <c r="J569" t="s">
        <v>32</v>
      </c>
      <c r="K569" t="s">
        <v>976</v>
      </c>
    </row>
    <row r="570" spans="1:11">
      <c r="A570" t="str">
        <f t="shared" si="32"/>
        <v>KAISERERNEST1977</v>
      </c>
      <c r="C570">
        <f t="shared" si="33"/>
        <v>569</v>
      </c>
      <c r="D570" t="s">
        <v>974</v>
      </c>
      <c r="E570" t="s">
        <v>975</v>
      </c>
      <c r="G570">
        <v>1977</v>
      </c>
      <c r="H570" t="str">
        <f t="shared" si="34"/>
        <v>KAISER ERNEST</v>
      </c>
      <c r="I570">
        <f t="shared" si="35"/>
        <v>1977</v>
      </c>
      <c r="J570" t="s">
        <v>32</v>
      </c>
      <c r="K570" t="s">
        <v>976</v>
      </c>
    </row>
    <row r="571" spans="1:11">
      <c r="A571" t="str">
        <f t="shared" ref="A571:A634" si="36">D571&amp;E571&amp;G571</f>
        <v>ZielińskaJadwiga Barbara1972</v>
      </c>
      <c r="C571">
        <f t="shared" ref="C571:C634" si="37">C570+1</f>
        <v>570</v>
      </c>
      <c r="D571" t="s">
        <v>1016</v>
      </c>
      <c r="E571" t="s">
        <v>1015</v>
      </c>
      <c r="F571" t="s">
        <v>364</v>
      </c>
      <c r="G571">
        <v>1972</v>
      </c>
      <c r="H571" t="str">
        <f t="shared" si="34"/>
        <v>Zielińska Jadwiga Barbara</v>
      </c>
      <c r="I571">
        <f t="shared" si="35"/>
        <v>1972</v>
      </c>
      <c r="J571" t="s">
        <v>0</v>
      </c>
      <c r="K571" t="s">
        <v>1175</v>
      </c>
    </row>
    <row r="572" spans="1:11">
      <c r="A572" t="str">
        <f t="shared" si="36"/>
        <v>SzwarackaMałgorzata1988</v>
      </c>
      <c r="C572">
        <f t="shared" si="37"/>
        <v>571</v>
      </c>
      <c r="D572" t="s">
        <v>1011</v>
      </c>
      <c r="E572" t="s">
        <v>495</v>
      </c>
      <c r="F572" t="s">
        <v>822</v>
      </c>
      <c r="G572">
        <v>1988</v>
      </c>
      <c r="H572" t="str">
        <f t="shared" si="34"/>
        <v>Szwaracka Małgorzata</v>
      </c>
      <c r="I572">
        <f t="shared" si="35"/>
        <v>1988</v>
      </c>
      <c r="J572" t="s">
        <v>0</v>
      </c>
      <c r="K572" t="s">
        <v>1175</v>
      </c>
    </row>
    <row r="573" spans="1:11">
      <c r="A573" t="str">
        <f t="shared" si="36"/>
        <v>UrbanIzabela1979</v>
      </c>
      <c r="C573">
        <f t="shared" si="37"/>
        <v>572</v>
      </c>
      <c r="D573" t="s">
        <v>1009</v>
      </c>
      <c r="E573" t="s">
        <v>1010</v>
      </c>
      <c r="F573">
        <v>0</v>
      </c>
      <c r="G573">
        <v>1979</v>
      </c>
      <c r="H573" t="str">
        <f t="shared" si="34"/>
        <v>Urban Izabela</v>
      </c>
      <c r="I573">
        <f t="shared" si="35"/>
        <v>1979</v>
      </c>
      <c r="J573" t="s">
        <v>0</v>
      </c>
      <c r="K573" t="s">
        <v>1175</v>
      </c>
    </row>
    <row r="574" spans="1:11">
      <c r="A574" t="str">
        <f t="shared" si="36"/>
        <v>SzeligaJoanna1980</v>
      </c>
      <c r="C574">
        <f t="shared" si="37"/>
        <v>573</v>
      </c>
      <c r="D574" t="s">
        <v>990</v>
      </c>
      <c r="E574" t="s">
        <v>484</v>
      </c>
      <c r="F574" t="s">
        <v>364</v>
      </c>
      <c r="G574">
        <v>1980</v>
      </c>
      <c r="H574" t="str">
        <f t="shared" si="34"/>
        <v>Szeliga Joanna</v>
      </c>
      <c r="I574">
        <f t="shared" si="35"/>
        <v>1980</v>
      </c>
      <c r="J574" t="s">
        <v>0</v>
      </c>
      <c r="K574" t="s">
        <v>1175</v>
      </c>
    </row>
    <row r="575" spans="1:11">
      <c r="A575" t="str">
        <f t="shared" si="36"/>
        <v>WróbelAnna1970</v>
      </c>
      <c r="C575">
        <f t="shared" si="37"/>
        <v>574</v>
      </c>
      <c r="D575" t="s">
        <v>654</v>
      </c>
      <c r="E575" t="s">
        <v>271</v>
      </c>
      <c r="F575" t="s">
        <v>988</v>
      </c>
      <c r="G575">
        <v>1970</v>
      </c>
      <c r="H575" t="str">
        <f t="shared" si="34"/>
        <v>Wróbel Anna</v>
      </c>
      <c r="I575">
        <f t="shared" si="35"/>
        <v>1970</v>
      </c>
      <c r="J575" t="s">
        <v>0</v>
      </c>
      <c r="K575" t="s">
        <v>1175</v>
      </c>
    </row>
    <row r="576" spans="1:11">
      <c r="A576" t="str">
        <f t="shared" si="36"/>
        <v>RodziczWioletta1974</v>
      </c>
      <c r="C576">
        <f t="shared" si="37"/>
        <v>575</v>
      </c>
      <c r="D576" t="s">
        <v>987</v>
      </c>
      <c r="E576" t="s">
        <v>986</v>
      </c>
      <c r="F576" t="s">
        <v>364</v>
      </c>
      <c r="G576">
        <v>1974</v>
      </c>
      <c r="H576" t="str">
        <f t="shared" si="34"/>
        <v>Rodzicz Wioletta</v>
      </c>
      <c r="I576">
        <f t="shared" si="35"/>
        <v>1974</v>
      </c>
      <c r="J576" t="s">
        <v>0</v>
      </c>
      <c r="K576" t="s">
        <v>1175</v>
      </c>
    </row>
    <row r="577" spans="1:11">
      <c r="A577" t="str">
        <f t="shared" si="36"/>
        <v>LewińskaAgnieszka1983</v>
      </c>
      <c r="C577">
        <f t="shared" si="37"/>
        <v>576</v>
      </c>
      <c r="D577" t="s">
        <v>1165</v>
      </c>
      <c r="E577" t="s">
        <v>129</v>
      </c>
      <c r="F577">
        <v>0</v>
      </c>
      <c r="G577">
        <v>1983</v>
      </c>
      <c r="H577" t="str">
        <f t="shared" si="34"/>
        <v>Lewińska Agnieszka</v>
      </c>
      <c r="I577">
        <f t="shared" si="35"/>
        <v>1983</v>
      </c>
      <c r="J577" t="s">
        <v>0</v>
      </c>
      <c r="K577" t="s">
        <v>1176</v>
      </c>
    </row>
    <row r="578" spans="1:11">
      <c r="A578" t="str">
        <f t="shared" si="36"/>
        <v>MarcinkiewiczAlicja1987</v>
      </c>
      <c r="C578">
        <f t="shared" si="37"/>
        <v>577</v>
      </c>
      <c r="D578" t="s">
        <v>398</v>
      </c>
      <c r="E578" t="s">
        <v>630</v>
      </c>
      <c r="F578" t="s">
        <v>629</v>
      </c>
      <c r="G578">
        <v>1987</v>
      </c>
      <c r="H578" t="str">
        <f t="shared" si="34"/>
        <v>Marcinkiewicz Alicja</v>
      </c>
      <c r="I578">
        <f t="shared" si="35"/>
        <v>1987</v>
      </c>
      <c r="J578" t="s">
        <v>0</v>
      </c>
      <c r="K578" t="s">
        <v>1176</v>
      </c>
    </row>
    <row r="579" spans="1:11">
      <c r="A579" t="str">
        <f t="shared" si="36"/>
        <v>KrólAnna1987</v>
      </c>
      <c r="C579">
        <f t="shared" si="37"/>
        <v>578</v>
      </c>
      <c r="D579" t="s">
        <v>1114</v>
      </c>
      <c r="E579" t="s">
        <v>271</v>
      </c>
      <c r="F579" t="s">
        <v>1113</v>
      </c>
      <c r="G579">
        <v>1987</v>
      </c>
      <c r="H579" t="str">
        <f t="shared" ref="H579:H642" si="38">D579&amp;" "&amp;E579</f>
        <v>Król Anna</v>
      </c>
      <c r="I579">
        <f t="shared" ref="I579:I642" si="39">G579</f>
        <v>1987</v>
      </c>
      <c r="J579" t="s">
        <v>0</v>
      </c>
      <c r="K579" t="s">
        <v>1176</v>
      </c>
    </row>
    <row r="580" spans="1:11">
      <c r="A580" t="str">
        <f t="shared" si="36"/>
        <v>JażdżewskaJulita1980</v>
      </c>
      <c r="C580">
        <f t="shared" si="37"/>
        <v>579</v>
      </c>
      <c r="D580" t="s">
        <v>1095</v>
      </c>
      <c r="E580" t="s">
        <v>1094</v>
      </c>
      <c r="F580">
        <v>0</v>
      </c>
      <c r="G580">
        <v>1980</v>
      </c>
      <c r="H580" t="str">
        <f t="shared" si="38"/>
        <v>Jażdżewska Julita</v>
      </c>
      <c r="I580">
        <f t="shared" si="39"/>
        <v>1980</v>
      </c>
      <c r="J580" t="s">
        <v>0</v>
      </c>
      <c r="K580" t="s">
        <v>1176</v>
      </c>
    </row>
    <row r="581" spans="1:11">
      <c r="A581" t="str">
        <f t="shared" si="36"/>
        <v>ZabolewiczAgata1983</v>
      </c>
      <c r="C581">
        <f t="shared" si="37"/>
        <v>580</v>
      </c>
      <c r="D581" t="s">
        <v>1082</v>
      </c>
      <c r="E581" t="s">
        <v>227</v>
      </c>
      <c r="F581" t="s">
        <v>1076</v>
      </c>
      <c r="G581">
        <v>1983</v>
      </c>
      <c r="H581" t="str">
        <f t="shared" si="38"/>
        <v>Zabolewicz Agata</v>
      </c>
      <c r="I581">
        <f t="shared" si="39"/>
        <v>1983</v>
      </c>
      <c r="J581" t="s">
        <v>0</v>
      </c>
      <c r="K581" t="s">
        <v>1176</v>
      </c>
    </row>
    <row r="582" spans="1:11">
      <c r="A582" t="str">
        <f t="shared" si="36"/>
        <v>KasperskaJustyna1989</v>
      </c>
      <c r="C582">
        <f t="shared" si="37"/>
        <v>581</v>
      </c>
      <c r="D582" t="s">
        <v>1072</v>
      </c>
      <c r="E582" t="s">
        <v>1071</v>
      </c>
      <c r="F582" t="s">
        <v>1070</v>
      </c>
      <c r="G582">
        <v>1989</v>
      </c>
      <c r="H582" t="str">
        <f t="shared" si="38"/>
        <v>Kasperska Justyna</v>
      </c>
      <c r="I582">
        <f t="shared" si="39"/>
        <v>1989</v>
      </c>
      <c r="J582" t="s">
        <v>0</v>
      </c>
      <c r="K582" t="s">
        <v>1176</v>
      </c>
    </row>
    <row r="583" spans="1:11">
      <c r="A583" t="str">
        <f t="shared" si="36"/>
        <v>PogorzelskaAleksandra1978</v>
      </c>
      <c r="C583">
        <f t="shared" si="37"/>
        <v>582</v>
      </c>
      <c r="D583" t="s">
        <v>835</v>
      </c>
      <c r="E583" t="s">
        <v>478</v>
      </c>
      <c r="F583" t="s">
        <v>1057</v>
      </c>
      <c r="G583">
        <v>1978</v>
      </c>
      <c r="H583" t="str">
        <f t="shared" si="38"/>
        <v>Pogorzelska Aleksandra</v>
      </c>
      <c r="I583">
        <f t="shared" si="39"/>
        <v>1978</v>
      </c>
      <c r="J583" t="s">
        <v>0</v>
      </c>
      <c r="K583" t="s">
        <v>1176</v>
      </c>
    </row>
    <row r="584" spans="1:11">
      <c r="A584" t="str">
        <f t="shared" si="36"/>
        <v>PułkowskaAlicja1976</v>
      </c>
      <c r="C584">
        <f t="shared" si="37"/>
        <v>583</v>
      </c>
      <c r="D584" t="s">
        <v>1043</v>
      </c>
      <c r="E584" t="s">
        <v>630</v>
      </c>
      <c r="F584">
        <v>0</v>
      </c>
      <c r="G584">
        <v>1976</v>
      </c>
      <c r="H584" t="str">
        <f t="shared" si="38"/>
        <v>Pułkowska Alicja</v>
      </c>
      <c r="I584">
        <f t="shared" si="39"/>
        <v>1976</v>
      </c>
      <c r="J584" t="s">
        <v>0</v>
      </c>
      <c r="K584" t="s">
        <v>1176</v>
      </c>
    </row>
    <row r="585" spans="1:11">
      <c r="A585" t="str">
        <f t="shared" si="36"/>
        <v>BernaszukMonika1986</v>
      </c>
      <c r="C585">
        <f t="shared" si="37"/>
        <v>584</v>
      </c>
      <c r="D585" t="s">
        <v>1042</v>
      </c>
      <c r="E585" t="s">
        <v>203</v>
      </c>
      <c r="F585">
        <v>0</v>
      </c>
      <c r="G585">
        <v>1986</v>
      </c>
      <c r="H585" t="str">
        <f t="shared" si="38"/>
        <v>Bernaszuk Monika</v>
      </c>
      <c r="I585">
        <f t="shared" si="39"/>
        <v>1986</v>
      </c>
      <c r="J585" t="s">
        <v>0</v>
      </c>
      <c r="K585" t="s">
        <v>1176</v>
      </c>
    </row>
    <row r="586" spans="1:11">
      <c r="A586" t="str">
        <f t="shared" si="36"/>
        <v>BabiańskaZofia1999</v>
      </c>
      <c r="C586">
        <f t="shared" si="37"/>
        <v>585</v>
      </c>
      <c r="D586" t="s">
        <v>1039</v>
      </c>
      <c r="E586" t="s">
        <v>1038</v>
      </c>
      <c r="F586" t="s">
        <v>1037</v>
      </c>
      <c r="G586">
        <v>1999</v>
      </c>
      <c r="H586" t="str">
        <f t="shared" si="38"/>
        <v>Babiańska Zofia</v>
      </c>
      <c r="I586">
        <f t="shared" si="39"/>
        <v>1999</v>
      </c>
      <c r="J586" t="s">
        <v>0</v>
      </c>
      <c r="K586" t="s">
        <v>1176</v>
      </c>
    </row>
    <row r="587" spans="1:11">
      <c r="A587" t="str">
        <f t="shared" si="36"/>
        <v>KałużaMarta1988</v>
      </c>
      <c r="C587">
        <f t="shared" si="37"/>
        <v>586</v>
      </c>
      <c r="D587" t="s">
        <v>1033</v>
      </c>
      <c r="E587" t="s">
        <v>846</v>
      </c>
      <c r="F587" t="s">
        <v>1032</v>
      </c>
      <c r="G587">
        <v>1988</v>
      </c>
      <c r="H587" t="str">
        <f t="shared" si="38"/>
        <v>Kałuża Marta</v>
      </c>
      <c r="I587">
        <f t="shared" si="39"/>
        <v>1988</v>
      </c>
      <c r="J587" t="s">
        <v>0</v>
      </c>
      <c r="K587" t="s">
        <v>1176</v>
      </c>
    </row>
    <row r="588" spans="1:11">
      <c r="A588" t="str">
        <f t="shared" si="36"/>
        <v>TusińskiRadek1974</v>
      </c>
      <c r="C588">
        <f t="shared" si="37"/>
        <v>587</v>
      </c>
      <c r="D588" t="s">
        <v>1031</v>
      </c>
      <c r="E588" t="s">
        <v>574</v>
      </c>
      <c r="F588" t="s">
        <v>1030</v>
      </c>
      <c r="G588">
        <v>1974</v>
      </c>
      <c r="H588" t="str">
        <f t="shared" si="38"/>
        <v>Tusiński Radek</v>
      </c>
      <c r="I588">
        <f t="shared" si="39"/>
        <v>1974</v>
      </c>
      <c r="J588" t="s">
        <v>32</v>
      </c>
      <c r="K588" t="s">
        <v>1175</v>
      </c>
    </row>
    <row r="589" spans="1:11">
      <c r="A589" t="str">
        <f t="shared" si="36"/>
        <v>SmolaMarcin1975</v>
      </c>
      <c r="C589">
        <f t="shared" si="37"/>
        <v>588</v>
      </c>
      <c r="D589" t="s">
        <v>1029</v>
      </c>
      <c r="E589" t="s">
        <v>17</v>
      </c>
      <c r="F589" t="s">
        <v>364</v>
      </c>
      <c r="G589">
        <v>1975</v>
      </c>
      <c r="H589" t="str">
        <f t="shared" si="38"/>
        <v>Smola Marcin</v>
      </c>
      <c r="I589">
        <f t="shared" si="39"/>
        <v>1975</v>
      </c>
      <c r="J589" t="s">
        <v>32</v>
      </c>
      <c r="K589" t="s">
        <v>1175</v>
      </c>
    </row>
    <row r="590" spans="1:11">
      <c r="A590" t="str">
        <f t="shared" si="36"/>
        <v>ŻbikKrzysztof1977</v>
      </c>
      <c r="C590">
        <f t="shared" si="37"/>
        <v>589</v>
      </c>
      <c r="D590" t="s">
        <v>1028</v>
      </c>
      <c r="E590" t="s">
        <v>22</v>
      </c>
      <c r="F590" t="s">
        <v>1027</v>
      </c>
      <c r="G590">
        <v>1977</v>
      </c>
      <c r="H590" t="str">
        <f t="shared" si="38"/>
        <v>Żbik Krzysztof</v>
      </c>
      <c r="I590">
        <f t="shared" si="39"/>
        <v>1977</v>
      </c>
      <c r="J590" t="s">
        <v>32</v>
      </c>
      <c r="K590" t="s">
        <v>1175</v>
      </c>
    </row>
    <row r="591" spans="1:11">
      <c r="A591" t="str">
        <f t="shared" si="36"/>
        <v>DerkJan1981</v>
      </c>
      <c r="C591">
        <f t="shared" si="37"/>
        <v>590</v>
      </c>
      <c r="D591" t="s">
        <v>1026</v>
      </c>
      <c r="E591" t="s">
        <v>92</v>
      </c>
      <c r="F591">
        <v>0</v>
      </c>
      <c r="G591">
        <v>1981</v>
      </c>
      <c r="H591" t="str">
        <f t="shared" si="38"/>
        <v>Derk Jan</v>
      </c>
      <c r="I591">
        <f t="shared" si="39"/>
        <v>1981</v>
      </c>
      <c r="J591" t="s">
        <v>32</v>
      </c>
      <c r="K591" t="s">
        <v>1175</v>
      </c>
    </row>
    <row r="592" spans="1:11">
      <c r="A592" t="str">
        <f t="shared" si="36"/>
        <v>ŁaweckiDariusz1979</v>
      </c>
      <c r="C592">
        <f t="shared" si="37"/>
        <v>591</v>
      </c>
      <c r="D592" t="s">
        <v>1025</v>
      </c>
      <c r="E592" t="s">
        <v>140</v>
      </c>
      <c r="F592">
        <v>0</v>
      </c>
      <c r="G592">
        <v>1979</v>
      </c>
      <c r="H592" t="str">
        <f t="shared" si="38"/>
        <v>Ławecki Dariusz</v>
      </c>
      <c r="I592">
        <f t="shared" si="39"/>
        <v>1979</v>
      </c>
      <c r="J592" t="s">
        <v>32</v>
      </c>
      <c r="K592" t="s">
        <v>1175</v>
      </c>
    </row>
    <row r="593" spans="1:11">
      <c r="A593" t="str">
        <f t="shared" si="36"/>
        <v>NapiórkowskiSławomir1979</v>
      </c>
      <c r="C593">
        <f t="shared" si="37"/>
        <v>592</v>
      </c>
      <c r="D593" t="s">
        <v>1024</v>
      </c>
      <c r="E593" t="s">
        <v>88</v>
      </c>
      <c r="F593">
        <v>0</v>
      </c>
      <c r="G593">
        <v>1979</v>
      </c>
      <c r="H593" t="str">
        <f t="shared" si="38"/>
        <v>Napiórkowski Sławomir</v>
      </c>
      <c r="I593">
        <f t="shared" si="39"/>
        <v>1979</v>
      </c>
      <c r="J593" t="s">
        <v>32</v>
      </c>
      <c r="K593" t="s">
        <v>1175</v>
      </c>
    </row>
    <row r="594" spans="1:11">
      <c r="A594" t="str">
        <f t="shared" si="36"/>
        <v>RomejkoPiotr1985</v>
      </c>
      <c r="C594">
        <f t="shared" si="37"/>
        <v>593</v>
      </c>
      <c r="D594" t="s">
        <v>1023</v>
      </c>
      <c r="E594" t="s">
        <v>15</v>
      </c>
      <c r="F594" t="s">
        <v>1022</v>
      </c>
      <c r="G594">
        <v>1985</v>
      </c>
      <c r="H594" t="str">
        <f t="shared" si="38"/>
        <v>Romejko Piotr</v>
      </c>
      <c r="I594">
        <f t="shared" si="39"/>
        <v>1985</v>
      </c>
      <c r="J594" t="s">
        <v>32</v>
      </c>
      <c r="K594" t="s">
        <v>1175</v>
      </c>
    </row>
    <row r="595" spans="1:11">
      <c r="A595" t="str">
        <f t="shared" si="36"/>
        <v>DudakRoman1984</v>
      </c>
      <c r="C595">
        <f t="shared" si="37"/>
        <v>594</v>
      </c>
      <c r="D595" t="s">
        <v>1021</v>
      </c>
      <c r="E595" t="s">
        <v>230</v>
      </c>
      <c r="F595" t="s">
        <v>1017</v>
      </c>
      <c r="G595">
        <v>1984</v>
      </c>
      <c r="H595" t="str">
        <f t="shared" si="38"/>
        <v>Dudak Roman</v>
      </c>
      <c r="I595">
        <f t="shared" si="39"/>
        <v>1984</v>
      </c>
      <c r="J595" t="s">
        <v>32</v>
      </c>
      <c r="K595" t="s">
        <v>1175</v>
      </c>
    </row>
    <row r="596" spans="1:11">
      <c r="A596" t="str">
        <f t="shared" si="36"/>
        <v>BossyPaweŁ1976</v>
      </c>
      <c r="C596">
        <f t="shared" si="37"/>
        <v>595</v>
      </c>
      <c r="D596" t="s">
        <v>1020</v>
      </c>
      <c r="E596" t="s">
        <v>1019</v>
      </c>
      <c r="F596" t="s">
        <v>364</v>
      </c>
      <c r="G596">
        <v>1976</v>
      </c>
      <c r="H596" t="str">
        <f t="shared" si="38"/>
        <v>Bossy PaweŁ</v>
      </c>
      <c r="I596">
        <f t="shared" si="39"/>
        <v>1976</v>
      </c>
      <c r="J596" t="s">
        <v>32</v>
      </c>
      <c r="K596" t="s">
        <v>1175</v>
      </c>
    </row>
    <row r="597" spans="1:11">
      <c r="A597" t="str">
        <f t="shared" si="36"/>
        <v>PiaskowskiMichał1971</v>
      </c>
      <c r="C597">
        <f t="shared" si="37"/>
        <v>596</v>
      </c>
      <c r="D597" t="s">
        <v>1018</v>
      </c>
      <c r="E597" t="s">
        <v>55</v>
      </c>
      <c r="F597" t="s">
        <v>1017</v>
      </c>
      <c r="G597">
        <v>1971</v>
      </c>
      <c r="H597" t="str">
        <f t="shared" si="38"/>
        <v>Piaskowski Michał</v>
      </c>
      <c r="I597">
        <f t="shared" si="39"/>
        <v>1971</v>
      </c>
      <c r="J597" t="s">
        <v>32</v>
      </c>
      <c r="K597" t="s">
        <v>1175</v>
      </c>
    </row>
    <row r="598" spans="1:11">
      <c r="A598" t="str">
        <f t="shared" si="36"/>
        <v>WojciechowskiAdam1977</v>
      </c>
      <c r="C598">
        <f t="shared" si="37"/>
        <v>597</v>
      </c>
      <c r="D598" t="s">
        <v>295</v>
      </c>
      <c r="E598" t="s">
        <v>79</v>
      </c>
      <c r="F598" t="s">
        <v>1014</v>
      </c>
      <c r="G598">
        <v>1977</v>
      </c>
      <c r="H598" t="str">
        <f t="shared" si="38"/>
        <v>Wojciechowski Adam</v>
      </c>
      <c r="I598">
        <f t="shared" si="39"/>
        <v>1977</v>
      </c>
      <c r="J598" t="s">
        <v>32</v>
      </c>
      <c r="K598" t="s">
        <v>1175</v>
      </c>
    </row>
    <row r="599" spans="1:11">
      <c r="A599" t="str">
        <f t="shared" si="36"/>
        <v>BanasikSławomir1978</v>
      </c>
      <c r="C599">
        <f t="shared" si="37"/>
        <v>598</v>
      </c>
      <c r="D599" t="s">
        <v>879</v>
      </c>
      <c r="E599" t="s">
        <v>88</v>
      </c>
      <c r="F599" t="s">
        <v>998</v>
      </c>
      <c r="G599">
        <v>1978</v>
      </c>
      <c r="H599" t="str">
        <f t="shared" si="38"/>
        <v>Banasik Sławomir</v>
      </c>
      <c r="I599">
        <f t="shared" si="39"/>
        <v>1978</v>
      </c>
      <c r="J599" t="s">
        <v>32</v>
      </c>
      <c r="K599" t="s">
        <v>1175</v>
      </c>
    </row>
    <row r="600" spans="1:11">
      <c r="A600" t="str">
        <f t="shared" si="36"/>
        <v>SulikowskiMariusz1970</v>
      </c>
      <c r="C600">
        <f t="shared" si="37"/>
        <v>599</v>
      </c>
      <c r="D600" t="s">
        <v>1013</v>
      </c>
      <c r="E600" t="s">
        <v>378</v>
      </c>
      <c r="F600" t="s">
        <v>1012</v>
      </c>
      <c r="G600">
        <v>1970</v>
      </c>
      <c r="H600" t="str">
        <f t="shared" si="38"/>
        <v>Sulikowski Mariusz</v>
      </c>
      <c r="I600">
        <f t="shared" si="39"/>
        <v>1970</v>
      </c>
      <c r="J600" t="s">
        <v>32</v>
      </c>
      <c r="K600" t="s">
        <v>1175</v>
      </c>
    </row>
    <row r="601" spans="1:11">
      <c r="A601" t="str">
        <f t="shared" si="36"/>
        <v>TomaszewskiMarcin1974</v>
      </c>
      <c r="C601">
        <f t="shared" si="37"/>
        <v>600</v>
      </c>
      <c r="D601" t="s">
        <v>503</v>
      </c>
      <c r="E601" t="s">
        <v>17</v>
      </c>
      <c r="F601">
        <v>0</v>
      </c>
      <c r="G601">
        <v>1974</v>
      </c>
      <c r="H601" t="str">
        <f t="shared" si="38"/>
        <v>Tomaszewski Marcin</v>
      </c>
      <c r="I601">
        <f t="shared" si="39"/>
        <v>1974</v>
      </c>
      <c r="J601" t="s">
        <v>32</v>
      </c>
      <c r="K601" t="s">
        <v>1175</v>
      </c>
    </row>
    <row r="602" spans="1:11">
      <c r="A602" t="str">
        <f t="shared" si="36"/>
        <v>UrbanMateusz1977</v>
      </c>
      <c r="C602">
        <f t="shared" si="37"/>
        <v>601</v>
      </c>
      <c r="D602" t="s">
        <v>1009</v>
      </c>
      <c r="E602" t="s">
        <v>87</v>
      </c>
      <c r="F602">
        <v>0</v>
      </c>
      <c r="G602">
        <v>1977</v>
      </c>
      <c r="H602" t="str">
        <f t="shared" si="38"/>
        <v>Urban Mateusz</v>
      </c>
      <c r="I602">
        <f t="shared" si="39"/>
        <v>1977</v>
      </c>
      <c r="J602" t="s">
        <v>32</v>
      </c>
      <c r="K602" t="s">
        <v>1175</v>
      </c>
    </row>
    <row r="603" spans="1:11">
      <c r="A603" t="str">
        <f t="shared" si="36"/>
        <v>KaszewskiMarek1975</v>
      </c>
      <c r="C603">
        <f t="shared" si="37"/>
        <v>602</v>
      </c>
      <c r="D603" t="s">
        <v>1008</v>
      </c>
      <c r="E603" t="s">
        <v>33</v>
      </c>
      <c r="F603" t="s">
        <v>977</v>
      </c>
      <c r="G603">
        <v>1975</v>
      </c>
      <c r="H603" t="str">
        <f t="shared" si="38"/>
        <v>Kaszewski Marek</v>
      </c>
      <c r="I603">
        <f t="shared" si="39"/>
        <v>1975</v>
      </c>
      <c r="J603" t="s">
        <v>32</v>
      </c>
      <c r="K603" t="s">
        <v>1175</v>
      </c>
    </row>
    <row r="604" spans="1:11">
      <c r="A604" t="str">
        <f t="shared" si="36"/>
        <v>RybakWawrzyniec1979</v>
      </c>
      <c r="C604">
        <f t="shared" si="37"/>
        <v>603</v>
      </c>
      <c r="D604" t="s">
        <v>1007</v>
      </c>
      <c r="E604" t="s">
        <v>1006</v>
      </c>
      <c r="F604">
        <v>0</v>
      </c>
      <c r="G604">
        <v>1979</v>
      </c>
      <c r="H604" t="str">
        <f t="shared" si="38"/>
        <v>Rybak Wawrzyniec</v>
      </c>
      <c r="I604">
        <f t="shared" si="39"/>
        <v>1979</v>
      </c>
      <c r="J604" t="s">
        <v>32</v>
      </c>
      <c r="K604" t="s">
        <v>1175</v>
      </c>
    </row>
    <row r="605" spans="1:11">
      <c r="A605" t="str">
        <f t="shared" si="36"/>
        <v>KaniewskiMaciej1976</v>
      </c>
      <c r="C605">
        <f t="shared" si="37"/>
        <v>604</v>
      </c>
      <c r="D605" t="s">
        <v>1005</v>
      </c>
      <c r="E605" t="s">
        <v>66</v>
      </c>
      <c r="F605" t="s">
        <v>1004</v>
      </c>
      <c r="G605">
        <v>1976</v>
      </c>
      <c r="H605" t="str">
        <f t="shared" si="38"/>
        <v>Kaniewski Maciej</v>
      </c>
      <c r="I605">
        <f t="shared" si="39"/>
        <v>1976</v>
      </c>
      <c r="J605" t="s">
        <v>32</v>
      </c>
      <c r="K605" t="s">
        <v>1175</v>
      </c>
    </row>
    <row r="606" spans="1:11">
      <c r="A606" t="str">
        <f t="shared" si="36"/>
        <v>BramowiczRafał1983</v>
      </c>
      <c r="C606">
        <f t="shared" si="37"/>
        <v>605</v>
      </c>
      <c r="D606" t="s">
        <v>1003</v>
      </c>
      <c r="E606" t="s">
        <v>41</v>
      </c>
      <c r="F606" t="s">
        <v>1002</v>
      </c>
      <c r="G606">
        <v>1983</v>
      </c>
      <c r="H606" t="str">
        <f t="shared" si="38"/>
        <v>Bramowicz Rafał</v>
      </c>
      <c r="I606">
        <f t="shared" si="39"/>
        <v>1983</v>
      </c>
      <c r="J606" t="s">
        <v>32</v>
      </c>
      <c r="K606" t="s">
        <v>1175</v>
      </c>
    </row>
    <row r="607" spans="1:11">
      <c r="A607" t="str">
        <f t="shared" si="36"/>
        <v>WadowskiTomasz1979</v>
      </c>
      <c r="C607">
        <f t="shared" si="37"/>
        <v>606</v>
      </c>
      <c r="D607" t="s">
        <v>1001</v>
      </c>
      <c r="E607" t="s">
        <v>44</v>
      </c>
      <c r="F607" t="s">
        <v>999</v>
      </c>
      <c r="G607">
        <v>1979</v>
      </c>
      <c r="H607" t="str">
        <f t="shared" si="38"/>
        <v>Wadowski Tomasz</v>
      </c>
      <c r="I607">
        <f t="shared" si="39"/>
        <v>1979</v>
      </c>
      <c r="J607" t="s">
        <v>32</v>
      </c>
      <c r="K607" t="s">
        <v>1175</v>
      </c>
    </row>
    <row r="608" spans="1:11">
      <c r="A608" t="str">
        <f t="shared" si="36"/>
        <v>KarwatowskiRobert1976</v>
      </c>
      <c r="C608">
        <f t="shared" si="37"/>
        <v>607</v>
      </c>
      <c r="D608" t="s">
        <v>1000</v>
      </c>
      <c r="E608" t="s">
        <v>45</v>
      </c>
      <c r="F608" t="s">
        <v>999</v>
      </c>
      <c r="G608">
        <v>1976</v>
      </c>
      <c r="H608" t="str">
        <f t="shared" si="38"/>
        <v>Karwatowski Robert</v>
      </c>
      <c r="I608">
        <f t="shared" si="39"/>
        <v>1976</v>
      </c>
      <c r="J608" t="s">
        <v>32</v>
      </c>
      <c r="K608" t="s">
        <v>1175</v>
      </c>
    </row>
    <row r="609" spans="1:11">
      <c r="A609" t="str">
        <f t="shared" si="36"/>
        <v>CaspariSebastian1971</v>
      </c>
      <c r="C609">
        <f t="shared" si="37"/>
        <v>608</v>
      </c>
      <c r="D609" t="s">
        <v>997</v>
      </c>
      <c r="E609" t="s">
        <v>783</v>
      </c>
      <c r="F609" t="s">
        <v>996</v>
      </c>
      <c r="G609">
        <v>1971</v>
      </c>
      <c r="H609" t="str">
        <f t="shared" si="38"/>
        <v>Caspari Sebastian</v>
      </c>
      <c r="I609">
        <f t="shared" si="39"/>
        <v>1971</v>
      </c>
      <c r="J609" t="s">
        <v>32</v>
      </c>
      <c r="K609" t="s">
        <v>1175</v>
      </c>
    </row>
    <row r="610" spans="1:11">
      <c r="A610" t="str">
        <f t="shared" si="36"/>
        <v>BielskiMaciej1976</v>
      </c>
      <c r="C610">
        <f t="shared" si="37"/>
        <v>609</v>
      </c>
      <c r="D610" t="s">
        <v>995</v>
      </c>
      <c r="E610" t="s">
        <v>66</v>
      </c>
      <c r="F610" t="s">
        <v>364</v>
      </c>
      <c r="G610">
        <v>1976</v>
      </c>
      <c r="H610" t="str">
        <f t="shared" si="38"/>
        <v>Bielski Maciej</v>
      </c>
      <c r="I610">
        <f t="shared" si="39"/>
        <v>1976</v>
      </c>
      <c r="J610" t="s">
        <v>32</v>
      </c>
      <c r="K610" t="s">
        <v>1175</v>
      </c>
    </row>
    <row r="611" spans="1:11">
      <c r="A611" t="str">
        <f t="shared" si="36"/>
        <v>KrawczakRafał1983</v>
      </c>
      <c r="C611">
        <f t="shared" si="37"/>
        <v>610</v>
      </c>
      <c r="D611" t="s">
        <v>994</v>
      </c>
      <c r="E611" t="s">
        <v>41</v>
      </c>
      <c r="F611">
        <v>0</v>
      </c>
      <c r="G611">
        <v>1983</v>
      </c>
      <c r="H611" t="str">
        <f t="shared" si="38"/>
        <v>Krawczak Rafał</v>
      </c>
      <c r="I611">
        <f t="shared" si="39"/>
        <v>1983</v>
      </c>
      <c r="J611" t="s">
        <v>32</v>
      </c>
      <c r="K611" t="s">
        <v>1175</v>
      </c>
    </row>
    <row r="612" spans="1:11">
      <c r="A612" t="str">
        <f t="shared" si="36"/>
        <v>ŁupickiMarcin1979</v>
      </c>
      <c r="C612">
        <f t="shared" si="37"/>
        <v>611</v>
      </c>
      <c r="D612" t="s">
        <v>993</v>
      </c>
      <c r="E612" t="s">
        <v>17</v>
      </c>
      <c r="F612">
        <v>0</v>
      </c>
      <c r="G612">
        <v>1979</v>
      </c>
      <c r="H612" t="str">
        <f t="shared" si="38"/>
        <v>Łupicki Marcin</v>
      </c>
      <c r="I612">
        <f t="shared" si="39"/>
        <v>1979</v>
      </c>
      <c r="J612" t="s">
        <v>32</v>
      </c>
      <c r="K612" t="s">
        <v>1175</v>
      </c>
    </row>
    <row r="613" spans="1:11">
      <c r="A613" t="str">
        <f t="shared" si="36"/>
        <v>WasilkowskiPiotr1962</v>
      </c>
      <c r="C613">
        <f t="shared" si="37"/>
        <v>612</v>
      </c>
      <c r="D613" t="s">
        <v>992</v>
      </c>
      <c r="E613" t="s">
        <v>15</v>
      </c>
      <c r="F613">
        <v>0</v>
      </c>
      <c r="G613">
        <v>1962</v>
      </c>
      <c r="H613" t="str">
        <f t="shared" si="38"/>
        <v>Wasilkowski Piotr</v>
      </c>
      <c r="I613">
        <f t="shared" si="39"/>
        <v>1962</v>
      </c>
      <c r="J613" t="s">
        <v>32</v>
      </c>
      <c r="K613" t="s">
        <v>1175</v>
      </c>
    </row>
    <row r="614" spans="1:11">
      <c r="A614" t="str">
        <f t="shared" si="36"/>
        <v>KaczyńskiMirosław1961</v>
      </c>
      <c r="C614">
        <f t="shared" si="37"/>
        <v>613</v>
      </c>
      <c r="D614" t="s">
        <v>864</v>
      </c>
      <c r="E614" t="s">
        <v>387</v>
      </c>
      <c r="F614">
        <v>0</v>
      </c>
      <c r="G614">
        <v>1961</v>
      </c>
      <c r="H614" t="str">
        <f t="shared" si="38"/>
        <v>Kaczyński Mirosław</v>
      </c>
      <c r="I614">
        <f t="shared" si="39"/>
        <v>1961</v>
      </c>
      <c r="J614" t="s">
        <v>32</v>
      </c>
      <c r="K614" t="s">
        <v>1175</v>
      </c>
    </row>
    <row r="615" spans="1:11">
      <c r="A615" t="str">
        <f t="shared" si="36"/>
        <v>ZbigniewPiątkowski1958</v>
      </c>
      <c r="C615">
        <f t="shared" si="37"/>
        <v>614</v>
      </c>
      <c r="D615" t="s">
        <v>264</v>
      </c>
      <c r="E615" t="s">
        <v>355</v>
      </c>
      <c r="F615">
        <v>0</v>
      </c>
      <c r="G615">
        <v>1958</v>
      </c>
      <c r="H615" t="str">
        <f t="shared" si="38"/>
        <v>Zbigniew Piątkowski</v>
      </c>
      <c r="I615">
        <f t="shared" si="39"/>
        <v>1958</v>
      </c>
      <c r="J615" t="s">
        <v>32</v>
      </c>
      <c r="K615" t="s">
        <v>1175</v>
      </c>
    </row>
    <row r="616" spans="1:11">
      <c r="A616" t="str">
        <f t="shared" si="36"/>
        <v>LenckowskiRafał1982</v>
      </c>
      <c r="C616">
        <f t="shared" si="37"/>
        <v>615</v>
      </c>
      <c r="D616" t="s">
        <v>991</v>
      </c>
      <c r="E616" t="s">
        <v>41</v>
      </c>
      <c r="F616" t="s">
        <v>364</v>
      </c>
      <c r="G616">
        <v>1982</v>
      </c>
      <c r="H616" t="str">
        <f t="shared" si="38"/>
        <v>Lenckowski Rafał</v>
      </c>
      <c r="I616">
        <f t="shared" si="39"/>
        <v>1982</v>
      </c>
      <c r="J616" t="s">
        <v>32</v>
      </c>
      <c r="K616" t="s">
        <v>1175</v>
      </c>
    </row>
    <row r="617" spans="1:11">
      <c r="A617" t="str">
        <f t="shared" si="36"/>
        <v>BernatowiczAdam1974</v>
      </c>
      <c r="C617">
        <f t="shared" si="37"/>
        <v>616</v>
      </c>
      <c r="D617" t="s">
        <v>989</v>
      </c>
      <c r="E617" t="s">
        <v>79</v>
      </c>
      <c r="F617" t="s">
        <v>364</v>
      </c>
      <c r="G617">
        <v>1974</v>
      </c>
      <c r="H617" t="str">
        <f t="shared" si="38"/>
        <v>Bernatowicz Adam</v>
      </c>
      <c r="I617">
        <f t="shared" si="39"/>
        <v>1974</v>
      </c>
      <c r="J617" t="s">
        <v>32</v>
      </c>
      <c r="K617" t="s">
        <v>1175</v>
      </c>
    </row>
    <row r="618" spans="1:11">
      <c r="A618" t="str">
        <f t="shared" si="36"/>
        <v>WróbelDariusz1969</v>
      </c>
      <c r="C618">
        <f t="shared" si="37"/>
        <v>617</v>
      </c>
      <c r="D618" t="s">
        <v>654</v>
      </c>
      <c r="E618" t="s">
        <v>140</v>
      </c>
      <c r="F618" t="s">
        <v>988</v>
      </c>
      <c r="G618">
        <v>1969</v>
      </c>
      <c r="H618" t="str">
        <f t="shared" si="38"/>
        <v>Wróbel Dariusz</v>
      </c>
      <c r="I618">
        <f t="shared" si="39"/>
        <v>1969</v>
      </c>
      <c r="J618" t="s">
        <v>32</v>
      </c>
      <c r="K618" t="s">
        <v>1175</v>
      </c>
    </row>
    <row r="619" spans="1:11">
      <c r="A619" t="str">
        <f t="shared" si="36"/>
        <v>SkalskiMarcin1979</v>
      </c>
      <c r="C619">
        <f t="shared" si="37"/>
        <v>618</v>
      </c>
      <c r="D619" t="s">
        <v>985</v>
      </c>
      <c r="E619" t="s">
        <v>17</v>
      </c>
      <c r="F619">
        <v>0</v>
      </c>
      <c r="G619">
        <v>1979</v>
      </c>
      <c r="H619" t="str">
        <f t="shared" si="38"/>
        <v>Skalski Marcin</v>
      </c>
      <c r="I619">
        <f t="shared" si="39"/>
        <v>1979</v>
      </c>
      <c r="J619" t="s">
        <v>32</v>
      </c>
      <c r="K619" t="s">
        <v>1175</v>
      </c>
    </row>
    <row r="620" spans="1:11">
      <c r="A620" t="str">
        <f t="shared" si="36"/>
        <v>BelicaRobert1979</v>
      </c>
      <c r="C620">
        <f t="shared" si="37"/>
        <v>619</v>
      </c>
      <c r="D620" t="s">
        <v>984</v>
      </c>
      <c r="E620" t="s">
        <v>45</v>
      </c>
      <c r="F620">
        <v>0</v>
      </c>
      <c r="G620">
        <v>1979</v>
      </c>
      <c r="H620" t="str">
        <f t="shared" si="38"/>
        <v>Belica Robert</v>
      </c>
      <c r="I620">
        <f t="shared" si="39"/>
        <v>1979</v>
      </c>
      <c r="J620" t="s">
        <v>32</v>
      </c>
      <c r="K620" t="s">
        <v>1175</v>
      </c>
    </row>
    <row r="621" spans="1:11">
      <c r="A621" t="str">
        <f t="shared" si="36"/>
        <v>TysarczykJacek1984</v>
      </c>
      <c r="C621">
        <f t="shared" si="37"/>
        <v>620</v>
      </c>
      <c r="D621" t="s">
        <v>983</v>
      </c>
      <c r="E621" t="s">
        <v>21</v>
      </c>
      <c r="F621" t="s">
        <v>982</v>
      </c>
      <c r="G621">
        <v>1984</v>
      </c>
      <c r="H621" t="str">
        <f t="shared" si="38"/>
        <v>Tysarczyk Jacek</v>
      </c>
      <c r="I621">
        <f t="shared" si="39"/>
        <v>1984</v>
      </c>
      <c r="J621" t="s">
        <v>32</v>
      </c>
      <c r="K621" t="s">
        <v>1175</v>
      </c>
    </row>
    <row r="622" spans="1:11">
      <c r="A622" t="str">
        <f t="shared" si="36"/>
        <v>MalinowskiTomasz1970</v>
      </c>
      <c r="C622">
        <f t="shared" si="37"/>
        <v>621</v>
      </c>
      <c r="D622" t="s">
        <v>981</v>
      </c>
      <c r="E622" t="s">
        <v>44</v>
      </c>
      <c r="F622">
        <v>0</v>
      </c>
      <c r="G622">
        <v>1970</v>
      </c>
      <c r="H622" t="str">
        <f t="shared" si="38"/>
        <v>Malinowski Tomasz</v>
      </c>
      <c r="I622">
        <f t="shared" si="39"/>
        <v>1970</v>
      </c>
      <c r="J622" t="s">
        <v>32</v>
      </c>
      <c r="K622" t="s">
        <v>1175</v>
      </c>
    </row>
    <row r="623" spans="1:11">
      <c r="A623" t="str">
        <f t="shared" si="36"/>
        <v>KwiatkowskiKrzysztof Mirosław1969</v>
      </c>
      <c r="C623">
        <f t="shared" si="37"/>
        <v>622</v>
      </c>
      <c r="D623" t="s">
        <v>980</v>
      </c>
      <c r="E623" t="s">
        <v>979</v>
      </c>
      <c r="F623" t="s">
        <v>978</v>
      </c>
      <c r="G623">
        <v>1969</v>
      </c>
      <c r="H623" t="str">
        <f t="shared" si="38"/>
        <v>Kwiatkowski Krzysztof Mirosław</v>
      </c>
      <c r="I623">
        <f t="shared" si="39"/>
        <v>1969</v>
      </c>
      <c r="J623" t="s">
        <v>32</v>
      </c>
      <c r="K623" t="s">
        <v>1175</v>
      </c>
    </row>
    <row r="624" spans="1:11">
      <c r="A624" t="str">
        <f t="shared" si="36"/>
        <v>OlejnikKrzysztof1975</v>
      </c>
      <c r="C624">
        <f t="shared" si="37"/>
        <v>623</v>
      </c>
      <c r="D624" t="s">
        <v>860</v>
      </c>
      <c r="E624" t="s">
        <v>22</v>
      </c>
      <c r="F624" t="s">
        <v>977</v>
      </c>
      <c r="G624">
        <v>1975</v>
      </c>
      <c r="H624" t="str">
        <f t="shared" si="38"/>
        <v>Olejnik Krzysztof</v>
      </c>
      <c r="I624">
        <f t="shared" si="39"/>
        <v>1975</v>
      </c>
      <c r="J624" t="s">
        <v>32</v>
      </c>
      <c r="K624" t="s">
        <v>1175</v>
      </c>
    </row>
    <row r="625" spans="1:11">
      <c r="A625" t="str">
        <f t="shared" si="36"/>
        <v>JakubikPiotr1971</v>
      </c>
      <c r="C625">
        <f t="shared" si="37"/>
        <v>624</v>
      </c>
      <c r="D625" t="s">
        <v>1174</v>
      </c>
      <c r="E625" t="s">
        <v>15</v>
      </c>
      <c r="F625" t="s">
        <v>1173</v>
      </c>
      <c r="G625">
        <v>1971</v>
      </c>
      <c r="H625" t="str">
        <f t="shared" si="38"/>
        <v>Jakubik Piotr</v>
      </c>
      <c r="I625">
        <f t="shared" si="39"/>
        <v>1971</v>
      </c>
      <c r="J625" t="s">
        <v>32</v>
      </c>
      <c r="K625" t="s">
        <v>1176</v>
      </c>
    </row>
    <row r="626" spans="1:11">
      <c r="A626" t="str">
        <f t="shared" si="36"/>
        <v>KokocińskiTomasz1976</v>
      </c>
      <c r="C626">
        <f t="shared" si="37"/>
        <v>625</v>
      </c>
      <c r="D626" t="s">
        <v>1172</v>
      </c>
      <c r="E626" t="s">
        <v>44</v>
      </c>
      <c r="F626" t="s">
        <v>1171</v>
      </c>
      <c r="G626">
        <v>1976</v>
      </c>
      <c r="H626" t="str">
        <f t="shared" si="38"/>
        <v>Kokociński Tomasz</v>
      </c>
      <c r="I626">
        <f t="shared" si="39"/>
        <v>1976</v>
      </c>
      <c r="J626" t="s">
        <v>32</v>
      </c>
      <c r="K626" t="s">
        <v>1176</v>
      </c>
    </row>
    <row r="627" spans="1:11">
      <c r="A627" t="str">
        <f t="shared" si="36"/>
        <v>UsowskiMarcin1976</v>
      </c>
      <c r="C627">
        <f t="shared" si="37"/>
        <v>626</v>
      </c>
      <c r="D627" t="s">
        <v>1170</v>
      </c>
      <c r="E627" t="s">
        <v>17</v>
      </c>
      <c r="F627" t="s">
        <v>1169</v>
      </c>
      <c r="G627">
        <v>1976</v>
      </c>
      <c r="H627" t="str">
        <f t="shared" si="38"/>
        <v>Usowski Marcin</v>
      </c>
      <c r="I627">
        <f t="shared" si="39"/>
        <v>1976</v>
      </c>
      <c r="J627" t="s">
        <v>32</v>
      </c>
      <c r="K627" t="s">
        <v>1176</v>
      </c>
    </row>
    <row r="628" spans="1:11">
      <c r="A628" t="str">
        <f t="shared" si="36"/>
        <v>DorawaPaweł1976</v>
      </c>
      <c r="C628">
        <f t="shared" si="37"/>
        <v>627</v>
      </c>
      <c r="D628" t="s">
        <v>1168</v>
      </c>
      <c r="E628" t="s">
        <v>16</v>
      </c>
      <c r="F628">
        <v>0</v>
      </c>
      <c r="G628">
        <v>1976</v>
      </c>
      <c r="H628" t="str">
        <f t="shared" si="38"/>
        <v>Dorawa Paweł</v>
      </c>
      <c r="I628">
        <f t="shared" si="39"/>
        <v>1976</v>
      </c>
      <c r="J628" t="s">
        <v>32</v>
      </c>
      <c r="K628" t="s">
        <v>1176</v>
      </c>
    </row>
    <row r="629" spans="1:11">
      <c r="A629" t="str">
        <f t="shared" si="36"/>
        <v>WiśniewskiWłodzimierz1971</v>
      </c>
      <c r="C629">
        <f t="shared" si="37"/>
        <v>628</v>
      </c>
      <c r="D629" t="s">
        <v>94</v>
      </c>
      <c r="E629" t="s">
        <v>737</v>
      </c>
      <c r="F629" t="s">
        <v>1166</v>
      </c>
      <c r="G629">
        <v>1971</v>
      </c>
      <c r="H629" t="str">
        <f t="shared" si="38"/>
        <v>Wiśniewski Włodzimierz</v>
      </c>
      <c r="I629">
        <f t="shared" si="39"/>
        <v>1971</v>
      </c>
      <c r="J629" t="s">
        <v>32</v>
      </c>
      <c r="K629" t="s">
        <v>1176</v>
      </c>
    </row>
    <row r="630" spans="1:11">
      <c r="A630" t="str">
        <f t="shared" si="36"/>
        <v>LindemannAndrzej1977</v>
      </c>
      <c r="C630">
        <f t="shared" si="37"/>
        <v>629</v>
      </c>
      <c r="D630" t="s">
        <v>1167</v>
      </c>
      <c r="E630" t="s">
        <v>26</v>
      </c>
      <c r="F630" t="s">
        <v>1166</v>
      </c>
      <c r="G630">
        <v>1977</v>
      </c>
      <c r="H630" t="str">
        <f t="shared" si="38"/>
        <v>Lindemann Andrzej</v>
      </c>
      <c r="I630">
        <f t="shared" si="39"/>
        <v>1977</v>
      </c>
      <c r="J630" t="s">
        <v>32</v>
      </c>
      <c r="K630" t="s">
        <v>1176</v>
      </c>
    </row>
    <row r="631" spans="1:11">
      <c r="A631" t="str">
        <f t="shared" si="36"/>
        <v>JurakKacper1982</v>
      </c>
      <c r="C631">
        <f t="shared" si="37"/>
        <v>630</v>
      </c>
      <c r="D631" t="s">
        <v>1164</v>
      </c>
      <c r="E631" t="s">
        <v>534</v>
      </c>
      <c r="F631" t="s">
        <v>1163</v>
      </c>
      <c r="G631">
        <v>1982</v>
      </c>
      <c r="H631" t="str">
        <f t="shared" si="38"/>
        <v>Jurak Kacper</v>
      </c>
      <c r="I631">
        <f t="shared" si="39"/>
        <v>1982</v>
      </c>
      <c r="J631" t="s">
        <v>32</v>
      </c>
      <c r="K631" t="s">
        <v>1176</v>
      </c>
    </row>
    <row r="632" spans="1:11">
      <c r="A632" t="str">
        <f t="shared" si="36"/>
        <v>GałaPatryk1996</v>
      </c>
      <c r="C632">
        <f t="shared" si="37"/>
        <v>631</v>
      </c>
      <c r="D632" t="s">
        <v>1162</v>
      </c>
      <c r="E632" t="s">
        <v>374</v>
      </c>
      <c r="F632" t="s">
        <v>1160</v>
      </c>
      <c r="G632">
        <v>1996</v>
      </c>
      <c r="H632" t="str">
        <f t="shared" si="38"/>
        <v>Gała Patryk</v>
      </c>
      <c r="I632">
        <f t="shared" si="39"/>
        <v>1996</v>
      </c>
      <c r="J632" t="s">
        <v>32</v>
      </c>
      <c r="K632" t="s">
        <v>1176</v>
      </c>
    </row>
    <row r="633" spans="1:11">
      <c r="A633" t="str">
        <f t="shared" si="36"/>
        <v>SzpotPaweł1983</v>
      </c>
      <c r="C633">
        <f t="shared" si="37"/>
        <v>632</v>
      </c>
      <c r="D633" t="s">
        <v>1161</v>
      </c>
      <c r="E633" t="s">
        <v>16</v>
      </c>
      <c r="F633" t="s">
        <v>1160</v>
      </c>
      <c r="G633">
        <v>1983</v>
      </c>
      <c r="H633" t="str">
        <f t="shared" si="38"/>
        <v>Szpot Paweł</v>
      </c>
      <c r="I633">
        <f t="shared" si="39"/>
        <v>1983</v>
      </c>
      <c r="J633" t="s">
        <v>32</v>
      </c>
      <c r="K633" t="s">
        <v>1176</v>
      </c>
    </row>
    <row r="634" spans="1:11">
      <c r="A634" t="str">
        <f t="shared" si="36"/>
        <v>MillerJan1986</v>
      </c>
      <c r="C634">
        <f t="shared" si="37"/>
        <v>633</v>
      </c>
      <c r="D634" t="s">
        <v>1159</v>
      </c>
      <c r="E634" t="s">
        <v>92</v>
      </c>
      <c r="F634">
        <v>0</v>
      </c>
      <c r="G634">
        <v>1986</v>
      </c>
      <c r="H634" t="str">
        <f t="shared" si="38"/>
        <v>Miller Jan</v>
      </c>
      <c r="I634">
        <f t="shared" si="39"/>
        <v>1986</v>
      </c>
      <c r="J634" t="s">
        <v>32</v>
      </c>
      <c r="K634" t="s">
        <v>1176</v>
      </c>
    </row>
    <row r="635" spans="1:11">
      <c r="A635" t="str">
        <f t="shared" ref="A635:A698" si="40">D635&amp;E635&amp;G635</f>
        <v>KowalewskiJakub1975</v>
      </c>
      <c r="C635">
        <f t="shared" ref="C635:C698" si="41">C634+1</f>
        <v>634</v>
      </c>
      <c r="D635" t="s">
        <v>1158</v>
      </c>
      <c r="E635" t="s">
        <v>137</v>
      </c>
      <c r="F635">
        <v>0</v>
      </c>
      <c r="G635">
        <v>1975</v>
      </c>
      <c r="H635" t="str">
        <f t="shared" si="38"/>
        <v>Kowalewski Jakub</v>
      </c>
      <c r="I635">
        <f t="shared" si="39"/>
        <v>1975</v>
      </c>
      <c r="J635" t="s">
        <v>32</v>
      </c>
      <c r="K635" t="s">
        <v>1176</v>
      </c>
    </row>
    <row r="636" spans="1:11">
      <c r="A636" t="str">
        <f t="shared" si="40"/>
        <v>ŻadkowskiStanisław1997</v>
      </c>
      <c r="C636">
        <f t="shared" si="41"/>
        <v>635</v>
      </c>
      <c r="D636" t="s">
        <v>1157</v>
      </c>
      <c r="E636" t="s">
        <v>274</v>
      </c>
      <c r="F636">
        <v>0</v>
      </c>
      <c r="G636">
        <v>1997</v>
      </c>
      <c r="H636" t="str">
        <f t="shared" si="38"/>
        <v>Żadkowski Stanisław</v>
      </c>
      <c r="I636">
        <f t="shared" si="39"/>
        <v>1997</v>
      </c>
      <c r="J636" t="s">
        <v>32</v>
      </c>
      <c r="K636" t="s">
        <v>1176</v>
      </c>
    </row>
    <row r="637" spans="1:11">
      <c r="A637" t="str">
        <f t="shared" si="40"/>
        <v>ŻadkowskiMarcin1975</v>
      </c>
      <c r="C637">
        <f t="shared" si="41"/>
        <v>636</v>
      </c>
      <c r="D637" t="s">
        <v>1157</v>
      </c>
      <c r="E637" t="s">
        <v>17</v>
      </c>
      <c r="F637">
        <v>0</v>
      </c>
      <c r="G637">
        <v>1975</v>
      </c>
      <c r="H637" t="str">
        <f t="shared" si="38"/>
        <v>Żadkowski Marcin</v>
      </c>
      <c r="I637">
        <f t="shared" si="39"/>
        <v>1975</v>
      </c>
      <c r="J637" t="s">
        <v>32</v>
      </c>
      <c r="K637" t="s">
        <v>1176</v>
      </c>
    </row>
    <row r="638" spans="1:11">
      <c r="A638" t="str">
        <f t="shared" si="40"/>
        <v>RoszkowskiMichał1976</v>
      </c>
      <c r="C638">
        <f t="shared" si="41"/>
        <v>637</v>
      </c>
      <c r="D638" t="s">
        <v>1156</v>
      </c>
      <c r="E638" t="s">
        <v>55</v>
      </c>
      <c r="F638" t="s">
        <v>620</v>
      </c>
      <c r="G638">
        <v>1976</v>
      </c>
      <c r="H638" t="str">
        <f t="shared" si="38"/>
        <v>Roszkowski Michał</v>
      </c>
      <c r="I638">
        <f t="shared" si="39"/>
        <v>1976</v>
      </c>
      <c r="J638" t="s">
        <v>32</v>
      </c>
      <c r="K638" t="s">
        <v>1176</v>
      </c>
    </row>
    <row r="639" spans="1:11">
      <c r="A639" t="str">
        <f t="shared" si="40"/>
        <v>FerdekPrzemek1974</v>
      </c>
      <c r="C639">
        <f t="shared" si="41"/>
        <v>638</v>
      </c>
      <c r="D639" t="s">
        <v>621</v>
      </c>
      <c r="E639" t="s">
        <v>1155</v>
      </c>
      <c r="F639" t="s">
        <v>620</v>
      </c>
      <c r="G639">
        <v>1974</v>
      </c>
      <c r="H639" t="str">
        <f t="shared" si="38"/>
        <v>Ferdek Przemek</v>
      </c>
      <c r="I639">
        <f t="shared" si="39"/>
        <v>1974</v>
      </c>
      <c r="J639" t="s">
        <v>32</v>
      </c>
      <c r="K639" t="s">
        <v>1176</v>
      </c>
    </row>
    <row r="640" spans="1:11">
      <c r="A640" t="str">
        <f t="shared" si="40"/>
        <v>KuhnAdrian1977</v>
      </c>
      <c r="C640">
        <f t="shared" si="41"/>
        <v>639</v>
      </c>
      <c r="D640" t="s">
        <v>1154</v>
      </c>
      <c r="E640" t="s">
        <v>317</v>
      </c>
      <c r="F640" t="s">
        <v>1153</v>
      </c>
      <c r="G640">
        <v>1977</v>
      </c>
      <c r="H640" t="str">
        <f t="shared" si="38"/>
        <v>Kuhn Adrian</v>
      </c>
      <c r="I640">
        <f t="shared" si="39"/>
        <v>1977</v>
      </c>
      <c r="J640" t="s">
        <v>32</v>
      </c>
      <c r="K640" t="s">
        <v>1176</v>
      </c>
    </row>
    <row r="641" spans="1:11">
      <c r="A641" t="str">
        <f t="shared" si="40"/>
        <v>SzamrejWojciech1965</v>
      </c>
      <c r="C641">
        <f t="shared" si="41"/>
        <v>640</v>
      </c>
      <c r="D641" t="s">
        <v>1152</v>
      </c>
      <c r="E641" t="s">
        <v>147</v>
      </c>
      <c r="F641">
        <v>0</v>
      </c>
      <c r="G641">
        <v>1965</v>
      </c>
      <c r="H641" t="str">
        <f t="shared" si="38"/>
        <v>Szamrej Wojciech</v>
      </c>
      <c r="I641">
        <f t="shared" si="39"/>
        <v>1965</v>
      </c>
      <c r="J641" t="s">
        <v>32</v>
      </c>
      <c r="K641" t="s">
        <v>1176</v>
      </c>
    </row>
    <row r="642" spans="1:11">
      <c r="A642" t="str">
        <f t="shared" si="40"/>
        <v>GałaguzJacek1963</v>
      </c>
      <c r="C642">
        <f t="shared" si="41"/>
        <v>641</v>
      </c>
      <c r="D642" t="s">
        <v>1151</v>
      </c>
      <c r="E642" t="s">
        <v>21</v>
      </c>
      <c r="F642">
        <v>0</v>
      </c>
      <c r="G642">
        <v>1963</v>
      </c>
      <c r="H642" t="str">
        <f t="shared" si="38"/>
        <v>Gałaguz Jacek</v>
      </c>
      <c r="I642">
        <f t="shared" si="39"/>
        <v>1963</v>
      </c>
      <c r="J642" t="s">
        <v>32</v>
      </c>
      <c r="K642" t="s">
        <v>1176</v>
      </c>
    </row>
    <row r="643" spans="1:11">
      <c r="A643" t="str">
        <f t="shared" si="40"/>
        <v>JankowskiMariusz1968</v>
      </c>
      <c r="C643">
        <f t="shared" si="41"/>
        <v>642</v>
      </c>
      <c r="D643" t="s">
        <v>304</v>
      </c>
      <c r="E643" t="s">
        <v>378</v>
      </c>
      <c r="F643" t="s">
        <v>1150</v>
      </c>
      <c r="G643">
        <v>1968</v>
      </c>
      <c r="H643" t="str">
        <f t="shared" ref="H643:H706" si="42">D643&amp;" "&amp;E643</f>
        <v>Jankowski Mariusz</v>
      </c>
      <c r="I643">
        <f t="shared" ref="I643:I706" si="43">G643</f>
        <v>1968</v>
      </c>
      <c r="J643" t="s">
        <v>32</v>
      </c>
      <c r="K643" t="s">
        <v>1176</v>
      </c>
    </row>
    <row r="644" spans="1:11">
      <c r="A644" t="str">
        <f t="shared" si="40"/>
        <v>OdalanowskiMarcin Wojciech1981</v>
      </c>
      <c r="C644">
        <f t="shared" si="41"/>
        <v>643</v>
      </c>
      <c r="D644" t="s">
        <v>1149</v>
      </c>
      <c r="E644" t="s">
        <v>1148</v>
      </c>
      <c r="F644" t="s">
        <v>1147</v>
      </c>
      <c r="G644">
        <v>1981</v>
      </c>
      <c r="H644" t="str">
        <f t="shared" si="42"/>
        <v>Odalanowski Marcin Wojciech</v>
      </c>
      <c r="I644">
        <f t="shared" si="43"/>
        <v>1981</v>
      </c>
      <c r="J644" t="s">
        <v>32</v>
      </c>
      <c r="K644" t="s">
        <v>1176</v>
      </c>
    </row>
    <row r="645" spans="1:11">
      <c r="A645" t="str">
        <f t="shared" si="40"/>
        <v>TomczykMichał1985</v>
      </c>
      <c r="C645">
        <f t="shared" si="41"/>
        <v>644</v>
      </c>
      <c r="D645" t="s">
        <v>1146</v>
      </c>
      <c r="E645" t="s">
        <v>55</v>
      </c>
      <c r="F645" t="s">
        <v>1145</v>
      </c>
      <c r="G645">
        <v>1985</v>
      </c>
      <c r="H645" t="str">
        <f t="shared" si="42"/>
        <v>Tomczyk Michał</v>
      </c>
      <c r="I645">
        <f t="shared" si="43"/>
        <v>1985</v>
      </c>
      <c r="J645" t="s">
        <v>32</v>
      </c>
      <c r="K645" t="s">
        <v>1176</v>
      </c>
    </row>
    <row r="646" spans="1:11">
      <c r="A646" t="str">
        <f t="shared" si="40"/>
        <v>ImianowskiAndrzej1988</v>
      </c>
      <c r="C646">
        <f t="shared" si="41"/>
        <v>645</v>
      </c>
      <c r="D646" t="s">
        <v>1144</v>
      </c>
      <c r="E646" t="s">
        <v>26</v>
      </c>
      <c r="F646" t="s">
        <v>1117</v>
      </c>
      <c r="G646">
        <v>1988</v>
      </c>
      <c r="H646" t="str">
        <f t="shared" si="42"/>
        <v>Imianowski Andrzej</v>
      </c>
      <c r="I646">
        <f t="shared" si="43"/>
        <v>1988</v>
      </c>
      <c r="J646" t="s">
        <v>32</v>
      </c>
      <c r="K646" t="s">
        <v>1176</v>
      </c>
    </row>
    <row r="647" spans="1:11">
      <c r="A647" t="str">
        <f t="shared" si="40"/>
        <v>KudelaPaweł1979</v>
      </c>
      <c r="C647">
        <f t="shared" si="41"/>
        <v>646</v>
      </c>
      <c r="D647" t="s">
        <v>1143</v>
      </c>
      <c r="E647" t="s">
        <v>16</v>
      </c>
      <c r="F647">
        <v>0</v>
      </c>
      <c r="G647">
        <v>1979</v>
      </c>
      <c r="H647" t="str">
        <f t="shared" si="42"/>
        <v>Kudela Paweł</v>
      </c>
      <c r="I647">
        <f t="shared" si="43"/>
        <v>1979</v>
      </c>
      <c r="J647" t="s">
        <v>32</v>
      </c>
      <c r="K647" t="s">
        <v>1176</v>
      </c>
    </row>
    <row r="648" spans="1:11">
      <c r="A648" t="str">
        <f t="shared" si="40"/>
        <v>WulczyńskiZbigniew1969</v>
      </c>
      <c r="C648">
        <f t="shared" si="41"/>
        <v>647</v>
      </c>
      <c r="D648" t="s">
        <v>1142</v>
      </c>
      <c r="E648" t="s">
        <v>264</v>
      </c>
      <c r="F648" t="s">
        <v>1141</v>
      </c>
      <c r="G648">
        <v>1969</v>
      </c>
      <c r="H648" t="str">
        <f t="shared" si="42"/>
        <v>Wulczyński Zbigniew</v>
      </c>
      <c r="I648">
        <f t="shared" si="43"/>
        <v>1969</v>
      </c>
      <c r="J648" t="s">
        <v>32</v>
      </c>
      <c r="K648" t="s">
        <v>1176</v>
      </c>
    </row>
    <row r="649" spans="1:11">
      <c r="A649" t="str">
        <f t="shared" si="40"/>
        <v>GrodeckiPatryk1991</v>
      </c>
      <c r="C649">
        <f t="shared" si="41"/>
        <v>648</v>
      </c>
      <c r="D649" t="s">
        <v>552</v>
      </c>
      <c r="E649" t="s">
        <v>374</v>
      </c>
      <c r="F649" t="s">
        <v>1139</v>
      </c>
      <c r="G649">
        <v>1991</v>
      </c>
      <c r="H649" t="str">
        <f t="shared" si="42"/>
        <v>Grodecki Patryk</v>
      </c>
      <c r="I649">
        <f t="shared" si="43"/>
        <v>1991</v>
      </c>
      <c r="J649" t="s">
        <v>32</v>
      </c>
      <c r="K649" t="s">
        <v>1176</v>
      </c>
    </row>
    <row r="650" spans="1:11">
      <c r="A650" t="str">
        <f t="shared" si="40"/>
        <v>MroczekTomasz1991</v>
      </c>
      <c r="C650">
        <f t="shared" si="41"/>
        <v>649</v>
      </c>
      <c r="D650" t="s">
        <v>1140</v>
      </c>
      <c r="E650" t="s">
        <v>44</v>
      </c>
      <c r="F650" t="s">
        <v>1139</v>
      </c>
      <c r="G650">
        <v>1991</v>
      </c>
      <c r="H650" t="str">
        <f t="shared" si="42"/>
        <v>Mroczek Tomasz</v>
      </c>
      <c r="I650">
        <f t="shared" si="43"/>
        <v>1991</v>
      </c>
      <c r="J650" t="s">
        <v>32</v>
      </c>
      <c r="K650" t="s">
        <v>1176</v>
      </c>
    </row>
    <row r="651" spans="1:11">
      <c r="A651" t="str">
        <f t="shared" si="40"/>
        <v>KummerAdam1974</v>
      </c>
      <c r="C651">
        <f t="shared" si="41"/>
        <v>650</v>
      </c>
      <c r="D651" t="s">
        <v>1138</v>
      </c>
      <c r="E651" t="s">
        <v>79</v>
      </c>
      <c r="F651" t="s">
        <v>1131</v>
      </c>
      <c r="G651">
        <v>1974</v>
      </c>
      <c r="H651" t="str">
        <f t="shared" si="42"/>
        <v>Kummer Adam</v>
      </c>
      <c r="I651">
        <f t="shared" si="43"/>
        <v>1974</v>
      </c>
      <c r="J651" t="s">
        <v>32</v>
      </c>
      <c r="K651" t="s">
        <v>1176</v>
      </c>
    </row>
    <row r="652" spans="1:11">
      <c r="A652" t="str">
        <f t="shared" si="40"/>
        <v>UstianowskiPrzemko1983</v>
      </c>
      <c r="C652">
        <f t="shared" si="41"/>
        <v>651</v>
      </c>
      <c r="D652" t="s">
        <v>1137</v>
      </c>
      <c r="E652" t="s">
        <v>1136</v>
      </c>
      <c r="F652" t="s">
        <v>1131</v>
      </c>
      <c r="G652">
        <v>1983</v>
      </c>
      <c r="H652" t="str">
        <f t="shared" si="42"/>
        <v>Ustianowski Przemko</v>
      </c>
      <c r="I652">
        <f t="shared" si="43"/>
        <v>1983</v>
      </c>
      <c r="J652" t="s">
        <v>32</v>
      </c>
      <c r="K652" t="s">
        <v>1176</v>
      </c>
    </row>
    <row r="653" spans="1:11">
      <c r="A653" t="str">
        <f t="shared" si="40"/>
        <v>OlczakMarcin1981</v>
      </c>
      <c r="C653">
        <f t="shared" si="41"/>
        <v>652</v>
      </c>
      <c r="D653" t="s">
        <v>1135</v>
      </c>
      <c r="E653" t="s">
        <v>17</v>
      </c>
      <c r="F653" t="s">
        <v>1131</v>
      </c>
      <c r="G653">
        <v>1981</v>
      </c>
      <c r="H653" t="str">
        <f t="shared" si="42"/>
        <v>Olczak Marcin</v>
      </c>
      <c r="I653">
        <f t="shared" si="43"/>
        <v>1981</v>
      </c>
      <c r="J653" t="s">
        <v>32</v>
      </c>
      <c r="K653" t="s">
        <v>1176</v>
      </c>
    </row>
    <row r="654" spans="1:11">
      <c r="A654" t="str">
        <f t="shared" si="40"/>
        <v>MusielskiKamil1984</v>
      </c>
      <c r="C654">
        <f t="shared" si="41"/>
        <v>653</v>
      </c>
      <c r="D654" t="s">
        <v>1134</v>
      </c>
      <c r="E654" t="s">
        <v>189</v>
      </c>
      <c r="F654" t="s">
        <v>1131</v>
      </c>
      <c r="G654">
        <v>1984</v>
      </c>
      <c r="H654" t="str">
        <f t="shared" si="42"/>
        <v>Musielski Kamil</v>
      </c>
      <c r="I654">
        <f t="shared" si="43"/>
        <v>1984</v>
      </c>
      <c r="J654" t="s">
        <v>32</v>
      </c>
      <c r="K654" t="s">
        <v>1176</v>
      </c>
    </row>
    <row r="655" spans="1:11">
      <c r="A655" t="str">
        <f t="shared" si="40"/>
        <v>PopekMarcin1969</v>
      </c>
      <c r="C655">
        <f t="shared" si="41"/>
        <v>654</v>
      </c>
      <c r="D655" t="s">
        <v>1133</v>
      </c>
      <c r="E655" t="s">
        <v>17</v>
      </c>
      <c r="F655" t="s">
        <v>1131</v>
      </c>
      <c r="G655">
        <v>1969</v>
      </c>
      <c r="H655" t="str">
        <f t="shared" si="42"/>
        <v>Popek Marcin</v>
      </c>
      <c r="I655">
        <f t="shared" si="43"/>
        <v>1969</v>
      </c>
      <c r="J655" t="s">
        <v>32</v>
      </c>
      <c r="K655" t="s">
        <v>1176</v>
      </c>
    </row>
    <row r="656" spans="1:11">
      <c r="A656" t="str">
        <f t="shared" si="40"/>
        <v>JareckiMariusz1974</v>
      </c>
      <c r="C656">
        <f t="shared" si="41"/>
        <v>655</v>
      </c>
      <c r="D656" t="s">
        <v>1132</v>
      </c>
      <c r="E656" t="s">
        <v>378</v>
      </c>
      <c r="F656" t="s">
        <v>1131</v>
      </c>
      <c r="G656">
        <v>1974</v>
      </c>
      <c r="H656" t="str">
        <f t="shared" si="42"/>
        <v>Jarecki Mariusz</v>
      </c>
      <c r="I656">
        <f t="shared" si="43"/>
        <v>1974</v>
      </c>
      <c r="J656" t="s">
        <v>32</v>
      </c>
      <c r="K656" t="s">
        <v>1176</v>
      </c>
    </row>
    <row r="657" spans="1:11">
      <c r="A657" t="str">
        <f t="shared" si="40"/>
        <v>PrażanowskiMariusz1971</v>
      </c>
      <c r="C657">
        <f t="shared" si="41"/>
        <v>656</v>
      </c>
      <c r="D657" t="s">
        <v>1130</v>
      </c>
      <c r="E657" t="s">
        <v>378</v>
      </c>
      <c r="F657" t="s">
        <v>542</v>
      </c>
      <c r="G657">
        <v>1971</v>
      </c>
      <c r="H657" t="str">
        <f t="shared" si="42"/>
        <v>Prażanowski Mariusz</v>
      </c>
      <c r="I657">
        <f t="shared" si="43"/>
        <v>1971</v>
      </c>
      <c r="J657" t="s">
        <v>32</v>
      </c>
      <c r="K657" t="s">
        <v>1176</v>
      </c>
    </row>
    <row r="658" spans="1:11">
      <c r="A658" t="str">
        <f t="shared" si="40"/>
        <v>SzkudlarzMaciej1964</v>
      </c>
      <c r="C658">
        <f t="shared" si="41"/>
        <v>657</v>
      </c>
      <c r="D658" t="s">
        <v>1129</v>
      </c>
      <c r="E658" t="s">
        <v>66</v>
      </c>
      <c r="F658">
        <v>0</v>
      </c>
      <c r="G658">
        <v>1964</v>
      </c>
      <c r="H658" t="str">
        <f t="shared" si="42"/>
        <v>Szkudlarz Maciej</v>
      </c>
      <c r="I658">
        <f t="shared" si="43"/>
        <v>1964</v>
      </c>
      <c r="J658" t="s">
        <v>32</v>
      </c>
      <c r="K658" t="s">
        <v>1176</v>
      </c>
    </row>
    <row r="659" spans="1:11">
      <c r="A659" t="str">
        <f t="shared" si="40"/>
        <v>GolembkaKarol1971</v>
      </c>
      <c r="C659">
        <f t="shared" si="41"/>
        <v>658</v>
      </c>
      <c r="D659" t="s">
        <v>1128</v>
      </c>
      <c r="E659" t="s">
        <v>91</v>
      </c>
      <c r="F659" t="s">
        <v>91</v>
      </c>
      <c r="G659">
        <v>1971</v>
      </c>
      <c r="H659" t="str">
        <f t="shared" si="42"/>
        <v>Golembka Karol</v>
      </c>
      <c r="I659">
        <f t="shared" si="43"/>
        <v>1971</v>
      </c>
      <c r="J659" t="s">
        <v>32</v>
      </c>
      <c r="K659" t="s">
        <v>1176</v>
      </c>
    </row>
    <row r="660" spans="1:11">
      <c r="A660" t="str">
        <f t="shared" si="40"/>
        <v>SpruttaDamian1980</v>
      </c>
      <c r="C660">
        <f t="shared" si="41"/>
        <v>659</v>
      </c>
      <c r="D660" t="s">
        <v>1127</v>
      </c>
      <c r="E660" t="s">
        <v>277</v>
      </c>
      <c r="F660">
        <v>0</v>
      </c>
      <c r="G660">
        <v>1980</v>
      </c>
      <c r="H660" t="str">
        <f t="shared" si="42"/>
        <v>Sprutta Damian</v>
      </c>
      <c r="I660">
        <f t="shared" si="43"/>
        <v>1980</v>
      </c>
      <c r="J660" t="s">
        <v>32</v>
      </c>
      <c r="K660" t="s">
        <v>1176</v>
      </c>
    </row>
    <row r="661" spans="1:11">
      <c r="A661" t="str">
        <f t="shared" si="40"/>
        <v>PukaKamil1985</v>
      </c>
      <c r="C661">
        <f t="shared" si="41"/>
        <v>660</v>
      </c>
      <c r="D661" t="s">
        <v>704</v>
      </c>
      <c r="E661" t="s">
        <v>189</v>
      </c>
      <c r="F661" t="s">
        <v>1126</v>
      </c>
      <c r="G661">
        <v>1985</v>
      </c>
      <c r="H661" t="str">
        <f t="shared" si="42"/>
        <v>Puka Kamil</v>
      </c>
      <c r="I661">
        <f t="shared" si="43"/>
        <v>1985</v>
      </c>
      <c r="J661" t="s">
        <v>32</v>
      </c>
      <c r="K661" t="s">
        <v>1176</v>
      </c>
    </row>
    <row r="662" spans="1:11">
      <c r="A662" t="str">
        <f t="shared" si="40"/>
        <v>SudolskiWojciech1959</v>
      </c>
      <c r="C662">
        <f t="shared" si="41"/>
        <v>661</v>
      </c>
      <c r="D662" t="s">
        <v>1125</v>
      </c>
      <c r="E662" t="s">
        <v>147</v>
      </c>
      <c r="F662">
        <v>0</v>
      </c>
      <c r="G662">
        <v>1959</v>
      </c>
      <c r="H662" t="str">
        <f t="shared" si="42"/>
        <v>Sudolski Wojciech</v>
      </c>
      <c r="I662">
        <f t="shared" si="43"/>
        <v>1959</v>
      </c>
      <c r="J662" t="s">
        <v>32</v>
      </c>
      <c r="K662" t="s">
        <v>1176</v>
      </c>
    </row>
    <row r="663" spans="1:11">
      <c r="A663" t="str">
        <f t="shared" si="40"/>
        <v>MarcinkiewiczGrzegorz Henryk1986</v>
      </c>
      <c r="C663">
        <f t="shared" si="41"/>
        <v>662</v>
      </c>
      <c r="D663" t="s">
        <v>398</v>
      </c>
      <c r="E663" t="s">
        <v>1124</v>
      </c>
      <c r="F663" t="s">
        <v>629</v>
      </c>
      <c r="G663">
        <v>1986</v>
      </c>
      <c r="H663" t="str">
        <f t="shared" si="42"/>
        <v>Marcinkiewicz Grzegorz Henryk</v>
      </c>
      <c r="I663">
        <f t="shared" si="43"/>
        <v>1986</v>
      </c>
      <c r="J663" t="s">
        <v>32</v>
      </c>
      <c r="K663" t="s">
        <v>1176</v>
      </c>
    </row>
    <row r="664" spans="1:11">
      <c r="A664" t="str">
        <f t="shared" si="40"/>
        <v>ŚcibiszPaweł1985</v>
      </c>
      <c r="C664">
        <f t="shared" si="41"/>
        <v>663</v>
      </c>
      <c r="D664" t="s">
        <v>403</v>
      </c>
      <c r="E664" t="s">
        <v>16</v>
      </c>
      <c r="F664" t="s">
        <v>1123</v>
      </c>
      <c r="G664">
        <v>1985</v>
      </c>
      <c r="H664" t="str">
        <f t="shared" si="42"/>
        <v>Ścibisz Paweł</v>
      </c>
      <c r="I664">
        <f t="shared" si="43"/>
        <v>1985</v>
      </c>
      <c r="J664" t="s">
        <v>32</v>
      </c>
      <c r="K664" t="s">
        <v>1176</v>
      </c>
    </row>
    <row r="665" spans="1:11">
      <c r="A665" t="str">
        <f t="shared" si="40"/>
        <v>KrauzeMaciej1971</v>
      </c>
      <c r="C665">
        <f t="shared" si="41"/>
        <v>664</v>
      </c>
      <c r="D665" t="s">
        <v>1122</v>
      </c>
      <c r="E665" t="s">
        <v>66</v>
      </c>
      <c r="F665">
        <v>0</v>
      </c>
      <c r="G665">
        <v>1971</v>
      </c>
      <c r="H665" t="str">
        <f t="shared" si="42"/>
        <v>Krauze Maciej</v>
      </c>
      <c r="I665">
        <f t="shared" si="43"/>
        <v>1971</v>
      </c>
      <c r="J665" t="s">
        <v>32</v>
      </c>
      <c r="K665" t="s">
        <v>1176</v>
      </c>
    </row>
    <row r="666" spans="1:11">
      <c r="A666" t="str">
        <f t="shared" si="40"/>
        <v>CyganTomasz1987</v>
      </c>
      <c r="C666">
        <f t="shared" si="41"/>
        <v>665</v>
      </c>
      <c r="D666" t="s">
        <v>1121</v>
      </c>
      <c r="E666" t="s">
        <v>44</v>
      </c>
      <c r="F666" t="s">
        <v>1089</v>
      </c>
      <c r="G666">
        <v>1987</v>
      </c>
      <c r="H666" t="str">
        <f t="shared" si="42"/>
        <v>Cygan Tomasz</v>
      </c>
      <c r="I666">
        <f t="shared" si="43"/>
        <v>1987</v>
      </c>
      <c r="J666" t="s">
        <v>32</v>
      </c>
      <c r="K666" t="s">
        <v>1176</v>
      </c>
    </row>
    <row r="667" spans="1:11">
      <c r="A667" t="str">
        <f t="shared" si="40"/>
        <v>GojtowskiTomasz1987</v>
      </c>
      <c r="C667">
        <f t="shared" si="41"/>
        <v>666</v>
      </c>
      <c r="D667" t="s">
        <v>1120</v>
      </c>
      <c r="E667" t="s">
        <v>44</v>
      </c>
      <c r="F667" t="s">
        <v>1115</v>
      </c>
      <c r="G667">
        <v>1987</v>
      </c>
      <c r="H667" t="str">
        <f t="shared" si="42"/>
        <v>Gojtowski Tomasz</v>
      </c>
      <c r="I667">
        <f t="shared" si="43"/>
        <v>1987</v>
      </c>
      <c r="J667" t="s">
        <v>32</v>
      </c>
      <c r="K667" t="s">
        <v>1176</v>
      </c>
    </row>
    <row r="668" spans="1:11">
      <c r="A668" t="str">
        <f t="shared" si="40"/>
        <v>PaterekMaciej1976</v>
      </c>
      <c r="C668">
        <f t="shared" si="41"/>
        <v>667</v>
      </c>
      <c r="D668" t="s">
        <v>1119</v>
      </c>
      <c r="E668" t="s">
        <v>66</v>
      </c>
      <c r="F668">
        <v>0</v>
      </c>
      <c r="G668">
        <v>1976</v>
      </c>
      <c r="H668" t="str">
        <f t="shared" si="42"/>
        <v>Paterek Maciej</v>
      </c>
      <c r="I668">
        <f t="shared" si="43"/>
        <v>1976</v>
      </c>
      <c r="J668" t="s">
        <v>32</v>
      </c>
      <c r="K668" t="s">
        <v>1176</v>
      </c>
    </row>
    <row r="669" spans="1:11">
      <c r="A669" t="str">
        <f t="shared" si="40"/>
        <v>LeciejewskiMateusz1991</v>
      </c>
      <c r="C669">
        <f t="shared" si="41"/>
        <v>668</v>
      </c>
      <c r="D669" t="s">
        <v>1118</v>
      </c>
      <c r="E669" t="s">
        <v>87</v>
      </c>
      <c r="F669" t="s">
        <v>1117</v>
      </c>
      <c r="G669">
        <v>1991</v>
      </c>
      <c r="H669" t="str">
        <f t="shared" si="42"/>
        <v>Leciejewski Mateusz</v>
      </c>
      <c r="I669">
        <f t="shared" si="43"/>
        <v>1991</v>
      </c>
      <c r="J669" t="s">
        <v>32</v>
      </c>
      <c r="K669" t="s">
        <v>1176</v>
      </c>
    </row>
    <row r="670" spans="1:11">
      <c r="A670" t="str">
        <f t="shared" si="40"/>
        <v>GierszewskiFilip1989</v>
      </c>
      <c r="C670">
        <f t="shared" si="41"/>
        <v>669</v>
      </c>
      <c r="D670" t="s">
        <v>839</v>
      </c>
      <c r="E670" t="s">
        <v>539</v>
      </c>
      <c r="F670" t="s">
        <v>1089</v>
      </c>
      <c r="G670">
        <v>1989</v>
      </c>
      <c r="H670" t="str">
        <f t="shared" si="42"/>
        <v>Gierszewski Filip</v>
      </c>
      <c r="I670">
        <f t="shared" si="43"/>
        <v>1989</v>
      </c>
      <c r="J670" t="s">
        <v>32</v>
      </c>
      <c r="K670" t="s">
        <v>1176</v>
      </c>
    </row>
    <row r="671" spans="1:11">
      <c r="A671" t="str">
        <f t="shared" si="40"/>
        <v>StanisławskiKuba1985</v>
      </c>
      <c r="C671">
        <f t="shared" si="41"/>
        <v>670</v>
      </c>
      <c r="D671" t="s">
        <v>1073</v>
      </c>
      <c r="E671" t="s">
        <v>486</v>
      </c>
      <c r="F671" t="s">
        <v>1111</v>
      </c>
      <c r="G671">
        <v>1985</v>
      </c>
      <c r="H671" t="str">
        <f t="shared" si="42"/>
        <v>Stanisławski Kuba</v>
      </c>
      <c r="I671">
        <f t="shared" si="43"/>
        <v>1985</v>
      </c>
      <c r="J671" t="s">
        <v>32</v>
      </c>
      <c r="K671" t="s">
        <v>1176</v>
      </c>
    </row>
    <row r="672" spans="1:11">
      <c r="A672" t="str">
        <f t="shared" si="40"/>
        <v>DzidoKarol1986</v>
      </c>
      <c r="C672">
        <f t="shared" si="41"/>
        <v>671</v>
      </c>
      <c r="D672" t="s">
        <v>1116</v>
      </c>
      <c r="E672" t="s">
        <v>91</v>
      </c>
      <c r="F672" t="s">
        <v>1115</v>
      </c>
      <c r="G672">
        <v>1986</v>
      </c>
      <c r="H672" t="str">
        <f t="shared" si="42"/>
        <v>Dzido Karol</v>
      </c>
      <c r="I672">
        <f t="shared" si="43"/>
        <v>1986</v>
      </c>
      <c r="J672" t="s">
        <v>32</v>
      </c>
      <c r="K672" t="s">
        <v>1176</v>
      </c>
    </row>
    <row r="673" spans="1:11">
      <c r="A673" t="str">
        <f t="shared" si="40"/>
        <v>DalmerKarol1985</v>
      </c>
      <c r="C673">
        <f t="shared" si="41"/>
        <v>672</v>
      </c>
      <c r="D673" t="s">
        <v>1112</v>
      </c>
      <c r="E673" t="s">
        <v>91</v>
      </c>
      <c r="F673" t="s">
        <v>1111</v>
      </c>
      <c r="G673">
        <v>1985</v>
      </c>
      <c r="H673" t="str">
        <f t="shared" si="42"/>
        <v>Dalmer Karol</v>
      </c>
      <c r="I673">
        <f t="shared" si="43"/>
        <v>1985</v>
      </c>
      <c r="J673" t="s">
        <v>32</v>
      </c>
      <c r="K673" t="s">
        <v>1176</v>
      </c>
    </row>
    <row r="674" spans="1:11">
      <c r="A674" t="str">
        <f t="shared" si="40"/>
        <v>SawonKrzysztof1963</v>
      </c>
      <c r="C674">
        <f t="shared" si="41"/>
        <v>673</v>
      </c>
      <c r="D674" t="s">
        <v>1110</v>
      </c>
      <c r="E674" t="s">
        <v>22</v>
      </c>
      <c r="F674">
        <v>0</v>
      </c>
      <c r="G674">
        <v>1963</v>
      </c>
      <c r="H674" t="str">
        <f t="shared" si="42"/>
        <v>Sawon Krzysztof</v>
      </c>
      <c r="I674">
        <f t="shared" si="43"/>
        <v>1963</v>
      </c>
      <c r="J674" t="s">
        <v>32</v>
      </c>
      <c r="K674" t="s">
        <v>1176</v>
      </c>
    </row>
    <row r="675" spans="1:11">
      <c r="A675" t="str">
        <f t="shared" si="40"/>
        <v>WasilczukMichał1962</v>
      </c>
      <c r="C675">
        <f t="shared" si="41"/>
        <v>674</v>
      </c>
      <c r="D675" t="s">
        <v>1109</v>
      </c>
      <c r="E675" t="s">
        <v>55</v>
      </c>
      <c r="F675">
        <v>0</v>
      </c>
      <c r="G675">
        <v>1962</v>
      </c>
      <c r="H675" t="str">
        <f t="shared" si="42"/>
        <v>Wasilczuk Michał</v>
      </c>
      <c r="I675">
        <f t="shared" si="43"/>
        <v>1962</v>
      </c>
      <c r="J675" t="s">
        <v>32</v>
      </c>
      <c r="K675" t="s">
        <v>1176</v>
      </c>
    </row>
    <row r="676" spans="1:11">
      <c r="A676" t="str">
        <f t="shared" si="40"/>
        <v>LuksKrzysztof1978</v>
      </c>
      <c r="C676">
        <f t="shared" si="41"/>
        <v>675</v>
      </c>
      <c r="D676" t="s">
        <v>1108</v>
      </c>
      <c r="E676" t="s">
        <v>22</v>
      </c>
      <c r="F676">
        <v>0</v>
      </c>
      <c r="G676">
        <v>1978</v>
      </c>
      <c r="H676" t="str">
        <f t="shared" si="42"/>
        <v>Luks Krzysztof</v>
      </c>
      <c r="I676">
        <f t="shared" si="43"/>
        <v>1978</v>
      </c>
      <c r="J676" t="s">
        <v>32</v>
      </c>
      <c r="K676" t="s">
        <v>1176</v>
      </c>
    </row>
    <row r="677" spans="1:11">
      <c r="A677" t="str">
        <f t="shared" si="40"/>
        <v>KawczyńskiMateusz1983</v>
      </c>
      <c r="C677">
        <f t="shared" si="41"/>
        <v>676</v>
      </c>
      <c r="D677" t="s">
        <v>1107</v>
      </c>
      <c r="E677" t="s">
        <v>87</v>
      </c>
      <c r="F677">
        <v>0</v>
      </c>
      <c r="G677">
        <v>1983</v>
      </c>
      <c r="H677" t="str">
        <f t="shared" si="42"/>
        <v>Kawczyński Mateusz</v>
      </c>
      <c r="I677">
        <f t="shared" si="43"/>
        <v>1983</v>
      </c>
      <c r="J677" t="s">
        <v>32</v>
      </c>
      <c r="K677" t="s">
        <v>1176</v>
      </c>
    </row>
    <row r="678" spans="1:11">
      <c r="A678" t="str">
        <f t="shared" si="40"/>
        <v>MikitaJarosław1970</v>
      </c>
      <c r="C678">
        <f t="shared" si="41"/>
        <v>677</v>
      </c>
      <c r="D678" t="s">
        <v>1106</v>
      </c>
      <c r="E678" t="s">
        <v>86</v>
      </c>
      <c r="F678" t="s">
        <v>1105</v>
      </c>
      <c r="G678">
        <v>1970</v>
      </c>
      <c r="H678" t="str">
        <f t="shared" si="42"/>
        <v>Mikita Jarosław</v>
      </c>
      <c r="I678">
        <f t="shared" si="43"/>
        <v>1970</v>
      </c>
      <c r="J678" t="s">
        <v>32</v>
      </c>
      <c r="K678" t="s">
        <v>1176</v>
      </c>
    </row>
    <row r="679" spans="1:11">
      <c r="A679" t="str">
        <f t="shared" si="40"/>
        <v>WasiniewskiRobert1973</v>
      </c>
      <c r="C679">
        <f t="shared" si="41"/>
        <v>678</v>
      </c>
      <c r="D679" t="s">
        <v>1104</v>
      </c>
      <c r="E679" t="s">
        <v>45</v>
      </c>
      <c r="F679">
        <v>0</v>
      </c>
      <c r="G679">
        <v>1973</v>
      </c>
      <c r="H679" t="str">
        <f t="shared" si="42"/>
        <v>Wasiniewski Robert</v>
      </c>
      <c r="I679">
        <f t="shared" si="43"/>
        <v>1973</v>
      </c>
      <c r="J679" t="s">
        <v>32</v>
      </c>
      <c r="K679" t="s">
        <v>1176</v>
      </c>
    </row>
    <row r="680" spans="1:11">
      <c r="A680" t="str">
        <f t="shared" si="40"/>
        <v>AckermannKarol1983</v>
      </c>
      <c r="C680">
        <f t="shared" si="41"/>
        <v>679</v>
      </c>
      <c r="D680" t="s">
        <v>1103</v>
      </c>
      <c r="E680" t="s">
        <v>91</v>
      </c>
      <c r="F680">
        <v>0</v>
      </c>
      <c r="G680">
        <v>1983</v>
      </c>
      <c r="H680" t="str">
        <f t="shared" si="42"/>
        <v>Ackermann Karol</v>
      </c>
      <c r="I680">
        <f t="shared" si="43"/>
        <v>1983</v>
      </c>
      <c r="J680" t="s">
        <v>32</v>
      </c>
      <c r="K680" t="s">
        <v>1176</v>
      </c>
    </row>
    <row r="681" spans="1:11">
      <c r="A681" t="str">
        <f t="shared" si="40"/>
        <v>NowińskiAndrzej1976</v>
      </c>
      <c r="C681">
        <f t="shared" si="41"/>
        <v>680</v>
      </c>
      <c r="D681" t="s">
        <v>1102</v>
      </c>
      <c r="E681" t="s">
        <v>26</v>
      </c>
      <c r="F681" t="s">
        <v>1099</v>
      </c>
      <c r="G681">
        <v>1976</v>
      </c>
      <c r="H681" t="str">
        <f t="shared" si="42"/>
        <v>Nowiński Andrzej</v>
      </c>
      <c r="I681">
        <f t="shared" si="43"/>
        <v>1976</v>
      </c>
      <c r="J681" t="s">
        <v>32</v>
      </c>
      <c r="K681" t="s">
        <v>1176</v>
      </c>
    </row>
    <row r="682" spans="1:11">
      <c r="A682" t="str">
        <f t="shared" si="40"/>
        <v>SzurałaRobert Janusz1978</v>
      </c>
      <c r="C682">
        <f t="shared" si="41"/>
        <v>681</v>
      </c>
      <c r="D682" t="s">
        <v>1101</v>
      </c>
      <c r="E682" t="s">
        <v>1100</v>
      </c>
      <c r="F682" t="s">
        <v>1099</v>
      </c>
      <c r="G682">
        <v>1978</v>
      </c>
      <c r="H682" t="str">
        <f t="shared" si="42"/>
        <v>Szurała Robert Janusz</v>
      </c>
      <c r="I682">
        <f t="shared" si="43"/>
        <v>1978</v>
      </c>
      <c r="J682" t="s">
        <v>32</v>
      </c>
      <c r="K682" t="s">
        <v>1176</v>
      </c>
    </row>
    <row r="683" spans="1:11">
      <c r="A683" t="str">
        <f t="shared" si="40"/>
        <v>WinczewskiSzymon1985</v>
      </c>
      <c r="C683">
        <f t="shared" si="41"/>
        <v>682</v>
      </c>
      <c r="D683" t="s">
        <v>1098</v>
      </c>
      <c r="E683" t="s">
        <v>393</v>
      </c>
      <c r="F683">
        <v>0</v>
      </c>
      <c r="G683">
        <v>1985</v>
      </c>
      <c r="H683" t="str">
        <f t="shared" si="42"/>
        <v>Winczewski Szymon</v>
      </c>
      <c r="I683">
        <f t="shared" si="43"/>
        <v>1985</v>
      </c>
      <c r="J683" t="s">
        <v>32</v>
      </c>
      <c r="K683" t="s">
        <v>1176</v>
      </c>
    </row>
    <row r="684" spans="1:11">
      <c r="A684" t="str">
        <f t="shared" si="40"/>
        <v>ŚwiątkiewiczGrzegorz1964</v>
      </c>
      <c r="C684">
        <f t="shared" si="41"/>
        <v>683</v>
      </c>
      <c r="D684" t="s">
        <v>1097</v>
      </c>
      <c r="E684" t="s">
        <v>19</v>
      </c>
      <c r="F684">
        <v>0</v>
      </c>
      <c r="G684">
        <v>1964</v>
      </c>
      <c r="H684" t="str">
        <f t="shared" si="42"/>
        <v>Świątkiewicz Grzegorz</v>
      </c>
      <c r="I684">
        <f t="shared" si="43"/>
        <v>1964</v>
      </c>
      <c r="J684" t="s">
        <v>32</v>
      </c>
      <c r="K684" t="s">
        <v>1176</v>
      </c>
    </row>
    <row r="685" spans="1:11">
      <c r="A685" t="str">
        <f t="shared" si="40"/>
        <v>ŚwiątkiewiczJerzy1962</v>
      </c>
      <c r="C685">
        <f t="shared" si="41"/>
        <v>684</v>
      </c>
      <c r="D685" t="s">
        <v>1097</v>
      </c>
      <c r="E685" t="s">
        <v>205</v>
      </c>
      <c r="F685">
        <v>0</v>
      </c>
      <c r="G685">
        <v>1962</v>
      </c>
      <c r="H685" t="str">
        <f t="shared" si="42"/>
        <v>Świątkiewicz Jerzy</v>
      </c>
      <c r="I685">
        <f t="shared" si="43"/>
        <v>1962</v>
      </c>
      <c r="J685" t="s">
        <v>32</v>
      </c>
      <c r="K685" t="s">
        <v>1176</v>
      </c>
    </row>
    <row r="686" spans="1:11">
      <c r="A686" t="str">
        <f t="shared" si="40"/>
        <v>ChylakPaweł1984</v>
      </c>
      <c r="C686">
        <f t="shared" si="41"/>
        <v>685</v>
      </c>
      <c r="D686" t="s">
        <v>1096</v>
      </c>
      <c r="E686" t="s">
        <v>16</v>
      </c>
      <c r="F686">
        <v>0</v>
      </c>
      <c r="G686">
        <v>1984</v>
      </c>
      <c r="H686" t="str">
        <f t="shared" si="42"/>
        <v>Chylak Paweł</v>
      </c>
      <c r="I686">
        <f t="shared" si="43"/>
        <v>1984</v>
      </c>
      <c r="J686" t="s">
        <v>32</v>
      </c>
      <c r="K686" t="s">
        <v>1176</v>
      </c>
    </row>
    <row r="687" spans="1:11">
      <c r="A687" t="str">
        <f t="shared" si="40"/>
        <v>MalinowskiBartosz1979</v>
      </c>
      <c r="C687">
        <f t="shared" si="41"/>
        <v>686</v>
      </c>
      <c r="D687" t="s">
        <v>981</v>
      </c>
      <c r="E687" t="s">
        <v>42</v>
      </c>
      <c r="F687" t="s">
        <v>1093</v>
      </c>
      <c r="G687">
        <v>1979</v>
      </c>
      <c r="H687" t="str">
        <f t="shared" si="42"/>
        <v>Malinowski Bartosz</v>
      </c>
      <c r="I687">
        <f t="shared" si="43"/>
        <v>1979</v>
      </c>
      <c r="J687" t="s">
        <v>32</v>
      </c>
      <c r="K687" t="s">
        <v>1176</v>
      </c>
    </row>
    <row r="688" spans="1:11">
      <c r="A688" t="str">
        <f t="shared" si="40"/>
        <v>SzucaZbigniew1974</v>
      </c>
      <c r="C688">
        <f t="shared" si="41"/>
        <v>687</v>
      </c>
      <c r="D688" t="s">
        <v>1092</v>
      </c>
      <c r="E688" t="s">
        <v>264</v>
      </c>
      <c r="F688">
        <v>0</v>
      </c>
      <c r="G688">
        <v>1974</v>
      </c>
      <c r="H688" t="str">
        <f t="shared" si="42"/>
        <v>Szuca Zbigniew</v>
      </c>
      <c r="I688">
        <f t="shared" si="43"/>
        <v>1974</v>
      </c>
      <c r="J688" t="s">
        <v>32</v>
      </c>
      <c r="K688" t="s">
        <v>1176</v>
      </c>
    </row>
    <row r="689" spans="1:11">
      <c r="A689" t="str">
        <f t="shared" si="40"/>
        <v>SkórskiWojciech1971</v>
      </c>
      <c r="C689">
        <f t="shared" si="41"/>
        <v>688</v>
      </c>
      <c r="D689" t="s">
        <v>1091</v>
      </c>
      <c r="E689" t="s">
        <v>147</v>
      </c>
      <c r="F689">
        <v>0</v>
      </c>
      <c r="G689">
        <v>1971</v>
      </c>
      <c r="H689" t="str">
        <f t="shared" si="42"/>
        <v>Skórski Wojciech</v>
      </c>
      <c r="I689">
        <f t="shared" si="43"/>
        <v>1971</v>
      </c>
      <c r="J689" t="s">
        <v>32</v>
      </c>
      <c r="K689" t="s">
        <v>1176</v>
      </c>
    </row>
    <row r="690" spans="1:11">
      <c r="A690" t="str">
        <f t="shared" si="40"/>
        <v>GrzybekRobert1989</v>
      </c>
      <c r="C690">
        <f t="shared" si="41"/>
        <v>689</v>
      </c>
      <c r="D690" t="s">
        <v>1090</v>
      </c>
      <c r="E690" t="s">
        <v>45</v>
      </c>
      <c r="F690" t="s">
        <v>1089</v>
      </c>
      <c r="G690">
        <v>1989</v>
      </c>
      <c r="H690" t="str">
        <f t="shared" si="42"/>
        <v>Grzybek Robert</v>
      </c>
      <c r="I690">
        <f t="shared" si="43"/>
        <v>1989</v>
      </c>
      <c r="J690" t="s">
        <v>32</v>
      </c>
      <c r="K690" t="s">
        <v>1176</v>
      </c>
    </row>
    <row r="691" spans="1:11">
      <c r="A691" t="str">
        <f t="shared" si="40"/>
        <v>GizelaMichał1980</v>
      </c>
      <c r="C691">
        <f t="shared" si="41"/>
        <v>690</v>
      </c>
      <c r="D691" t="s">
        <v>1088</v>
      </c>
      <c r="E691" t="s">
        <v>55</v>
      </c>
      <c r="F691">
        <v>0</v>
      </c>
      <c r="G691">
        <v>1980</v>
      </c>
      <c r="H691" t="str">
        <f t="shared" si="42"/>
        <v>Gizela Michał</v>
      </c>
      <c r="I691">
        <f t="shared" si="43"/>
        <v>1980</v>
      </c>
      <c r="J691" t="s">
        <v>32</v>
      </c>
      <c r="K691" t="s">
        <v>1176</v>
      </c>
    </row>
    <row r="692" spans="1:11">
      <c r="A692" t="str">
        <f t="shared" si="40"/>
        <v>MaciakKrzysztof1978</v>
      </c>
      <c r="C692">
        <f t="shared" si="41"/>
        <v>691</v>
      </c>
      <c r="D692" t="s">
        <v>1087</v>
      </c>
      <c r="E692" t="s">
        <v>22</v>
      </c>
      <c r="F692">
        <v>0</v>
      </c>
      <c r="G692">
        <v>1978</v>
      </c>
      <c r="H692" t="str">
        <f t="shared" si="42"/>
        <v>Maciak Krzysztof</v>
      </c>
      <c r="I692">
        <f t="shared" si="43"/>
        <v>1978</v>
      </c>
      <c r="J692" t="s">
        <v>32</v>
      </c>
      <c r="K692" t="s">
        <v>1176</v>
      </c>
    </row>
    <row r="693" spans="1:11">
      <c r="A693" t="str">
        <f t="shared" si="40"/>
        <v>KwiatkowskiMaciej Piotr1986</v>
      </c>
      <c r="C693">
        <f t="shared" si="41"/>
        <v>692</v>
      </c>
      <c r="D693" t="s">
        <v>980</v>
      </c>
      <c r="E693" t="s">
        <v>1086</v>
      </c>
      <c r="F693" t="s">
        <v>620</v>
      </c>
      <c r="G693">
        <v>1986</v>
      </c>
      <c r="H693" t="str">
        <f t="shared" si="42"/>
        <v>Kwiatkowski Maciej Piotr</v>
      </c>
      <c r="I693">
        <f t="shared" si="43"/>
        <v>1986</v>
      </c>
      <c r="J693" t="s">
        <v>32</v>
      </c>
      <c r="K693" t="s">
        <v>1176</v>
      </c>
    </row>
    <row r="694" spans="1:11">
      <c r="A694" t="str">
        <f t="shared" si="40"/>
        <v>Łys - PisowackiAdam1986</v>
      </c>
      <c r="C694">
        <f t="shared" si="41"/>
        <v>693</v>
      </c>
      <c r="D694" t="s">
        <v>1085</v>
      </c>
      <c r="E694" t="s">
        <v>79</v>
      </c>
      <c r="F694" t="s">
        <v>1076</v>
      </c>
      <c r="G694">
        <v>1986</v>
      </c>
      <c r="H694" t="str">
        <f t="shared" si="42"/>
        <v>Łys - Pisowacki Adam</v>
      </c>
      <c r="I694">
        <f t="shared" si="43"/>
        <v>1986</v>
      </c>
      <c r="J694" t="s">
        <v>32</v>
      </c>
      <c r="K694" t="s">
        <v>1176</v>
      </c>
    </row>
    <row r="695" spans="1:11">
      <c r="A695" t="str">
        <f t="shared" si="40"/>
        <v>KulwikowskiMichał Aleksander1979</v>
      </c>
      <c r="C695">
        <f t="shared" si="41"/>
        <v>694</v>
      </c>
      <c r="D695" t="s">
        <v>1084</v>
      </c>
      <c r="E695" t="s">
        <v>1083</v>
      </c>
      <c r="F695" t="s">
        <v>1076</v>
      </c>
      <c r="G695">
        <v>1979</v>
      </c>
      <c r="H695" t="str">
        <f t="shared" si="42"/>
        <v>Kulwikowski Michał Aleksander</v>
      </c>
      <c r="I695">
        <f t="shared" si="43"/>
        <v>1979</v>
      </c>
      <c r="J695" t="s">
        <v>32</v>
      </c>
      <c r="K695" t="s">
        <v>1176</v>
      </c>
    </row>
    <row r="696" spans="1:11">
      <c r="A696" t="str">
        <f t="shared" si="40"/>
        <v>SzmaglińskiŁukasz1983</v>
      </c>
      <c r="C696">
        <f t="shared" si="41"/>
        <v>695</v>
      </c>
      <c r="D696" t="s">
        <v>1081</v>
      </c>
      <c r="E696" t="s">
        <v>59</v>
      </c>
      <c r="F696" t="s">
        <v>1065</v>
      </c>
      <c r="G696">
        <v>1983</v>
      </c>
      <c r="H696" t="str">
        <f t="shared" si="42"/>
        <v>Szmagliński Łukasz</v>
      </c>
      <c r="I696">
        <f t="shared" si="43"/>
        <v>1983</v>
      </c>
      <c r="J696" t="s">
        <v>32</v>
      </c>
      <c r="K696" t="s">
        <v>1176</v>
      </c>
    </row>
    <row r="697" spans="1:11">
      <c r="A697" t="str">
        <f t="shared" si="40"/>
        <v>MaroszekŁukasz1984</v>
      </c>
      <c r="C697">
        <f t="shared" si="41"/>
        <v>696</v>
      </c>
      <c r="D697" t="s">
        <v>1080</v>
      </c>
      <c r="E697" t="s">
        <v>59</v>
      </c>
      <c r="F697">
        <v>0</v>
      </c>
      <c r="G697">
        <v>1984</v>
      </c>
      <c r="H697" t="str">
        <f t="shared" si="42"/>
        <v>Maroszek Łukasz</v>
      </c>
      <c r="I697">
        <f t="shared" si="43"/>
        <v>1984</v>
      </c>
      <c r="J697" t="s">
        <v>32</v>
      </c>
      <c r="K697" t="s">
        <v>1176</v>
      </c>
    </row>
    <row r="698" spans="1:11">
      <c r="A698" t="str">
        <f t="shared" si="40"/>
        <v>PrażyńskiMichał1973</v>
      </c>
      <c r="C698">
        <f t="shared" si="41"/>
        <v>697</v>
      </c>
      <c r="D698" t="s">
        <v>1079</v>
      </c>
      <c r="E698" t="s">
        <v>55</v>
      </c>
      <c r="F698">
        <v>0</v>
      </c>
      <c r="G698">
        <v>1973</v>
      </c>
      <c r="H698" t="str">
        <f t="shared" si="42"/>
        <v>Prażyński Michał</v>
      </c>
      <c r="I698">
        <f t="shared" si="43"/>
        <v>1973</v>
      </c>
      <c r="J698" t="s">
        <v>32</v>
      </c>
      <c r="K698" t="s">
        <v>1176</v>
      </c>
    </row>
    <row r="699" spans="1:11">
      <c r="A699" t="str">
        <f t="shared" ref="A699:A752" si="44">D699&amp;E699&amp;G699</f>
        <v>CelejewskiCezary1980</v>
      </c>
      <c r="C699">
        <f t="shared" ref="C699:C752" si="45">C698+1</f>
        <v>698</v>
      </c>
      <c r="D699" t="s">
        <v>1078</v>
      </c>
      <c r="E699" t="s">
        <v>934</v>
      </c>
      <c r="F699">
        <v>0</v>
      </c>
      <c r="G699">
        <v>1980</v>
      </c>
      <c r="H699" t="str">
        <f t="shared" si="42"/>
        <v>Celejewski Cezary</v>
      </c>
      <c r="I699">
        <f t="shared" si="43"/>
        <v>1980</v>
      </c>
      <c r="J699" t="s">
        <v>32</v>
      </c>
      <c r="K699" t="s">
        <v>1176</v>
      </c>
    </row>
    <row r="700" spans="1:11">
      <c r="A700" t="str">
        <f t="shared" si="44"/>
        <v>GrudaKonrad1972</v>
      </c>
      <c r="C700">
        <f t="shared" si="45"/>
        <v>699</v>
      </c>
      <c r="D700" t="s">
        <v>1077</v>
      </c>
      <c r="E700" t="s">
        <v>64</v>
      </c>
      <c r="F700">
        <v>0</v>
      </c>
      <c r="G700">
        <v>1972</v>
      </c>
      <c r="H700" t="str">
        <f t="shared" si="42"/>
        <v>Gruda Konrad</v>
      </c>
      <c r="I700">
        <f t="shared" si="43"/>
        <v>1972</v>
      </c>
      <c r="J700" t="s">
        <v>32</v>
      </c>
      <c r="K700" t="s">
        <v>1176</v>
      </c>
    </row>
    <row r="701" spans="1:11">
      <c r="A701" t="str">
        <f t="shared" si="44"/>
        <v>KuprianSzymon1983</v>
      </c>
      <c r="C701">
        <f t="shared" si="45"/>
        <v>700</v>
      </c>
      <c r="D701" t="s">
        <v>1075</v>
      </c>
      <c r="E701" t="s">
        <v>393</v>
      </c>
      <c r="F701">
        <v>0</v>
      </c>
      <c r="G701">
        <v>1983</v>
      </c>
      <c r="H701" t="str">
        <f t="shared" si="42"/>
        <v>Kuprian Szymon</v>
      </c>
      <c r="I701">
        <f t="shared" si="43"/>
        <v>1983</v>
      </c>
      <c r="J701" t="s">
        <v>32</v>
      </c>
      <c r="K701" t="s">
        <v>1176</v>
      </c>
    </row>
    <row r="702" spans="1:11">
      <c r="A702" t="str">
        <f t="shared" si="44"/>
        <v>WejherSławomir1981</v>
      </c>
      <c r="C702">
        <f t="shared" si="45"/>
        <v>701</v>
      </c>
      <c r="D702" t="s">
        <v>1074</v>
      </c>
      <c r="E702" t="s">
        <v>88</v>
      </c>
      <c r="F702">
        <v>0</v>
      </c>
      <c r="G702">
        <v>1981</v>
      </c>
      <c r="H702" t="str">
        <f t="shared" si="42"/>
        <v>Wejher Sławomir</v>
      </c>
      <c r="I702">
        <f t="shared" si="43"/>
        <v>1981</v>
      </c>
      <c r="J702" t="s">
        <v>32</v>
      </c>
      <c r="K702" t="s">
        <v>1176</v>
      </c>
    </row>
    <row r="703" spans="1:11">
      <c r="A703" t="str">
        <f t="shared" si="44"/>
        <v>StanisławskiFilip1986</v>
      </c>
      <c r="C703">
        <f t="shared" si="45"/>
        <v>702</v>
      </c>
      <c r="D703" t="s">
        <v>1073</v>
      </c>
      <c r="E703" t="s">
        <v>539</v>
      </c>
      <c r="F703" t="s">
        <v>862</v>
      </c>
      <c r="G703">
        <v>1986</v>
      </c>
      <c r="H703" t="str">
        <f t="shared" si="42"/>
        <v>Stanisławski Filip</v>
      </c>
      <c r="I703">
        <f t="shared" si="43"/>
        <v>1986</v>
      </c>
      <c r="J703" t="s">
        <v>32</v>
      </c>
      <c r="K703" t="s">
        <v>1176</v>
      </c>
    </row>
    <row r="704" spans="1:11">
      <c r="A704" t="str">
        <f t="shared" si="44"/>
        <v>GlazikTomasz1982</v>
      </c>
      <c r="C704">
        <f t="shared" si="45"/>
        <v>703</v>
      </c>
      <c r="D704" t="s">
        <v>1069</v>
      </c>
      <c r="E704" t="s">
        <v>44</v>
      </c>
      <c r="F704" t="s">
        <v>1068</v>
      </c>
      <c r="G704">
        <v>1982</v>
      </c>
      <c r="H704" t="str">
        <f t="shared" si="42"/>
        <v>Glazik Tomasz</v>
      </c>
      <c r="I704">
        <f t="shared" si="43"/>
        <v>1982</v>
      </c>
      <c r="J704" t="s">
        <v>32</v>
      </c>
      <c r="K704" t="s">
        <v>1176</v>
      </c>
    </row>
    <row r="705" spans="1:11">
      <c r="A705" t="str">
        <f t="shared" si="44"/>
        <v>BasiakPaweł1981</v>
      </c>
      <c r="C705">
        <f t="shared" si="45"/>
        <v>704</v>
      </c>
      <c r="D705" t="s">
        <v>1067</v>
      </c>
      <c r="E705" t="s">
        <v>16</v>
      </c>
      <c r="F705" t="s">
        <v>1066</v>
      </c>
      <c r="G705">
        <v>1981</v>
      </c>
      <c r="H705" t="str">
        <f t="shared" si="42"/>
        <v>Basiak Paweł</v>
      </c>
      <c r="I705">
        <f t="shared" si="43"/>
        <v>1981</v>
      </c>
      <c r="J705" t="s">
        <v>32</v>
      </c>
      <c r="K705" t="s">
        <v>1176</v>
      </c>
    </row>
    <row r="706" spans="1:11">
      <c r="A706" t="str">
        <f t="shared" si="44"/>
        <v>SoboczynskiAdam1986</v>
      </c>
      <c r="C706">
        <f t="shared" si="45"/>
        <v>705</v>
      </c>
      <c r="D706" t="s">
        <v>1064</v>
      </c>
      <c r="E706" t="s">
        <v>79</v>
      </c>
      <c r="F706" t="s">
        <v>1063</v>
      </c>
      <c r="G706">
        <v>1986</v>
      </c>
      <c r="H706" t="str">
        <f t="shared" si="42"/>
        <v>Soboczynski Adam</v>
      </c>
      <c r="I706">
        <f t="shared" si="43"/>
        <v>1986</v>
      </c>
      <c r="J706" t="s">
        <v>32</v>
      </c>
      <c r="K706" t="s">
        <v>1176</v>
      </c>
    </row>
    <row r="707" spans="1:11">
      <c r="A707" t="str">
        <f t="shared" si="44"/>
        <v>GrygoPiotr1991</v>
      </c>
      <c r="C707">
        <f t="shared" si="45"/>
        <v>706</v>
      </c>
      <c r="D707" t="s">
        <v>1062</v>
      </c>
      <c r="E707" t="s">
        <v>15</v>
      </c>
      <c r="F707" t="s">
        <v>1061</v>
      </c>
      <c r="G707">
        <v>1991</v>
      </c>
      <c r="H707" t="str">
        <f t="shared" ref="H707:H752" si="46">D707&amp;" "&amp;E707</f>
        <v>Grygo Piotr</v>
      </c>
      <c r="I707">
        <f t="shared" ref="I707:I752" si="47">G707</f>
        <v>1991</v>
      </c>
      <c r="J707" t="s">
        <v>32</v>
      </c>
      <c r="K707" t="s">
        <v>1176</v>
      </c>
    </row>
    <row r="708" spans="1:11">
      <c r="A708" t="str">
        <f t="shared" si="44"/>
        <v>KoniecznyRobert Witold1991</v>
      </c>
      <c r="C708">
        <f t="shared" si="45"/>
        <v>707</v>
      </c>
      <c r="D708" t="s">
        <v>43</v>
      </c>
      <c r="E708" t="s">
        <v>1060</v>
      </c>
      <c r="F708" t="s">
        <v>1059</v>
      </c>
      <c r="G708">
        <v>1991</v>
      </c>
      <c r="H708" t="str">
        <f t="shared" si="46"/>
        <v>Konieczny Robert Witold</v>
      </c>
      <c r="I708">
        <f t="shared" si="47"/>
        <v>1991</v>
      </c>
      <c r="J708" t="s">
        <v>32</v>
      </c>
      <c r="K708" t="s">
        <v>1176</v>
      </c>
    </row>
    <row r="709" spans="1:11">
      <c r="A709" t="str">
        <f t="shared" si="44"/>
        <v>PogorzelskiWojciech1981</v>
      </c>
      <c r="C709">
        <f t="shared" si="45"/>
        <v>708</v>
      </c>
      <c r="D709" t="s">
        <v>1058</v>
      </c>
      <c r="E709" t="s">
        <v>147</v>
      </c>
      <c r="F709" t="s">
        <v>1057</v>
      </c>
      <c r="G709">
        <v>1981</v>
      </c>
      <c r="H709" t="str">
        <f t="shared" si="46"/>
        <v>Pogorzelski Wojciech</v>
      </c>
      <c r="I709">
        <f t="shared" si="47"/>
        <v>1981</v>
      </c>
      <c r="J709" t="s">
        <v>32</v>
      </c>
      <c r="K709" t="s">
        <v>1176</v>
      </c>
    </row>
    <row r="710" spans="1:11">
      <c r="A710" t="str">
        <f t="shared" si="44"/>
        <v>GołąbAleksander1978</v>
      </c>
      <c r="C710">
        <f t="shared" si="45"/>
        <v>709</v>
      </c>
      <c r="D710" t="s">
        <v>878</v>
      </c>
      <c r="E710" t="s">
        <v>99</v>
      </c>
      <c r="F710">
        <v>0</v>
      </c>
      <c r="G710">
        <v>1978</v>
      </c>
      <c r="H710" t="str">
        <f t="shared" si="46"/>
        <v>Gołąb Aleksander</v>
      </c>
      <c r="I710">
        <f t="shared" si="47"/>
        <v>1978</v>
      </c>
      <c r="J710" t="s">
        <v>32</v>
      </c>
      <c r="K710" t="s">
        <v>1176</v>
      </c>
    </row>
    <row r="711" spans="1:11">
      <c r="A711" t="str">
        <f t="shared" si="44"/>
        <v>ManistaPaweł1983</v>
      </c>
      <c r="C711">
        <f t="shared" si="45"/>
        <v>710</v>
      </c>
      <c r="D711" t="s">
        <v>1056</v>
      </c>
      <c r="E711" t="s">
        <v>16</v>
      </c>
      <c r="F711">
        <v>0</v>
      </c>
      <c r="G711">
        <v>1983</v>
      </c>
      <c r="H711" t="str">
        <f t="shared" si="46"/>
        <v>Manista Paweł</v>
      </c>
      <c r="I711">
        <f t="shared" si="47"/>
        <v>1983</v>
      </c>
      <c r="J711" t="s">
        <v>32</v>
      </c>
      <c r="K711" t="s">
        <v>1176</v>
      </c>
    </row>
    <row r="712" spans="1:11">
      <c r="A712" t="str">
        <f t="shared" si="44"/>
        <v>SorokaAdam1978</v>
      </c>
      <c r="C712">
        <f t="shared" si="45"/>
        <v>711</v>
      </c>
      <c r="D712" t="s">
        <v>1055</v>
      </c>
      <c r="E712" t="s">
        <v>79</v>
      </c>
      <c r="F712" t="s">
        <v>1054</v>
      </c>
      <c r="G712">
        <v>1978</v>
      </c>
      <c r="H712" t="str">
        <f t="shared" si="46"/>
        <v>Soroka Adam</v>
      </c>
      <c r="I712">
        <f t="shared" si="47"/>
        <v>1978</v>
      </c>
      <c r="J712" t="s">
        <v>32</v>
      </c>
      <c r="K712" t="s">
        <v>1176</v>
      </c>
    </row>
    <row r="713" spans="1:11">
      <c r="A713" t="str">
        <f t="shared" si="44"/>
        <v>DarmachŁukasz1983</v>
      </c>
      <c r="C713">
        <f t="shared" si="45"/>
        <v>712</v>
      </c>
      <c r="D713" t="s">
        <v>1053</v>
      </c>
      <c r="E713" t="s">
        <v>59</v>
      </c>
      <c r="F713">
        <v>0</v>
      </c>
      <c r="G713">
        <v>1983</v>
      </c>
      <c r="H713" t="str">
        <f t="shared" si="46"/>
        <v>Darmach Łukasz</v>
      </c>
      <c r="I713">
        <f t="shared" si="47"/>
        <v>1983</v>
      </c>
      <c r="J713" t="s">
        <v>32</v>
      </c>
      <c r="K713" t="s">
        <v>1176</v>
      </c>
    </row>
    <row r="714" spans="1:11">
      <c r="A714" t="str">
        <f t="shared" si="44"/>
        <v>JanczakŁukasz1981</v>
      </c>
      <c r="C714">
        <f t="shared" si="45"/>
        <v>713</v>
      </c>
      <c r="D714" t="s">
        <v>1052</v>
      </c>
      <c r="E714" t="s">
        <v>59</v>
      </c>
      <c r="F714">
        <v>0</v>
      </c>
      <c r="G714">
        <v>1981</v>
      </c>
      <c r="H714" t="str">
        <f t="shared" si="46"/>
        <v>Janczak Łukasz</v>
      </c>
      <c r="I714">
        <f t="shared" si="47"/>
        <v>1981</v>
      </c>
      <c r="J714" t="s">
        <v>32</v>
      </c>
      <c r="K714" t="s">
        <v>1176</v>
      </c>
    </row>
    <row r="715" spans="1:11">
      <c r="A715" t="str">
        <f t="shared" si="44"/>
        <v>OgrodnikPrzemysław1984</v>
      </c>
      <c r="C715">
        <f t="shared" si="45"/>
        <v>714</v>
      </c>
      <c r="D715" t="s">
        <v>1051</v>
      </c>
      <c r="E715" t="s">
        <v>24</v>
      </c>
      <c r="F715">
        <v>0</v>
      </c>
      <c r="G715">
        <v>1984</v>
      </c>
      <c r="H715" t="str">
        <f t="shared" si="46"/>
        <v>Ogrodnik Przemysław</v>
      </c>
      <c r="I715">
        <f t="shared" si="47"/>
        <v>1984</v>
      </c>
      <c r="J715" t="s">
        <v>32</v>
      </c>
      <c r="K715" t="s">
        <v>1176</v>
      </c>
    </row>
    <row r="716" spans="1:11">
      <c r="A716" t="str">
        <f t="shared" si="44"/>
        <v>WalaszKrzysztof1983</v>
      </c>
      <c r="C716">
        <f t="shared" si="45"/>
        <v>715</v>
      </c>
      <c r="D716" t="s">
        <v>1050</v>
      </c>
      <c r="E716" t="s">
        <v>22</v>
      </c>
      <c r="F716" t="s">
        <v>1049</v>
      </c>
      <c r="G716">
        <v>1983</v>
      </c>
      <c r="H716" t="str">
        <f t="shared" si="46"/>
        <v>Walasz Krzysztof</v>
      </c>
      <c r="I716">
        <f t="shared" si="47"/>
        <v>1983</v>
      </c>
      <c r="J716" t="s">
        <v>32</v>
      </c>
      <c r="K716" t="s">
        <v>1176</v>
      </c>
    </row>
    <row r="717" spans="1:11">
      <c r="A717" t="str">
        <f t="shared" si="44"/>
        <v>CzubalskiAndrzej1967</v>
      </c>
      <c r="C717">
        <f t="shared" si="45"/>
        <v>716</v>
      </c>
      <c r="D717" t="s">
        <v>1047</v>
      </c>
      <c r="E717" t="s">
        <v>26</v>
      </c>
      <c r="F717" t="s">
        <v>1048</v>
      </c>
      <c r="G717">
        <v>1967</v>
      </c>
      <c r="H717" t="str">
        <f t="shared" si="46"/>
        <v>Czubalski Andrzej</v>
      </c>
      <c r="I717">
        <f t="shared" si="47"/>
        <v>1967</v>
      </c>
      <c r="J717" t="s">
        <v>32</v>
      </c>
      <c r="K717" t="s">
        <v>1176</v>
      </c>
    </row>
    <row r="718" spans="1:11">
      <c r="A718" t="str">
        <f t="shared" si="44"/>
        <v>CzubalskiRafał2000</v>
      </c>
      <c r="C718">
        <f t="shared" si="45"/>
        <v>717</v>
      </c>
      <c r="D718" t="s">
        <v>1047</v>
      </c>
      <c r="E718" t="s">
        <v>41</v>
      </c>
      <c r="F718">
        <v>0</v>
      </c>
      <c r="G718">
        <v>2000</v>
      </c>
      <c r="H718" t="str">
        <f t="shared" si="46"/>
        <v>Czubalski Rafał</v>
      </c>
      <c r="I718">
        <f t="shared" si="47"/>
        <v>2000</v>
      </c>
      <c r="J718" t="s">
        <v>32</v>
      </c>
      <c r="K718" t="s">
        <v>1176</v>
      </c>
    </row>
    <row r="719" spans="1:11">
      <c r="A719" t="str">
        <f t="shared" si="44"/>
        <v>MechlińskiMateusz1983</v>
      </c>
      <c r="C719">
        <f t="shared" si="45"/>
        <v>718</v>
      </c>
      <c r="D719" t="s">
        <v>1046</v>
      </c>
      <c r="E719" t="s">
        <v>87</v>
      </c>
      <c r="F719">
        <v>0</v>
      </c>
      <c r="G719">
        <v>1983</v>
      </c>
      <c r="H719" t="str">
        <f t="shared" si="46"/>
        <v>Mechliński Mateusz</v>
      </c>
      <c r="I719">
        <f t="shared" si="47"/>
        <v>1983</v>
      </c>
      <c r="J719" t="s">
        <v>32</v>
      </c>
      <c r="K719" t="s">
        <v>1176</v>
      </c>
    </row>
    <row r="720" spans="1:11">
      <c r="A720" t="str">
        <f t="shared" si="44"/>
        <v>SzperlingPatryk1980</v>
      </c>
      <c r="C720">
        <f t="shared" si="45"/>
        <v>719</v>
      </c>
      <c r="D720" t="s">
        <v>1045</v>
      </c>
      <c r="E720" t="s">
        <v>374</v>
      </c>
      <c r="F720">
        <v>0</v>
      </c>
      <c r="G720">
        <v>1980</v>
      </c>
      <c r="H720" t="str">
        <f t="shared" si="46"/>
        <v>Szperling Patryk</v>
      </c>
      <c r="I720">
        <f t="shared" si="47"/>
        <v>1980</v>
      </c>
      <c r="J720" t="s">
        <v>32</v>
      </c>
      <c r="K720" t="s">
        <v>1176</v>
      </c>
    </row>
    <row r="721" spans="1:11">
      <c r="A721" t="str">
        <f t="shared" si="44"/>
        <v>OrleanTomasz1977</v>
      </c>
      <c r="C721">
        <f t="shared" si="45"/>
        <v>720</v>
      </c>
      <c r="D721" t="s">
        <v>1044</v>
      </c>
      <c r="E721" t="s">
        <v>44</v>
      </c>
      <c r="F721">
        <v>0</v>
      </c>
      <c r="G721">
        <v>1977</v>
      </c>
      <c r="H721" t="str">
        <f t="shared" si="46"/>
        <v>Orlean Tomasz</v>
      </c>
      <c r="I721">
        <f t="shared" si="47"/>
        <v>1977</v>
      </c>
      <c r="J721" t="s">
        <v>32</v>
      </c>
      <c r="K721" t="s">
        <v>1176</v>
      </c>
    </row>
    <row r="722" spans="1:11">
      <c r="A722" t="str">
        <f t="shared" si="44"/>
        <v>WalczykMarcin1978</v>
      </c>
      <c r="C722">
        <f t="shared" si="45"/>
        <v>721</v>
      </c>
      <c r="D722" t="s">
        <v>754</v>
      </c>
      <c r="E722" t="s">
        <v>17</v>
      </c>
      <c r="F722">
        <v>0</v>
      </c>
      <c r="G722">
        <v>1978</v>
      </c>
      <c r="H722" t="str">
        <f t="shared" si="46"/>
        <v>Walczyk Marcin</v>
      </c>
      <c r="I722">
        <f t="shared" si="47"/>
        <v>1978</v>
      </c>
      <c r="J722" t="s">
        <v>32</v>
      </c>
      <c r="K722" t="s">
        <v>1176</v>
      </c>
    </row>
    <row r="723" spans="1:11">
      <c r="A723" t="str">
        <f t="shared" si="44"/>
        <v>WójcikJuliusz2002</v>
      </c>
      <c r="C723">
        <f t="shared" si="45"/>
        <v>722</v>
      </c>
      <c r="D723" t="s">
        <v>1041</v>
      </c>
      <c r="E723" t="s">
        <v>506</v>
      </c>
      <c r="F723" t="s">
        <v>1040</v>
      </c>
      <c r="G723">
        <v>2002</v>
      </c>
      <c r="H723" t="str">
        <f t="shared" si="46"/>
        <v>Wójcik Juliusz</v>
      </c>
      <c r="I723">
        <f t="shared" si="47"/>
        <v>2002</v>
      </c>
      <c r="J723" t="s">
        <v>32</v>
      </c>
      <c r="K723" t="s">
        <v>1176</v>
      </c>
    </row>
    <row r="724" spans="1:11">
      <c r="A724" t="str">
        <f t="shared" si="44"/>
        <v>WójcikKrzysztof1972</v>
      </c>
      <c r="C724">
        <f t="shared" si="45"/>
        <v>723</v>
      </c>
      <c r="D724" t="s">
        <v>1041</v>
      </c>
      <c r="E724" t="s">
        <v>22</v>
      </c>
      <c r="F724" t="s">
        <v>1040</v>
      </c>
      <c r="G724">
        <v>1972</v>
      </c>
      <c r="H724" t="str">
        <f t="shared" si="46"/>
        <v>Wójcik Krzysztof</v>
      </c>
      <c r="I724">
        <f t="shared" si="47"/>
        <v>1972</v>
      </c>
      <c r="J724" t="s">
        <v>32</v>
      </c>
      <c r="K724" t="s">
        <v>1176</v>
      </c>
    </row>
    <row r="725" spans="1:11">
      <c r="A725" t="str">
        <f t="shared" si="44"/>
        <v>BabiańskiWojciech1961</v>
      </c>
      <c r="C725">
        <f t="shared" si="45"/>
        <v>724</v>
      </c>
      <c r="D725" t="s">
        <v>970</v>
      </c>
      <c r="E725" t="s">
        <v>147</v>
      </c>
      <c r="F725" t="s">
        <v>1037</v>
      </c>
      <c r="G725">
        <v>1961</v>
      </c>
      <c r="H725" t="str">
        <f t="shared" si="46"/>
        <v>Babiański Wojciech</v>
      </c>
      <c r="I725">
        <f t="shared" si="47"/>
        <v>1961</v>
      </c>
      <c r="J725" t="s">
        <v>32</v>
      </c>
      <c r="K725" t="s">
        <v>1176</v>
      </c>
    </row>
    <row r="726" spans="1:11">
      <c r="A726" t="str">
        <f t="shared" si="44"/>
        <v>StrugińskiKrzysztof1983</v>
      </c>
      <c r="C726">
        <f t="shared" si="45"/>
        <v>725</v>
      </c>
      <c r="D726" t="s">
        <v>1036</v>
      </c>
      <c r="E726" t="s">
        <v>22</v>
      </c>
      <c r="F726">
        <v>0</v>
      </c>
      <c r="G726">
        <v>1983</v>
      </c>
      <c r="H726" t="str">
        <f t="shared" si="46"/>
        <v>Strugiński Krzysztof</v>
      </c>
      <c r="I726">
        <f t="shared" si="47"/>
        <v>1983</v>
      </c>
      <c r="J726" t="s">
        <v>32</v>
      </c>
      <c r="K726" t="s">
        <v>1176</v>
      </c>
    </row>
    <row r="727" spans="1:11">
      <c r="A727" t="str">
        <f t="shared" si="44"/>
        <v>BurnyTomasz1988</v>
      </c>
      <c r="C727">
        <f t="shared" si="45"/>
        <v>726</v>
      </c>
      <c r="D727" t="s">
        <v>1035</v>
      </c>
      <c r="E727" t="s">
        <v>44</v>
      </c>
      <c r="F727" t="s">
        <v>1032</v>
      </c>
      <c r="G727">
        <v>1988</v>
      </c>
      <c r="H727" t="str">
        <f t="shared" si="46"/>
        <v>Burny Tomasz</v>
      </c>
      <c r="I727">
        <f t="shared" si="47"/>
        <v>1988</v>
      </c>
      <c r="J727" t="s">
        <v>32</v>
      </c>
      <c r="K727" t="s">
        <v>1176</v>
      </c>
    </row>
    <row r="728" spans="1:11">
      <c r="A728" t="str">
        <f t="shared" si="44"/>
        <v>PalusińskiMarcin1986</v>
      </c>
      <c r="C728">
        <f t="shared" si="45"/>
        <v>727</v>
      </c>
      <c r="D728" t="s">
        <v>1034</v>
      </c>
      <c r="E728" t="s">
        <v>17</v>
      </c>
      <c r="F728" t="s">
        <v>1032</v>
      </c>
      <c r="G728">
        <v>1986</v>
      </c>
      <c r="H728" t="str">
        <f t="shared" si="46"/>
        <v>Palusiński Marcin</v>
      </c>
      <c r="I728">
        <f t="shared" si="47"/>
        <v>1986</v>
      </c>
      <c r="J728" t="s">
        <v>32</v>
      </c>
      <c r="K728" t="s">
        <v>1176</v>
      </c>
    </row>
    <row r="729" spans="1:11">
      <c r="A729" t="str">
        <f t="shared" si="44"/>
        <v>KaussDawid1979</v>
      </c>
      <c r="C729">
        <f t="shared" si="45"/>
        <v>728</v>
      </c>
      <c r="D729" t="s">
        <v>1184</v>
      </c>
      <c r="E729" t="s">
        <v>462</v>
      </c>
      <c r="F729">
        <v>0</v>
      </c>
      <c r="G729">
        <v>1979</v>
      </c>
      <c r="H729" t="str">
        <f t="shared" si="46"/>
        <v>Kauss Dawid</v>
      </c>
      <c r="I729">
        <f t="shared" si="47"/>
        <v>1979</v>
      </c>
      <c r="J729" t="s">
        <v>32</v>
      </c>
      <c r="K729" t="s">
        <v>110</v>
      </c>
    </row>
    <row r="730" spans="1:11">
      <c r="A730" t="str">
        <f t="shared" si="44"/>
        <v>BożyczkoMariusz1973</v>
      </c>
      <c r="C730">
        <f t="shared" si="45"/>
        <v>729</v>
      </c>
      <c r="D730" t="s">
        <v>1185</v>
      </c>
      <c r="E730" t="s">
        <v>378</v>
      </c>
      <c r="F730" t="s">
        <v>1180</v>
      </c>
      <c r="G730">
        <v>1973</v>
      </c>
      <c r="H730" t="str">
        <f t="shared" si="46"/>
        <v>Bożyczko Mariusz</v>
      </c>
      <c r="I730">
        <f t="shared" si="47"/>
        <v>1973</v>
      </c>
      <c r="J730" t="s">
        <v>32</v>
      </c>
      <c r="K730" t="s">
        <v>110</v>
      </c>
    </row>
    <row r="731" spans="1:11">
      <c r="A731" t="str">
        <f t="shared" si="44"/>
        <v>SzotSławomir1971</v>
      </c>
      <c r="C731">
        <f t="shared" si="45"/>
        <v>730</v>
      </c>
      <c r="D731" t="s">
        <v>155</v>
      </c>
      <c r="E731" t="s">
        <v>88</v>
      </c>
      <c r="F731" t="s">
        <v>1181</v>
      </c>
      <c r="G731">
        <v>1971</v>
      </c>
      <c r="H731" t="str">
        <f t="shared" si="46"/>
        <v>Szot Sławomir</v>
      </c>
      <c r="I731">
        <f t="shared" si="47"/>
        <v>1971</v>
      </c>
      <c r="J731" t="s">
        <v>32</v>
      </c>
      <c r="K731" t="s">
        <v>110</v>
      </c>
    </row>
    <row r="732" spans="1:11">
      <c r="A732" t="str">
        <f t="shared" si="44"/>
        <v>SirockiAdam1983</v>
      </c>
      <c r="C732">
        <f t="shared" si="45"/>
        <v>731</v>
      </c>
      <c r="D732" t="s">
        <v>269</v>
      </c>
      <c r="E732" t="s">
        <v>79</v>
      </c>
      <c r="F732">
        <v>0</v>
      </c>
      <c r="G732">
        <v>1983</v>
      </c>
      <c r="H732" t="str">
        <f t="shared" si="46"/>
        <v>Sirocki Adam</v>
      </c>
      <c r="I732">
        <f t="shared" si="47"/>
        <v>1983</v>
      </c>
      <c r="J732" t="s">
        <v>32</v>
      </c>
      <c r="K732" t="s">
        <v>110</v>
      </c>
    </row>
    <row r="733" spans="1:11">
      <c r="A733" t="str">
        <f t="shared" si="44"/>
        <v>DudzińskiTomasz1974</v>
      </c>
      <c r="C733">
        <f t="shared" si="45"/>
        <v>732</v>
      </c>
      <c r="D733" t="s">
        <v>1186</v>
      </c>
      <c r="E733" t="s">
        <v>44</v>
      </c>
      <c r="F733" t="s">
        <v>1182</v>
      </c>
      <c r="G733">
        <v>1974</v>
      </c>
      <c r="H733" t="str">
        <f t="shared" si="46"/>
        <v>Dudziński Tomasz</v>
      </c>
      <c r="I733">
        <f t="shared" si="47"/>
        <v>1974</v>
      </c>
      <c r="J733" t="s">
        <v>32</v>
      </c>
      <c r="K733" t="s">
        <v>110</v>
      </c>
    </row>
    <row r="734" spans="1:11">
      <c r="A734" t="str">
        <f t="shared" si="44"/>
        <v>KrupkaTomasz1980</v>
      </c>
      <c r="C734">
        <f t="shared" si="45"/>
        <v>733</v>
      </c>
      <c r="D734" t="s">
        <v>1187</v>
      </c>
      <c r="E734" t="s">
        <v>44</v>
      </c>
      <c r="F734" t="s">
        <v>1182</v>
      </c>
      <c r="G734">
        <v>1980</v>
      </c>
      <c r="H734" t="str">
        <f t="shared" si="46"/>
        <v>Krupka Tomasz</v>
      </c>
      <c r="I734">
        <f t="shared" si="47"/>
        <v>1980</v>
      </c>
      <c r="J734" t="s">
        <v>32</v>
      </c>
      <c r="K734" t="s">
        <v>110</v>
      </c>
    </row>
    <row r="735" spans="1:11">
      <c r="A735" t="str">
        <f t="shared" si="44"/>
        <v>RychlewskiTomasz1973</v>
      </c>
      <c r="C735">
        <f t="shared" si="45"/>
        <v>734</v>
      </c>
      <c r="D735" t="s">
        <v>1188</v>
      </c>
      <c r="E735" t="s">
        <v>44</v>
      </c>
      <c r="F735" t="s">
        <v>1182</v>
      </c>
      <c r="G735">
        <v>1973</v>
      </c>
      <c r="H735" t="str">
        <f t="shared" si="46"/>
        <v>Rychlewski Tomasz</v>
      </c>
      <c r="I735">
        <f t="shared" si="47"/>
        <v>1973</v>
      </c>
      <c r="J735" t="s">
        <v>32</v>
      </c>
      <c r="K735" t="s">
        <v>110</v>
      </c>
    </row>
    <row r="736" spans="1:11">
      <c r="A736" t="str">
        <f t="shared" si="44"/>
        <v>CzyrkiewiczMarcin1977</v>
      </c>
      <c r="C736">
        <f t="shared" si="45"/>
        <v>735</v>
      </c>
      <c r="D736" t="s">
        <v>1189</v>
      </c>
      <c r="E736" t="s">
        <v>17</v>
      </c>
      <c r="F736" t="s">
        <v>1182</v>
      </c>
      <c r="G736">
        <v>1977</v>
      </c>
      <c r="H736" t="str">
        <f t="shared" si="46"/>
        <v>Czyrkiewicz Marcin</v>
      </c>
      <c r="I736">
        <f t="shared" si="47"/>
        <v>1977</v>
      </c>
      <c r="J736" t="s">
        <v>32</v>
      </c>
      <c r="K736" t="s">
        <v>110</v>
      </c>
    </row>
    <row r="737" spans="1:11">
      <c r="A737" t="str">
        <f t="shared" si="44"/>
        <v>RychlewskiAdrian2000</v>
      </c>
      <c r="C737">
        <f t="shared" si="45"/>
        <v>736</v>
      </c>
      <c r="D737" t="s">
        <v>1188</v>
      </c>
      <c r="E737" t="s">
        <v>317</v>
      </c>
      <c r="F737" t="s">
        <v>1182</v>
      </c>
      <c r="G737">
        <v>2000</v>
      </c>
      <c r="H737" t="str">
        <f t="shared" si="46"/>
        <v>Rychlewski Adrian</v>
      </c>
      <c r="I737">
        <f t="shared" si="47"/>
        <v>2000</v>
      </c>
      <c r="J737" t="s">
        <v>32</v>
      </c>
      <c r="K737" t="s">
        <v>110</v>
      </c>
    </row>
    <row r="738" spans="1:11">
      <c r="A738" t="str">
        <f t="shared" si="44"/>
        <v>SerkowskiPaweł?</v>
      </c>
      <c r="C738">
        <f t="shared" si="45"/>
        <v>737</v>
      </c>
      <c r="D738" t="s">
        <v>1190</v>
      </c>
      <c r="E738" t="s">
        <v>16</v>
      </c>
      <c r="F738" t="s">
        <v>1183</v>
      </c>
      <c r="G738" t="s">
        <v>1178</v>
      </c>
      <c r="H738" t="str">
        <f t="shared" si="46"/>
        <v>Serkowski Paweł</v>
      </c>
      <c r="I738" t="str">
        <f t="shared" si="47"/>
        <v>?</v>
      </c>
      <c r="J738" t="s">
        <v>32</v>
      </c>
      <c r="K738" t="s">
        <v>110</v>
      </c>
    </row>
    <row r="739" spans="1:11">
      <c r="A739" t="str">
        <f t="shared" si="44"/>
        <v>PłotkaKarol1994</v>
      </c>
      <c r="C739">
        <f t="shared" si="45"/>
        <v>738</v>
      </c>
      <c r="D739" t="s">
        <v>1191</v>
      </c>
      <c r="E739" t="s">
        <v>91</v>
      </c>
      <c r="F739" t="s">
        <v>1183</v>
      </c>
      <c r="G739">
        <v>1994</v>
      </c>
      <c r="H739" t="str">
        <f t="shared" si="46"/>
        <v>Płotka Karol</v>
      </c>
      <c r="I739">
        <f t="shared" si="47"/>
        <v>1994</v>
      </c>
      <c r="J739" t="s">
        <v>32</v>
      </c>
      <c r="K739" t="s">
        <v>110</v>
      </c>
    </row>
    <row r="740" spans="1:11">
      <c r="A740" t="str">
        <f t="shared" si="44"/>
        <v>JarosiewiczGosia1973</v>
      </c>
      <c r="C740">
        <f t="shared" si="45"/>
        <v>739</v>
      </c>
      <c r="D740" t="s">
        <v>572</v>
      </c>
      <c r="E740" t="s">
        <v>840</v>
      </c>
      <c r="F740">
        <v>0</v>
      </c>
      <c r="G740">
        <v>1973</v>
      </c>
      <c r="H740" t="str">
        <f t="shared" si="46"/>
        <v>Jarosiewicz Gosia</v>
      </c>
      <c r="I740">
        <f t="shared" si="47"/>
        <v>1973</v>
      </c>
      <c r="J740" t="s">
        <v>0</v>
      </c>
      <c r="K740" t="s">
        <v>110</v>
      </c>
    </row>
    <row r="741" spans="1:11">
      <c r="A741" t="str">
        <f t="shared" si="44"/>
        <v>MantyckiPaweł1979</v>
      </c>
      <c r="C741">
        <f t="shared" si="45"/>
        <v>740</v>
      </c>
      <c r="D741" t="s">
        <v>1200</v>
      </c>
      <c r="E741" t="s">
        <v>16</v>
      </c>
      <c r="F741" t="s">
        <v>1199</v>
      </c>
      <c r="G741">
        <v>1979</v>
      </c>
      <c r="H741" t="str">
        <f t="shared" si="46"/>
        <v>Mantycki Paweł</v>
      </c>
      <c r="I741">
        <f t="shared" si="47"/>
        <v>1979</v>
      </c>
      <c r="J741" t="s">
        <v>32</v>
      </c>
      <c r="K741" t="s">
        <v>1213</v>
      </c>
    </row>
    <row r="742" spans="1:11">
      <c r="A742" t="str">
        <f t="shared" si="44"/>
        <v>WielińskiPrzemysław1973</v>
      </c>
      <c r="C742">
        <f t="shared" si="45"/>
        <v>741</v>
      </c>
      <c r="D742" t="s">
        <v>1195</v>
      </c>
      <c r="E742" t="s">
        <v>24</v>
      </c>
      <c r="F742" t="s">
        <v>1194</v>
      </c>
      <c r="G742">
        <v>1973</v>
      </c>
      <c r="H742" t="str">
        <f t="shared" si="46"/>
        <v>Wieliński Przemysław</v>
      </c>
      <c r="I742">
        <f t="shared" si="47"/>
        <v>1973</v>
      </c>
      <c r="J742" t="s">
        <v>32</v>
      </c>
      <c r="K742" t="s">
        <v>1213</v>
      </c>
    </row>
    <row r="743" spans="1:11">
      <c r="A743" t="str">
        <f t="shared" si="44"/>
        <v>OrłowskiKonrad1974</v>
      </c>
      <c r="C743">
        <f t="shared" si="45"/>
        <v>742</v>
      </c>
      <c r="D743" t="s">
        <v>28</v>
      </c>
      <c r="E743" t="s">
        <v>64</v>
      </c>
      <c r="F743" t="s">
        <v>1194</v>
      </c>
      <c r="G743">
        <v>1974</v>
      </c>
      <c r="H743" t="str">
        <f t="shared" si="46"/>
        <v>Orłowski Konrad</v>
      </c>
      <c r="I743">
        <f t="shared" si="47"/>
        <v>1974</v>
      </c>
      <c r="J743" t="s">
        <v>32</v>
      </c>
      <c r="K743" t="s">
        <v>1213</v>
      </c>
    </row>
    <row r="744" spans="1:11">
      <c r="A744" t="str">
        <f t="shared" si="44"/>
        <v>SobieszczańskiBartłomiej1974</v>
      </c>
      <c r="C744">
        <f t="shared" si="45"/>
        <v>743</v>
      </c>
      <c r="D744" t="s">
        <v>1193</v>
      </c>
      <c r="E744" t="s">
        <v>267</v>
      </c>
      <c r="F744" t="s">
        <v>809</v>
      </c>
      <c r="G744">
        <v>1974</v>
      </c>
      <c r="H744" t="str">
        <f t="shared" si="46"/>
        <v>Sobieszczański Bartłomiej</v>
      </c>
      <c r="I744">
        <f t="shared" si="47"/>
        <v>1974</v>
      </c>
      <c r="J744" t="s">
        <v>32</v>
      </c>
      <c r="K744" t="s">
        <v>1213</v>
      </c>
    </row>
    <row r="745" spans="1:11">
      <c r="A745" t="str">
        <f t="shared" si="44"/>
        <v>KusajdaPaulina0</v>
      </c>
      <c r="C745">
        <f t="shared" si="45"/>
        <v>744</v>
      </c>
      <c r="D745" t="s">
        <v>1198</v>
      </c>
      <c r="E745" t="s">
        <v>1197</v>
      </c>
      <c r="F745" t="s">
        <v>1196</v>
      </c>
      <c r="G745">
        <v>0</v>
      </c>
      <c r="H745" t="str">
        <f t="shared" si="46"/>
        <v>Kusajda Paulina</v>
      </c>
      <c r="I745">
        <f t="shared" si="47"/>
        <v>0</v>
      </c>
      <c r="J745" t="s">
        <v>0</v>
      </c>
      <c r="K745" t="s">
        <v>1213</v>
      </c>
    </row>
    <row r="746" spans="1:11">
      <c r="A746" t="str">
        <f t="shared" si="44"/>
        <v>KowalZbigniew1977</v>
      </c>
      <c r="C746">
        <f t="shared" si="45"/>
        <v>745</v>
      </c>
      <c r="D746" t="s">
        <v>1209</v>
      </c>
      <c r="E746" t="s">
        <v>264</v>
      </c>
      <c r="F746" t="s">
        <v>1210</v>
      </c>
      <c r="G746">
        <v>1977</v>
      </c>
      <c r="H746" t="str">
        <f t="shared" si="46"/>
        <v>Kowal Zbigniew</v>
      </c>
      <c r="I746">
        <f t="shared" si="47"/>
        <v>1977</v>
      </c>
      <c r="J746" t="s">
        <v>32</v>
      </c>
      <c r="K746" t="s">
        <v>1214</v>
      </c>
    </row>
    <row r="747" spans="1:11">
      <c r="A747" t="str">
        <f t="shared" si="44"/>
        <v>TomczakWojciech1976</v>
      </c>
      <c r="C747">
        <f t="shared" si="45"/>
        <v>746</v>
      </c>
      <c r="D747" t="s">
        <v>836</v>
      </c>
      <c r="E747" t="s">
        <v>147</v>
      </c>
      <c r="F747" t="s">
        <v>809</v>
      </c>
      <c r="G747">
        <v>1976</v>
      </c>
      <c r="H747" t="str">
        <f t="shared" si="46"/>
        <v>Tomczak Wojciech</v>
      </c>
      <c r="I747">
        <f t="shared" si="47"/>
        <v>1976</v>
      </c>
      <c r="J747" t="s">
        <v>32</v>
      </c>
      <c r="K747" t="s">
        <v>1214</v>
      </c>
    </row>
    <row r="748" spans="1:11">
      <c r="A748" t="str">
        <f t="shared" si="44"/>
        <v>KaczorPiotr1977</v>
      </c>
      <c r="C748">
        <f t="shared" si="45"/>
        <v>747</v>
      </c>
      <c r="D748" t="s">
        <v>1207</v>
      </c>
      <c r="E748" t="s">
        <v>15</v>
      </c>
      <c r="F748" t="s">
        <v>1206</v>
      </c>
      <c r="G748">
        <v>1977</v>
      </c>
      <c r="H748" t="str">
        <f t="shared" si="46"/>
        <v>Kaczor Piotr</v>
      </c>
      <c r="I748">
        <f t="shared" si="47"/>
        <v>1977</v>
      </c>
      <c r="J748" t="s">
        <v>32</v>
      </c>
      <c r="K748" t="s">
        <v>1214</v>
      </c>
    </row>
    <row r="749" spans="1:11">
      <c r="A749" t="str">
        <f t="shared" si="44"/>
        <v>GulbinowiczAdam1967</v>
      </c>
      <c r="C749">
        <f t="shared" si="45"/>
        <v>748</v>
      </c>
      <c r="D749" t="s">
        <v>1205</v>
      </c>
      <c r="E749" t="s">
        <v>79</v>
      </c>
      <c r="F749" t="s">
        <v>1204</v>
      </c>
      <c r="G749">
        <v>1967</v>
      </c>
      <c r="H749" t="str">
        <f t="shared" si="46"/>
        <v>Gulbinowicz Adam</v>
      </c>
      <c r="I749">
        <f t="shared" si="47"/>
        <v>1967</v>
      </c>
      <c r="J749" t="s">
        <v>32</v>
      </c>
      <c r="K749" t="s">
        <v>1214</v>
      </c>
    </row>
    <row r="750" spans="1:11">
      <c r="A750" t="str">
        <f t="shared" si="44"/>
        <v>AdamskiJanusz1969</v>
      </c>
      <c r="C750">
        <f t="shared" si="45"/>
        <v>749</v>
      </c>
      <c r="D750" t="s">
        <v>1203</v>
      </c>
      <c r="E750" t="s">
        <v>1202</v>
      </c>
      <c r="F750" t="s">
        <v>1201</v>
      </c>
      <c r="G750">
        <v>1969</v>
      </c>
      <c r="H750" t="str">
        <f t="shared" si="46"/>
        <v>Adamski Janusz</v>
      </c>
      <c r="I750">
        <f t="shared" si="47"/>
        <v>1969</v>
      </c>
      <c r="J750" t="s">
        <v>32</v>
      </c>
      <c r="K750" t="s">
        <v>1214</v>
      </c>
    </row>
    <row r="751" spans="1:11">
      <c r="A751" t="str">
        <f t="shared" si="44"/>
        <v>NowackaElżbieta1976</v>
      </c>
      <c r="C751">
        <f t="shared" si="45"/>
        <v>750</v>
      </c>
      <c r="D751" t="s">
        <v>1212</v>
      </c>
      <c r="E751" t="s">
        <v>1211</v>
      </c>
      <c r="F751" t="s">
        <v>819</v>
      </c>
      <c r="G751" t="s">
        <v>285</v>
      </c>
      <c r="H751" t="str">
        <f t="shared" si="46"/>
        <v>Nowacka Elżbieta</v>
      </c>
      <c r="I751" t="str">
        <f t="shared" si="47"/>
        <v>1976</v>
      </c>
      <c r="J751" t="s">
        <v>0</v>
      </c>
      <c r="K751" t="s">
        <v>1214</v>
      </c>
    </row>
    <row r="752" spans="1:11">
      <c r="A752" t="str">
        <f t="shared" si="44"/>
        <v>KowalWiktoria2001</v>
      </c>
      <c r="C752">
        <f t="shared" si="45"/>
        <v>751</v>
      </c>
      <c r="D752" t="s">
        <v>1209</v>
      </c>
      <c r="E752" t="s">
        <v>1208</v>
      </c>
      <c r="F752" t="s">
        <v>656</v>
      </c>
      <c r="G752">
        <v>2001</v>
      </c>
      <c r="H752" t="str">
        <f t="shared" si="46"/>
        <v>Kowal Wiktoria</v>
      </c>
      <c r="I752">
        <f t="shared" si="47"/>
        <v>2001</v>
      </c>
      <c r="J752" t="s">
        <v>0</v>
      </c>
      <c r="K752" t="s">
        <v>1214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1"/>
  <sheetViews>
    <sheetView workbookViewId="0"/>
  </sheetViews>
  <sheetFormatPr defaultRowHeight="12.75"/>
  <cols>
    <col min="1" max="1" width="25.5703125" bestFit="1" customWidth="1"/>
    <col min="2" max="2" width="8.140625" bestFit="1" customWidth="1"/>
    <col min="3" max="3" width="13.85546875" bestFit="1" customWidth="1"/>
    <col min="4" max="4" width="13.5703125" bestFit="1" customWidth="1"/>
    <col min="5" max="5" width="11.140625" bestFit="1" customWidth="1"/>
    <col min="6" max="6" width="27.28515625" bestFit="1" customWidth="1"/>
    <col min="7" max="7" width="9" bestFit="1" customWidth="1"/>
    <col min="8" max="8" width="23.5703125" bestFit="1" customWidth="1"/>
    <col min="9" max="9" width="6.85546875" bestFit="1" customWidth="1"/>
  </cols>
  <sheetData>
    <row r="1" spans="1:12">
      <c r="A1" t="s">
        <v>68</v>
      </c>
      <c r="B1" t="s">
        <v>70</v>
      </c>
      <c r="C1" t="s">
        <v>67</v>
      </c>
      <c r="D1" t="s">
        <v>9</v>
      </c>
      <c r="E1" t="s">
        <v>36</v>
      </c>
      <c r="F1" t="s">
        <v>11</v>
      </c>
      <c r="G1" t="s">
        <v>54</v>
      </c>
      <c r="H1" t="s">
        <v>14</v>
      </c>
      <c r="I1" t="s">
        <v>69</v>
      </c>
      <c r="J1" t="s">
        <v>127</v>
      </c>
      <c r="K1" t="s">
        <v>125</v>
      </c>
    </row>
    <row r="2" spans="1:12">
      <c r="A2" t="str">
        <f t="shared" ref="A2:A65" si="0">D2&amp;E2&amp;G2</f>
        <v>BrudłoPaweł1979</v>
      </c>
      <c r="C2">
        <v>1</v>
      </c>
      <c r="D2" t="s">
        <v>262</v>
      </c>
      <c r="E2" t="s">
        <v>16</v>
      </c>
      <c r="F2" t="s">
        <v>261</v>
      </c>
      <c r="G2">
        <v>1979</v>
      </c>
      <c r="H2" t="str">
        <f>D2&amp;" "&amp;E2</f>
        <v>Brudło Paweł</v>
      </c>
      <c r="I2">
        <f>G2</f>
        <v>1979</v>
      </c>
      <c r="J2" t="s">
        <v>32</v>
      </c>
      <c r="K2" t="s">
        <v>1225</v>
      </c>
      <c r="L2">
        <f>VLOOKUP(H2,'id (2018)'!H:I,2,0)</f>
        <v>1979</v>
      </c>
    </row>
    <row r="3" spans="1:12">
      <c r="A3" t="str">
        <f t="shared" si="0"/>
        <v>SzawdzinKrzysztof1969</v>
      </c>
      <c r="C3">
        <f>C2+1</f>
        <v>2</v>
      </c>
      <c r="D3" t="s">
        <v>51</v>
      </c>
      <c r="E3" t="s">
        <v>22</v>
      </c>
      <c r="F3">
        <v>0</v>
      </c>
      <c r="G3">
        <v>1969</v>
      </c>
      <c r="H3" t="str">
        <f t="shared" ref="H3:H66" si="1">D3&amp;" "&amp;E3</f>
        <v>Szawdzin Krzysztof</v>
      </c>
      <c r="I3">
        <f t="shared" ref="I3:I66" si="2">G3</f>
        <v>1969</v>
      </c>
      <c r="J3" t="s">
        <v>32</v>
      </c>
      <c r="K3" t="s">
        <v>1225</v>
      </c>
      <c r="L3">
        <f>VLOOKUP(H3,'id (2018)'!H:I,2,0)</f>
        <v>1969</v>
      </c>
    </row>
    <row r="4" spans="1:12">
      <c r="A4" t="str">
        <f t="shared" si="0"/>
        <v>JakubekKrystian1992</v>
      </c>
      <c r="C4">
        <f t="shared" ref="C4:C67" si="3">C3+1</f>
        <v>3</v>
      </c>
      <c r="D4" t="s">
        <v>74</v>
      </c>
      <c r="E4" t="s">
        <v>73</v>
      </c>
      <c r="F4" t="s">
        <v>158</v>
      </c>
      <c r="G4">
        <v>1992</v>
      </c>
      <c r="H4" t="str">
        <f t="shared" si="1"/>
        <v>Jakubek Krystian</v>
      </c>
      <c r="I4">
        <f t="shared" si="2"/>
        <v>1992</v>
      </c>
      <c r="J4" t="s">
        <v>32</v>
      </c>
      <c r="K4" t="s">
        <v>1225</v>
      </c>
      <c r="L4">
        <f>VLOOKUP(H4,'id (2018)'!H:I,2,0)</f>
        <v>1992</v>
      </c>
    </row>
    <row r="5" spans="1:12">
      <c r="A5" t="str">
        <f t="shared" si="0"/>
        <v>ŚmiejaDaniel1982</v>
      </c>
      <c r="C5">
        <f t="shared" si="3"/>
        <v>4</v>
      </c>
      <c r="D5" t="s">
        <v>153</v>
      </c>
      <c r="E5" t="s">
        <v>135</v>
      </c>
      <c r="F5">
        <v>0</v>
      </c>
      <c r="G5">
        <v>1982</v>
      </c>
      <c r="H5" t="str">
        <f t="shared" si="1"/>
        <v>Śmieja Daniel</v>
      </c>
      <c r="I5">
        <f t="shared" si="2"/>
        <v>1982</v>
      </c>
      <c r="J5" t="s">
        <v>32</v>
      </c>
      <c r="K5" t="s">
        <v>1225</v>
      </c>
      <c r="L5">
        <f>VLOOKUP(H5,'id (2018)'!H:I,2,0)</f>
        <v>1982</v>
      </c>
    </row>
    <row r="6" spans="1:12">
      <c r="A6" t="str">
        <f t="shared" si="0"/>
        <v>BanaszkiewiczPiotr1985</v>
      </c>
      <c r="C6">
        <f t="shared" si="3"/>
        <v>5</v>
      </c>
      <c r="D6" t="s">
        <v>257</v>
      </c>
      <c r="E6" t="s">
        <v>15</v>
      </c>
      <c r="F6" t="s">
        <v>256</v>
      </c>
      <c r="G6">
        <v>1985</v>
      </c>
      <c r="H6" t="str">
        <f t="shared" si="1"/>
        <v>Banaszkiewicz Piotr</v>
      </c>
      <c r="I6">
        <f t="shared" si="2"/>
        <v>1985</v>
      </c>
      <c r="J6" t="s">
        <v>32</v>
      </c>
      <c r="K6" t="s">
        <v>1225</v>
      </c>
      <c r="L6">
        <f>VLOOKUP(H6,'id (2018)'!H:I,2,0)</f>
        <v>1985</v>
      </c>
    </row>
    <row r="7" spans="1:12">
      <c r="A7" t="str">
        <f t="shared" si="0"/>
        <v>MarszałekPiotr1977</v>
      </c>
      <c r="C7">
        <f t="shared" si="3"/>
        <v>6</v>
      </c>
      <c r="D7" t="s">
        <v>3760</v>
      </c>
      <c r="E7" t="s">
        <v>15</v>
      </c>
      <c r="F7" t="s">
        <v>3759</v>
      </c>
      <c r="G7">
        <v>1977</v>
      </c>
      <c r="H7" t="str">
        <f t="shared" si="1"/>
        <v>Marszałek Piotr</v>
      </c>
      <c r="I7">
        <f t="shared" si="2"/>
        <v>1977</v>
      </c>
      <c r="J7" t="s">
        <v>32</v>
      </c>
      <c r="K7" t="s">
        <v>1225</v>
      </c>
      <c r="L7">
        <f>VLOOKUP(H7,'id (2018)'!H:I,2,0)</f>
        <v>1977</v>
      </c>
    </row>
    <row r="8" spans="1:12">
      <c r="A8" t="str">
        <f t="shared" si="0"/>
        <v>CecułaKrzysztof1975</v>
      </c>
      <c r="C8">
        <f t="shared" si="3"/>
        <v>7</v>
      </c>
      <c r="D8" t="s">
        <v>10</v>
      </c>
      <c r="E8" t="s">
        <v>22</v>
      </c>
      <c r="F8">
        <v>0</v>
      </c>
      <c r="G8">
        <v>1975</v>
      </c>
      <c r="H8" t="str">
        <f t="shared" si="1"/>
        <v>Cecuła Krzysztof</v>
      </c>
      <c r="I8">
        <f t="shared" si="2"/>
        <v>1975</v>
      </c>
      <c r="J8" t="s">
        <v>32</v>
      </c>
      <c r="K8" t="s">
        <v>1225</v>
      </c>
      <c r="L8">
        <f>VLOOKUP(H8,'id (2018)'!H:I,2,0)</f>
        <v>1975</v>
      </c>
    </row>
    <row r="9" spans="1:12">
      <c r="A9" t="str">
        <f t="shared" si="0"/>
        <v>WesołowskiMichał1982</v>
      </c>
      <c r="C9">
        <f t="shared" si="3"/>
        <v>8</v>
      </c>
      <c r="D9" t="s">
        <v>1517</v>
      </c>
      <c r="E9" t="s">
        <v>55</v>
      </c>
      <c r="F9">
        <v>0</v>
      </c>
      <c r="G9">
        <v>1982</v>
      </c>
      <c r="H9" t="str">
        <f t="shared" si="1"/>
        <v>Wesołowski Michał</v>
      </c>
      <c r="I9">
        <f t="shared" si="2"/>
        <v>1982</v>
      </c>
      <c r="J9" t="s">
        <v>32</v>
      </c>
      <c r="K9" t="s">
        <v>1225</v>
      </c>
      <c r="L9">
        <f>VLOOKUP(H9,'id (2018)'!H:I,2,0)</f>
        <v>1982</v>
      </c>
    </row>
    <row r="10" spans="1:12">
      <c r="A10" t="str">
        <f t="shared" si="0"/>
        <v>RudnickiMariusz1966</v>
      </c>
      <c r="C10">
        <f t="shared" si="3"/>
        <v>9</v>
      </c>
      <c r="D10" t="s">
        <v>831</v>
      </c>
      <c r="E10" t="s">
        <v>378</v>
      </c>
      <c r="F10">
        <v>0</v>
      </c>
      <c r="G10">
        <v>1966</v>
      </c>
      <c r="H10" t="str">
        <f t="shared" si="1"/>
        <v>Rudnicki Mariusz</v>
      </c>
      <c r="I10">
        <f t="shared" si="2"/>
        <v>1966</v>
      </c>
      <c r="J10" t="s">
        <v>32</v>
      </c>
      <c r="K10" t="s">
        <v>1225</v>
      </c>
      <c r="L10">
        <f>VLOOKUP(H10,'id (2018)'!H:I,2,0)</f>
        <v>1966</v>
      </c>
    </row>
    <row r="11" spans="1:12">
      <c r="A11" t="str">
        <f t="shared" si="0"/>
        <v>WalentowskiRadosław1979</v>
      </c>
      <c r="C11">
        <f t="shared" si="3"/>
        <v>10</v>
      </c>
      <c r="D11" t="s">
        <v>241</v>
      </c>
      <c r="E11" t="s">
        <v>237</v>
      </c>
      <c r="F11">
        <v>0</v>
      </c>
      <c r="G11">
        <v>1979</v>
      </c>
      <c r="H11" t="str">
        <f t="shared" si="1"/>
        <v>Walentowski Radosław</v>
      </c>
      <c r="I11">
        <f t="shared" si="2"/>
        <v>1979</v>
      </c>
      <c r="J11" t="s">
        <v>32</v>
      </c>
      <c r="K11" t="s">
        <v>1225</v>
      </c>
      <c r="L11">
        <f>VLOOKUP(H11,'id (2018)'!H:I,2,0)</f>
        <v>1979</v>
      </c>
    </row>
    <row r="12" spans="1:12">
      <c r="A12" t="str">
        <f t="shared" si="0"/>
        <v>KielakSławomir1972</v>
      </c>
      <c r="C12">
        <f t="shared" si="3"/>
        <v>11</v>
      </c>
      <c r="D12" t="s">
        <v>1475</v>
      </c>
      <c r="E12" t="s">
        <v>88</v>
      </c>
      <c r="F12">
        <v>0</v>
      </c>
      <c r="G12">
        <v>1972</v>
      </c>
      <c r="H12" t="str">
        <f t="shared" si="1"/>
        <v>Kielak Sławomir</v>
      </c>
      <c r="I12">
        <f t="shared" si="2"/>
        <v>1972</v>
      </c>
      <c r="J12" t="s">
        <v>32</v>
      </c>
      <c r="K12" t="s">
        <v>1225</v>
      </c>
      <c r="L12">
        <f>VLOOKUP(H12,'id (2018)'!H:I,2,0)</f>
        <v>1972</v>
      </c>
    </row>
    <row r="13" spans="1:12">
      <c r="A13" t="str">
        <f t="shared" si="0"/>
        <v>MasztalskiPaweł0</v>
      </c>
      <c r="C13">
        <f t="shared" si="3"/>
        <v>12</v>
      </c>
      <c r="D13" t="s">
        <v>4053</v>
      </c>
      <c r="E13" t="s">
        <v>16</v>
      </c>
      <c r="F13" t="s">
        <v>4055</v>
      </c>
      <c r="G13">
        <v>0</v>
      </c>
      <c r="H13" t="str">
        <f t="shared" si="1"/>
        <v>Masztalski Paweł</v>
      </c>
      <c r="I13">
        <f t="shared" si="2"/>
        <v>0</v>
      </c>
      <c r="J13" t="s">
        <v>32</v>
      </c>
      <c r="K13" t="s">
        <v>1225</v>
      </c>
      <c r="L13" t="e">
        <f>VLOOKUP(H13,'id (2018)'!H:I,2,0)</f>
        <v>#N/A</v>
      </c>
    </row>
    <row r="14" spans="1:12">
      <c r="A14" t="str">
        <f t="shared" si="0"/>
        <v>SenderekŁukasz1977</v>
      </c>
      <c r="C14">
        <f t="shared" si="3"/>
        <v>13</v>
      </c>
      <c r="D14" t="s">
        <v>290</v>
      </c>
      <c r="E14" t="s">
        <v>59</v>
      </c>
      <c r="F14">
        <v>0</v>
      </c>
      <c r="G14">
        <v>1977</v>
      </c>
      <c r="H14" t="str">
        <f t="shared" si="1"/>
        <v>Senderek Łukasz</v>
      </c>
      <c r="I14">
        <f t="shared" si="2"/>
        <v>1977</v>
      </c>
      <c r="J14" t="s">
        <v>32</v>
      </c>
      <c r="K14" t="s">
        <v>1225</v>
      </c>
      <c r="L14">
        <f>VLOOKUP(H14,'id (2018)'!H:I,2,0)</f>
        <v>1977</v>
      </c>
    </row>
    <row r="15" spans="1:12">
      <c r="A15" t="str">
        <f t="shared" si="0"/>
        <v>BiałkaMarcin1976</v>
      </c>
      <c r="C15">
        <f t="shared" si="3"/>
        <v>14</v>
      </c>
      <c r="D15" t="s">
        <v>1570</v>
      </c>
      <c r="E15" t="s">
        <v>17</v>
      </c>
      <c r="F15">
        <v>0</v>
      </c>
      <c r="G15">
        <v>1976</v>
      </c>
      <c r="H15" t="str">
        <f t="shared" si="1"/>
        <v>Białka Marcin</v>
      </c>
      <c r="I15">
        <f t="shared" si="2"/>
        <v>1976</v>
      </c>
      <c r="J15" t="s">
        <v>32</v>
      </c>
      <c r="K15" t="s">
        <v>1225</v>
      </c>
      <c r="L15">
        <f>VLOOKUP(H15,'id (2018)'!H:I,2,0)</f>
        <v>1976</v>
      </c>
    </row>
    <row r="16" spans="1:12">
      <c r="A16" t="str">
        <f t="shared" si="0"/>
        <v>WiktorowskiKrzysztof1954</v>
      </c>
      <c r="C16">
        <f t="shared" si="3"/>
        <v>15</v>
      </c>
      <c r="D16" t="s">
        <v>72</v>
      </c>
      <c r="E16" t="s">
        <v>22</v>
      </c>
      <c r="F16">
        <v>0</v>
      </c>
      <c r="G16">
        <v>1954</v>
      </c>
      <c r="H16" t="str">
        <f t="shared" si="1"/>
        <v>Wiktorowski Krzysztof</v>
      </c>
      <c r="I16">
        <f t="shared" si="2"/>
        <v>1954</v>
      </c>
      <c r="J16" t="s">
        <v>32</v>
      </c>
      <c r="K16" t="s">
        <v>1225</v>
      </c>
      <c r="L16">
        <f>VLOOKUP(H16,'id (2018)'!H:I,2,0)</f>
        <v>1954</v>
      </c>
    </row>
    <row r="17" spans="1:12">
      <c r="A17" t="str">
        <f t="shared" si="0"/>
        <v>AdamczykJarek1967</v>
      </c>
      <c r="C17">
        <f t="shared" si="3"/>
        <v>16</v>
      </c>
      <c r="D17" t="s">
        <v>226</v>
      </c>
      <c r="E17" t="s">
        <v>331</v>
      </c>
      <c r="F17" t="s">
        <v>330</v>
      </c>
      <c r="G17">
        <v>1967</v>
      </c>
      <c r="H17" t="str">
        <f t="shared" si="1"/>
        <v>Adamczyk Jarek</v>
      </c>
      <c r="I17">
        <f t="shared" si="2"/>
        <v>1967</v>
      </c>
      <c r="J17" t="s">
        <v>32</v>
      </c>
      <c r="K17" t="s">
        <v>1225</v>
      </c>
      <c r="L17">
        <f>VLOOKUP(H17,'id (2018)'!H:I,2,0)</f>
        <v>1967</v>
      </c>
    </row>
    <row r="18" spans="1:12">
      <c r="A18" t="str">
        <f t="shared" si="0"/>
        <v>LiszkaGrzegorz1964</v>
      </c>
      <c r="C18">
        <v>17</v>
      </c>
      <c r="D18" t="s">
        <v>18</v>
      </c>
      <c r="E18" t="s">
        <v>19</v>
      </c>
      <c r="F18" t="s">
        <v>672</v>
      </c>
      <c r="G18">
        <v>1964</v>
      </c>
      <c r="H18" t="str">
        <f t="shared" si="1"/>
        <v>Liszka Grzegorz</v>
      </c>
      <c r="I18">
        <f t="shared" si="2"/>
        <v>1964</v>
      </c>
      <c r="J18" t="s">
        <v>32</v>
      </c>
      <c r="K18" t="s">
        <v>1225</v>
      </c>
      <c r="L18">
        <f>VLOOKUP(H18,'id (2018)'!H:I,2,0)</f>
        <v>1964</v>
      </c>
    </row>
    <row r="19" spans="1:12">
      <c r="A19" t="str">
        <f t="shared" si="0"/>
        <v>KapustkaWojciech1979</v>
      </c>
      <c r="C19">
        <v>18</v>
      </c>
      <c r="D19" t="s">
        <v>946</v>
      </c>
      <c r="E19" t="s">
        <v>147</v>
      </c>
      <c r="F19">
        <v>0</v>
      </c>
      <c r="G19">
        <v>1979</v>
      </c>
      <c r="H19" t="str">
        <f t="shared" si="1"/>
        <v>Kapustka Wojciech</v>
      </c>
      <c r="I19">
        <f t="shared" si="2"/>
        <v>1979</v>
      </c>
      <c r="J19" t="s">
        <v>32</v>
      </c>
      <c r="K19" t="s">
        <v>1225</v>
      </c>
      <c r="L19">
        <f>VLOOKUP(H19,'id (2018)'!H:I,2,0)</f>
        <v>1979</v>
      </c>
    </row>
    <row r="20" spans="1:12">
      <c r="A20" t="str">
        <f t="shared" si="0"/>
        <v>KrólikowskiRoman1963</v>
      </c>
      <c r="C20">
        <f t="shared" si="3"/>
        <v>19</v>
      </c>
      <c r="D20" t="s">
        <v>260</v>
      </c>
      <c r="E20" t="s">
        <v>230</v>
      </c>
      <c r="F20">
        <v>0</v>
      </c>
      <c r="G20">
        <v>1963</v>
      </c>
      <c r="H20" t="str">
        <f t="shared" si="1"/>
        <v>Królikowski Roman</v>
      </c>
      <c r="I20">
        <f t="shared" si="2"/>
        <v>1963</v>
      </c>
      <c r="J20" t="s">
        <v>32</v>
      </c>
      <c r="K20" t="s">
        <v>1225</v>
      </c>
      <c r="L20">
        <f>VLOOKUP(H20,'id (2018)'!H:I,2,0)</f>
        <v>1963</v>
      </c>
    </row>
    <row r="21" spans="1:12">
      <c r="A21" t="str">
        <f t="shared" si="0"/>
        <v>BelicaRobert1979</v>
      </c>
      <c r="C21">
        <f t="shared" si="3"/>
        <v>20</v>
      </c>
      <c r="D21" t="s">
        <v>984</v>
      </c>
      <c r="E21" t="s">
        <v>45</v>
      </c>
      <c r="F21" t="s">
        <v>1315</v>
      </c>
      <c r="G21">
        <v>1979</v>
      </c>
      <c r="H21" t="str">
        <f t="shared" si="1"/>
        <v>Belica Robert</v>
      </c>
      <c r="I21">
        <f t="shared" si="2"/>
        <v>1979</v>
      </c>
      <c r="J21" t="s">
        <v>32</v>
      </c>
      <c r="K21" t="s">
        <v>1225</v>
      </c>
      <c r="L21">
        <f>VLOOKUP(H21,'id (2018)'!H:I,2,0)</f>
        <v>1979</v>
      </c>
    </row>
    <row r="22" spans="1:12">
      <c r="A22" t="str">
        <f t="shared" si="0"/>
        <v>MorońArtur1974</v>
      </c>
      <c r="C22">
        <f t="shared" si="3"/>
        <v>21</v>
      </c>
      <c r="D22" t="s">
        <v>1626</v>
      </c>
      <c r="E22" t="s">
        <v>47</v>
      </c>
      <c r="F22">
        <v>0</v>
      </c>
      <c r="G22">
        <v>1974</v>
      </c>
      <c r="H22" t="str">
        <f t="shared" si="1"/>
        <v>Moroń Artur</v>
      </c>
      <c r="I22">
        <f t="shared" si="2"/>
        <v>1974</v>
      </c>
      <c r="J22" t="s">
        <v>32</v>
      </c>
      <c r="K22" t="s">
        <v>1225</v>
      </c>
      <c r="L22">
        <f>VLOOKUP(H22,'id (2018)'!H:I,2,0)</f>
        <v>1974</v>
      </c>
    </row>
    <row r="23" spans="1:12">
      <c r="A23" t="str">
        <f t="shared" si="0"/>
        <v>ZadwornyTomasz1982</v>
      </c>
      <c r="C23">
        <f t="shared" si="3"/>
        <v>22</v>
      </c>
      <c r="D23" t="s">
        <v>255</v>
      </c>
      <c r="E23" t="s">
        <v>44</v>
      </c>
      <c r="F23">
        <v>0</v>
      </c>
      <c r="G23">
        <v>1982</v>
      </c>
      <c r="H23" t="str">
        <f t="shared" si="1"/>
        <v>Zadworny Tomasz</v>
      </c>
      <c r="I23">
        <f t="shared" si="2"/>
        <v>1982</v>
      </c>
      <c r="J23" t="s">
        <v>32</v>
      </c>
      <c r="K23" t="s">
        <v>1225</v>
      </c>
      <c r="L23">
        <f>VLOOKUP(H23,'id (2018)'!H:I,2,0)</f>
        <v>1982</v>
      </c>
    </row>
    <row r="24" spans="1:12">
      <c r="A24" t="str">
        <f t="shared" si="0"/>
        <v>SójkaTomasz1963</v>
      </c>
      <c r="C24">
        <f t="shared" si="3"/>
        <v>23</v>
      </c>
      <c r="D24" t="s">
        <v>65</v>
      </c>
      <c r="E24" t="s">
        <v>44</v>
      </c>
      <c r="F24" t="s">
        <v>219</v>
      </c>
      <c r="G24">
        <v>1963</v>
      </c>
      <c r="H24" t="str">
        <f t="shared" si="1"/>
        <v>Sójka Tomasz</v>
      </c>
      <c r="I24">
        <f t="shared" si="2"/>
        <v>1963</v>
      </c>
      <c r="J24" t="s">
        <v>32</v>
      </c>
      <c r="K24" t="s">
        <v>1225</v>
      </c>
      <c r="L24">
        <f>VLOOKUP(H24,'id (2018)'!H:I,2,0)</f>
        <v>1963</v>
      </c>
    </row>
    <row r="25" spans="1:12">
      <c r="A25" t="str">
        <f t="shared" si="0"/>
        <v>SadowskiMarek1978</v>
      </c>
      <c r="C25">
        <f t="shared" si="3"/>
        <v>24</v>
      </c>
      <c r="D25" t="s">
        <v>90</v>
      </c>
      <c r="E25" t="s">
        <v>33</v>
      </c>
      <c r="F25" t="s">
        <v>3675</v>
      </c>
      <c r="G25">
        <v>1978</v>
      </c>
      <c r="H25" t="str">
        <f t="shared" si="1"/>
        <v>Sadowski Marek</v>
      </c>
      <c r="I25">
        <f t="shared" si="2"/>
        <v>1978</v>
      </c>
      <c r="J25" t="s">
        <v>32</v>
      </c>
      <c r="K25" t="s">
        <v>1225</v>
      </c>
      <c r="L25">
        <f>VLOOKUP(H25,'id (2018)'!H:I,2,0)</f>
        <v>1978</v>
      </c>
    </row>
    <row r="26" spans="1:12">
      <c r="A26" t="str">
        <f t="shared" si="0"/>
        <v>NiewęgłowskiPiotr1976</v>
      </c>
      <c r="C26">
        <f t="shared" si="3"/>
        <v>25</v>
      </c>
      <c r="D26" t="s">
        <v>1237</v>
      </c>
      <c r="E26" t="s">
        <v>15</v>
      </c>
      <c r="F26">
        <v>0</v>
      </c>
      <c r="G26">
        <v>1976</v>
      </c>
      <c r="H26" t="str">
        <f t="shared" si="1"/>
        <v>Niewęgłowski Piotr</v>
      </c>
      <c r="I26">
        <f t="shared" si="2"/>
        <v>1976</v>
      </c>
      <c r="J26" t="s">
        <v>32</v>
      </c>
      <c r="K26" t="s">
        <v>1225</v>
      </c>
      <c r="L26">
        <f>VLOOKUP(H26,'id (2018)'!H:I,2,0)</f>
        <v>1976</v>
      </c>
    </row>
    <row r="27" spans="1:12">
      <c r="A27" t="str">
        <f t="shared" si="0"/>
        <v>KotMaciej1984</v>
      </c>
      <c r="C27">
        <f t="shared" si="3"/>
        <v>26</v>
      </c>
      <c r="D27" t="s">
        <v>240</v>
      </c>
      <c r="E27" t="s">
        <v>66</v>
      </c>
      <c r="F27" t="s">
        <v>3438</v>
      </c>
      <c r="G27">
        <v>1984</v>
      </c>
      <c r="H27" t="str">
        <f t="shared" si="1"/>
        <v>Kot Maciej</v>
      </c>
      <c r="I27">
        <f t="shared" si="2"/>
        <v>1984</v>
      </c>
      <c r="J27" t="s">
        <v>32</v>
      </c>
      <c r="K27" t="s">
        <v>1225</v>
      </c>
      <c r="L27">
        <f>VLOOKUP(H27,'id (2018)'!H:I,2,0)</f>
        <v>1984</v>
      </c>
    </row>
    <row r="28" spans="1:12">
      <c r="A28" t="str">
        <f t="shared" si="0"/>
        <v>SmejdaAndrzej1965</v>
      </c>
      <c r="C28">
        <f t="shared" si="3"/>
        <v>27</v>
      </c>
      <c r="D28" t="s">
        <v>29</v>
      </c>
      <c r="E28" t="s">
        <v>26</v>
      </c>
      <c r="F28">
        <v>0</v>
      </c>
      <c r="G28">
        <v>1965</v>
      </c>
      <c r="H28" t="str">
        <f t="shared" si="1"/>
        <v>Smejda Andrzej</v>
      </c>
      <c r="I28">
        <f t="shared" si="2"/>
        <v>1965</v>
      </c>
      <c r="J28" t="s">
        <v>32</v>
      </c>
      <c r="K28" t="s">
        <v>1225</v>
      </c>
      <c r="L28">
        <f>VLOOKUP(H28,'id (2018)'!H:I,2,0)</f>
        <v>1965</v>
      </c>
    </row>
    <row r="29" spans="1:12">
      <c r="A29" t="str">
        <f t="shared" si="0"/>
        <v>CzarnyGrzegorz1984</v>
      </c>
      <c r="C29">
        <f t="shared" si="3"/>
        <v>28</v>
      </c>
      <c r="D29" t="s">
        <v>802</v>
      </c>
      <c r="E29" t="s">
        <v>19</v>
      </c>
      <c r="F29" t="s">
        <v>800</v>
      </c>
      <c r="G29">
        <v>1984</v>
      </c>
      <c r="H29" t="str">
        <f t="shared" si="1"/>
        <v>Czarny Grzegorz</v>
      </c>
      <c r="I29">
        <f t="shared" si="2"/>
        <v>1984</v>
      </c>
      <c r="J29" t="s">
        <v>32</v>
      </c>
      <c r="K29" t="s">
        <v>1225</v>
      </c>
      <c r="L29">
        <f>VLOOKUP(H29,'id (2018)'!H:I,2,0)</f>
        <v>1984</v>
      </c>
    </row>
    <row r="30" spans="1:12">
      <c r="A30" t="str">
        <f t="shared" si="0"/>
        <v>RychlikMichał1978</v>
      </c>
      <c r="C30">
        <f t="shared" si="3"/>
        <v>29</v>
      </c>
      <c r="D30" t="s">
        <v>743</v>
      </c>
      <c r="E30" t="s">
        <v>55</v>
      </c>
      <c r="F30" t="s">
        <v>742</v>
      </c>
      <c r="G30">
        <v>1978</v>
      </c>
      <c r="H30" t="str">
        <f t="shared" si="1"/>
        <v>Rychlik Michał</v>
      </c>
      <c r="I30">
        <f t="shared" si="2"/>
        <v>1978</v>
      </c>
      <c r="J30" t="s">
        <v>32</v>
      </c>
      <c r="K30" t="s">
        <v>1225</v>
      </c>
      <c r="L30">
        <f>VLOOKUP(H30,'id (2018)'!H:I,2,0)</f>
        <v>1978</v>
      </c>
    </row>
    <row r="31" spans="1:12">
      <c r="A31" t="str">
        <f t="shared" si="0"/>
        <v>ŻelaskoAndrzej1963</v>
      </c>
      <c r="C31">
        <f t="shared" si="3"/>
        <v>30</v>
      </c>
      <c r="D31" t="s">
        <v>3344</v>
      </c>
      <c r="E31" t="s">
        <v>26</v>
      </c>
      <c r="F31">
        <v>0</v>
      </c>
      <c r="G31">
        <v>1963</v>
      </c>
      <c r="H31" t="str">
        <f t="shared" si="1"/>
        <v>Żelasko Andrzej</v>
      </c>
      <c r="I31">
        <f t="shared" si="2"/>
        <v>1963</v>
      </c>
      <c r="J31" t="s">
        <v>32</v>
      </c>
      <c r="K31" t="s">
        <v>1225</v>
      </c>
      <c r="L31">
        <f>VLOOKUP(H31,'id (2018)'!H:I,2,0)</f>
        <v>1963</v>
      </c>
    </row>
    <row r="32" spans="1:12">
      <c r="A32" t="str">
        <f t="shared" si="0"/>
        <v>CiosekKrzysztof1964</v>
      </c>
      <c r="C32">
        <f t="shared" si="3"/>
        <v>31</v>
      </c>
      <c r="D32" t="s">
        <v>1579</v>
      </c>
      <c r="E32" t="s">
        <v>22</v>
      </c>
      <c r="F32">
        <v>0</v>
      </c>
      <c r="G32">
        <v>1964</v>
      </c>
      <c r="H32" t="str">
        <f t="shared" si="1"/>
        <v>Ciosek Krzysztof</v>
      </c>
      <c r="I32">
        <f t="shared" si="2"/>
        <v>1964</v>
      </c>
      <c r="J32" t="s">
        <v>32</v>
      </c>
      <c r="K32" t="s">
        <v>1225</v>
      </c>
      <c r="L32">
        <f>VLOOKUP(H32,'id (2018)'!H:I,2,0)</f>
        <v>1964</v>
      </c>
    </row>
    <row r="33" spans="1:12">
      <c r="A33" t="str">
        <f t="shared" si="0"/>
        <v>BardzikBogumił1982</v>
      </c>
      <c r="C33">
        <f t="shared" si="3"/>
        <v>32</v>
      </c>
      <c r="D33" t="s">
        <v>3813</v>
      </c>
      <c r="E33" t="s">
        <v>432</v>
      </c>
      <c r="F33">
        <v>0</v>
      </c>
      <c r="G33">
        <v>1982</v>
      </c>
      <c r="H33" t="str">
        <f t="shared" si="1"/>
        <v>Bardzik Bogumił</v>
      </c>
      <c r="I33">
        <f t="shared" si="2"/>
        <v>1982</v>
      </c>
      <c r="J33" t="s">
        <v>32</v>
      </c>
      <c r="K33" t="s">
        <v>1225</v>
      </c>
      <c r="L33">
        <f>VLOOKUP(H33,'id (2018)'!H:I,2,0)</f>
        <v>1982</v>
      </c>
    </row>
    <row r="34" spans="1:12">
      <c r="A34" t="str">
        <f t="shared" si="0"/>
        <v>MłynarkiewiczMichał1978</v>
      </c>
      <c r="C34">
        <f t="shared" si="3"/>
        <v>33</v>
      </c>
      <c r="D34" t="s">
        <v>1582</v>
      </c>
      <c r="E34" t="s">
        <v>55</v>
      </c>
      <c r="F34" t="s">
        <v>4056</v>
      </c>
      <c r="G34">
        <v>1978</v>
      </c>
      <c r="H34" t="str">
        <f t="shared" si="1"/>
        <v>Młynarkiewicz Michał</v>
      </c>
      <c r="I34">
        <f t="shared" si="2"/>
        <v>1978</v>
      </c>
      <c r="J34" t="s">
        <v>32</v>
      </c>
      <c r="K34" t="s">
        <v>1225</v>
      </c>
      <c r="L34">
        <f>VLOOKUP(H34,'id (2018)'!H:I,2,0)</f>
        <v>1978</v>
      </c>
    </row>
    <row r="35" spans="1:12">
      <c r="A35" t="str">
        <f t="shared" si="0"/>
        <v>MarczakCezary1982</v>
      </c>
      <c r="C35">
        <f t="shared" si="3"/>
        <v>34</v>
      </c>
      <c r="D35" t="s">
        <v>4052</v>
      </c>
      <c r="E35" t="s">
        <v>934</v>
      </c>
      <c r="F35">
        <v>0</v>
      </c>
      <c r="G35">
        <v>1982</v>
      </c>
      <c r="H35" t="str">
        <f t="shared" si="1"/>
        <v>Marczak Cezary</v>
      </c>
      <c r="I35">
        <f t="shared" si="2"/>
        <v>1982</v>
      </c>
      <c r="J35" t="s">
        <v>32</v>
      </c>
      <c r="K35" t="s">
        <v>1225</v>
      </c>
      <c r="L35" t="e">
        <f>VLOOKUP(H35,'id (2018)'!H:I,2,0)</f>
        <v>#N/A</v>
      </c>
    </row>
    <row r="36" spans="1:12">
      <c r="A36" t="str">
        <f t="shared" si="0"/>
        <v>BrudłoZbych2010</v>
      </c>
      <c r="C36">
        <f t="shared" si="3"/>
        <v>35</v>
      </c>
      <c r="D36" t="s">
        <v>262</v>
      </c>
      <c r="E36" t="s">
        <v>1676</v>
      </c>
      <c r="F36" t="s">
        <v>1251</v>
      </c>
      <c r="G36">
        <v>2010</v>
      </c>
      <c r="H36" t="str">
        <f t="shared" si="1"/>
        <v>Brudło Zbych</v>
      </c>
      <c r="I36">
        <f t="shared" si="2"/>
        <v>2010</v>
      </c>
      <c r="J36" t="s">
        <v>32</v>
      </c>
      <c r="K36" t="s">
        <v>1225</v>
      </c>
      <c r="L36">
        <f>VLOOKUP(H36,'id (2018)'!H:I,2,0)</f>
        <v>2010</v>
      </c>
    </row>
    <row r="37" spans="1:12">
      <c r="A37" t="str">
        <f t="shared" si="0"/>
        <v>KaźmierczukGrzegorz1977</v>
      </c>
      <c r="C37">
        <f t="shared" si="3"/>
        <v>36</v>
      </c>
      <c r="D37" t="s">
        <v>4054</v>
      </c>
      <c r="E37" t="s">
        <v>19</v>
      </c>
      <c r="F37">
        <v>0</v>
      </c>
      <c r="G37">
        <v>1977</v>
      </c>
      <c r="H37" t="str">
        <f t="shared" si="1"/>
        <v>Kaźmierczuk Grzegorz</v>
      </c>
      <c r="I37">
        <f t="shared" si="2"/>
        <v>1977</v>
      </c>
      <c r="J37" t="s">
        <v>32</v>
      </c>
      <c r="K37" t="s">
        <v>1225</v>
      </c>
      <c r="L37" t="e">
        <f>VLOOKUP(H37,'id (2018)'!H:I,2,0)</f>
        <v>#N/A</v>
      </c>
    </row>
    <row r="38" spans="1:12">
      <c r="A38" t="str">
        <f t="shared" si="0"/>
        <v>ZychowiczRoman1985</v>
      </c>
      <c r="C38">
        <f t="shared" si="3"/>
        <v>37</v>
      </c>
      <c r="D38" t="s">
        <v>3347</v>
      </c>
      <c r="E38" t="s">
        <v>230</v>
      </c>
      <c r="F38">
        <v>0</v>
      </c>
      <c r="G38">
        <v>1985</v>
      </c>
      <c r="H38" t="str">
        <f t="shared" si="1"/>
        <v>Zychowicz Roman</v>
      </c>
      <c r="I38">
        <f t="shared" si="2"/>
        <v>1985</v>
      </c>
      <c r="J38" t="s">
        <v>32</v>
      </c>
      <c r="K38" t="s">
        <v>1225</v>
      </c>
      <c r="L38">
        <f>VLOOKUP(H38,'id (2018)'!H:I,2,0)</f>
        <v>1985</v>
      </c>
    </row>
    <row r="39" spans="1:12">
      <c r="A39" t="str">
        <f t="shared" si="0"/>
        <v>WieczorekJarosław1984</v>
      </c>
      <c r="C39">
        <f t="shared" si="3"/>
        <v>38</v>
      </c>
      <c r="D39" t="s">
        <v>75</v>
      </c>
      <c r="E39" t="s">
        <v>86</v>
      </c>
      <c r="F39" t="s">
        <v>4057</v>
      </c>
      <c r="G39">
        <v>1984</v>
      </c>
      <c r="H39" t="str">
        <f t="shared" si="1"/>
        <v>Wieczorek Jarosław</v>
      </c>
      <c r="I39">
        <f t="shared" si="2"/>
        <v>1984</v>
      </c>
      <c r="J39" t="s">
        <v>32</v>
      </c>
      <c r="K39" t="s">
        <v>1225</v>
      </c>
      <c r="L39">
        <f>VLOOKUP(H39,'id (2018)'!H:I,2,0)</f>
        <v>1984</v>
      </c>
    </row>
    <row r="40" spans="1:12">
      <c r="A40" t="str">
        <f t="shared" si="0"/>
        <v>AdamczykEwa1975</v>
      </c>
      <c r="C40">
        <f t="shared" si="3"/>
        <v>39</v>
      </c>
      <c r="D40" t="s">
        <v>226</v>
      </c>
      <c r="E40" t="s">
        <v>329</v>
      </c>
      <c r="F40" t="s">
        <v>330</v>
      </c>
      <c r="G40">
        <v>1975</v>
      </c>
      <c r="H40" t="str">
        <f t="shared" si="1"/>
        <v>Adamczyk Ewa</v>
      </c>
      <c r="I40">
        <f t="shared" si="2"/>
        <v>1975</v>
      </c>
      <c r="J40" t="s">
        <v>0</v>
      </c>
      <c r="K40" t="s">
        <v>1225</v>
      </c>
      <c r="L40">
        <f>VLOOKUP(H40,'id (2018)'!H:I,2,0)</f>
        <v>1975</v>
      </c>
    </row>
    <row r="41" spans="1:12">
      <c r="A41" t="str">
        <f t="shared" si="0"/>
        <v>DudekMagdalena1984</v>
      </c>
      <c r="C41">
        <f t="shared" si="3"/>
        <v>40</v>
      </c>
      <c r="D41" t="s">
        <v>711</v>
      </c>
      <c r="E41" t="s">
        <v>35</v>
      </c>
      <c r="F41" t="s">
        <v>3445</v>
      </c>
      <c r="G41">
        <v>1984</v>
      </c>
      <c r="H41" t="str">
        <f t="shared" si="1"/>
        <v>Dudek Magdalena</v>
      </c>
      <c r="I41">
        <f t="shared" si="2"/>
        <v>1984</v>
      </c>
      <c r="J41" t="s">
        <v>0</v>
      </c>
      <c r="K41" t="s">
        <v>1225</v>
      </c>
      <c r="L41">
        <f>VLOOKUP(H41,'id (2018)'!H:I,2,0)</f>
        <v>1984</v>
      </c>
    </row>
    <row r="42" spans="1:12">
      <c r="A42" t="str">
        <f t="shared" si="0"/>
        <v>CzarnyBarbara1982</v>
      </c>
      <c r="C42">
        <f t="shared" si="3"/>
        <v>41</v>
      </c>
      <c r="D42" t="s">
        <v>802</v>
      </c>
      <c r="E42" t="s">
        <v>404</v>
      </c>
      <c r="F42" t="s">
        <v>800</v>
      </c>
      <c r="G42">
        <v>1982</v>
      </c>
      <c r="H42" t="str">
        <f t="shared" si="1"/>
        <v>Czarny Barbara</v>
      </c>
      <c r="I42">
        <f t="shared" si="2"/>
        <v>1982</v>
      </c>
      <c r="J42" t="s">
        <v>0</v>
      </c>
      <c r="K42" t="s">
        <v>1225</v>
      </c>
      <c r="L42">
        <f>VLOOKUP(H42,'id (2018)'!H:I,2,0)</f>
        <v>1982</v>
      </c>
    </row>
    <row r="43" spans="1:12">
      <c r="A43" t="str">
        <f t="shared" si="0"/>
        <v>MarczakKatarzyna1982</v>
      </c>
      <c r="C43">
        <f t="shared" si="3"/>
        <v>42</v>
      </c>
      <c r="D43" t="s">
        <v>4052</v>
      </c>
      <c r="E43" t="s">
        <v>763</v>
      </c>
      <c r="F43">
        <v>0</v>
      </c>
      <c r="G43">
        <v>1982</v>
      </c>
      <c r="H43" t="str">
        <f t="shared" si="1"/>
        <v>Marczak Katarzyna</v>
      </c>
      <c r="I43">
        <f t="shared" si="2"/>
        <v>1982</v>
      </c>
      <c r="J43" t="s">
        <v>0</v>
      </c>
      <c r="K43" t="s">
        <v>1225</v>
      </c>
      <c r="L43" t="e">
        <f>VLOOKUP(H43,'id (2018)'!H:I,2,0)</f>
        <v>#N/A</v>
      </c>
    </row>
    <row r="44" spans="1:12">
      <c r="A44" t="str">
        <f t="shared" si="0"/>
        <v>BrudłoBasia2007</v>
      </c>
      <c r="C44">
        <f t="shared" si="3"/>
        <v>43</v>
      </c>
      <c r="D44" t="s">
        <v>262</v>
      </c>
      <c r="E44" t="s">
        <v>801</v>
      </c>
      <c r="F44" t="s">
        <v>1251</v>
      </c>
      <c r="G44">
        <v>2007</v>
      </c>
      <c r="H44" t="str">
        <f t="shared" si="1"/>
        <v>Brudło Basia</v>
      </c>
      <c r="I44">
        <f t="shared" si="2"/>
        <v>2007</v>
      </c>
      <c r="J44" t="s">
        <v>0</v>
      </c>
      <c r="K44" t="s">
        <v>1225</v>
      </c>
      <c r="L44">
        <f>VLOOKUP(H44,'id (2018)'!H:I,2,0)</f>
        <v>2007</v>
      </c>
    </row>
    <row r="45" spans="1:12">
      <c r="A45" t="str">
        <f t="shared" si="0"/>
        <v>Pacowska-BrudłoOla1977</v>
      </c>
      <c r="C45">
        <f t="shared" si="3"/>
        <v>44</v>
      </c>
      <c r="D45" t="s">
        <v>1674</v>
      </c>
      <c r="E45" t="s">
        <v>1675</v>
      </c>
      <c r="F45" t="s">
        <v>1251</v>
      </c>
      <c r="G45">
        <v>1977</v>
      </c>
      <c r="H45" t="str">
        <f t="shared" si="1"/>
        <v>Pacowska-Brudło Ola</v>
      </c>
      <c r="I45">
        <f t="shared" si="2"/>
        <v>1977</v>
      </c>
      <c r="J45" t="s">
        <v>0</v>
      </c>
      <c r="K45" t="s">
        <v>1225</v>
      </c>
      <c r="L45">
        <f>VLOOKUP(H45,'id (2018)'!H:I,2,0)</f>
        <v>1977</v>
      </c>
    </row>
    <row r="46" spans="1:12">
      <c r="A46" t="str">
        <f t="shared" si="0"/>
        <v>PiwakowskiWojciech1977</v>
      </c>
      <c r="C46">
        <f t="shared" si="3"/>
        <v>45</v>
      </c>
      <c r="D46" t="s">
        <v>134</v>
      </c>
      <c r="E46" t="s">
        <v>147</v>
      </c>
      <c r="G46">
        <v>1977</v>
      </c>
      <c r="H46" t="str">
        <f t="shared" si="1"/>
        <v>Piwakowski Wojciech</v>
      </c>
      <c r="I46">
        <f t="shared" si="2"/>
        <v>1977</v>
      </c>
      <c r="J46" t="s">
        <v>32</v>
      </c>
      <c r="K46" t="s">
        <v>4185</v>
      </c>
      <c r="L46">
        <f>VLOOKUP(H46,'id (2018)'!H:I,2,0)</f>
        <v>1977</v>
      </c>
    </row>
    <row r="47" spans="1:12">
      <c r="A47" t="str">
        <f t="shared" si="0"/>
        <v>RóżakMarcin1980</v>
      </c>
      <c r="C47">
        <f t="shared" si="3"/>
        <v>46</v>
      </c>
      <c r="D47" t="s">
        <v>312</v>
      </c>
      <c r="E47" t="s">
        <v>17</v>
      </c>
      <c r="G47">
        <v>1980</v>
      </c>
      <c r="H47" t="str">
        <f t="shared" si="1"/>
        <v>Różak Marcin</v>
      </c>
      <c r="I47">
        <f t="shared" si="2"/>
        <v>1980</v>
      </c>
      <c r="J47" t="s">
        <v>32</v>
      </c>
      <c r="K47" t="s">
        <v>4185</v>
      </c>
      <c r="L47">
        <f>VLOOKUP(H47,'id (2018)'!H:I,2,0)</f>
        <v>1980</v>
      </c>
    </row>
    <row r="48" spans="1:12">
      <c r="A48" t="str">
        <f t="shared" si="0"/>
        <v>PachulskiLeszek1967</v>
      </c>
      <c r="C48">
        <f t="shared" si="3"/>
        <v>47</v>
      </c>
      <c r="D48" t="s">
        <v>161</v>
      </c>
      <c r="E48" t="s">
        <v>25</v>
      </c>
      <c r="G48">
        <v>1967</v>
      </c>
      <c r="H48" t="str">
        <f t="shared" si="1"/>
        <v>Pachulski Leszek</v>
      </c>
      <c r="I48">
        <f t="shared" si="2"/>
        <v>1967</v>
      </c>
      <c r="J48" t="s">
        <v>32</v>
      </c>
      <c r="K48" t="s">
        <v>4185</v>
      </c>
      <c r="L48">
        <f>VLOOKUP(H48,'id (2018)'!H:I,2,0)</f>
        <v>1967</v>
      </c>
    </row>
    <row r="49" spans="1:12">
      <c r="A49" t="str">
        <f t="shared" si="0"/>
        <v>PotockiMirosław1969</v>
      </c>
      <c r="C49">
        <f t="shared" si="3"/>
        <v>48</v>
      </c>
      <c r="D49" t="s">
        <v>388</v>
      </c>
      <c r="E49" t="s">
        <v>387</v>
      </c>
      <c r="G49">
        <v>1969</v>
      </c>
      <c r="H49" t="str">
        <f t="shared" si="1"/>
        <v>Potocki Mirosław</v>
      </c>
      <c r="I49">
        <f t="shared" si="2"/>
        <v>1969</v>
      </c>
      <c r="J49" t="s">
        <v>32</v>
      </c>
      <c r="K49" t="s">
        <v>4185</v>
      </c>
      <c r="L49">
        <f>VLOOKUP(H49,'id (2018)'!H:I,2,0)</f>
        <v>1969</v>
      </c>
    </row>
    <row r="50" spans="1:12">
      <c r="A50" t="str">
        <f t="shared" si="0"/>
        <v>WalińskiMikołaj1978</v>
      </c>
      <c r="C50">
        <f t="shared" si="3"/>
        <v>49</v>
      </c>
      <c r="D50" t="s">
        <v>427</v>
      </c>
      <c r="E50" t="s">
        <v>426</v>
      </c>
      <c r="G50">
        <v>1978</v>
      </c>
      <c r="H50" t="str">
        <f t="shared" si="1"/>
        <v>Waliński Mikołaj</v>
      </c>
      <c r="I50">
        <f t="shared" si="2"/>
        <v>1978</v>
      </c>
      <c r="J50" t="s">
        <v>32</v>
      </c>
      <c r="K50" t="s">
        <v>4185</v>
      </c>
      <c r="L50">
        <f>VLOOKUP(H50,'id (2018)'!H:I,2,0)</f>
        <v>1978</v>
      </c>
    </row>
    <row r="51" spans="1:12">
      <c r="A51" t="str">
        <f t="shared" si="0"/>
        <v>Żmuda-TrzebiatowskiAndrzej1988</v>
      </c>
      <c r="C51">
        <f t="shared" si="3"/>
        <v>50</v>
      </c>
      <c r="D51" t="s">
        <v>1629</v>
      </c>
      <c r="E51" t="s">
        <v>26</v>
      </c>
      <c r="G51">
        <v>1988</v>
      </c>
      <c r="H51" t="str">
        <f t="shared" si="1"/>
        <v>Żmuda-Trzebiatowski Andrzej</v>
      </c>
      <c r="I51">
        <f t="shared" si="2"/>
        <v>1988</v>
      </c>
      <c r="J51" t="s">
        <v>32</v>
      </c>
      <c r="K51" t="s">
        <v>4185</v>
      </c>
      <c r="L51">
        <f>VLOOKUP(H51,'id (2018)'!H:I,2,0)</f>
        <v>1988</v>
      </c>
    </row>
    <row r="52" spans="1:12">
      <c r="A52" t="str">
        <f t="shared" si="0"/>
        <v>ŁosiewiczMariusz1980</v>
      </c>
      <c r="C52">
        <f t="shared" si="3"/>
        <v>51</v>
      </c>
      <c r="D52" t="s">
        <v>1284</v>
      </c>
      <c r="E52" t="s">
        <v>378</v>
      </c>
      <c r="G52">
        <v>1980</v>
      </c>
      <c r="H52" t="str">
        <f t="shared" si="1"/>
        <v>Łosiewicz Mariusz</v>
      </c>
      <c r="I52">
        <f t="shared" si="2"/>
        <v>1980</v>
      </c>
      <c r="J52" t="s">
        <v>32</v>
      </c>
      <c r="K52" t="s">
        <v>4185</v>
      </c>
      <c r="L52">
        <f>VLOOKUP(H52,'id (2018)'!H:I,2,0)</f>
        <v>1980</v>
      </c>
    </row>
    <row r="53" spans="1:12">
      <c r="A53" t="str">
        <f t="shared" si="0"/>
        <v>DargaczWaldemar1982</v>
      </c>
      <c r="C53">
        <f t="shared" si="3"/>
        <v>52</v>
      </c>
      <c r="D53" t="s">
        <v>1725</v>
      </c>
      <c r="E53" t="s">
        <v>360</v>
      </c>
      <c r="G53">
        <v>1982</v>
      </c>
      <c r="H53" t="str">
        <f t="shared" si="1"/>
        <v>Dargacz Waldemar</v>
      </c>
      <c r="I53">
        <f t="shared" si="2"/>
        <v>1982</v>
      </c>
      <c r="J53" t="s">
        <v>32</v>
      </c>
      <c r="K53" t="s">
        <v>4185</v>
      </c>
      <c r="L53">
        <f>VLOOKUP(H53,'id (2018)'!H:I,2,0)</f>
        <v>1982</v>
      </c>
    </row>
    <row r="54" spans="1:12">
      <c r="A54" t="str">
        <f t="shared" si="0"/>
        <v>WesołowskiStefan1989</v>
      </c>
      <c r="C54">
        <f t="shared" si="3"/>
        <v>53</v>
      </c>
      <c r="D54" t="s">
        <v>1517</v>
      </c>
      <c r="E54" t="s">
        <v>1362</v>
      </c>
      <c r="G54">
        <v>1989</v>
      </c>
      <c r="H54" t="str">
        <f t="shared" si="1"/>
        <v>Wesołowski Stefan</v>
      </c>
      <c r="I54">
        <f t="shared" si="2"/>
        <v>1989</v>
      </c>
      <c r="J54" t="s">
        <v>32</v>
      </c>
      <c r="K54" t="s">
        <v>4185</v>
      </c>
      <c r="L54">
        <f>VLOOKUP(H54,'id (2018)'!H:I,2,0)</f>
        <v>1989</v>
      </c>
    </row>
    <row r="55" spans="1:12">
      <c r="A55" t="str">
        <f t="shared" si="0"/>
        <v>PotockiRobert1974</v>
      </c>
      <c r="C55">
        <f t="shared" si="3"/>
        <v>54</v>
      </c>
      <c r="D55" t="s">
        <v>388</v>
      </c>
      <c r="E55" t="s">
        <v>45</v>
      </c>
      <c r="G55">
        <v>1974</v>
      </c>
      <c r="H55" t="str">
        <f t="shared" si="1"/>
        <v>Potocki Robert</v>
      </c>
      <c r="I55">
        <f t="shared" si="2"/>
        <v>1974</v>
      </c>
      <c r="J55" t="s">
        <v>32</v>
      </c>
      <c r="K55" t="s">
        <v>4185</v>
      </c>
      <c r="L55">
        <f>VLOOKUP(H55,'id (2018)'!H:I,2,0)</f>
        <v>1974</v>
      </c>
    </row>
    <row r="56" spans="1:12">
      <c r="A56" t="str">
        <f t="shared" si="0"/>
        <v>BlockDaniel1980</v>
      </c>
      <c r="C56">
        <f t="shared" si="3"/>
        <v>55</v>
      </c>
      <c r="D56" t="s">
        <v>455</v>
      </c>
      <c r="E56" t="s">
        <v>135</v>
      </c>
      <c r="G56">
        <v>1980</v>
      </c>
      <c r="H56" t="str">
        <f t="shared" si="1"/>
        <v>Block Daniel</v>
      </c>
      <c r="I56">
        <f t="shared" si="2"/>
        <v>1980</v>
      </c>
      <c r="J56" t="s">
        <v>32</v>
      </c>
      <c r="K56" t="s">
        <v>4185</v>
      </c>
      <c r="L56">
        <f>VLOOKUP(H56,'id (2018)'!H:I,2,0)</f>
        <v>1980</v>
      </c>
    </row>
    <row r="57" spans="1:12">
      <c r="A57" t="str">
        <f t="shared" si="0"/>
        <v>BuchajewiczAndrzej1966</v>
      </c>
      <c r="C57">
        <f t="shared" si="3"/>
        <v>56</v>
      </c>
      <c r="D57" t="s">
        <v>1515</v>
      </c>
      <c r="E57" t="s">
        <v>26</v>
      </c>
      <c r="G57">
        <v>1966</v>
      </c>
      <c r="H57" t="str">
        <f t="shared" si="1"/>
        <v>Buchajewicz Andrzej</v>
      </c>
      <c r="I57">
        <f t="shared" si="2"/>
        <v>1966</v>
      </c>
      <c r="J57" t="s">
        <v>32</v>
      </c>
      <c r="K57" t="s">
        <v>4185</v>
      </c>
      <c r="L57">
        <f>VLOOKUP(H57,'id (2018)'!H:I,2,0)</f>
        <v>1966</v>
      </c>
    </row>
    <row r="58" spans="1:12">
      <c r="A58" t="str">
        <f t="shared" si="0"/>
        <v>SzumańskiJakub1983</v>
      </c>
      <c r="C58">
        <f t="shared" si="3"/>
        <v>57</v>
      </c>
      <c r="D58" t="s">
        <v>176</v>
      </c>
      <c r="E58" t="s">
        <v>137</v>
      </c>
      <c r="G58">
        <v>1983</v>
      </c>
      <c r="H58" t="str">
        <f t="shared" si="1"/>
        <v>Szumański Jakub</v>
      </c>
      <c r="I58">
        <f t="shared" si="2"/>
        <v>1983</v>
      </c>
      <c r="J58" t="s">
        <v>32</v>
      </c>
      <c r="K58" t="s">
        <v>4185</v>
      </c>
      <c r="L58">
        <f>VLOOKUP(H58,'id (2018)'!H:I,2,0)</f>
        <v>1983</v>
      </c>
    </row>
    <row r="59" spans="1:12">
      <c r="A59" t="str">
        <f t="shared" si="0"/>
        <v>BallerstadtŁukasz1979</v>
      </c>
      <c r="C59">
        <f t="shared" si="3"/>
        <v>58</v>
      </c>
      <c r="D59" t="s">
        <v>575</v>
      </c>
      <c r="E59" t="s">
        <v>59</v>
      </c>
      <c r="G59">
        <v>1979</v>
      </c>
      <c r="H59" t="str">
        <f t="shared" si="1"/>
        <v>Ballerstadt Łukasz</v>
      </c>
      <c r="I59">
        <f t="shared" si="2"/>
        <v>1979</v>
      </c>
      <c r="J59" t="s">
        <v>32</v>
      </c>
      <c r="K59" t="s">
        <v>4185</v>
      </c>
      <c r="L59">
        <f>VLOOKUP(H59,'id (2018)'!H:I,2,0)</f>
        <v>1979</v>
      </c>
    </row>
    <row r="60" spans="1:12">
      <c r="A60" t="str">
        <f t="shared" si="0"/>
        <v>BróżWojciech1975</v>
      </c>
      <c r="C60">
        <f t="shared" si="3"/>
        <v>59</v>
      </c>
      <c r="D60" t="s">
        <v>576</v>
      </c>
      <c r="E60" t="s">
        <v>147</v>
      </c>
      <c r="G60">
        <v>1975</v>
      </c>
      <c r="H60" t="str">
        <f t="shared" si="1"/>
        <v>Bróż Wojciech</v>
      </c>
      <c r="I60">
        <f t="shared" si="2"/>
        <v>1975</v>
      </c>
      <c r="J60" t="s">
        <v>32</v>
      </c>
      <c r="K60" t="s">
        <v>4185</v>
      </c>
      <c r="L60">
        <f>VLOOKUP(H60,'id (2018)'!H:I,2,0)</f>
        <v>1975</v>
      </c>
    </row>
    <row r="61" spans="1:12">
      <c r="A61" t="str">
        <f t="shared" si="0"/>
        <v>PolewkoWaldemar1984</v>
      </c>
      <c r="C61">
        <f t="shared" si="3"/>
        <v>60</v>
      </c>
      <c r="D61" t="s">
        <v>577</v>
      </c>
      <c r="E61" t="s">
        <v>360</v>
      </c>
      <c r="G61">
        <v>1984</v>
      </c>
      <c r="H61" t="str">
        <f t="shared" si="1"/>
        <v>Polewko Waldemar</v>
      </c>
      <c r="I61">
        <f t="shared" si="2"/>
        <v>1984</v>
      </c>
      <c r="J61" t="s">
        <v>32</v>
      </c>
      <c r="K61" t="s">
        <v>4185</v>
      </c>
      <c r="L61">
        <f>VLOOKUP(H61,'id (2018)'!H:I,2,0)</f>
        <v>1984</v>
      </c>
    </row>
    <row r="62" spans="1:12">
      <c r="A62" t="str">
        <f t="shared" si="0"/>
        <v>LipińskiTomasz1975</v>
      </c>
      <c r="C62">
        <f t="shared" si="3"/>
        <v>61</v>
      </c>
      <c r="D62" t="s">
        <v>471</v>
      </c>
      <c r="E62" t="s">
        <v>44</v>
      </c>
      <c r="G62">
        <v>1975</v>
      </c>
      <c r="H62" t="str">
        <f t="shared" si="1"/>
        <v>Lipiński Tomasz</v>
      </c>
      <c r="I62">
        <f t="shared" si="2"/>
        <v>1975</v>
      </c>
      <c r="J62" t="s">
        <v>32</v>
      </c>
      <c r="K62" t="s">
        <v>4185</v>
      </c>
      <c r="L62">
        <f>VLOOKUP(H62,'id (2018)'!H:I,2,0)</f>
        <v>1975</v>
      </c>
    </row>
    <row r="63" spans="1:12">
      <c r="A63" t="str">
        <f t="shared" si="0"/>
        <v>KorsakDariusz1962</v>
      </c>
      <c r="C63">
        <f t="shared" si="3"/>
        <v>62</v>
      </c>
      <c r="D63" t="s">
        <v>607</v>
      </c>
      <c r="E63" t="s">
        <v>140</v>
      </c>
      <c r="G63">
        <v>1962</v>
      </c>
      <c r="H63" t="str">
        <f t="shared" si="1"/>
        <v>Korsak Dariusz</v>
      </c>
      <c r="I63">
        <f t="shared" si="2"/>
        <v>1962</v>
      </c>
      <c r="J63" t="s">
        <v>32</v>
      </c>
      <c r="K63" t="s">
        <v>4185</v>
      </c>
      <c r="L63">
        <f>VLOOKUP(H63,'id (2018)'!H:I,2,0)</f>
        <v>1962</v>
      </c>
    </row>
    <row r="64" spans="1:12">
      <c r="A64" t="str">
        <f t="shared" si="0"/>
        <v>HołdakowskiWojciech1970</v>
      </c>
      <c r="C64">
        <f t="shared" si="3"/>
        <v>63</v>
      </c>
      <c r="D64" t="s">
        <v>148</v>
      </c>
      <c r="E64" t="s">
        <v>147</v>
      </c>
      <c r="G64">
        <v>1970</v>
      </c>
      <c r="H64" t="str">
        <f t="shared" si="1"/>
        <v>Hołdakowski Wojciech</v>
      </c>
      <c r="I64">
        <f t="shared" si="2"/>
        <v>1970</v>
      </c>
      <c r="J64" t="s">
        <v>32</v>
      </c>
      <c r="K64" t="s">
        <v>4185</v>
      </c>
      <c r="L64">
        <f>VLOOKUP(H64,'id (2018)'!H:I,2,0)</f>
        <v>1970</v>
      </c>
    </row>
    <row r="65" spans="1:12">
      <c r="A65" t="str">
        <f t="shared" si="0"/>
        <v>OwczarskiMarcin1978</v>
      </c>
      <c r="C65">
        <f t="shared" si="3"/>
        <v>64</v>
      </c>
      <c r="D65" t="s">
        <v>8</v>
      </c>
      <c r="E65" t="s">
        <v>17</v>
      </c>
      <c r="G65">
        <v>1978</v>
      </c>
      <c r="H65" t="str">
        <f t="shared" si="1"/>
        <v>Owczarski Marcin</v>
      </c>
      <c r="I65">
        <f t="shared" si="2"/>
        <v>1978</v>
      </c>
      <c r="J65" t="s">
        <v>32</v>
      </c>
      <c r="K65" t="s">
        <v>4185</v>
      </c>
      <c r="L65">
        <f>VLOOKUP(H65,'id (2018)'!H:I,2,0)</f>
        <v>1978</v>
      </c>
    </row>
    <row r="66" spans="1:12">
      <c r="A66" t="str">
        <f t="shared" ref="A66:A129" si="4">D66&amp;E66&amp;G66</f>
        <v>WejherSławomir1981</v>
      </c>
      <c r="C66">
        <f t="shared" si="3"/>
        <v>65</v>
      </c>
      <c r="D66" t="s">
        <v>1074</v>
      </c>
      <c r="E66" t="s">
        <v>88</v>
      </c>
      <c r="G66">
        <v>1981</v>
      </c>
      <c r="H66" t="str">
        <f t="shared" si="1"/>
        <v>Wejher Sławomir</v>
      </c>
      <c r="I66">
        <f t="shared" si="2"/>
        <v>1981</v>
      </c>
      <c r="J66" t="s">
        <v>32</v>
      </c>
      <c r="K66" t="s">
        <v>4185</v>
      </c>
      <c r="L66">
        <f>VLOOKUP(H66,'id (2018)'!H:I,2,0)</f>
        <v>1981</v>
      </c>
    </row>
    <row r="67" spans="1:12">
      <c r="A67" t="str">
        <f t="shared" si="4"/>
        <v>SzymanekDawid1990</v>
      </c>
      <c r="C67">
        <f t="shared" si="3"/>
        <v>66</v>
      </c>
      <c r="D67" t="s">
        <v>3809</v>
      </c>
      <c r="E67" t="s">
        <v>462</v>
      </c>
      <c r="G67">
        <v>1990</v>
      </c>
      <c r="H67" t="str">
        <f t="shared" ref="H67:H130" si="5">D67&amp;" "&amp;E67</f>
        <v>Szymanek Dawid</v>
      </c>
      <c r="I67">
        <f t="shared" ref="I67:I130" si="6">G67</f>
        <v>1990</v>
      </c>
      <c r="J67" t="s">
        <v>32</v>
      </c>
      <c r="K67" t="s">
        <v>4185</v>
      </c>
      <c r="L67">
        <f>VLOOKUP(H67,'id (2018)'!H:I,2,0)</f>
        <v>1990</v>
      </c>
    </row>
    <row r="68" spans="1:12">
      <c r="A68" t="str">
        <f t="shared" si="4"/>
        <v>PopczykTomasz1975</v>
      </c>
      <c r="C68">
        <f t="shared" ref="C68:C131" si="7">C67+1</f>
        <v>67</v>
      </c>
      <c r="D68" t="s">
        <v>635</v>
      </c>
      <c r="E68" t="s">
        <v>44</v>
      </c>
      <c r="G68">
        <v>1975</v>
      </c>
      <c r="H68" t="str">
        <f t="shared" si="5"/>
        <v>Popczyk Tomasz</v>
      </c>
      <c r="I68">
        <f t="shared" si="6"/>
        <v>1975</v>
      </c>
      <c r="J68" t="s">
        <v>32</v>
      </c>
      <c r="K68" t="s">
        <v>4185</v>
      </c>
      <c r="L68">
        <f>VLOOKUP(H68,'id (2018)'!H:I,2,0)</f>
        <v>1975</v>
      </c>
    </row>
    <row r="69" spans="1:12">
      <c r="A69" t="str">
        <f t="shared" si="4"/>
        <v>LuksKrzysztof1978</v>
      </c>
      <c r="C69">
        <f t="shared" si="7"/>
        <v>68</v>
      </c>
      <c r="D69" t="s">
        <v>1108</v>
      </c>
      <c r="E69" t="s">
        <v>22</v>
      </c>
      <c r="G69">
        <v>1978</v>
      </c>
      <c r="H69" t="str">
        <f t="shared" si="5"/>
        <v>Luks Krzysztof</v>
      </c>
      <c r="I69">
        <f t="shared" si="6"/>
        <v>1978</v>
      </c>
      <c r="J69" t="s">
        <v>32</v>
      </c>
      <c r="K69" t="s">
        <v>4185</v>
      </c>
      <c r="L69">
        <f>VLOOKUP(H69,'id (2018)'!H:I,2,0)</f>
        <v>1978</v>
      </c>
    </row>
    <row r="70" spans="1:12">
      <c r="A70" t="str">
        <f t="shared" si="4"/>
        <v>WarmowskiMarcin1979</v>
      </c>
      <c r="C70">
        <f t="shared" si="7"/>
        <v>69</v>
      </c>
      <c r="D70" t="s">
        <v>323</v>
      </c>
      <c r="E70" t="s">
        <v>17</v>
      </c>
      <c r="G70">
        <v>1979</v>
      </c>
      <c r="H70" t="str">
        <f t="shared" si="5"/>
        <v>Warmowski Marcin</v>
      </c>
      <c r="I70">
        <f t="shared" si="6"/>
        <v>1979</v>
      </c>
      <c r="J70" t="s">
        <v>32</v>
      </c>
      <c r="K70" t="s">
        <v>4185</v>
      </c>
      <c r="L70" t="e">
        <f>VLOOKUP(H70,'id (2018)'!H:I,2,0)</f>
        <v>#N/A</v>
      </c>
    </row>
    <row r="71" spans="1:12">
      <c r="A71" t="str">
        <f t="shared" si="4"/>
        <v>WarmowskiŁukasz1984</v>
      </c>
      <c r="C71">
        <f t="shared" si="7"/>
        <v>70</v>
      </c>
      <c r="D71" t="s">
        <v>323</v>
      </c>
      <c r="E71" t="s">
        <v>59</v>
      </c>
      <c r="G71">
        <v>1984</v>
      </c>
      <c r="H71" t="str">
        <f t="shared" si="5"/>
        <v>Warmowski Łukasz</v>
      </c>
      <c r="I71">
        <f t="shared" si="6"/>
        <v>1984</v>
      </c>
      <c r="J71" t="s">
        <v>32</v>
      </c>
      <c r="K71" t="s">
        <v>4185</v>
      </c>
      <c r="L71" t="e">
        <f>VLOOKUP(H71,'id (2018)'!H:I,2,0)</f>
        <v>#N/A</v>
      </c>
    </row>
    <row r="72" spans="1:12">
      <c r="A72" t="str">
        <f t="shared" si="4"/>
        <v>BoguckiGrzegorz1984</v>
      </c>
      <c r="C72">
        <f t="shared" si="7"/>
        <v>71</v>
      </c>
      <c r="D72" t="s">
        <v>4066</v>
      </c>
      <c r="E72" t="s">
        <v>19</v>
      </c>
      <c r="G72">
        <v>1984</v>
      </c>
      <c r="H72" t="str">
        <f t="shared" si="5"/>
        <v>Bogucki Grzegorz</v>
      </c>
      <c r="I72">
        <f t="shared" si="6"/>
        <v>1984</v>
      </c>
      <c r="J72" t="s">
        <v>32</v>
      </c>
      <c r="K72" t="s">
        <v>4185</v>
      </c>
      <c r="L72" t="e">
        <f>VLOOKUP(H72,'id (2018)'!H:I,2,0)</f>
        <v>#N/A</v>
      </c>
    </row>
    <row r="73" spans="1:12">
      <c r="A73" t="str">
        <f t="shared" si="4"/>
        <v>CisońMateusz1982</v>
      </c>
      <c r="C73">
        <f t="shared" si="7"/>
        <v>72</v>
      </c>
      <c r="D73" t="s">
        <v>571</v>
      </c>
      <c r="E73" t="s">
        <v>87</v>
      </c>
      <c r="G73">
        <v>1982</v>
      </c>
      <c r="H73" t="str">
        <f t="shared" si="5"/>
        <v>Cisoń Mateusz</v>
      </c>
      <c r="I73">
        <f t="shared" si="6"/>
        <v>1982</v>
      </c>
      <c r="J73" t="s">
        <v>32</v>
      </c>
      <c r="K73" t="s">
        <v>4185</v>
      </c>
      <c r="L73">
        <f>VLOOKUP(H73,'id (2018)'!H:I,2,0)</f>
        <v>1982</v>
      </c>
    </row>
    <row r="74" spans="1:12">
      <c r="A74" t="str">
        <f t="shared" si="4"/>
        <v>ĆwirkoSławomir1972</v>
      </c>
      <c r="C74">
        <f t="shared" si="7"/>
        <v>73</v>
      </c>
      <c r="D74" t="s">
        <v>657</v>
      </c>
      <c r="E74" t="s">
        <v>88</v>
      </c>
      <c r="G74">
        <v>1972</v>
      </c>
      <c r="H74" t="str">
        <f t="shared" si="5"/>
        <v>Ćwirko Sławomir</v>
      </c>
      <c r="I74">
        <f t="shared" si="6"/>
        <v>1972</v>
      </c>
      <c r="J74" t="s">
        <v>32</v>
      </c>
      <c r="K74" t="s">
        <v>4185</v>
      </c>
      <c r="L74">
        <f>VLOOKUP(H74,'id (2018)'!H:I,2,0)</f>
        <v>1972</v>
      </c>
    </row>
    <row r="75" spans="1:12">
      <c r="A75" t="str">
        <f t="shared" si="4"/>
        <v>OrłowskiLeszek1958</v>
      </c>
      <c r="C75">
        <f t="shared" si="7"/>
        <v>74</v>
      </c>
      <c r="D75" t="s">
        <v>28</v>
      </c>
      <c r="E75" t="s">
        <v>25</v>
      </c>
      <c r="G75">
        <v>1958</v>
      </c>
      <c r="H75" t="str">
        <f t="shared" si="5"/>
        <v>Orłowski Leszek</v>
      </c>
      <c r="I75">
        <f t="shared" si="6"/>
        <v>1958</v>
      </c>
      <c r="J75" t="s">
        <v>32</v>
      </c>
      <c r="K75" t="s">
        <v>4185</v>
      </c>
      <c r="L75">
        <f>VLOOKUP(H75,'id (2018)'!H:I,2,0)</f>
        <v>1958</v>
      </c>
    </row>
    <row r="76" spans="1:12">
      <c r="A76" t="str">
        <f t="shared" si="4"/>
        <v>PiątkowskiZbigniew1958</v>
      </c>
      <c r="C76">
        <f t="shared" si="7"/>
        <v>75</v>
      </c>
      <c r="D76" t="s">
        <v>355</v>
      </c>
      <c r="E76" t="s">
        <v>264</v>
      </c>
      <c r="G76">
        <v>1958</v>
      </c>
      <c r="H76" t="str">
        <f t="shared" si="5"/>
        <v>Piątkowski Zbigniew</v>
      </c>
      <c r="I76">
        <f t="shared" si="6"/>
        <v>1958</v>
      </c>
      <c r="J76" t="s">
        <v>32</v>
      </c>
      <c r="K76" t="s">
        <v>4185</v>
      </c>
      <c r="L76">
        <f>VLOOKUP(H76,'id (2018)'!H:I,2,0)</f>
        <v>1958</v>
      </c>
    </row>
    <row r="77" spans="1:12">
      <c r="A77" t="str">
        <f t="shared" si="4"/>
        <v>PolaszJacek1968</v>
      </c>
      <c r="C77">
        <f t="shared" si="7"/>
        <v>76</v>
      </c>
      <c r="D77" t="s">
        <v>633</v>
      </c>
      <c r="E77" t="s">
        <v>21</v>
      </c>
      <c r="G77">
        <v>1968</v>
      </c>
      <c r="H77" t="str">
        <f t="shared" si="5"/>
        <v>Polasz Jacek</v>
      </c>
      <c r="I77">
        <f t="shared" si="6"/>
        <v>1968</v>
      </c>
      <c r="J77" t="s">
        <v>32</v>
      </c>
      <c r="K77" t="s">
        <v>4185</v>
      </c>
      <c r="L77">
        <f>VLOOKUP(H77,'id (2018)'!H:I,2,0)</f>
        <v>1968</v>
      </c>
    </row>
    <row r="78" spans="1:12">
      <c r="A78" t="str">
        <f t="shared" si="4"/>
        <v>JakubowskiJarosław1980</v>
      </c>
      <c r="C78">
        <f t="shared" si="7"/>
        <v>77</v>
      </c>
      <c r="D78" t="s">
        <v>3781</v>
      </c>
      <c r="E78" t="s">
        <v>86</v>
      </c>
      <c r="G78">
        <v>1980</v>
      </c>
      <c r="H78" t="str">
        <f t="shared" si="5"/>
        <v>Jakubowski Jarosław</v>
      </c>
      <c r="I78">
        <f t="shared" si="6"/>
        <v>1980</v>
      </c>
      <c r="J78" t="s">
        <v>32</v>
      </c>
      <c r="K78" t="s">
        <v>4185</v>
      </c>
      <c r="L78">
        <f>VLOOKUP(H78,'id (2018)'!H:I,2,0)</f>
        <v>1980</v>
      </c>
    </row>
    <row r="79" spans="1:12">
      <c r="A79" t="str">
        <f t="shared" si="4"/>
        <v>NikonowiczAdrian1973</v>
      </c>
      <c r="C79">
        <f t="shared" si="7"/>
        <v>78</v>
      </c>
      <c r="D79" t="s">
        <v>316</v>
      </c>
      <c r="E79" t="s">
        <v>317</v>
      </c>
      <c r="G79">
        <v>1973</v>
      </c>
      <c r="H79" t="str">
        <f t="shared" si="5"/>
        <v>Nikonowicz Adrian</v>
      </c>
      <c r="I79">
        <f t="shared" si="6"/>
        <v>1973</v>
      </c>
      <c r="J79" t="s">
        <v>32</v>
      </c>
      <c r="K79" t="s">
        <v>4185</v>
      </c>
      <c r="L79">
        <f>VLOOKUP(H79,'id (2018)'!H:I,2,0)</f>
        <v>1973</v>
      </c>
    </row>
    <row r="80" spans="1:12">
      <c r="A80" t="str">
        <f t="shared" si="4"/>
        <v>TiszbeinPiotr1974</v>
      </c>
      <c r="C80">
        <f t="shared" si="7"/>
        <v>79</v>
      </c>
      <c r="D80" t="s">
        <v>4067</v>
      </c>
      <c r="E80" t="s">
        <v>15</v>
      </c>
      <c r="G80">
        <v>1974</v>
      </c>
      <c r="H80" t="str">
        <f t="shared" si="5"/>
        <v>Tiszbein Piotr</v>
      </c>
      <c r="I80">
        <f t="shared" si="6"/>
        <v>1974</v>
      </c>
      <c r="J80" t="s">
        <v>32</v>
      </c>
      <c r="K80" t="s">
        <v>4185</v>
      </c>
      <c r="L80" t="e">
        <f>VLOOKUP(H80,'id (2018)'!H:I,2,0)</f>
        <v>#N/A</v>
      </c>
    </row>
    <row r="81" spans="1:12">
      <c r="A81" t="str">
        <f t="shared" si="4"/>
        <v>KuprianSzymon1983</v>
      </c>
      <c r="C81">
        <f t="shared" si="7"/>
        <v>80</v>
      </c>
      <c r="D81" t="s">
        <v>1075</v>
      </c>
      <c r="E81" t="s">
        <v>393</v>
      </c>
      <c r="G81">
        <v>1983</v>
      </c>
      <c r="H81" t="str">
        <f t="shared" si="5"/>
        <v>Kuprian Szymon</v>
      </c>
      <c r="I81">
        <f t="shared" si="6"/>
        <v>1983</v>
      </c>
      <c r="J81" t="s">
        <v>32</v>
      </c>
      <c r="K81" t="s">
        <v>4185</v>
      </c>
      <c r="L81">
        <f>VLOOKUP(H81,'id (2018)'!H:I,2,0)</f>
        <v>1983</v>
      </c>
    </row>
    <row r="82" spans="1:12">
      <c r="A82" t="str">
        <f t="shared" si="4"/>
        <v>MechlińskiMateusz1983</v>
      </c>
      <c r="C82">
        <f t="shared" si="7"/>
        <v>81</v>
      </c>
      <c r="D82" t="s">
        <v>1046</v>
      </c>
      <c r="E82" t="s">
        <v>87</v>
      </c>
      <c r="G82">
        <v>1983</v>
      </c>
      <c r="H82" t="str">
        <f t="shared" si="5"/>
        <v>Mechliński Mateusz</v>
      </c>
      <c r="I82">
        <f t="shared" si="6"/>
        <v>1983</v>
      </c>
      <c r="J82" t="s">
        <v>32</v>
      </c>
      <c r="K82" t="s">
        <v>4185</v>
      </c>
      <c r="L82">
        <f>VLOOKUP(H82,'id (2018)'!H:I,2,0)</f>
        <v>1983</v>
      </c>
    </row>
    <row r="83" spans="1:12">
      <c r="A83" t="str">
        <f t="shared" si="4"/>
        <v>MakowiecSławomir1974</v>
      </c>
      <c r="C83">
        <f t="shared" si="7"/>
        <v>82</v>
      </c>
      <c r="D83" t="s">
        <v>89</v>
      </c>
      <c r="E83" t="s">
        <v>88</v>
      </c>
      <c r="G83">
        <v>1974</v>
      </c>
      <c r="H83" t="str">
        <f t="shared" si="5"/>
        <v>Makowiec Sławomir</v>
      </c>
      <c r="I83">
        <f t="shared" si="6"/>
        <v>1974</v>
      </c>
      <c r="J83" t="s">
        <v>32</v>
      </c>
      <c r="K83" t="s">
        <v>4185</v>
      </c>
      <c r="L83">
        <f>VLOOKUP(H83,'id (2018)'!H:I,2,0)</f>
        <v>1974</v>
      </c>
    </row>
    <row r="84" spans="1:12">
      <c r="A84" t="str">
        <f t="shared" si="4"/>
        <v>RoszkowskiMichał1976</v>
      </c>
      <c r="C84">
        <f t="shared" si="7"/>
        <v>83</v>
      </c>
      <c r="D84" t="s">
        <v>1156</v>
      </c>
      <c r="E84" t="s">
        <v>55</v>
      </c>
      <c r="G84">
        <v>1976</v>
      </c>
      <c r="H84" t="str">
        <f t="shared" si="5"/>
        <v>Roszkowski Michał</v>
      </c>
      <c r="I84">
        <f t="shared" si="6"/>
        <v>1976</v>
      </c>
      <c r="J84" t="s">
        <v>32</v>
      </c>
      <c r="K84" t="s">
        <v>4185</v>
      </c>
      <c r="L84">
        <f>VLOOKUP(H84,'id (2018)'!H:I,2,0)</f>
        <v>1976</v>
      </c>
    </row>
    <row r="85" spans="1:12">
      <c r="A85" t="str">
        <f t="shared" si="4"/>
        <v>FerdekPrzemek1974</v>
      </c>
      <c r="C85">
        <f t="shared" si="7"/>
        <v>84</v>
      </c>
      <c r="D85" t="s">
        <v>621</v>
      </c>
      <c r="E85" t="s">
        <v>1155</v>
      </c>
      <c r="G85">
        <v>1974</v>
      </c>
      <c r="H85" t="str">
        <f t="shared" si="5"/>
        <v>Ferdek Przemek</v>
      </c>
      <c r="I85">
        <f t="shared" si="6"/>
        <v>1974</v>
      </c>
      <c r="J85" t="s">
        <v>32</v>
      </c>
      <c r="K85" t="s">
        <v>4185</v>
      </c>
      <c r="L85">
        <f>VLOOKUP(H85,'id (2018)'!H:I,2,0)</f>
        <v>1974</v>
      </c>
    </row>
    <row r="86" spans="1:12">
      <c r="A86" t="str">
        <f t="shared" si="4"/>
        <v>BENASIEWICZMAREK1955</v>
      </c>
      <c r="C86">
        <f t="shared" si="7"/>
        <v>85</v>
      </c>
      <c r="D86" t="s">
        <v>3606</v>
      </c>
      <c r="E86" t="s">
        <v>3605</v>
      </c>
      <c r="G86">
        <v>1955</v>
      </c>
      <c r="H86" t="str">
        <f t="shared" si="5"/>
        <v>BENASIEWICZ MAREK</v>
      </c>
      <c r="I86">
        <f t="shared" si="6"/>
        <v>1955</v>
      </c>
      <c r="J86" t="s">
        <v>32</v>
      </c>
      <c r="K86" t="s">
        <v>4185</v>
      </c>
      <c r="L86">
        <f>VLOOKUP(H86,'id (2018)'!H:I,2,0)</f>
        <v>1955</v>
      </c>
    </row>
    <row r="87" spans="1:12">
      <c r="A87" t="str">
        <f t="shared" si="4"/>
        <v>GłomskiAleksander1988</v>
      </c>
      <c r="C87">
        <f t="shared" si="7"/>
        <v>86</v>
      </c>
      <c r="D87" t="s">
        <v>98</v>
      </c>
      <c r="E87" t="s">
        <v>99</v>
      </c>
      <c r="G87">
        <v>1988</v>
      </c>
      <c r="H87" t="str">
        <f t="shared" si="5"/>
        <v>Głomski Aleksander</v>
      </c>
      <c r="I87">
        <f t="shared" si="6"/>
        <v>1988</v>
      </c>
      <c r="J87" t="s">
        <v>32</v>
      </c>
      <c r="K87" t="s">
        <v>4185</v>
      </c>
      <c r="L87" t="e">
        <f>VLOOKUP(H87,'id (2018)'!H:I,2,0)</f>
        <v>#N/A</v>
      </c>
    </row>
    <row r="88" spans="1:12">
      <c r="A88" t="str">
        <f t="shared" si="4"/>
        <v>MorawskiMikołaj1975</v>
      </c>
      <c r="C88">
        <f t="shared" si="7"/>
        <v>87</v>
      </c>
      <c r="D88" t="s">
        <v>142</v>
      </c>
      <c r="E88" t="s">
        <v>426</v>
      </c>
      <c r="G88">
        <v>1975</v>
      </c>
      <c r="H88" t="str">
        <f t="shared" si="5"/>
        <v>Morawski Mikołaj</v>
      </c>
      <c r="I88">
        <f t="shared" si="6"/>
        <v>1975</v>
      </c>
      <c r="J88" t="s">
        <v>32</v>
      </c>
      <c r="K88" t="s">
        <v>4185</v>
      </c>
      <c r="L88">
        <f>VLOOKUP(H88,'id (2018)'!H:I,2,0)</f>
        <v>1975</v>
      </c>
    </row>
    <row r="89" spans="1:12">
      <c r="A89" t="str">
        <f t="shared" si="4"/>
        <v>WaleńczakTomasz1972</v>
      </c>
      <c r="C89">
        <f t="shared" si="7"/>
        <v>88</v>
      </c>
      <c r="D89" t="s">
        <v>4068</v>
      </c>
      <c r="E89" t="s">
        <v>44</v>
      </c>
      <c r="G89">
        <v>1972</v>
      </c>
      <c r="H89" t="str">
        <f t="shared" si="5"/>
        <v>Waleńczak Tomasz</v>
      </c>
      <c r="I89">
        <f t="shared" si="6"/>
        <v>1972</v>
      </c>
      <c r="J89" t="s">
        <v>32</v>
      </c>
      <c r="K89" t="s">
        <v>4185</v>
      </c>
      <c r="L89" t="e">
        <f>VLOOKUP(H89,'id (2018)'!H:I,2,0)</f>
        <v>#N/A</v>
      </c>
    </row>
    <row r="90" spans="1:12">
      <c r="A90" t="str">
        <f t="shared" si="4"/>
        <v>KotAdam1968</v>
      </c>
      <c r="C90">
        <f t="shared" si="7"/>
        <v>89</v>
      </c>
      <c r="D90" t="s">
        <v>240</v>
      </c>
      <c r="E90" t="s">
        <v>79</v>
      </c>
      <c r="G90">
        <v>1968</v>
      </c>
      <c r="H90" t="str">
        <f t="shared" si="5"/>
        <v>Kot Adam</v>
      </c>
      <c r="I90">
        <f t="shared" si="6"/>
        <v>1968</v>
      </c>
      <c r="J90" t="s">
        <v>32</v>
      </c>
      <c r="K90" t="s">
        <v>4185</v>
      </c>
      <c r="L90" t="e">
        <f>VLOOKUP(H90,'id (2018)'!H:I,2,0)</f>
        <v>#N/A</v>
      </c>
    </row>
    <row r="91" spans="1:12">
      <c r="A91" t="str">
        <f t="shared" si="4"/>
        <v>WitkowskiMarcin1969</v>
      </c>
      <c r="C91">
        <f t="shared" si="7"/>
        <v>90</v>
      </c>
      <c r="D91" t="s">
        <v>23</v>
      </c>
      <c r="E91" t="s">
        <v>17</v>
      </c>
      <c r="G91">
        <v>1969</v>
      </c>
      <c r="H91" t="str">
        <f t="shared" si="5"/>
        <v>Witkowski Marcin</v>
      </c>
      <c r="I91">
        <f t="shared" si="6"/>
        <v>1969</v>
      </c>
      <c r="J91" t="s">
        <v>32</v>
      </c>
      <c r="K91" t="s">
        <v>4185</v>
      </c>
      <c r="L91">
        <f>VLOOKUP(H91,'id (2018)'!H:I,2,0)</f>
        <v>1969</v>
      </c>
    </row>
    <row r="92" spans="1:12">
      <c r="A92" t="str">
        <f t="shared" si="4"/>
        <v>DelkeŁukasz1984</v>
      </c>
      <c r="C92">
        <f t="shared" si="7"/>
        <v>91</v>
      </c>
      <c r="D92" t="s">
        <v>4069</v>
      </c>
      <c r="E92" t="s">
        <v>59</v>
      </c>
      <c r="G92">
        <v>1984</v>
      </c>
      <c r="H92" t="str">
        <f t="shared" si="5"/>
        <v>Delke Łukasz</v>
      </c>
      <c r="I92">
        <f t="shared" si="6"/>
        <v>1984</v>
      </c>
      <c r="J92" t="s">
        <v>32</v>
      </c>
      <c r="K92" t="s">
        <v>4185</v>
      </c>
      <c r="L92" t="e">
        <f>VLOOKUP(H92,'id (2018)'!H:I,2,0)</f>
        <v>#N/A</v>
      </c>
    </row>
    <row r="93" spans="1:12">
      <c r="A93" t="str">
        <f t="shared" si="4"/>
        <v>AdkonisKonrad1978</v>
      </c>
      <c r="C93">
        <f t="shared" si="7"/>
        <v>92</v>
      </c>
      <c r="D93" t="s">
        <v>109</v>
      </c>
      <c r="E93" t="s">
        <v>64</v>
      </c>
      <c r="G93">
        <v>1978</v>
      </c>
      <c r="H93" t="str">
        <f t="shared" si="5"/>
        <v>Adkonis Konrad</v>
      </c>
      <c r="I93">
        <f t="shared" si="6"/>
        <v>1978</v>
      </c>
      <c r="J93" t="s">
        <v>32</v>
      </c>
      <c r="K93" t="s">
        <v>4185</v>
      </c>
      <c r="L93">
        <f>VLOOKUP(H93,'id (2018)'!H:I,2,0)</f>
        <v>1978</v>
      </c>
    </row>
    <row r="94" spans="1:12">
      <c r="A94" t="str">
        <f t="shared" si="4"/>
        <v>KrasodomskiJan1999</v>
      </c>
      <c r="C94">
        <f t="shared" si="7"/>
        <v>93</v>
      </c>
      <c r="D94" t="s">
        <v>4036</v>
      </c>
      <c r="E94" t="s">
        <v>92</v>
      </c>
      <c r="G94">
        <v>1999</v>
      </c>
      <c r="H94" t="str">
        <f t="shared" si="5"/>
        <v>Krasodomski Jan</v>
      </c>
      <c r="I94">
        <f t="shared" si="6"/>
        <v>1999</v>
      </c>
      <c r="J94" t="s">
        <v>32</v>
      </c>
      <c r="K94" t="s">
        <v>4185</v>
      </c>
      <c r="L94" t="e">
        <f>VLOOKUP(H94,'id (2018)'!H:I,2,0)</f>
        <v>#N/A</v>
      </c>
    </row>
    <row r="95" spans="1:12">
      <c r="A95" t="str">
        <f t="shared" si="4"/>
        <v>GuździołZbigniew1977</v>
      </c>
      <c r="C95">
        <f t="shared" si="7"/>
        <v>94</v>
      </c>
      <c r="D95" t="s">
        <v>4070</v>
      </c>
      <c r="E95" t="s">
        <v>264</v>
      </c>
      <c r="G95">
        <v>1977</v>
      </c>
      <c r="H95" t="str">
        <f t="shared" si="5"/>
        <v>Guździoł Zbigniew</v>
      </c>
      <c r="I95">
        <f t="shared" si="6"/>
        <v>1977</v>
      </c>
      <c r="J95" t="s">
        <v>32</v>
      </c>
      <c r="K95" t="s">
        <v>4185</v>
      </c>
      <c r="L95" t="e">
        <f>VLOOKUP(H95,'id (2018)'!H:I,2,0)</f>
        <v>#N/A</v>
      </c>
    </row>
    <row r="96" spans="1:12">
      <c r="A96" t="str">
        <f t="shared" si="4"/>
        <v>WiśniewskiTomasz1977</v>
      </c>
      <c r="C96">
        <f t="shared" si="7"/>
        <v>95</v>
      </c>
      <c r="D96" t="s">
        <v>94</v>
      </c>
      <c r="E96" t="s">
        <v>44</v>
      </c>
      <c r="G96">
        <v>1977</v>
      </c>
      <c r="H96" t="str">
        <f t="shared" si="5"/>
        <v>Wiśniewski Tomasz</v>
      </c>
      <c r="I96">
        <f t="shared" si="6"/>
        <v>1977</v>
      </c>
      <c r="J96" t="s">
        <v>32</v>
      </c>
      <c r="K96" t="s">
        <v>4185</v>
      </c>
      <c r="L96" t="e">
        <f>VLOOKUP(H96,'id (2018)'!H:I,2,0)</f>
        <v>#N/A</v>
      </c>
    </row>
    <row r="97" spans="1:12">
      <c r="A97" t="str">
        <f t="shared" si="4"/>
        <v>KrasodomskiMaciek0</v>
      </c>
      <c r="C97">
        <f t="shared" si="7"/>
        <v>96</v>
      </c>
      <c r="D97" t="s">
        <v>4036</v>
      </c>
      <c r="E97" t="s">
        <v>1305</v>
      </c>
      <c r="G97">
        <v>0</v>
      </c>
      <c r="H97" t="str">
        <f t="shared" si="5"/>
        <v>Krasodomski Maciek</v>
      </c>
      <c r="I97">
        <f t="shared" si="6"/>
        <v>0</v>
      </c>
      <c r="J97" t="s">
        <v>32</v>
      </c>
      <c r="K97" t="s">
        <v>4185</v>
      </c>
      <c r="L97" t="e">
        <f>VLOOKUP(H97,'id (2018)'!H:I,2,0)</f>
        <v>#N/A</v>
      </c>
    </row>
    <row r="98" spans="1:12">
      <c r="A98" t="str">
        <f t="shared" si="4"/>
        <v>DrobniewskiMarcin1973</v>
      </c>
      <c r="C98">
        <f t="shared" si="7"/>
        <v>97</v>
      </c>
      <c r="D98" t="s">
        <v>4071</v>
      </c>
      <c r="E98" t="s">
        <v>17</v>
      </c>
      <c r="G98">
        <v>1973</v>
      </c>
      <c r="H98" t="str">
        <f t="shared" si="5"/>
        <v>Drobniewski Marcin</v>
      </c>
      <c r="I98">
        <f t="shared" si="6"/>
        <v>1973</v>
      </c>
      <c r="J98" t="s">
        <v>32</v>
      </c>
      <c r="K98" t="s">
        <v>4185</v>
      </c>
      <c r="L98" t="e">
        <f>VLOOKUP(H98,'id (2018)'!H:I,2,0)</f>
        <v>#N/A</v>
      </c>
    </row>
    <row r="99" spans="1:12">
      <c r="A99" t="str">
        <f t="shared" si="4"/>
        <v>ŚwietlikKrzysztof1964</v>
      </c>
      <c r="C99">
        <f t="shared" si="7"/>
        <v>98</v>
      </c>
      <c r="D99" t="s">
        <v>112</v>
      </c>
      <c r="E99" t="s">
        <v>22</v>
      </c>
      <c r="G99">
        <v>1964</v>
      </c>
      <c r="H99" t="str">
        <f t="shared" si="5"/>
        <v>Świetlik Krzysztof</v>
      </c>
      <c r="I99">
        <f t="shared" si="6"/>
        <v>1964</v>
      </c>
      <c r="J99" t="s">
        <v>32</v>
      </c>
      <c r="K99" t="s">
        <v>4185</v>
      </c>
      <c r="L99">
        <f>VLOOKUP(H99,'id (2018)'!H:I,2,0)</f>
        <v>1964</v>
      </c>
    </row>
    <row r="100" spans="1:12">
      <c r="A100" t="str">
        <f t="shared" si="4"/>
        <v>RedlarskiMarek1951</v>
      </c>
      <c r="C100">
        <f t="shared" si="7"/>
        <v>99</v>
      </c>
      <c r="D100" t="s">
        <v>352</v>
      </c>
      <c r="E100" t="s">
        <v>33</v>
      </c>
      <c r="G100">
        <v>1951</v>
      </c>
      <c r="H100" t="str">
        <f t="shared" si="5"/>
        <v>Redlarski Marek</v>
      </c>
      <c r="I100">
        <f t="shared" si="6"/>
        <v>1951</v>
      </c>
      <c r="J100" t="s">
        <v>32</v>
      </c>
      <c r="K100" t="s">
        <v>4185</v>
      </c>
      <c r="L100">
        <f>VLOOKUP(H100,'id (2018)'!H:I,2,0)</f>
        <v>1951</v>
      </c>
    </row>
    <row r="101" spans="1:12">
      <c r="A101" t="str">
        <f t="shared" si="4"/>
        <v>SitekTomasz1978</v>
      </c>
      <c r="C101">
        <f t="shared" si="7"/>
        <v>100</v>
      </c>
      <c r="D101" t="s">
        <v>612</v>
      </c>
      <c r="E101" t="s">
        <v>44</v>
      </c>
      <c r="G101">
        <v>1978</v>
      </c>
      <c r="H101" t="str">
        <f t="shared" si="5"/>
        <v>Sitek Tomasz</v>
      </c>
      <c r="I101">
        <f t="shared" si="6"/>
        <v>1978</v>
      </c>
      <c r="J101" t="s">
        <v>32</v>
      </c>
      <c r="K101" t="s">
        <v>4185</v>
      </c>
      <c r="L101">
        <f>VLOOKUP(H101,'id (2018)'!H:I,2,0)</f>
        <v>1978</v>
      </c>
    </row>
    <row r="102" spans="1:12">
      <c r="A102" t="str">
        <f t="shared" si="4"/>
        <v>ChylakPaweł1984</v>
      </c>
      <c r="C102">
        <f t="shared" si="7"/>
        <v>101</v>
      </c>
      <c r="D102" t="s">
        <v>1096</v>
      </c>
      <c r="E102" t="s">
        <v>16</v>
      </c>
      <c r="F102" t="s">
        <v>3885</v>
      </c>
      <c r="G102">
        <v>1984</v>
      </c>
      <c r="H102" t="str">
        <f t="shared" si="5"/>
        <v>Chylak Paweł</v>
      </c>
      <c r="I102">
        <f t="shared" si="6"/>
        <v>1984</v>
      </c>
      <c r="J102" t="s">
        <v>32</v>
      </c>
      <c r="K102" t="s">
        <v>4185</v>
      </c>
      <c r="L102" t="e">
        <f>VLOOKUP(H102,'id (2018)'!H:I,2,0)</f>
        <v>#N/A</v>
      </c>
    </row>
    <row r="103" spans="1:12">
      <c r="A103" t="str">
        <f t="shared" si="4"/>
        <v>PapisLeszek1958</v>
      </c>
      <c r="C103">
        <f t="shared" si="7"/>
        <v>102</v>
      </c>
      <c r="D103" t="s">
        <v>27</v>
      </c>
      <c r="E103" t="s">
        <v>25</v>
      </c>
      <c r="G103">
        <v>1958</v>
      </c>
      <c r="H103" t="str">
        <f t="shared" si="5"/>
        <v>Papis Leszek</v>
      </c>
      <c r="I103">
        <f t="shared" si="6"/>
        <v>1958</v>
      </c>
      <c r="J103" t="s">
        <v>32</v>
      </c>
      <c r="K103" t="s">
        <v>4185</v>
      </c>
      <c r="L103">
        <f>VLOOKUP(H103,'id (2018)'!H:I,2,0)</f>
        <v>1958</v>
      </c>
    </row>
    <row r="104" spans="1:12">
      <c r="A104" t="str">
        <f t="shared" si="4"/>
        <v>WiśniewskiŁukasz0</v>
      </c>
      <c r="C104">
        <f t="shared" si="7"/>
        <v>103</v>
      </c>
      <c r="D104" t="s">
        <v>94</v>
      </c>
      <c r="E104" t="s">
        <v>59</v>
      </c>
      <c r="G104">
        <v>0</v>
      </c>
      <c r="H104" t="str">
        <f t="shared" si="5"/>
        <v>Wiśniewski Łukasz</v>
      </c>
      <c r="I104">
        <f t="shared" si="6"/>
        <v>0</v>
      </c>
      <c r="J104" t="s">
        <v>32</v>
      </c>
      <c r="K104" t="s">
        <v>4185</v>
      </c>
      <c r="L104" t="e">
        <f>VLOOKUP(H104,'id (2018)'!H:I,2,0)</f>
        <v>#N/A</v>
      </c>
    </row>
    <row r="105" spans="1:12">
      <c r="A105" t="str">
        <f t="shared" si="4"/>
        <v>PiwakowskiAndrzej1951</v>
      </c>
      <c r="C105">
        <f t="shared" si="7"/>
        <v>104</v>
      </c>
      <c r="D105" t="s">
        <v>134</v>
      </c>
      <c r="E105" t="s">
        <v>26</v>
      </c>
      <c r="G105">
        <v>1951</v>
      </c>
      <c r="H105" t="str">
        <f t="shared" si="5"/>
        <v>Piwakowski Andrzej</v>
      </c>
      <c r="I105">
        <f t="shared" si="6"/>
        <v>1951</v>
      </c>
      <c r="J105" t="s">
        <v>32</v>
      </c>
      <c r="K105" t="s">
        <v>4185</v>
      </c>
      <c r="L105">
        <f>VLOOKUP(H105,'id (2018)'!H:I,2,0)</f>
        <v>1951</v>
      </c>
    </row>
    <row r="106" spans="1:12">
      <c r="A106" t="str">
        <f t="shared" si="4"/>
        <v>BagińskiOlgierd1971</v>
      </c>
      <c r="C106">
        <f t="shared" si="7"/>
        <v>105</v>
      </c>
      <c r="D106" t="s">
        <v>390</v>
      </c>
      <c r="E106" t="s">
        <v>389</v>
      </c>
      <c r="G106">
        <v>1971</v>
      </c>
      <c r="H106" t="str">
        <f t="shared" si="5"/>
        <v>Bagiński Olgierd</v>
      </c>
      <c r="I106">
        <f t="shared" si="6"/>
        <v>1971</v>
      </c>
      <c r="J106" t="s">
        <v>32</v>
      </c>
      <c r="K106" t="s">
        <v>4185</v>
      </c>
      <c r="L106">
        <f>VLOOKUP(H106,'id (2018)'!H:I,2,0)</f>
        <v>1971</v>
      </c>
    </row>
    <row r="107" spans="1:12">
      <c r="A107" t="str">
        <f t="shared" si="4"/>
        <v>DeptułaKrzysztof1977</v>
      </c>
      <c r="C107">
        <f t="shared" si="7"/>
        <v>106</v>
      </c>
      <c r="D107" t="s">
        <v>648</v>
      </c>
      <c r="E107" t="s">
        <v>22</v>
      </c>
      <c r="G107">
        <v>1977</v>
      </c>
      <c r="H107" t="str">
        <f t="shared" si="5"/>
        <v>Deptuła Krzysztof</v>
      </c>
      <c r="I107">
        <f t="shared" si="6"/>
        <v>1977</v>
      </c>
      <c r="J107" t="s">
        <v>32</v>
      </c>
      <c r="K107" t="s">
        <v>4185</v>
      </c>
      <c r="L107">
        <f>VLOOKUP(H107,'id (2018)'!H:I,2,0)</f>
        <v>1977</v>
      </c>
    </row>
    <row r="108" spans="1:12">
      <c r="A108" t="str">
        <f t="shared" si="4"/>
        <v>FrozynaMarcin0</v>
      </c>
      <c r="C108">
        <f t="shared" si="7"/>
        <v>107</v>
      </c>
      <c r="D108" t="s">
        <v>4072</v>
      </c>
      <c r="E108" t="s">
        <v>17</v>
      </c>
      <c r="G108">
        <v>0</v>
      </c>
      <c r="H108" t="str">
        <f t="shared" si="5"/>
        <v>Frozyna Marcin</v>
      </c>
      <c r="I108">
        <f t="shared" si="6"/>
        <v>0</v>
      </c>
      <c r="J108" t="s">
        <v>32</v>
      </c>
      <c r="K108" t="s">
        <v>4185</v>
      </c>
      <c r="L108" t="e">
        <f>VLOOKUP(H108,'id (2018)'!H:I,2,0)</f>
        <v>#N/A</v>
      </c>
    </row>
    <row r="109" spans="1:12">
      <c r="A109" t="str">
        <f t="shared" si="4"/>
        <v>TruszkowskaKamila1980</v>
      </c>
      <c r="C109">
        <f t="shared" si="7"/>
        <v>108</v>
      </c>
      <c r="D109" t="s">
        <v>194</v>
      </c>
      <c r="E109" t="s">
        <v>195</v>
      </c>
      <c r="G109">
        <v>1980</v>
      </c>
      <c r="H109" t="str">
        <f t="shared" si="5"/>
        <v>Truszkowska Kamila</v>
      </c>
      <c r="I109">
        <f t="shared" si="6"/>
        <v>1980</v>
      </c>
      <c r="J109" t="s">
        <v>0</v>
      </c>
      <c r="K109" t="s">
        <v>4185</v>
      </c>
      <c r="L109">
        <f>VLOOKUP(H109,'id (2018)'!H:I,2,0)</f>
        <v>1980</v>
      </c>
    </row>
    <row r="110" spans="1:12" s="12" customFormat="1">
      <c r="A110" s="12" t="str">
        <f t="shared" si="4"/>
        <v>Tomaszczyk-TiszbeinAlicja1975</v>
      </c>
      <c r="C110" s="12">
        <f t="shared" si="7"/>
        <v>109</v>
      </c>
      <c r="D110" s="12" t="s">
        <v>4370</v>
      </c>
      <c r="E110" s="12" t="s">
        <v>630</v>
      </c>
      <c r="G110" s="12">
        <v>1975</v>
      </c>
      <c r="H110" s="12" t="str">
        <f t="shared" si="5"/>
        <v>Tomaszczyk-Tiszbein Alicja</v>
      </c>
      <c r="I110" s="12">
        <f t="shared" si="6"/>
        <v>1975</v>
      </c>
      <c r="J110" s="12" t="s">
        <v>0</v>
      </c>
      <c r="K110" s="12" t="s">
        <v>4185</v>
      </c>
      <c r="L110" s="12" t="e">
        <f>VLOOKUP(H110,'id (2018)'!H:I,2,0)</f>
        <v>#N/A</v>
      </c>
    </row>
    <row r="111" spans="1:12">
      <c r="A111" t="str">
        <f t="shared" si="4"/>
        <v>BłędowskaAleksandra1970</v>
      </c>
      <c r="C111">
        <f t="shared" si="7"/>
        <v>110</v>
      </c>
      <c r="D111" t="s">
        <v>479</v>
      </c>
      <c r="E111" t="s">
        <v>478</v>
      </c>
      <c r="G111">
        <v>1970</v>
      </c>
      <c r="H111" t="str">
        <f t="shared" si="5"/>
        <v>Błędowska Aleksandra</v>
      </c>
      <c r="I111">
        <f t="shared" si="6"/>
        <v>1970</v>
      </c>
      <c r="J111" t="s">
        <v>0</v>
      </c>
      <c r="K111" t="s">
        <v>4185</v>
      </c>
      <c r="L111" t="e">
        <f>VLOOKUP(H111,'id (2018)'!H:I,2,0)</f>
        <v>#N/A</v>
      </c>
    </row>
    <row r="112" spans="1:12">
      <c r="A112" t="str">
        <f t="shared" si="4"/>
        <v>WojciechowskaAnna1982</v>
      </c>
      <c r="C112">
        <f t="shared" si="7"/>
        <v>111</v>
      </c>
      <c r="D112" t="s">
        <v>1793</v>
      </c>
      <c r="E112" t="s">
        <v>271</v>
      </c>
      <c r="G112">
        <v>1982</v>
      </c>
      <c r="H112" t="str">
        <f t="shared" si="5"/>
        <v>Wojciechowska Anna</v>
      </c>
      <c r="I112">
        <f t="shared" si="6"/>
        <v>1982</v>
      </c>
      <c r="J112" t="s">
        <v>0</v>
      </c>
      <c r="K112" t="s">
        <v>4185</v>
      </c>
      <c r="L112" t="e">
        <f>VLOOKUP(H112,'id (2018)'!H:I,2,0)</f>
        <v>#N/A</v>
      </c>
    </row>
    <row r="113" spans="1:12">
      <c r="A113" t="str">
        <f t="shared" si="4"/>
        <v>KowalskaAgnieszka1983</v>
      </c>
      <c r="C113">
        <f t="shared" si="7"/>
        <v>112</v>
      </c>
      <c r="D113" t="s">
        <v>734</v>
      </c>
      <c r="E113" t="s">
        <v>129</v>
      </c>
      <c r="G113">
        <v>1983</v>
      </c>
      <c r="H113" t="str">
        <f t="shared" si="5"/>
        <v>Kowalska Agnieszka</v>
      </c>
      <c r="I113">
        <f t="shared" si="6"/>
        <v>1983</v>
      </c>
      <c r="J113" t="s">
        <v>0</v>
      </c>
      <c r="K113" t="s">
        <v>4185</v>
      </c>
      <c r="L113">
        <f>VLOOKUP(H113,'id (2018)'!H:I,2,0)</f>
        <v>1983</v>
      </c>
    </row>
    <row r="114" spans="1:12">
      <c r="A114" t="str">
        <f t="shared" si="4"/>
        <v>KowalskaWioleta0</v>
      </c>
      <c r="C114">
        <f t="shared" si="7"/>
        <v>113</v>
      </c>
      <c r="D114" t="s">
        <v>734</v>
      </c>
      <c r="E114" t="s">
        <v>4074</v>
      </c>
      <c r="G114">
        <v>0</v>
      </c>
      <c r="H114" t="str">
        <f t="shared" si="5"/>
        <v>Kowalska Wioleta</v>
      </c>
      <c r="I114">
        <f t="shared" si="6"/>
        <v>0</v>
      </c>
      <c r="J114" t="s">
        <v>0</v>
      </c>
      <c r="K114" t="s">
        <v>4185</v>
      </c>
      <c r="L114" t="e">
        <f>VLOOKUP(H114,'id (2018)'!H:I,2,0)</f>
        <v>#N/A</v>
      </c>
    </row>
    <row r="115" spans="1:12">
      <c r="A115" t="str">
        <f t="shared" si="4"/>
        <v>NowakMagda1975</v>
      </c>
      <c r="C115">
        <f t="shared" si="7"/>
        <v>114</v>
      </c>
      <c r="D115" t="s">
        <v>597</v>
      </c>
      <c r="E115" t="s">
        <v>4368</v>
      </c>
      <c r="G115">
        <v>1975</v>
      </c>
      <c r="H115" t="str">
        <f t="shared" si="5"/>
        <v>Nowak Magda</v>
      </c>
      <c r="I115">
        <f t="shared" si="6"/>
        <v>1975</v>
      </c>
      <c r="J115" t="s">
        <v>0</v>
      </c>
      <c r="K115" t="s">
        <v>4185</v>
      </c>
      <c r="L115" t="e">
        <f>VLOOKUP(H115,'id (2018)'!H:I,2,0)</f>
        <v>#N/A</v>
      </c>
    </row>
    <row r="116" spans="1:12">
      <c r="A116" t="str">
        <f t="shared" si="4"/>
        <v>WitkowskaTelimena2010</v>
      </c>
      <c r="C116">
        <f t="shared" si="7"/>
        <v>115</v>
      </c>
      <c r="D116" t="s">
        <v>4073</v>
      </c>
      <c r="E116" t="s">
        <v>4075</v>
      </c>
      <c r="G116">
        <v>2010</v>
      </c>
      <c r="H116" t="str">
        <f t="shared" si="5"/>
        <v>Witkowska Telimena</v>
      </c>
      <c r="I116">
        <f t="shared" si="6"/>
        <v>2010</v>
      </c>
      <c r="J116" t="s">
        <v>0</v>
      </c>
      <c r="K116" t="s">
        <v>4185</v>
      </c>
      <c r="L116" t="e">
        <f>VLOOKUP(H116,'id (2018)'!H:I,2,0)</f>
        <v>#N/A</v>
      </c>
    </row>
    <row r="117" spans="1:12">
      <c r="A117" t="str">
        <f t="shared" si="4"/>
        <v>MirowskiŁukasz1986</v>
      </c>
      <c r="C117">
        <f t="shared" si="7"/>
        <v>116</v>
      </c>
      <c r="D117" t="s">
        <v>76</v>
      </c>
      <c r="E117" t="s">
        <v>59</v>
      </c>
      <c r="G117">
        <v>1986</v>
      </c>
      <c r="H117" t="str">
        <f t="shared" si="5"/>
        <v>Mirowski Łukasz</v>
      </c>
      <c r="I117">
        <f t="shared" si="6"/>
        <v>1986</v>
      </c>
      <c r="J117" t="s">
        <v>32</v>
      </c>
      <c r="K117" t="s">
        <v>3449</v>
      </c>
      <c r="L117">
        <f>VLOOKUP(H117,'id (2018)'!H:I,2,0)</f>
        <v>1986</v>
      </c>
    </row>
    <row r="118" spans="1:12">
      <c r="A118" t="str">
        <f t="shared" si="4"/>
        <v>DziewiorArkadiusz1972</v>
      </c>
      <c r="C118">
        <f t="shared" si="7"/>
        <v>117</v>
      </c>
      <c r="D118" t="s">
        <v>1534</v>
      </c>
      <c r="E118" t="s">
        <v>358</v>
      </c>
      <c r="G118">
        <v>1972</v>
      </c>
      <c r="H118" t="str">
        <f t="shared" si="5"/>
        <v>Dziewior Arkadiusz</v>
      </c>
      <c r="I118">
        <f t="shared" si="6"/>
        <v>1972</v>
      </c>
      <c r="J118" t="s">
        <v>32</v>
      </c>
      <c r="K118" t="s">
        <v>3449</v>
      </c>
      <c r="L118">
        <f>VLOOKUP(H118,'id (2018)'!H:I,2,0)</f>
        <v>1972</v>
      </c>
    </row>
    <row r="119" spans="1:12">
      <c r="A119" t="str">
        <f t="shared" si="4"/>
        <v>PanderMarek1977</v>
      </c>
      <c r="C119">
        <f t="shared" si="7"/>
        <v>118</v>
      </c>
      <c r="D119" t="s">
        <v>4076</v>
      </c>
      <c r="E119" t="s">
        <v>33</v>
      </c>
      <c r="G119">
        <v>1977</v>
      </c>
      <c r="H119" t="str">
        <f t="shared" si="5"/>
        <v>Pander Marek</v>
      </c>
      <c r="I119">
        <f t="shared" si="6"/>
        <v>1977</v>
      </c>
      <c r="J119" t="s">
        <v>32</v>
      </c>
      <c r="K119" t="s">
        <v>3449</v>
      </c>
      <c r="L119" t="e">
        <f>VLOOKUP(H119,'id (2018)'!H:I,2,0)</f>
        <v>#N/A</v>
      </c>
    </row>
    <row r="120" spans="1:12">
      <c r="A120" t="str">
        <f t="shared" si="4"/>
        <v>BoberBartłomiej1972</v>
      </c>
      <c r="C120">
        <f t="shared" si="7"/>
        <v>119</v>
      </c>
      <c r="D120" t="s">
        <v>293</v>
      </c>
      <c r="E120" t="s">
        <v>267</v>
      </c>
      <c r="G120">
        <v>1972</v>
      </c>
      <c r="H120" t="str">
        <f t="shared" si="5"/>
        <v>Bober Bartłomiej</v>
      </c>
      <c r="I120">
        <f t="shared" si="6"/>
        <v>1972</v>
      </c>
      <c r="J120" t="s">
        <v>32</v>
      </c>
      <c r="K120" t="s">
        <v>3449</v>
      </c>
      <c r="L120">
        <f>VLOOKUP(H120,'id (2018)'!H:I,2,0)</f>
        <v>1972</v>
      </c>
    </row>
    <row r="121" spans="1:12">
      <c r="A121" t="str">
        <f t="shared" si="4"/>
        <v>ZarzyckiPiotr1989</v>
      </c>
      <c r="C121">
        <f t="shared" si="7"/>
        <v>120</v>
      </c>
      <c r="D121" t="s">
        <v>849</v>
      </c>
      <c r="E121" t="s">
        <v>15</v>
      </c>
      <c r="G121">
        <v>1989</v>
      </c>
      <c r="H121" t="str">
        <f t="shared" si="5"/>
        <v>Zarzycki Piotr</v>
      </c>
      <c r="I121">
        <f t="shared" si="6"/>
        <v>1989</v>
      </c>
      <c r="J121" t="s">
        <v>32</v>
      </c>
      <c r="K121" t="s">
        <v>3449</v>
      </c>
      <c r="L121">
        <f>VLOOKUP(H121,'id (2018)'!H:I,2,0)</f>
        <v>1989</v>
      </c>
    </row>
    <row r="122" spans="1:12">
      <c r="A122" t="str">
        <f t="shared" si="4"/>
        <v>KuźniarowiczPiotr1987</v>
      </c>
      <c r="C122">
        <f t="shared" si="7"/>
        <v>121</v>
      </c>
      <c r="D122" t="s">
        <v>4077</v>
      </c>
      <c r="E122" t="s">
        <v>15</v>
      </c>
      <c r="G122">
        <v>1987</v>
      </c>
      <c r="H122" t="str">
        <f t="shared" si="5"/>
        <v>Kuźniarowicz Piotr</v>
      </c>
      <c r="I122">
        <f t="shared" si="6"/>
        <v>1987</v>
      </c>
      <c r="J122" t="s">
        <v>32</v>
      </c>
      <c r="K122" t="s">
        <v>3449</v>
      </c>
      <c r="L122" t="e">
        <f>VLOOKUP(H122,'id (2018)'!H:I,2,0)</f>
        <v>#N/A</v>
      </c>
    </row>
    <row r="123" spans="1:12">
      <c r="A123" t="str">
        <f t="shared" si="4"/>
        <v>StefańskiTomasz1982</v>
      </c>
      <c r="C123">
        <f t="shared" si="7"/>
        <v>122</v>
      </c>
      <c r="D123" t="s">
        <v>81</v>
      </c>
      <c r="E123" t="s">
        <v>44</v>
      </c>
      <c r="G123">
        <v>1982</v>
      </c>
      <c r="H123" t="str">
        <f t="shared" si="5"/>
        <v>Stefański Tomasz</v>
      </c>
      <c r="I123">
        <f t="shared" si="6"/>
        <v>1982</v>
      </c>
      <c r="J123" t="s">
        <v>32</v>
      </c>
      <c r="K123" t="s">
        <v>3449</v>
      </c>
      <c r="L123">
        <f>VLOOKUP(H123,'id (2018)'!H:I,2,0)</f>
        <v>1982</v>
      </c>
    </row>
    <row r="124" spans="1:12">
      <c r="A124" t="str">
        <f t="shared" si="4"/>
        <v>RygalskiGrzegorz1974</v>
      </c>
      <c r="C124">
        <f t="shared" si="7"/>
        <v>123</v>
      </c>
      <c r="D124" t="s">
        <v>83</v>
      </c>
      <c r="E124" t="s">
        <v>19</v>
      </c>
      <c r="G124">
        <v>1974</v>
      </c>
      <c r="H124" t="str">
        <f t="shared" si="5"/>
        <v>Rygalski Grzegorz</v>
      </c>
      <c r="I124">
        <f t="shared" si="6"/>
        <v>1974</v>
      </c>
      <c r="J124" t="s">
        <v>32</v>
      </c>
      <c r="K124" t="s">
        <v>3449</v>
      </c>
      <c r="L124">
        <f>VLOOKUP(H124,'id (2018)'!H:I,2,0)</f>
        <v>1974</v>
      </c>
    </row>
    <row r="125" spans="1:12">
      <c r="A125" t="str">
        <f t="shared" si="4"/>
        <v>PaszkowskiWojciech1978</v>
      </c>
      <c r="C125">
        <f t="shared" si="7"/>
        <v>124</v>
      </c>
      <c r="D125" t="s">
        <v>150</v>
      </c>
      <c r="E125" t="s">
        <v>147</v>
      </c>
      <c r="G125">
        <v>1978</v>
      </c>
      <c r="H125" t="str">
        <f t="shared" si="5"/>
        <v>Paszkowski Wojciech</v>
      </c>
      <c r="I125">
        <f t="shared" si="6"/>
        <v>1978</v>
      </c>
      <c r="J125" t="s">
        <v>32</v>
      </c>
      <c r="K125" t="s">
        <v>3449</v>
      </c>
      <c r="L125">
        <f>VLOOKUP(H125,'id (2018)'!H:I,2,0)</f>
        <v>1978</v>
      </c>
    </row>
    <row r="126" spans="1:12">
      <c r="A126" t="str">
        <f t="shared" si="4"/>
        <v>HrehorowiczPiotr1964</v>
      </c>
      <c r="C126">
        <f t="shared" si="7"/>
        <v>125</v>
      </c>
      <c r="D126" t="s">
        <v>4078</v>
      </c>
      <c r="E126" t="s">
        <v>15</v>
      </c>
      <c r="G126">
        <v>1964</v>
      </c>
      <c r="H126" t="str">
        <f t="shared" si="5"/>
        <v>Hrehorowicz Piotr</v>
      </c>
      <c r="I126">
        <f t="shared" si="6"/>
        <v>1964</v>
      </c>
      <c r="J126" t="s">
        <v>32</v>
      </c>
      <c r="K126" t="s">
        <v>3449</v>
      </c>
      <c r="L126" t="e">
        <f>VLOOKUP(H126,'id (2018)'!H:I,2,0)</f>
        <v>#N/A</v>
      </c>
    </row>
    <row r="127" spans="1:12">
      <c r="A127" t="str">
        <f t="shared" si="4"/>
        <v>JacakAndrzej1986</v>
      </c>
      <c r="C127">
        <f t="shared" si="7"/>
        <v>126</v>
      </c>
      <c r="D127" t="s">
        <v>799</v>
      </c>
      <c r="E127" t="s">
        <v>26</v>
      </c>
      <c r="G127">
        <v>1986</v>
      </c>
      <c r="H127" t="str">
        <f t="shared" si="5"/>
        <v>Jacak Andrzej</v>
      </c>
      <c r="I127">
        <f t="shared" si="6"/>
        <v>1986</v>
      </c>
      <c r="J127" t="s">
        <v>32</v>
      </c>
      <c r="K127" t="s">
        <v>3449</v>
      </c>
      <c r="L127">
        <f>VLOOKUP(H127,'id (2018)'!H:I,2,0)</f>
        <v>1986</v>
      </c>
    </row>
    <row r="128" spans="1:12">
      <c r="A128" t="str">
        <f t="shared" si="4"/>
        <v>DoboszPatryk1990</v>
      </c>
      <c r="C128">
        <f t="shared" si="7"/>
        <v>127</v>
      </c>
      <c r="D128" t="s">
        <v>3729</v>
      </c>
      <c r="E128" t="s">
        <v>374</v>
      </c>
      <c r="G128">
        <v>1990</v>
      </c>
      <c r="H128" t="str">
        <f t="shared" si="5"/>
        <v>Dobosz Patryk</v>
      </c>
      <c r="I128">
        <f t="shared" si="6"/>
        <v>1990</v>
      </c>
      <c r="J128" t="s">
        <v>32</v>
      </c>
      <c r="K128" t="s">
        <v>3449</v>
      </c>
      <c r="L128">
        <f>VLOOKUP(H128,'id (2018)'!H:I,2,0)</f>
        <v>1990</v>
      </c>
    </row>
    <row r="129" spans="1:12">
      <c r="A129" t="str">
        <f t="shared" si="4"/>
        <v>KowalskiKrzysztof1963</v>
      </c>
      <c r="C129">
        <f t="shared" si="7"/>
        <v>128</v>
      </c>
      <c r="D129" t="s">
        <v>832</v>
      </c>
      <c r="E129" t="s">
        <v>22</v>
      </c>
      <c r="G129">
        <v>1963</v>
      </c>
      <c r="H129" t="str">
        <f t="shared" si="5"/>
        <v>Kowalski Krzysztof</v>
      </c>
      <c r="I129">
        <f t="shared" si="6"/>
        <v>1963</v>
      </c>
      <c r="J129" t="s">
        <v>32</v>
      </c>
      <c r="K129" t="s">
        <v>3449</v>
      </c>
      <c r="L129">
        <f>VLOOKUP(H129,'id (2018)'!H:I,2,0)</f>
        <v>1963</v>
      </c>
    </row>
    <row r="130" spans="1:12">
      <c r="A130" t="str">
        <f t="shared" ref="A130:A193" si="8">D130&amp;E130&amp;G130</f>
        <v>BasterPrzemysław1978</v>
      </c>
      <c r="C130">
        <f t="shared" si="7"/>
        <v>129</v>
      </c>
      <c r="D130" t="s">
        <v>212</v>
      </c>
      <c r="E130" t="s">
        <v>24</v>
      </c>
      <c r="G130">
        <v>1978</v>
      </c>
      <c r="H130" t="str">
        <f t="shared" si="5"/>
        <v>Baster Przemysław</v>
      </c>
      <c r="I130">
        <f t="shared" si="6"/>
        <v>1978</v>
      </c>
      <c r="J130" t="s">
        <v>32</v>
      </c>
      <c r="K130" t="s">
        <v>3449</v>
      </c>
      <c r="L130">
        <f>VLOOKUP(H130,'id (2018)'!H:I,2,0)</f>
        <v>1978</v>
      </c>
    </row>
    <row r="131" spans="1:12">
      <c r="A131" t="str">
        <f t="shared" si="8"/>
        <v>AdamczykBartosz1980</v>
      </c>
      <c r="C131">
        <f t="shared" si="7"/>
        <v>130</v>
      </c>
      <c r="D131" t="s">
        <v>226</v>
      </c>
      <c r="E131" t="s">
        <v>42</v>
      </c>
      <c r="G131">
        <v>1980</v>
      </c>
      <c r="H131" t="str">
        <f t="shared" ref="H131:H194" si="9">D131&amp;" "&amp;E131</f>
        <v>Adamczyk Bartosz</v>
      </c>
      <c r="I131">
        <f t="shared" ref="I131:I194" si="10">G131</f>
        <v>1980</v>
      </c>
      <c r="J131" t="s">
        <v>32</v>
      </c>
      <c r="K131" t="s">
        <v>3449</v>
      </c>
      <c r="L131">
        <f>VLOOKUP(H131,'id (2018)'!H:I,2,0)</f>
        <v>1980</v>
      </c>
    </row>
    <row r="132" spans="1:12">
      <c r="A132" t="str">
        <f t="shared" si="8"/>
        <v>MalawskiFilip1986</v>
      </c>
      <c r="C132">
        <f t="shared" ref="C132:C195" si="11">C131+1</f>
        <v>131</v>
      </c>
      <c r="D132" t="s">
        <v>923</v>
      </c>
      <c r="E132" t="s">
        <v>539</v>
      </c>
      <c r="G132">
        <v>1986</v>
      </c>
      <c r="H132" t="str">
        <f t="shared" si="9"/>
        <v>Malawski Filip</v>
      </c>
      <c r="I132">
        <f t="shared" si="10"/>
        <v>1986</v>
      </c>
      <c r="J132" t="s">
        <v>32</v>
      </c>
      <c r="K132" t="s">
        <v>3449</v>
      </c>
      <c r="L132" t="e">
        <f>VLOOKUP(H132,'id (2018)'!H:I,2,0)</f>
        <v>#N/A</v>
      </c>
    </row>
    <row r="133" spans="1:12">
      <c r="A133" t="str">
        <f t="shared" si="8"/>
        <v>MałodobryWojciech1959</v>
      </c>
      <c r="C133">
        <f t="shared" si="11"/>
        <v>132</v>
      </c>
      <c r="D133" t="s">
        <v>914</v>
      </c>
      <c r="E133" t="s">
        <v>147</v>
      </c>
      <c r="G133">
        <v>1959</v>
      </c>
      <c r="H133" t="str">
        <f t="shared" si="9"/>
        <v>Małodobry Wojciech</v>
      </c>
      <c r="I133">
        <f t="shared" si="10"/>
        <v>1959</v>
      </c>
      <c r="J133" t="s">
        <v>32</v>
      </c>
      <c r="K133" t="s">
        <v>3449</v>
      </c>
      <c r="L133">
        <f>VLOOKUP(H133,'id (2018)'!H:I,2,0)</f>
        <v>1959</v>
      </c>
    </row>
    <row r="134" spans="1:12">
      <c r="A134" t="str">
        <f t="shared" si="8"/>
        <v>NieduziakAngelika1983</v>
      </c>
      <c r="C134">
        <f t="shared" si="11"/>
        <v>133</v>
      </c>
      <c r="D134" t="s">
        <v>1612</v>
      </c>
      <c r="E134" t="s">
        <v>1644</v>
      </c>
      <c r="G134">
        <v>1983</v>
      </c>
      <c r="H134" t="str">
        <f t="shared" si="9"/>
        <v>Nieduziak Angelika</v>
      </c>
      <c r="I134">
        <f t="shared" si="10"/>
        <v>1983</v>
      </c>
      <c r="J134" t="s">
        <v>0</v>
      </c>
      <c r="K134" t="s">
        <v>3449</v>
      </c>
      <c r="L134">
        <f>VLOOKUP(H134,'id (2018)'!H:I,2,0)</f>
        <v>1983</v>
      </c>
    </row>
    <row r="135" spans="1:12">
      <c r="A135" t="str">
        <f t="shared" si="8"/>
        <v>PokoraKatarzyna1972</v>
      </c>
      <c r="C135">
        <f t="shared" si="11"/>
        <v>134</v>
      </c>
      <c r="D135" t="s">
        <v>3408</v>
      </c>
      <c r="E135" t="s">
        <v>763</v>
      </c>
      <c r="G135">
        <v>1972</v>
      </c>
      <c r="H135" t="str">
        <f t="shared" si="9"/>
        <v>Pokora Katarzyna</v>
      </c>
      <c r="I135">
        <f t="shared" si="10"/>
        <v>1972</v>
      </c>
      <c r="J135" t="s">
        <v>0</v>
      </c>
      <c r="K135" t="s">
        <v>3449</v>
      </c>
      <c r="L135">
        <f>VLOOKUP(H135,'id (2018)'!H:I,2,0)</f>
        <v>1972</v>
      </c>
    </row>
    <row r="136" spans="1:12">
      <c r="A136" t="str">
        <f t="shared" si="8"/>
        <v>OstaszkiewiczJolanta1981</v>
      </c>
      <c r="C136">
        <f t="shared" si="11"/>
        <v>135</v>
      </c>
      <c r="D136" t="s">
        <v>3407</v>
      </c>
      <c r="E136" t="s">
        <v>748</v>
      </c>
      <c r="G136">
        <v>1981</v>
      </c>
      <c r="H136" t="str">
        <f t="shared" si="9"/>
        <v>Ostaszkiewicz Jolanta</v>
      </c>
      <c r="I136">
        <f t="shared" si="10"/>
        <v>1981</v>
      </c>
      <c r="J136" t="s">
        <v>0</v>
      </c>
      <c r="K136" t="s">
        <v>3449</v>
      </c>
      <c r="L136">
        <f>VLOOKUP(H136,'id (2018)'!H:I,2,0)</f>
        <v>1981</v>
      </c>
    </row>
    <row r="137" spans="1:12">
      <c r="A137" t="str">
        <f t="shared" si="8"/>
        <v>NowińskaRenata1977</v>
      </c>
      <c r="C137">
        <f t="shared" si="11"/>
        <v>136</v>
      </c>
      <c r="D137" t="s">
        <v>936</v>
      </c>
      <c r="E137" t="s">
        <v>933</v>
      </c>
      <c r="G137">
        <v>1977</v>
      </c>
      <c r="H137" t="str">
        <f t="shared" si="9"/>
        <v>Nowińska Renata</v>
      </c>
      <c r="I137">
        <f t="shared" si="10"/>
        <v>1977</v>
      </c>
      <c r="J137" t="s">
        <v>0</v>
      </c>
      <c r="K137" t="s">
        <v>3449</v>
      </c>
      <c r="L137">
        <f>VLOOKUP(H137,'id (2018)'!H:I,2,0)</f>
        <v>1977</v>
      </c>
    </row>
    <row r="138" spans="1:12">
      <c r="A138" t="str">
        <f t="shared" si="8"/>
        <v>Motyl-AdamczykAgata1979</v>
      </c>
      <c r="C138">
        <f t="shared" si="11"/>
        <v>137</v>
      </c>
      <c r="D138" t="s">
        <v>228</v>
      </c>
      <c r="E138" t="s">
        <v>227</v>
      </c>
      <c r="G138">
        <v>1979</v>
      </c>
      <c r="H138" t="str">
        <f t="shared" si="9"/>
        <v>Motyl-Adamczyk Agata</v>
      </c>
      <c r="I138">
        <f t="shared" si="10"/>
        <v>1979</v>
      </c>
      <c r="J138" t="s">
        <v>0</v>
      </c>
      <c r="K138" t="s">
        <v>3449</v>
      </c>
      <c r="L138">
        <f>VLOOKUP(H138,'id (2018)'!H:I,2,0)</f>
        <v>1979</v>
      </c>
    </row>
    <row r="139" spans="1:12">
      <c r="A139" t="str">
        <f t="shared" si="8"/>
        <v>WojciechowskiAdam1984</v>
      </c>
      <c r="C139">
        <f t="shared" si="11"/>
        <v>138</v>
      </c>
      <c r="D139" t="s">
        <v>295</v>
      </c>
      <c r="E139" t="s">
        <v>79</v>
      </c>
      <c r="F139" t="s">
        <v>294</v>
      </c>
      <c r="G139">
        <v>1984</v>
      </c>
      <c r="H139" t="str">
        <f t="shared" si="9"/>
        <v>Wojciechowski Adam</v>
      </c>
      <c r="I139">
        <f t="shared" si="10"/>
        <v>1984</v>
      </c>
      <c r="J139" t="s">
        <v>32</v>
      </c>
      <c r="K139" t="s">
        <v>4186</v>
      </c>
      <c r="L139">
        <f>VLOOKUP(H139,'id (2018)'!H:I,2,0)</f>
        <v>1984</v>
      </c>
    </row>
    <row r="140" spans="1:12">
      <c r="A140" t="str">
        <f t="shared" si="8"/>
        <v>BuciakPiotr1979</v>
      </c>
      <c r="C140">
        <f t="shared" si="11"/>
        <v>139</v>
      </c>
      <c r="D140" t="s">
        <v>297</v>
      </c>
      <c r="E140" t="s">
        <v>15</v>
      </c>
      <c r="F140" t="s">
        <v>289</v>
      </c>
      <c r="G140">
        <v>1979</v>
      </c>
      <c r="H140" t="str">
        <f t="shared" si="9"/>
        <v>Buciak Piotr</v>
      </c>
      <c r="I140">
        <f t="shared" si="10"/>
        <v>1979</v>
      </c>
      <c r="J140" t="s">
        <v>32</v>
      </c>
      <c r="K140" t="s">
        <v>4186</v>
      </c>
      <c r="L140">
        <f>VLOOKUP(H140,'id (2018)'!H:I,2,0)</f>
        <v>1979</v>
      </c>
    </row>
    <row r="141" spans="1:12">
      <c r="A141" t="str">
        <f t="shared" si="8"/>
        <v>ZawadzkiArtur1970</v>
      </c>
      <c r="C141">
        <f t="shared" si="11"/>
        <v>140</v>
      </c>
      <c r="D141" t="s">
        <v>179</v>
      </c>
      <c r="E141" t="s">
        <v>47</v>
      </c>
      <c r="F141" t="s">
        <v>3648</v>
      </c>
      <c r="G141">
        <v>1970</v>
      </c>
      <c r="H141" t="str">
        <f t="shared" si="9"/>
        <v>Zawadzki Artur</v>
      </c>
      <c r="I141">
        <f t="shared" si="10"/>
        <v>1970</v>
      </c>
      <c r="J141" t="s">
        <v>32</v>
      </c>
      <c r="K141" t="s">
        <v>4186</v>
      </c>
      <c r="L141">
        <f>VLOOKUP(H141,'id (2018)'!H:I,2,0)</f>
        <v>1970</v>
      </c>
    </row>
    <row r="142" spans="1:12">
      <c r="A142" t="str">
        <f t="shared" si="8"/>
        <v>MarcinkiewiczGrzegorz1985</v>
      </c>
      <c r="C142">
        <f t="shared" si="11"/>
        <v>141</v>
      </c>
      <c r="D142" t="s">
        <v>398</v>
      </c>
      <c r="E142" t="s">
        <v>19</v>
      </c>
      <c r="F142" t="s">
        <v>1708</v>
      </c>
      <c r="G142">
        <v>1985</v>
      </c>
      <c r="H142" t="str">
        <f t="shared" si="9"/>
        <v>Marcinkiewicz Grzegorz</v>
      </c>
      <c r="I142">
        <f t="shared" si="10"/>
        <v>1985</v>
      </c>
      <c r="J142" t="s">
        <v>32</v>
      </c>
      <c r="K142" t="s">
        <v>4186</v>
      </c>
      <c r="L142">
        <f>VLOOKUP(H142,'id (2018)'!H:I,2,0)</f>
        <v>1985</v>
      </c>
    </row>
    <row r="143" spans="1:12">
      <c r="A143" t="str">
        <f t="shared" si="8"/>
        <v>KędziorekDamian1979</v>
      </c>
      <c r="C143">
        <f t="shared" si="11"/>
        <v>142</v>
      </c>
      <c r="D143" t="s">
        <v>276</v>
      </c>
      <c r="E143" t="s">
        <v>277</v>
      </c>
      <c r="F143" t="s">
        <v>1263</v>
      </c>
      <c r="G143">
        <v>1979</v>
      </c>
      <c r="H143" t="str">
        <f t="shared" si="9"/>
        <v>Kędziorek Damian</v>
      </c>
      <c r="I143">
        <f t="shared" si="10"/>
        <v>1979</v>
      </c>
      <c r="J143" t="s">
        <v>32</v>
      </c>
      <c r="K143" t="s">
        <v>4186</v>
      </c>
      <c r="L143">
        <f>VLOOKUP(H143,'id (2018)'!H:I,2,0)</f>
        <v>1979</v>
      </c>
    </row>
    <row r="144" spans="1:12">
      <c r="A144" t="str">
        <f t="shared" si="8"/>
        <v>RuchlickiStanisław1983</v>
      </c>
      <c r="C144">
        <f t="shared" si="11"/>
        <v>143</v>
      </c>
      <c r="D144" t="s">
        <v>431</v>
      </c>
      <c r="E144" t="s">
        <v>274</v>
      </c>
      <c r="F144" t="s">
        <v>282</v>
      </c>
      <c r="G144">
        <v>1983</v>
      </c>
      <c r="H144" t="str">
        <f t="shared" si="9"/>
        <v>Ruchlicki Stanisław</v>
      </c>
      <c r="I144">
        <f t="shared" si="10"/>
        <v>1983</v>
      </c>
      <c r="J144" t="s">
        <v>32</v>
      </c>
      <c r="K144" t="s">
        <v>4186</v>
      </c>
      <c r="L144">
        <f>VLOOKUP(H144,'id (2018)'!H:I,2,0)</f>
        <v>1983</v>
      </c>
    </row>
    <row r="145" spans="1:12">
      <c r="A145" t="str">
        <f t="shared" si="8"/>
        <v>KielakIgor1999</v>
      </c>
      <c r="C145">
        <f t="shared" si="11"/>
        <v>144</v>
      </c>
      <c r="D145" t="s">
        <v>1475</v>
      </c>
      <c r="E145" t="s">
        <v>1476</v>
      </c>
      <c r="F145" t="s">
        <v>3788</v>
      </c>
      <c r="G145">
        <v>1999</v>
      </c>
      <c r="H145" t="str">
        <f t="shared" si="9"/>
        <v>Kielak Igor</v>
      </c>
      <c r="I145">
        <f t="shared" si="10"/>
        <v>1999</v>
      </c>
      <c r="J145" t="s">
        <v>32</v>
      </c>
      <c r="K145" t="s">
        <v>4186</v>
      </c>
      <c r="L145">
        <f>VLOOKUP(H145,'id (2018)'!H:I,2,0)</f>
        <v>1999</v>
      </c>
    </row>
    <row r="146" spans="1:12">
      <c r="A146" t="str">
        <f t="shared" si="8"/>
        <v>TrzeciakiewiczMarcin1978</v>
      </c>
      <c r="C146">
        <f t="shared" si="11"/>
        <v>145</v>
      </c>
      <c r="D146" t="s">
        <v>760</v>
      </c>
      <c r="E146" t="s">
        <v>17</v>
      </c>
      <c r="F146" t="s">
        <v>4079</v>
      </c>
      <c r="G146">
        <v>1978</v>
      </c>
      <c r="H146" t="str">
        <f t="shared" si="9"/>
        <v>Trzeciakiewicz Marcin</v>
      </c>
      <c r="I146">
        <f t="shared" si="10"/>
        <v>1978</v>
      </c>
      <c r="J146" t="s">
        <v>32</v>
      </c>
      <c r="K146" t="s">
        <v>4186</v>
      </c>
      <c r="L146" t="e">
        <f>VLOOKUP(H146,'id (2018)'!H:I,2,0)</f>
        <v>#N/A</v>
      </c>
    </row>
    <row r="147" spans="1:12">
      <c r="A147" t="str">
        <f t="shared" si="8"/>
        <v>KarpaKatarzyna1982</v>
      </c>
      <c r="C147">
        <f t="shared" si="11"/>
        <v>146</v>
      </c>
      <c r="D147" t="s">
        <v>762</v>
      </c>
      <c r="E147" t="s">
        <v>763</v>
      </c>
      <c r="F147" t="s">
        <v>4079</v>
      </c>
      <c r="G147">
        <v>1982</v>
      </c>
      <c r="H147" t="str">
        <f t="shared" si="9"/>
        <v>Karpa Katarzyna</v>
      </c>
      <c r="I147">
        <f t="shared" si="10"/>
        <v>1982</v>
      </c>
      <c r="J147" t="s">
        <v>0</v>
      </c>
      <c r="K147" t="s">
        <v>4186</v>
      </c>
      <c r="L147" t="e">
        <f>VLOOKUP(H147,'id (2018)'!H:I,2,0)</f>
        <v>#N/A</v>
      </c>
    </row>
    <row r="148" spans="1:12">
      <c r="A148" t="str">
        <f t="shared" si="8"/>
        <v>PłowaśMarta1975</v>
      </c>
      <c r="C148">
        <f t="shared" si="11"/>
        <v>147</v>
      </c>
      <c r="D148" t="s">
        <v>4188</v>
      </c>
      <c r="E148" t="s">
        <v>846</v>
      </c>
      <c r="G148">
        <v>1975</v>
      </c>
      <c r="H148" t="str">
        <f t="shared" si="9"/>
        <v>Płowaś Marta</v>
      </c>
      <c r="I148">
        <f t="shared" si="10"/>
        <v>1975</v>
      </c>
      <c r="J148" t="s">
        <v>0</v>
      </c>
      <c r="K148" t="s">
        <v>829</v>
      </c>
      <c r="L148" t="e">
        <f>VLOOKUP(H148,'id (2018)'!H:I,2,0)</f>
        <v>#N/A</v>
      </c>
    </row>
    <row r="149" spans="1:12">
      <c r="A149" t="str">
        <f t="shared" si="8"/>
        <v>NowackaElżbieta1976</v>
      </c>
      <c r="C149">
        <f t="shared" si="11"/>
        <v>148</v>
      </c>
      <c r="D149" t="s">
        <v>1212</v>
      </c>
      <c r="E149" t="s">
        <v>1211</v>
      </c>
      <c r="F149" t="s">
        <v>819</v>
      </c>
      <c r="G149">
        <v>1976</v>
      </c>
      <c r="H149" t="str">
        <f t="shared" si="9"/>
        <v>Nowacka Elżbieta</v>
      </c>
      <c r="I149">
        <f t="shared" si="10"/>
        <v>1976</v>
      </c>
      <c r="J149" t="s">
        <v>0</v>
      </c>
      <c r="K149" t="s">
        <v>829</v>
      </c>
      <c r="L149">
        <f>VLOOKUP(H149,'id (2018)'!H:I,2,0)</f>
        <v>1976</v>
      </c>
    </row>
    <row r="150" spans="1:12" s="12" customFormat="1">
      <c r="A150" s="12" t="str">
        <f t="shared" si="8"/>
        <v>GordonDiana1990</v>
      </c>
      <c r="C150" s="108">
        <f t="shared" si="11"/>
        <v>149</v>
      </c>
      <c r="D150" s="108" t="s">
        <v>1721</v>
      </c>
      <c r="E150" s="108" t="s">
        <v>1722</v>
      </c>
      <c r="F150" s="108"/>
      <c r="G150" s="108">
        <v>1990</v>
      </c>
      <c r="H150" s="108" t="str">
        <f t="shared" si="9"/>
        <v>Gordon Diana</v>
      </c>
      <c r="I150" s="108">
        <f t="shared" si="10"/>
        <v>1990</v>
      </c>
      <c r="J150" s="108" t="s">
        <v>0</v>
      </c>
      <c r="K150" s="108" t="s">
        <v>745</v>
      </c>
      <c r="L150" s="108" t="e">
        <f>VLOOKUP(H150,'id (2018)'!H:I,2,0)</f>
        <v>#N/A</v>
      </c>
    </row>
    <row r="151" spans="1:12">
      <c r="A151" t="str">
        <f t="shared" si="8"/>
        <v>PacekKarolina1988</v>
      </c>
      <c r="C151">
        <f t="shared" si="11"/>
        <v>150</v>
      </c>
      <c r="D151" t="s">
        <v>546</v>
      </c>
      <c r="E151" t="s">
        <v>545</v>
      </c>
      <c r="G151">
        <v>1988</v>
      </c>
      <c r="H151" t="str">
        <f t="shared" si="9"/>
        <v>Pacek Karolina</v>
      </c>
      <c r="I151">
        <f t="shared" si="10"/>
        <v>1988</v>
      </c>
      <c r="J151" t="s">
        <v>0</v>
      </c>
      <c r="K151" t="s">
        <v>829</v>
      </c>
      <c r="L151">
        <f>VLOOKUP(H151,'id (2018)'!H:I,2,0)</f>
        <v>1988</v>
      </c>
    </row>
    <row r="152" spans="1:12">
      <c r="A152" t="str">
        <f t="shared" si="8"/>
        <v>RyngwelskaOliwia2001</v>
      </c>
      <c r="C152">
        <f t="shared" si="11"/>
        <v>151</v>
      </c>
      <c r="D152" t="s">
        <v>4189</v>
      </c>
      <c r="E152" t="s">
        <v>4190</v>
      </c>
      <c r="G152">
        <v>2001</v>
      </c>
      <c r="H152" t="str">
        <f t="shared" si="9"/>
        <v>Ryngwelska Oliwia</v>
      </c>
      <c r="I152">
        <f t="shared" si="10"/>
        <v>2001</v>
      </c>
      <c r="J152" t="s">
        <v>0</v>
      </c>
      <c r="K152" t="s">
        <v>829</v>
      </c>
      <c r="L152" t="e">
        <f>VLOOKUP(H152,'id (2018)'!H:I,2,0)</f>
        <v>#N/A</v>
      </c>
    </row>
    <row r="153" spans="1:12">
      <c r="A153" t="str">
        <f t="shared" si="8"/>
        <v>StanekRobert1967</v>
      </c>
      <c r="C153">
        <f t="shared" si="11"/>
        <v>152</v>
      </c>
      <c r="D153" t="s">
        <v>46</v>
      </c>
      <c r="E153" t="s">
        <v>45</v>
      </c>
      <c r="F153" t="s">
        <v>131</v>
      </c>
      <c r="G153">
        <v>1967</v>
      </c>
      <c r="H153" t="str">
        <f t="shared" si="9"/>
        <v>Stanek Robert</v>
      </c>
      <c r="I153">
        <f t="shared" si="10"/>
        <v>1967</v>
      </c>
      <c r="J153" t="s">
        <v>32</v>
      </c>
      <c r="K153" t="s">
        <v>829</v>
      </c>
      <c r="L153">
        <f>VLOOKUP(H153,'id (2018)'!H:I,2,0)</f>
        <v>1967</v>
      </c>
    </row>
    <row r="154" spans="1:12">
      <c r="A154" t="str">
        <f t="shared" si="8"/>
        <v>KowalZbigniew1977</v>
      </c>
      <c r="C154">
        <f t="shared" si="11"/>
        <v>153</v>
      </c>
      <c r="D154" t="s">
        <v>1209</v>
      </c>
      <c r="E154" t="s">
        <v>264</v>
      </c>
      <c r="G154">
        <v>1977</v>
      </c>
      <c r="H154" t="str">
        <f t="shared" si="9"/>
        <v>Kowal Zbigniew</v>
      </c>
      <c r="I154">
        <f t="shared" si="10"/>
        <v>1977</v>
      </c>
      <c r="J154" t="s">
        <v>32</v>
      </c>
      <c r="K154" t="s">
        <v>829</v>
      </c>
      <c r="L154">
        <f>VLOOKUP(H154,'id (2018)'!H:I,2,0)</f>
        <v>1977</v>
      </c>
    </row>
    <row r="155" spans="1:12">
      <c r="A155" t="str">
        <f t="shared" si="8"/>
        <v>OlbryśMarek1977</v>
      </c>
      <c r="C155">
        <f t="shared" si="11"/>
        <v>154</v>
      </c>
      <c r="D155" t="s">
        <v>4033</v>
      </c>
      <c r="E155" t="s">
        <v>33</v>
      </c>
      <c r="G155">
        <v>1977</v>
      </c>
      <c r="H155" t="str">
        <f t="shared" si="9"/>
        <v>Olbryś Marek</v>
      </c>
      <c r="I155">
        <f t="shared" si="10"/>
        <v>1977</v>
      </c>
      <c r="J155" t="s">
        <v>32</v>
      </c>
      <c r="K155" t="s">
        <v>829</v>
      </c>
      <c r="L155">
        <f>VLOOKUP(H155,'id (2018)'!H:I,2,0)</f>
        <v>1977</v>
      </c>
    </row>
    <row r="156" spans="1:12">
      <c r="A156" t="str">
        <f t="shared" si="8"/>
        <v>SzajdukPiotr1963</v>
      </c>
      <c r="C156">
        <f t="shared" si="11"/>
        <v>155</v>
      </c>
      <c r="D156" t="s">
        <v>63</v>
      </c>
      <c r="E156" t="s">
        <v>15</v>
      </c>
      <c r="G156">
        <v>1963</v>
      </c>
      <c r="H156" t="str">
        <f t="shared" si="9"/>
        <v>Szajduk Piotr</v>
      </c>
      <c r="I156">
        <f t="shared" si="10"/>
        <v>1963</v>
      </c>
      <c r="J156" t="s">
        <v>32</v>
      </c>
      <c r="K156" t="s">
        <v>829</v>
      </c>
      <c r="L156">
        <f>VLOOKUP(H156,'id (2018)'!H:I,2,0)</f>
        <v>1963</v>
      </c>
    </row>
    <row r="157" spans="1:12">
      <c r="A157" t="str">
        <f t="shared" si="8"/>
        <v>BeszterdaSebastian1975</v>
      </c>
      <c r="C157">
        <f t="shared" si="11"/>
        <v>156</v>
      </c>
      <c r="D157" t="s">
        <v>1267</v>
      </c>
      <c r="E157" t="s">
        <v>783</v>
      </c>
      <c r="F157" t="s">
        <v>819</v>
      </c>
      <c r="G157">
        <v>1975</v>
      </c>
      <c r="H157" t="str">
        <f t="shared" si="9"/>
        <v>Beszterda Sebastian</v>
      </c>
      <c r="I157">
        <f t="shared" si="10"/>
        <v>1975</v>
      </c>
      <c r="J157" t="s">
        <v>32</v>
      </c>
      <c r="K157" t="s">
        <v>829</v>
      </c>
      <c r="L157">
        <f>VLOOKUP(H157,'id (2018)'!H:I,2,0)</f>
        <v>1975</v>
      </c>
    </row>
    <row r="158" spans="1:12">
      <c r="A158" t="str">
        <f t="shared" si="8"/>
        <v>FurmanTomasz1979</v>
      </c>
      <c r="C158">
        <f t="shared" si="11"/>
        <v>157</v>
      </c>
      <c r="D158" t="s">
        <v>3982</v>
      </c>
      <c r="E158" t="s">
        <v>44</v>
      </c>
      <c r="G158">
        <v>1979</v>
      </c>
      <c r="H158" t="str">
        <f t="shared" si="9"/>
        <v>Furman Tomasz</v>
      </c>
      <c r="I158">
        <f t="shared" si="10"/>
        <v>1979</v>
      </c>
      <c r="J158" t="s">
        <v>32</v>
      </c>
      <c r="K158" t="s">
        <v>829</v>
      </c>
      <c r="L158">
        <f>VLOOKUP(H158,'id (2018)'!H:I,2,0)</f>
        <v>1979</v>
      </c>
    </row>
    <row r="159" spans="1:12">
      <c r="A159" t="str">
        <f t="shared" si="8"/>
        <v>WąchnickiMarcin1979</v>
      </c>
      <c r="C159">
        <f t="shared" si="11"/>
        <v>158</v>
      </c>
      <c r="D159" t="s">
        <v>3984</v>
      </c>
      <c r="E159" t="s">
        <v>17</v>
      </c>
      <c r="G159">
        <v>1979</v>
      </c>
      <c r="H159" t="str">
        <f t="shared" si="9"/>
        <v>Wąchnicki Marcin</v>
      </c>
      <c r="I159">
        <f t="shared" si="10"/>
        <v>1979</v>
      </c>
      <c r="J159" t="s">
        <v>32</v>
      </c>
      <c r="K159" t="s">
        <v>829</v>
      </c>
      <c r="L159">
        <f>VLOOKUP(H159,'id (2018)'!H:I,2,0)</f>
        <v>1979</v>
      </c>
    </row>
    <row r="160" spans="1:12" s="108" customFormat="1">
      <c r="A160" s="108" t="str">
        <f t="shared" si="8"/>
        <v>HandkePaulina0</v>
      </c>
      <c r="C160" s="108">
        <f t="shared" si="11"/>
        <v>159</v>
      </c>
      <c r="D160" s="108" t="s">
        <v>4375</v>
      </c>
      <c r="E160" s="108" t="s">
        <v>1197</v>
      </c>
      <c r="F160" s="108" t="s">
        <v>4376</v>
      </c>
      <c r="G160" s="108">
        <v>0</v>
      </c>
      <c r="H160" s="108" t="str">
        <f t="shared" si="9"/>
        <v>Handke Paulina</v>
      </c>
      <c r="I160" s="108">
        <f t="shared" si="10"/>
        <v>0</v>
      </c>
      <c r="J160" s="108" t="s">
        <v>0</v>
      </c>
      <c r="K160" s="108" t="s">
        <v>848</v>
      </c>
      <c r="L160" s="108" t="e">
        <f>VLOOKUP(H160,'id (2018)'!H:I,2,0)</f>
        <v>#N/A</v>
      </c>
    </row>
    <row r="161" spans="1:12">
      <c r="A161" t="str">
        <f t="shared" si="8"/>
        <v>DziamaraJarosław1977</v>
      </c>
      <c r="C161">
        <f t="shared" si="11"/>
        <v>160</v>
      </c>
      <c r="D161" t="s">
        <v>4191</v>
      </c>
      <c r="E161" t="s">
        <v>86</v>
      </c>
      <c r="G161">
        <v>1977</v>
      </c>
      <c r="H161" t="str">
        <f t="shared" si="9"/>
        <v>Dziamara Jarosław</v>
      </c>
      <c r="I161">
        <f t="shared" si="10"/>
        <v>1977</v>
      </c>
      <c r="J161" t="s">
        <v>32</v>
      </c>
      <c r="K161" t="s">
        <v>829</v>
      </c>
      <c r="L161" t="e">
        <f>VLOOKUP(H161,'id (2018)'!H:I,2,0)</f>
        <v>#N/A</v>
      </c>
    </row>
    <row r="162" spans="1:12">
      <c r="A162" t="str">
        <f t="shared" si="8"/>
        <v>FriedeDaniel1980</v>
      </c>
      <c r="C162">
        <f t="shared" si="11"/>
        <v>161</v>
      </c>
      <c r="D162" t="s">
        <v>4192</v>
      </c>
      <c r="E162" t="s">
        <v>135</v>
      </c>
      <c r="G162">
        <v>1980</v>
      </c>
      <c r="H162" t="str">
        <f t="shared" si="9"/>
        <v>Friede Daniel</v>
      </c>
      <c r="I162">
        <f t="shared" si="10"/>
        <v>1980</v>
      </c>
      <c r="J162" t="s">
        <v>32</v>
      </c>
      <c r="K162" t="s">
        <v>829</v>
      </c>
      <c r="L162" t="e">
        <f>VLOOKUP(H162,'id (2018)'!H:I,2,0)</f>
        <v>#N/A</v>
      </c>
    </row>
    <row r="163" spans="1:12">
      <c r="A163" t="str">
        <f t="shared" si="8"/>
        <v>BochyńskiKrzysztof1973</v>
      </c>
      <c r="C163">
        <f t="shared" si="11"/>
        <v>162</v>
      </c>
      <c r="D163" t="s">
        <v>4193</v>
      </c>
      <c r="E163" t="s">
        <v>22</v>
      </c>
      <c r="G163">
        <v>1973</v>
      </c>
      <c r="H163" t="str">
        <f t="shared" si="9"/>
        <v>Bochyński Krzysztof</v>
      </c>
      <c r="I163">
        <f t="shared" si="10"/>
        <v>1973</v>
      </c>
      <c r="J163" t="s">
        <v>32</v>
      </c>
      <c r="K163" t="s">
        <v>829</v>
      </c>
      <c r="L163" t="e">
        <f>VLOOKUP(H163,'id (2018)'!H:I,2,0)</f>
        <v>#N/A</v>
      </c>
    </row>
    <row r="164" spans="1:12">
      <c r="A164" t="str">
        <f t="shared" si="8"/>
        <v>SadowskiPaweł1978</v>
      </c>
      <c r="C164">
        <f t="shared" si="11"/>
        <v>163</v>
      </c>
      <c r="D164" t="s">
        <v>90</v>
      </c>
      <c r="E164" t="s">
        <v>16</v>
      </c>
      <c r="G164">
        <v>1978</v>
      </c>
      <c r="H164" t="str">
        <f t="shared" si="9"/>
        <v>Sadowski Paweł</v>
      </c>
      <c r="I164">
        <f t="shared" si="10"/>
        <v>1978</v>
      </c>
      <c r="J164" t="s">
        <v>32</v>
      </c>
      <c r="K164" t="s">
        <v>829</v>
      </c>
      <c r="L164" t="e">
        <f>VLOOKUP(H164,'id (2018)'!H:I,2,0)</f>
        <v>#N/A</v>
      </c>
    </row>
    <row r="165" spans="1:12">
      <c r="A165" t="str">
        <f t="shared" si="8"/>
        <v>LewoszKrzysztof1970</v>
      </c>
      <c r="C165">
        <f t="shared" si="11"/>
        <v>164</v>
      </c>
      <c r="D165" t="s">
        <v>4194</v>
      </c>
      <c r="E165" t="s">
        <v>22</v>
      </c>
      <c r="G165">
        <v>1970</v>
      </c>
      <c r="H165" t="str">
        <f t="shared" si="9"/>
        <v>Lewosz Krzysztof</v>
      </c>
      <c r="I165">
        <f t="shared" si="10"/>
        <v>1970</v>
      </c>
      <c r="J165" t="s">
        <v>32</v>
      </c>
      <c r="K165" t="s">
        <v>829</v>
      </c>
      <c r="L165" t="e">
        <f>VLOOKUP(H165,'id (2018)'!H:I,2,0)</f>
        <v>#N/A</v>
      </c>
    </row>
    <row r="166" spans="1:12">
      <c r="A166" t="str">
        <f t="shared" si="8"/>
        <v>WegnerSławomir1970</v>
      </c>
      <c r="C166">
        <f t="shared" si="11"/>
        <v>165</v>
      </c>
      <c r="D166" t="s">
        <v>4195</v>
      </c>
      <c r="E166" t="s">
        <v>88</v>
      </c>
      <c r="G166">
        <v>1970</v>
      </c>
      <c r="H166" t="str">
        <f t="shared" si="9"/>
        <v>Wegner Sławomir</v>
      </c>
      <c r="I166">
        <f t="shared" si="10"/>
        <v>1970</v>
      </c>
      <c r="J166" t="s">
        <v>32</v>
      </c>
      <c r="K166" t="s">
        <v>829</v>
      </c>
      <c r="L166" t="e">
        <f>VLOOKUP(H166,'id (2018)'!H:I,2,0)</f>
        <v>#N/A</v>
      </c>
    </row>
    <row r="167" spans="1:12">
      <c r="A167" t="str">
        <f t="shared" si="8"/>
        <v>ZwolińskiRafał1977</v>
      </c>
      <c r="C167">
        <f t="shared" si="11"/>
        <v>166</v>
      </c>
      <c r="D167" t="s">
        <v>4196</v>
      </c>
      <c r="E167" t="s">
        <v>41</v>
      </c>
      <c r="G167">
        <v>1977</v>
      </c>
      <c r="H167" t="str">
        <f t="shared" si="9"/>
        <v>Zwoliński Rafał</v>
      </c>
      <c r="I167">
        <f t="shared" si="10"/>
        <v>1977</v>
      </c>
      <c r="J167" t="s">
        <v>32</v>
      </c>
      <c r="K167" t="s">
        <v>829</v>
      </c>
      <c r="L167" t="e">
        <f>VLOOKUP(H167,'id (2018)'!H:I,2,0)</f>
        <v>#N/A</v>
      </c>
    </row>
    <row r="168" spans="1:12">
      <c r="A168" t="str">
        <f t="shared" si="8"/>
        <v>BurconPiotr1973</v>
      </c>
      <c r="C168">
        <f t="shared" si="11"/>
        <v>167</v>
      </c>
      <c r="D168" t="s">
        <v>4197</v>
      </c>
      <c r="E168" t="s">
        <v>15</v>
      </c>
      <c r="G168">
        <v>1973</v>
      </c>
      <c r="H168" t="str">
        <f t="shared" si="9"/>
        <v>Burcon Piotr</v>
      </c>
      <c r="I168">
        <f t="shared" si="10"/>
        <v>1973</v>
      </c>
      <c r="J168" t="s">
        <v>32</v>
      </c>
      <c r="K168" t="s">
        <v>829</v>
      </c>
      <c r="L168" t="e">
        <f>VLOOKUP(H168,'id (2018)'!H:I,2,0)</f>
        <v>#N/A</v>
      </c>
    </row>
    <row r="169" spans="1:12">
      <c r="A169" t="str">
        <f t="shared" si="8"/>
        <v>BłedowskiWojciech1971</v>
      </c>
      <c r="C169">
        <f t="shared" si="11"/>
        <v>168</v>
      </c>
      <c r="D169" t="s">
        <v>4198</v>
      </c>
      <c r="E169" t="s">
        <v>147</v>
      </c>
      <c r="G169">
        <v>1971</v>
      </c>
      <c r="H169" t="str">
        <f t="shared" si="9"/>
        <v>Błedowski Wojciech</v>
      </c>
      <c r="I169">
        <f t="shared" si="10"/>
        <v>1971</v>
      </c>
      <c r="J169" t="s">
        <v>32</v>
      </c>
      <c r="K169" t="s">
        <v>829</v>
      </c>
      <c r="L169" t="e">
        <f>VLOOKUP(H169,'id (2018)'!H:I,2,0)</f>
        <v>#N/A</v>
      </c>
    </row>
    <row r="170" spans="1:12">
      <c r="A170" t="str">
        <f t="shared" si="8"/>
        <v>KropidłowskiWojciech2004</v>
      </c>
      <c r="C170">
        <f t="shared" si="11"/>
        <v>169</v>
      </c>
      <c r="D170" t="s">
        <v>4037</v>
      </c>
      <c r="E170" t="s">
        <v>147</v>
      </c>
      <c r="G170">
        <v>2004</v>
      </c>
      <c r="H170" t="str">
        <f t="shared" si="9"/>
        <v>Kropidłowski Wojciech</v>
      </c>
      <c r="I170">
        <f t="shared" si="10"/>
        <v>2004</v>
      </c>
      <c r="J170" t="s">
        <v>32</v>
      </c>
      <c r="K170" t="s">
        <v>829</v>
      </c>
      <c r="L170" t="e">
        <f>VLOOKUP(H170,'id (2018)'!H:I,2,0)</f>
        <v>#N/A</v>
      </c>
    </row>
    <row r="171" spans="1:12">
      <c r="A171" t="str">
        <f t="shared" si="8"/>
        <v>KropidłowskiKrzysztof1985</v>
      </c>
      <c r="C171">
        <f t="shared" si="11"/>
        <v>170</v>
      </c>
      <c r="D171" t="s">
        <v>4037</v>
      </c>
      <c r="E171" t="s">
        <v>22</v>
      </c>
      <c r="G171">
        <v>1985</v>
      </c>
      <c r="H171" t="str">
        <f t="shared" si="9"/>
        <v>Kropidłowski Krzysztof</v>
      </c>
      <c r="I171">
        <f t="shared" si="10"/>
        <v>1985</v>
      </c>
      <c r="J171" t="s">
        <v>32</v>
      </c>
      <c r="K171" t="s">
        <v>829</v>
      </c>
      <c r="L171">
        <f>VLOOKUP(H171,'id (2018)'!H:I,2,0)</f>
        <v>1985</v>
      </c>
    </row>
    <row r="172" spans="1:12">
      <c r="A172" t="str">
        <f t="shared" si="8"/>
        <v>GajewskaTeresa1984</v>
      </c>
      <c r="C172">
        <f t="shared" si="11"/>
        <v>171</v>
      </c>
      <c r="D172" t="s">
        <v>4134</v>
      </c>
      <c r="E172" t="s">
        <v>4135</v>
      </c>
      <c r="F172" t="s">
        <v>4132</v>
      </c>
      <c r="G172">
        <v>1984</v>
      </c>
      <c r="H172" t="str">
        <f t="shared" si="9"/>
        <v>Gajewska Teresa</v>
      </c>
      <c r="I172">
        <f t="shared" si="10"/>
        <v>1984</v>
      </c>
      <c r="J172" t="s">
        <v>0</v>
      </c>
      <c r="K172" t="s">
        <v>4121</v>
      </c>
      <c r="L172" t="e">
        <f>VLOOKUP(H172,'id (2018)'!H:I,2,0)</f>
        <v>#N/A</v>
      </c>
    </row>
    <row r="173" spans="1:12">
      <c r="A173" t="str">
        <f t="shared" si="8"/>
        <v>BiałaWeronika1986</v>
      </c>
      <c r="C173">
        <f t="shared" si="11"/>
        <v>172</v>
      </c>
      <c r="D173" t="s">
        <v>3763</v>
      </c>
      <c r="E173" t="s">
        <v>3762</v>
      </c>
      <c r="G173">
        <v>1986</v>
      </c>
      <c r="H173" t="str">
        <f t="shared" si="9"/>
        <v>Biała Weronika</v>
      </c>
      <c r="I173">
        <f t="shared" si="10"/>
        <v>1986</v>
      </c>
      <c r="J173" t="s">
        <v>0</v>
      </c>
      <c r="K173" t="s">
        <v>4121</v>
      </c>
      <c r="L173">
        <f>VLOOKUP(H173,'id (2018)'!H:I,2,0)</f>
        <v>1986</v>
      </c>
    </row>
    <row r="174" spans="1:12">
      <c r="A174" t="str">
        <f t="shared" si="8"/>
        <v>KostrubiecJagoda1985</v>
      </c>
      <c r="C174">
        <f t="shared" si="11"/>
        <v>173</v>
      </c>
      <c r="D174" t="s">
        <v>4123</v>
      </c>
      <c r="E174" t="s">
        <v>4124</v>
      </c>
      <c r="F174" t="s">
        <v>4122</v>
      </c>
      <c r="G174">
        <v>1985</v>
      </c>
      <c r="H174" t="str">
        <f t="shared" si="9"/>
        <v>Kostrubiec Jagoda</v>
      </c>
      <c r="I174">
        <f t="shared" si="10"/>
        <v>1985</v>
      </c>
      <c r="J174" t="s">
        <v>0</v>
      </c>
      <c r="K174" t="s">
        <v>4121</v>
      </c>
      <c r="L174" t="e">
        <f>VLOOKUP(H174,'id (2018)'!H:I,2,0)</f>
        <v>#N/A</v>
      </c>
    </row>
    <row r="175" spans="1:12">
      <c r="A175" t="str">
        <f t="shared" si="8"/>
        <v>GorczycaPaweł1973</v>
      </c>
      <c r="C175">
        <f t="shared" si="11"/>
        <v>174</v>
      </c>
      <c r="D175" t="s">
        <v>258</v>
      </c>
      <c r="E175" t="s">
        <v>16</v>
      </c>
      <c r="F175" t="s">
        <v>4138</v>
      </c>
      <c r="G175">
        <v>1973</v>
      </c>
      <c r="H175" t="str">
        <f t="shared" si="9"/>
        <v>Gorczyca Paweł</v>
      </c>
      <c r="I175">
        <f t="shared" si="10"/>
        <v>1973</v>
      </c>
      <c r="J175" t="s">
        <v>32</v>
      </c>
      <c r="K175" t="s">
        <v>4121</v>
      </c>
      <c r="L175">
        <f>VLOOKUP(H175,'id (2018)'!H:I,2,0)</f>
        <v>1973</v>
      </c>
    </row>
    <row r="176" spans="1:12">
      <c r="A176" t="str">
        <f t="shared" si="8"/>
        <v>LeykoKonrad1983</v>
      </c>
      <c r="C176">
        <f t="shared" si="11"/>
        <v>175</v>
      </c>
      <c r="D176" t="s">
        <v>4137</v>
      </c>
      <c r="E176" t="s">
        <v>64</v>
      </c>
      <c r="F176" t="s">
        <v>4136</v>
      </c>
      <c r="G176">
        <v>1983</v>
      </c>
      <c r="H176" t="str">
        <f t="shared" si="9"/>
        <v>Leyko Konrad</v>
      </c>
      <c r="I176">
        <f t="shared" si="10"/>
        <v>1983</v>
      </c>
      <c r="J176" t="s">
        <v>32</v>
      </c>
      <c r="K176" t="s">
        <v>4121</v>
      </c>
      <c r="L176" t="e">
        <f>VLOOKUP(H176,'id (2018)'!H:I,2,0)</f>
        <v>#N/A</v>
      </c>
    </row>
    <row r="177" spans="1:12">
      <c r="A177" t="str">
        <f t="shared" si="8"/>
        <v>GajewskiJakub1990</v>
      </c>
      <c r="C177">
        <f t="shared" si="11"/>
        <v>176</v>
      </c>
      <c r="D177" t="s">
        <v>4133</v>
      </c>
      <c r="E177" t="s">
        <v>137</v>
      </c>
      <c r="F177" t="s">
        <v>4132</v>
      </c>
      <c r="G177">
        <v>1990</v>
      </c>
      <c r="H177" t="str">
        <f t="shared" si="9"/>
        <v>Gajewski Jakub</v>
      </c>
      <c r="I177">
        <f t="shared" si="10"/>
        <v>1990</v>
      </c>
      <c r="J177" t="s">
        <v>32</v>
      </c>
      <c r="K177" t="s">
        <v>4121</v>
      </c>
      <c r="L177" t="e">
        <f>VLOOKUP(H177,'id (2018)'!H:I,2,0)</f>
        <v>#N/A</v>
      </c>
    </row>
    <row r="178" spans="1:12">
      <c r="A178" t="str">
        <f t="shared" si="8"/>
        <v>GrzesiukMariusz1969</v>
      </c>
      <c r="C178">
        <f t="shared" si="11"/>
        <v>177</v>
      </c>
      <c r="D178" t="s">
        <v>4131</v>
      </c>
      <c r="E178" t="s">
        <v>378</v>
      </c>
      <c r="F178" t="s">
        <v>4126</v>
      </c>
      <c r="G178">
        <v>1969</v>
      </c>
      <c r="H178" t="str">
        <f t="shared" si="9"/>
        <v>Grzesiuk Mariusz</v>
      </c>
      <c r="I178">
        <f t="shared" si="10"/>
        <v>1969</v>
      </c>
      <c r="J178" t="s">
        <v>32</v>
      </c>
      <c r="K178" t="s">
        <v>4121</v>
      </c>
      <c r="L178" t="e">
        <f>VLOOKUP(H178,'id (2018)'!H:I,2,0)</f>
        <v>#N/A</v>
      </c>
    </row>
    <row r="179" spans="1:12">
      <c r="A179" t="str">
        <f t="shared" si="8"/>
        <v>RumianPaweł1984</v>
      </c>
      <c r="C179">
        <f t="shared" si="11"/>
        <v>178</v>
      </c>
      <c r="D179" t="s">
        <v>4130</v>
      </c>
      <c r="E179" t="s">
        <v>16</v>
      </c>
      <c r="F179" t="s">
        <v>4126</v>
      </c>
      <c r="G179">
        <v>1984</v>
      </c>
      <c r="H179" t="str">
        <f t="shared" si="9"/>
        <v>Rumian Paweł</v>
      </c>
      <c r="I179">
        <f t="shared" si="10"/>
        <v>1984</v>
      </c>
      <c r="J179" t="s">
        <v>32</v>
      </c>
      <c r="K179" t="s">
        <v>4121</v>
      </c>
      <c r="L179" t="e">
        <f>VLOOKUP(H179,'id (2018)'!H:I,2,0)</f>
        <v>#N/A</v>
      </c>
    </row>
    <row r="180" spans="1:12">
      <c r="A180" t="str">
        <f t="shared" si="8"/>
        <v>KubienaWojciech1976</v>
      </c>
      <c r="C180">
        <f t="shared" si="11"/>
        <v>179</v>
      </c>
      <c r="D180" t="s">
        <v>4129</v>
      </c>
      <c r="E180" t="s">
        <v>147</v>
      </c>
      <c r="F180" t="s">
        <v>4126</v>
      </c>
      <c r="G180">
        <v>1976</v>
      </c>
      <c r="H180" t="str">
        <f t="shared" si="9"/>
        <v>Kubiena Wojciech</v>
      </c>
      <c r="I180">
        <f t="shared" si="10"/>
        <v>1976</v>
      </c>
      <c r="J180" t="s">
        <v>32</v>
      </c>
      <c r="K180" t="s">
        <v>4121</v>
      </c>
      <c r="L180" t="e">
        <f>VLOOKUP(H180,'id (2018)'!H:I,2,0)</f>
        <v>#N/A</v>
      </c>
    </row>
    <row r="181" spans="1:12">
      <c r="A181" t="str">
        <f t="shared" si="8"/>
        <v>LewandowskiMarcin1973</v>
      </c>
      <c r="C181">
        <f t="shared" si="11"/>
        <v>180</v>
      </c>
      <c r="D181" t="s">
        <v>3843</v>
      </c>
      <c r="E181" t="s">
        <v>17</v>
      </c>
      <c r="F181" t="s">
        <v>4126</v>
      </c>
      <c r="G181">
        <v>1973</v>
      </c>
      <c r="H181" t="str">
        <f t="shared" si="9"/>
        <v>Lewandowski Marcin</v>
      </c>
      <c r="I181">
        <f t="shared" si="10"/>
        <v>1973</v>
      </c>
      <c r="J181" t="s">
        <v>32</v>
      </c>
      <c r="K181" t="s">
        <v>4121</v>
      </c>
      <c r="L181" t="e">
        <f>VLOOKUP(H181,'id (2018)'!H:I,2,0)</f>
        <v>#N/A</v>
      </c>
    </row>
    <row r="182" spans="1:12">
      <c r="A182" t="str">
        <f t="shared" si="8"/>
        <v>TarnawskiŁukasz1981</v>
      </c>
      <c r="C182">
        <f t="shared" si="11"/>
        <v>181</v>
      </c>
      <c r="D182" t="s">
        <v>4128</v>
      </c>
      <c r="E182" t="s">
        <v>59</v>
      </c>
      <c r="F182" t="s">
        <v>4126</v>
      </c>
      <c r="G182">
        <v>1981</v>
      </c>
      <c r="H182" t="str">
        <f t="shared" si="9"/>
        <v>Tarnawski Łukasz</v>
      </c>
      <c r="I182">
        <f t="shared" si="10"/>
        <v>1981</v>
      </c>
      <c r="J182" t="s">
        <v>32</v>
      </c>
      <c r="K182" t="s">
        <v>4121</v>
      </c>
      <c r="L182" t="e">
        <f>VLOOKUP(H182,'id (2018)'!H:I,2,0)</f>
        <v>#N/A</v>
      </c>
    </row>
    <row r="183" spans="1:12">
      <c r="A183" t="str">
        <f t="shared" si="8"/>
        <v>KopelKrzysztof1983</v>
      </c>
      <c r="C183">
        <f t="shared" si="11"/>
        <v>182</v>
      </c>
      <c r="D183" t="s">
        <v>4127</v>
      </c>
      <c r="E183" t="s">
        <v>22</v>
      </c>
      <c r="F183" t="s">
        <v>4126</v>
      </c>
      <c r="G183">
        <v>1983</v>
      </c>
      <c r="H183" t="str">
        <f t="shared" si="9"/>
        <v>Kopel Krzysztof</v>
      </c>
      <c r="I183">
        <f t="shared" si="10"/>
        <v>1983</v>
      </c>
      <c r="J183" t="s">
        <v>32</v>
      </c>
      <c r="K183" t="s">
        <v>4121</v>
      </c>
      <c r="L183" t="e">
        <f>VLOOKUP(H183,'id (2018)'!H:I,2,0)</f>
        <v>#N/A</v>
      </c>
    </row>
    <row r="184" spans="1:12">
      <c r="A184" t="str">
        <f t="shared" si="8"/>
        <v>KonopińskiMaciej1973</v>
      </c>
      <c r="C184">
        <f t="shared" si="11"/>
        <v>183</v>
      </c>
      <c r="D184" t="s">
        <v>199</v>
      </c>
      <c r="E184" t="s">
        <v>66</v>
      </c>
      <c r="F184" t="s">
        <v>1304</v>
      </c>
      <c r="G184">
        <v>1973</v>
      </c>
      <c r="H184" t="str">
        <f t="shared" si="9"/>
        <v>Konopiński Maciej</v>
      </c>
      <c r="I184">
        <f t="shared" si="10"/>
        <v>1973</v>
      </c>
      <c r="J184" t="s">
        <v>32</v>
      </c>
      <c r="K184" t="s">
        <v>4121</v>
      </c>
      <c r="L184">
        <f>VLOOKUP(H184,'id (2018)'!H:I,2,0)</f>
        <v>1973</v>
      </c>
    </row>
    <row r="185" spans="1:12">
      <c r="A185" t="str">
        <f t="shared" si="8"/>
        <v>StaszewskiDaniel1973</v>
      </c>
      <c r="C185">
        <f t="shared" si="11"/>
        <v>184</v>
      </c>
      <c r="D185" t="s">
        <v>221</v>
      </c>
      <c r="E185" t="s">
        <v>135</v>
      </c>
      <c r="F185">
        <v>0</v>
      </c>
      <c r="G185">
        <v>1973</v>
      </c>
      <c r="H185" t="str">
        <f t="shared" si="9"/>
        <v>Staszewski Daniel</v>
      </c>
      <c r="I185">
        <f t="shared" si="10"/>
        <v>1973</v>
      </c>
      <c r="J185" t="s">
        <v>32</v>
      </c>
      <c r="K185" t="s">
        <v>4121</v>
      </c>
      <c r="L185">
        <f>VLOOKUP(H185,'id (2018)'!H:I,2,0)</f>
        <v>1973</v>
      </c>
    </row>
    <row r="186" spans="1:12">
      <c r="A186" t="str">
        <f t="shared" si="8"/>
        <v>WalczakKarol1980</v>
      </c>
      <c r="C186">
        <f t="shared" si="11"/>
        <v>185</v>
      </c>
      <c r="D186" t="s">
        <v>957</v>
      </c>
      <c r="E186" t="s">
        <v>91</v>
      </c>
      <c r="F186" t="s">
        <v>3744</v>
      </c>
      <c r="G186">
        <v>1980</v>
      </c>
      <c r="H186" t="str">
        <f t="shared" si="9"/>
        <v>Walczak Karol</v>
      </c>
      <c r="I186">
        <f t="shared" si="10"/>
        <v>1980</v>
      </c>
      <c r="J186" t="s">
        <v>32</v>
      </c>
      <c r="K186" t="s">
        <v>4121</v>
      </c>
      <c r="L186">
        <f>VLOOKUP(H186,'id (2018)'!H:I,2,0)</f>
        <v>1980</v>
      </c>
    </row>
    <row r="187" spans="1:12">
      <c r="A187" t="str">
        <f t="shared" si="8"/>
        <v>ŚmietańskiJacek1978</v>
      </c>
      <c r="C187">
        <f t="shared" si="11"/>
        <v>186</v>
      </c>
      <c r="D187" t="s">
        <v>3639</v>
      </c>
      <c r="E187" t="s">
        <v>21</v>
      </c>
      <c r="F187" t="s">
        <v>3631</v>
      </c>
      <c r="G187">
        <v>1978</v>
      </c>
      <c r="H187" t="str">
        <f t="shared" si="9"/>
        <v>Śmietański Jacek</v>
      </c>
      <c r="I187">
        <f t="shared" si="10"/>
        <v>1978</v>
      </c>
      <c r="J187" t="s">
        <v>32</v>
      </c>
      <c r="K187" t="s">
        <v>4121</v>
      </c>
      <c r="L187">
        <f>VLOOKUP(H187,'id (2018)'!H:I,2,0)</f>
        <v>1978</v>
      </c>
    </row>
    <row r="188" spans="1:12">
      <c r="A188" t="str">
        <f t="shared" si="8"/>
        <v>ŚmietańskiMikołaj2005</v>
      </c>
      <c r="C188">
        <f t="shared" si="11"/>
        <v>187</v>
      </c>
      <c r="D188" t="s">
        <v>3639</v>
      </c>
      <c r="E188" t="s">
        <v>426</v>
      </c>
      <c r="F188" t="s">
        <v>3631</v>
      </c>
      <c r="G188">
        <v>2005</v>
      </c>
      <c r="H188" t="str">
        <f t="shared" si="9"/>
        <v>Śmietański Mikołaj</v>
      </c>
      <c r="I188">
        <f t="shared" si="10"/>
        <v>2005</v>
      </c>
      <c r="J188" t="s">
        <v>32</v>
      </c>
      <c r="K188" t="s">
        <v>4121</v>
      </c>
      <c r="L188" t="e">
        <f>VLOOKUP(H188,'id (2018)'!H:I,2,0)</f>
        <v>#N/A</v>
      </c>
    </row>
    <row r="189" spans="1:12">
      <c r="A189" t="str">
        <f t="shared" si="8"/>
        <v>KwaśnikGrzegorz1980</v>
      </c>
      <c r="C189">
        <f t="shared" si="11"/>
        <v>188</v>
      </c>
      <c r="D189" t="s">
        <v>1464</v>
      </c>
      <c r="E189" t="s">
        <v>19</v>
      </c>
      <c r="F189" t="s">
        <v>3744</v>
      </c>
      <c r="G189">
        <v>1980</v>
      </c>
      <c r="H189" t="str">
        <f t="shared" si="9"/>
        <v>Kwaśnik Grzegorz</v>
      </c>
      <c r="I189">
        <f t="shared" si="10"/>
        <v>1980</v>
      </c>
      <c r="J189" t="s">
        <v>32</v>
      </c>
      <c r="K189" t="s">
        <v>4121</v>
      </c>
      <c r="L189">
        <f>VLOOKUP(H189,'id (2018)'!H:I,2,0)</f>
        <v>1980</v>
      </c>
    </row>
    <row r="190" spans="1:12">
      <c r="A190" t="str">
        <f t="shared" si="8"/>
        <v>KorzecStaszek1978</v>
      </c>
      <c r="C190">
        <f t="shared" si="11"/>
        <v>189</v>
      </c>
      <c r="D190" t="s">
        <v>224</v>
      </c>
      <c r="E190" t="s">
        <v>223</v>
      </c>
      <c r="F190" t="s">
        <v>4125</v>
      </c>
      <c r="G190">
        <v>1978</v>
      </c>
      <c r="H190" t="str">
        <f t="shared" si="9"/>
        <v>Korzec Staszek</v>
      </c>
      <c r="I190">
        <f t="shared" si="10"/>
        <v>1978</v>
      </c>
      <c r="J190" t="s">
        <v>32</v>
      </c>
      <c r="K190" t="s">
        <v>4121</v>
      </c>
      <c r="L190">
        <f>VLOOKUP(H190,'id (2018)'!H:I,2,0)</f>
        <v>1978</v>
      </c>
    </row>
    <row r="191" spans="1:12">
      <c r="A191" t="str">
        <f t="shared" si="8"/>
        <v>FlisArtur1988</v>
      </c>
      <c r="C191">
        <f t="shared" si="11"/>
        <v>190</v>
      </c>
      <c r="D191" t="s">
        <v>3740</v>
      </c>
      <c r="E191" t="s">
        <v>47</v>
      </c>
      <c r="F191" t="s">
        <v>4121</v>
      </c>
      <c r="G191">
        <v>1988</v>
      </c>
      <c r="H191" t="str">
        <f t="shared" si="9"/>
        <v>Flis Artur</v>
      </c>
      <c r="I191">
        <f t="shared" si="10"/>
        <v>1988</v>
      </c>
      <c r="J191" t="s">
        <v>32</v>
      </c>
      <c r="K191" t="s">
        <v>4121</v>
      </c>
      <c r="L191">
        <f>VLOOKUP(H191,'id (2018)'!H:I,2,0)</f>
        <v>1988</v>
      </c>
    </row>
    <row r="192" spans="1:12">
      <c r="A192" t="str">
        <f t="shared" si="8"/>
        <v>SkorupkaDariusz1961</v>
      </c>
      <c r="C192">
        <f t="shared" si="11"/>
        <v>191</v>
      </c>
      <c r="D192" t="s">
        <v>4120</v>
      </c>
      <c r="E192" t="s">
        <v>140</v>
      </c>
      <c r="F192" t="s">
        <v>4119</v>
      </c>
      <c r="G192">
        <v>1961</v>
      </c>
      <c r="H192" t="str">
        <f t="shared" si="9"/>
        <v>Skorupka Dariusz</v>
      </c>
      <c r="I192">
        <f t="shared" si="10"/>
        <v>1961</v>
      </c>
      <c r="J192" t="s">
        <v>32</v>
      </c>
      <c r="K192" t="s">
        <v>4121</v>
      </c>
      <c r="L192" t="e">
        <f>VLOOKUP(H192,'id (2018)'!H:I,2,0)</f>
        <v>#N/A</v>
      </c>
    </row>
    <row r="193" spans="1:12">
      <c r="A193" t="str">
        <f t="shared" si="8"/>
        <v>StanekDominika1996</v>
      </c>
      <c r="C193">
        <f t="shared" si="11"/>
        <v>192</v>
      </c>
      <c r="D193" t="s">
        <v>46</v>
      </c>
      <c r="E193" t="s">
        <v>579</v>
      </c>
      <c r="F193" t="s">
        <v>131</v>
      </c>
      <c r="G193">
        <v>1996</v>
      </c>
      <c r="H193" t="str">
        <f t="shared" si="9"/>
        <v>Stanek Dominika</v>
      </c>
      <c r="I193">
        <f t="shared" si="10"/>
        <v>1996</v>
      </c>
      <c r="J193" t="s">
        <v>0</v>
      </c>
      <c r="K193" t="s">
        <v>4199</v>
      </c>
      <c r="L193">
        <f>VLOOKUP(H193,'id (2018)'!H:I,2,0)</f>
        <v>1996</v>
      </c>
    </row>
    <row r="194" spans="1:12">
      <c r="A194" t="str">
        <f t="shared" ref="A194:A257" si="12">D194&amp;E194&amp;G194</f>
        <v>KucharskiRafał1981</v>
      </c>
      <c r="C194">
        <f t="shared" si="11"/>
        <v>193</v>
      </c>
      <c r="D194" t="s">
        <v>741</v>
      </c>
      <c r="E194" t="s">
        <v>41</v>
      </c>
      <c r="F194">
        <v>0</v>
      </c>
      <c r="G194">
        <v>1981</v>
      </c>
      <c r="H194" t="str">
        <f t="shared" si="9"/>
        <v>Kucharski Rafał</v>
      </c>
      <c r="I194">
        <f t="shared" si="10"/>
        <v>1981</v>
      </c>
      <c r="J194" t="s">
        <v>32</v>
      </c>
      <c r="K194" t="s">
        <v>4199</v>
      </c>
      <c r="L194">
        <f>VLOOKUP(H194,'id (2018)'!H:I,2,0)</f>
        <v>1981</v>
      </c>
    </row>
    <row r="195" spans="1:12">
      <c r="A195" t="str">
        <f t="shared" si="12"/>
        <v>GryszkalisMarcin1977</v>
      </c>
      <c r="C195">
        <f t="shared" si="11"/>
        <v>194</v>
      </c>
      <c r="D195" t="s">
        <v>235</v>
      </c>
      <c r="E195" t="s">
        <v>17</v>
      </c>
      <c r="F195">
        <v>0</v>
      </c>
      <c r="G195">
        <v>1977</v>
      </c>
      <c r="H195" t="str">
        <f t="shared" ref="H195:H258" si="13">D195&amp;" "&amp;E195</f>
        <v>Gryszkalis Marcin</v>
      </c>
      <c r="I195">
        <f t="shared" ref="I195:I258" si="14">G195</f>
        <v>1977</v>
      </c>
      <c r="J195" t="s">
        <v>32</v>
      </c>
      <c r="K195" t="s">
        <v>4199</v>
      </c>
      <c r="L195">
        <f>VLOOKUP(H195,'id (2018)'!H:I,2,0)</f>
        <v>1977</v>
      </c>
    </row>
    <row r="196" spans="1:12">
      <c r="A196" t="str">
        <f t="shared" si="12"/>
        <v>ZielińskiDaniel1985</v>
      </c>
      <c r="C196">
        <f t="shared" ref="C196:C259" si="15">C195+1</f>
        <v>195</v>
      </c>
      <c r="D196" t="s">
        <v>34</v>
      </c>
      <c r="E196" t="s">
        <v>135</v>
      </c>
      <c r="F196">
        <v>0</v>
      </c>
      <c r="G196">
        <v>1985</v>
      </c>
      <c r="H196" t="str">
        <f t="shared" si="13"/>
        <v>Zieliński Daniel</v>
      </c>
      <c r="I196">
        <f t="shared" si="14"/>
        <v>1985</v>
      </c>
      <c r="J196" t="s">
        <v>32</v>
      </c>
      <c r="K196" t="s">
        <v>4199</v>
      </c>
      <c r="L196" t="e">
        <f>VLOOKUP(H196,'id (2018)'!H:I,2,0)</f>
        <v>#N/A</v>
      </c>
    </row>
    <row r="197" spans="1:12">
      <c r="A197" t="str">
        <f t="shared" si="12"/>
        <v>FałowskiRafał1970</v>
      </c>
      <c r="C197">
        <f t="shared" si="15"/>
        <v>196</v>
      </c>
      <c r="D197" t="s">
        <v>113</v>
      </c>
      <c r="E197" t="s">
        <v>41</v>
      </c>
      <c r="F197">
        <v>0</v>
      </c>
      <c r="G197">
        <v>1970</v>
      </c>
      <c r="H197" t="str">
        <f t="shared" si="13"/>
        <v>Fałowski Rafał</v>
      </c>
      <c r="I197">
        <f t="shared" si="14"/>
        <v>1970</v>
      </c>
      <c r="J197" t="s">
        <v>32</v>
      </c>
      <c r="K197" t="s">
        <v>4199</v>
      </c>
      <c r="L197">
        <f>VLOOKUP(H197,'id (2018)'!H:I,2,0)</f>
        <v>1970</v>
      </c>
    </row>
    <row r="198" spans="1:12">
      <c r="A198" t="str">
        <f t="shared" si="12"/>
        <v>KorzewskiDobromir1984</v>
      </c>
      <c r="C198">
        <f t="shared" si="15"/>
        <v>197</v>
      </c>
      <c r="D198" t="s">
        <v>4201</v>
      </c>
      <c r="E198" t="s">
        <v>4200</v>
      </c>
      <c r="F198" t="s">
        <v>4202</v>
      </c>
      <c r="G198">
        <v>1984</v>
      </c>
      <c r="H198" t="str">
        <f t="shared" si="13"/>
        <v>Korzewski Dobromir</v>
      </c>
      <c r="I198">
        <f t="shared" si="14"/>
        <v>1984</v>
      </c>
      <c r="J198" t="s">
        <v>32</v>
      </c>
      <c r="K198" t="s">
        <v>4199</v>
      </c>
      <c r="L198" t="e">
        <f>VLOOKUP(H198,'id (2018)'!H:I,2,0)</f>
        <v>#N/A</v>
      </c>
    </row>
    <row r="199" spans="1:12">
      <c r="A199" t="str">
        <f t="shared" si="12"/>
        <v>KleszczyńskiDawid1996</v>
      </c>
      <c r="C199">
        <f t="shared" si="15"/>
        <v>198</v>
      </c>
      <c r="D199" t="s">
        <v>1266</v>
      </c>
      <c r="E199" t="s">
        <v>462</v>
      </c>
      <c r="F199">
        <v>0</v>
      </c>
      <c r="G199">
        <v>1996</v>
      </c>
      <c r="H199" t="str">
        <f t="shared" si="13"/>
        <v>Kleszczyński Dawid</v>
      </c>
      <c r="I199">
        <f t="shared" si="14"/>
        <v>1996</v>
      </c>
      <c r="J199" t="s">
        <v>32</v>
      </c>
      <c r="K199" t="s">
        <v>4199</v>
      </c>
      <c r="L199" t="e">
        <f>VLOOKUP(H199,'id (2018)'!H:I,2,0)</f>
        <v>#N/A</v>
      </c>
    </row>
    <row r="200" spans="1:12">
      <c r="A200" t="str">
        <f t="shared" si="12"/>
        <v>Melon-MikaKrzysztof1975</v>
      </c>
      <c r="C200">
        <f t="shared" si="15"/>
        <v>199</v>
      </c>
      <c r="D200" t="s">
        <v>233</v>
      </c>
      <c r="E200" t="s">
        <v>22</v>
      </c>
      <c r="F200" t="s">
        <v>307</v>
      </c>
      <c r="G200">
        <v>1975</v>
      </c>
      <c r="H200" t="str">
        <f t="shared" si="13"/>
        <v>Melon-Mika Krzysztof</v>
      </c>
      <c r="I200">
        <f t="shared" si="14"/>
        <v>1975</v>
      </c>
      <c r="J200" t="s">
        <v>32</v>
      </c>
      <c r="K200" t="s">
        <v>4199</v>
      </c>
      <c r="L200">
        <f>VLOOKUP(H200,'id (2018)'!H:I,2,0)</f>
        <v>1975</v>
      </c>
    </row>
    <row r="201" spans="1:12">
      <c r="A201" t="str">
        <f t="shared" si="12"/>
        <v>BecmerDariusz1971</v>
      </c>
      <c r="C201">
        <f t="shared" si="15"/>
        <v>200</v>
      </c>
      <c r="D201" t="s">
        <v>4204</v>
      </c>
      <c r="E201" t="s">
        <v>140</v>
      </c>
      <c r="F201">
        <v>0</v>
      </c>
      <c r="G201">
        <v>1971</v>
      </c>
      <c r="H201" t="str">
        <f t="shared" si="13"/>
        <v>Becmer Dariusz</v>
      </c>
      <c r="I201">
        <f t="shared" si="14"/>
        <v>1971</v>
      </c>
      <c r="J201" t="s">
        <v>32</v>
      </c>
      <c r="K201" t="s">
        <v>4199</v>
      </c>
      <c r="L201" t="e">
        <f>VLOOKUP(H201,'id (2018)'!H:I,2,0)</f>
        <v>#N/A</v>
      </c>
    </row>
    <row r="202" spans="1:12">
      <c r="A202" t="str">
        <f t="shared" si="12"/>
        <v>FormanowskiSławomir1974</v>
      </c>
      <c r="C202">
        <f t="shared" si="15"/>
        <v>201</v>
      </c>
      <c r="D202" t="s">
        <v>77</v>
      </c>
      <c r="E202" t="s">
        <v>88</v>
      </c>
      <c r="F202" t="s">
        <v>867</v>
      </c>
      <c r="G202">
        <v>1974</v>
      </c>
      <c r="H202" t="str">
        <f t="shared" si="13"/>
        <v>Formanowski Sławomir</v>
      </c>
      <c r="I202">
        <f t="shared" si="14"/>
        <v>1974</v>
      </c>
      <c r="J202" t="s">
        <v>32</v>
      </c>
      <c r="K202" t="s">
        <v>4199</v>
      </c>
      <c r="L202">
        <f>VLOOKUP(H202,'id (2018)'!H:I,2,0)</f>
        <v>1974</v>
      </c>
    </row>
    <row r="203" spans="1:12">
      <c r="A203" t="str">
        <f t="shared" si="12"/>
        <v>WisniewskiAdam1989</v>
      </c>
      <c r="C203">
        <f t="shared" si="15"/>
        <v>202</v>
      </c>
      <c r="D203" t="s">
        <v>4205</v>
      </c>
      <c r="E203" t="s">
        <v>79</v>
      </c>
      <c r="F203" t="s">
        <v>867</v>
      </c>
      <c r="G203">
        <v>1989</v>
      </c>
      <c r="H203" t="str">
        <f t="shared" si="13"/>
        <v>Wisniewski Adam</v>
      </c>
      <c r="I203">
        <f t="shared" si="14"/>
        <v>1989</v>
      </c>
      <c r="J203" t="s">
        <v>32</v>
      </c>
      <c r="K203" t="s">
        <v>4199</v>
      </c>
      <c r="L203" t="e">
        <f>VLOOKUP(H203,'id (2018)'!H:I,2,0)</f>
        <v>#N/A</v>
      </c>
    </row>
    <row r="204" spans="1:12">
      <c r="A204" t="str">
        <f t="shared" si="12"/>
        <v>JanikArtur1979</v>
      </c>
      <c r="C204">
        <f t="shared" si="15"/>
        <v>203</v>
      </c>
      <c r="D204" t="s">
        <v>78</v>
      </c>
      <c r="E204" t="s">
        <v>47</v>
      </c>
      <c r="F204" t="s">
        <v>867</v>
      </c>
      <c r="G204">
        <v>1979</v>
      </c>
      <c r="H204" t="str">
        <f t="shared" si="13"/>
        <v>Janik Artur</v>
      </c>
      <c r="I204">
        <f t="shared" si="14"/>
        <v>1979</v>
      </c>
      <c r="J204" t="s">
        <v>32</v>
      </c>
      <c r="K204" t="s">
        <v>4199</v>
      </c>
      <c r="L204">
        <f>VLOOKUP(H204,'id (2018)'!H:I,2,0)</f>
        <v>1981</v>
      </c>
    </row>
    <row r="205" spans="1:12">
      <c r="A205" t="str">
        <f t="shared" si="12"/>
        <v>BaworowskiGrzegorz1982</v>
      </c>
      <c r="C205">
        <f t="shared" si="15"/>
        <v>204</v>
      </c>
      <c r="D205" t="s">
        <v>740</v>
      </c>
      <c r="E205" t="s">
        <v>19</v>
      </c>
      <c r="F205">
        <v>0</v>
      </c>
      <c r="G205">
        <v>1982</v>
      </c>
      <c r="H205" t="str">
        <f t="shared" si="13"/>
        <v>Baworowski Grzegorz</v>
      </c>
      <c r="I205">
        <f t="shared" si="14"/>
        <v>1982</v>
      </c>
      <c r="J205" t="s">
        <v>32</v>
      </c>
      <c r="K205" t="s">
        <v>4199</v>
      </c>
      <c r="L205">
        <f>VLOOKUP(H205,'id (2018)'!H:I,2,0)</f>
        <v>1982</v>
      </c>
    </row>
    <row r="206" spans="1:12">
      <c r="A206" t="str">
        <f t="shared" si="12"/>
        <v>WeissSzymon2001</v>
      </c>
      <c r="C206">
        <f t="shared" si="15"/>
        <v>205</v>
      </c>
      <c r="D206" t="s">
        <v>4206</v>
      </c>
      <c r="E206" t="s">
        <v>393</v>
      </c>
      <c r="F206">
        <v>0</v>
      </c>
      <c r="G206">
        <v>2001</v>
      </c>
      <c r="H206" t="str">
        <f t="shared" si="13"/>
        <v>Weiss Szymon</v>
      </c>
      <c r="I206">
        <f t="shared" si="14"/>
        <v>2001</v>
      </c>
      <c r="J206" t="s">
        <v>32</v>
      </c>
      <c r="K206" t="s">
        <v>4199</v>
      </c>
      <c r="L206" t="e">
        <f>VLOOKUP(H206,'id (2018)'!H:I,2,0)</f>
        <v>#N/A</v>
      </c>
    </row>
    <row r="207" spans="1:12">
      <c r="A207" t="str">
        <f t="shared" si="12"/>
        <v>WeissMarcin1970</v>
      </c>
      <c r="C207">
        <f t="shared" si="15"/>
        <v>206</v>
      </c>
      <c r="D207" t="s">
        <v>4206</v>
      </c>
      <c r="E207" t="s">
        <v>17</v>
      </c>
      <c r="F207">
        <v>0</v>
      </c>
      <c r="G207">
        <v>1970</v>
      </c>
      <c r="H207" t="str">
        <f t="shared" si="13"/>
        <v>Weiss Marcin</v>
      </c>
      <c r="I207">
        <f t="shared" si="14"/>
        <v>1970</v>
      </c>
      <c r="J207" t="s">
        <v>32</v>
      </c>
      <c r="K207" t="s">
        <v>4199</v>
      </c>
      <c r="L207" t="e">
        <f>VLOOKUP(H207,'id (2018)'!H:I,2,0)</f>
        <v>#N/A</v>
      </c>
    </row>
    <row r="208" spans="1:12">
      <c r="A208" t="str">
        <f t="shared" si="12"/>
        <v>OwczarzJoanna1983</v>
      </c>
      <c r="C208">
        <f t="shared" si="15"/>
        <v>207</v>
      </c>
      <c r="D208" t="s">
        <v>4203</v>
      </c>
      <c r="E208" t="s">
        <v>484</v>
      </c>
      <c r="F208" t="s">
        <v>4202</v>
      </c>
      <c r="G208">
        <v>1983</v>
      </c>
      <c r="H208" t="str">
        <f t="shared" si="13"/>
        <v>Owczarz Joanna</v>
      </c>
      <c r="I208">
        <f t="shared" si="14"/>
        <v>1983</v>
      </c>
      <c r="J208" t="s">
        <v>0</v>
      </c>
      <c r="K208" t="s">
        <v>4199</v>
      </c>
      <c r="L208" t="e">
        <f>VLOOKUP(H208,'id (2018)'!H:I,2,0)</f>
        <v>#N/A</v>
      </c>
    </row>
    <row r="209" spans="1:12">
      <c r="A209" t="str">
        <f t="shared" si="12"/>
        <v>FałowskaWioletta1970</v>
      </c>
      <c r="C209">
        <f t="shared" si="15"/>
        <v>208</v>
      </c>
      <c r="D209" t="s">
        <v>1581</v>
      </c>
      <c r="E209" t="s">
        <v>986</v>
      </c>
      <c r="F209">
        <v>0</v>
      </c>
      <c r="G209">
        <v>1970</v>
      </c>
      <c r="H209" t="str">
        <f t="shared" si="13"/>
        <v>Fałowska Wioletta</v>
      </c>
      <c r="I209">
        <f t="shared" si="14"/>
        <v>1970</v>
      </c>
      <c r="J209" t="s">
        <v>0</v>
      </c>
      <c r="K209" t="s">
        <v>4199</v>
      </c>
      <c r="L209">
        <f>VLOOKUP(H209,'id (2018)'!H:I,2,0)</f>
        <v>1970</v>
      </c>
    </row>
    <row r="210" spans="1:12">
      <c r="A210" t="str">
        <f t="shared" si="12"/>
        <v>RychlikAnna1983</v>
      </c>
      <c r="C210">
        <f t="shared" si="15"/>
        <v>209</v>
      </c>
      <c r="D210" t="s">
        <v>743</v>
      </c>
      <c r="E210" t="s">
        <v>271</v>
      </c>
      <c r="F210" t="s">
        <v>742</v>
      </c>
      <c r="G210">
        <v>1983</v>
      </c>
      <c r="H210" t="str">
        <f t="shared" si="13"/>
        <v>Rychlik Anna</v>
      </c>
      <c r="I210">
        <f t="shared" si="14"/>
        <v>1983</v>
      </c>
      <c r="J210" t="s">
        <v>0</v>
      </c>
      <c r="K210" t="s">
        <v>4199</v>
      </c>
      <c r="L210">
        <f>VLOOKUP(H210,'id (2018)'!H:I,2,0)</f>
        <v>1983</v>
      </c>
    </row>
    <row r="211" spans="1:12">
      <c r="A211" t="str">
        <f t="shared" si="12"/>
        <v>PachulskiMarek1968</v>
      </c>
      <c r="C211">
        <f t="shared" si="15"/>
        <v>210</v>
      </c>
      <c r="D211" t="s">
        <v>161</v>
      </c>
      <c r="E211" t="s">
        <v>33</v>
      </c>
      <c r="F211">
        <v>0</v>
      </c>
      <c r="G211">
        <v>1968</v>
      </c>
      <c r="H211" t="str">
        <f t="shared" si="13"/>
        <v>Pachulski Marek</v>
      </c>
      <c r="I211">
        <f t="shared" si="14"/>
        <v>1968</v>
      </c>
      <c r="J211" t="s">
        <v>32</v>
      </c>
      <c r="K211" t="s">
        <v>4207</v>
      </c>
      <c r="L211">
        <f>VLOOKUP(H211,'id (2018)'!H:I,2,0)</f>
        <v>1968</v>
      </c>
    </row>
    <row r="212" spans="1:12">
      <c r="A212" t="str">
        <f t="shared" si="12"/>
        <v>TrętowskiKrzysztof1976</v>
      </c>
      <c r="C212">
        <f t="shared" si="15"/>
        <v>211</v>
      </c>
      <c r="D212" t="s">
        <v>3539</v>
      </c>
      <c r="E212" t="s">
        <v>22</v>
      </c>
      <c r="F212">
        <v>0</v>
      </c>
      <c r="G212">
        <v>1976</v>
      </c>
      <c r="H212" t="str">
        <f t="shared" si="13"/>
        <v>Trętowski Krzysztof</v>
      </c>
      <c r="I212">
        <f t="shared" si="14"/>
        <v>1976</v>
      </c>
      <c r="J212" t="s">
        <v>32</v>
      </c>
      <c r="K212" t="s">
        <v>4207</v>
      </c>
      <c r="L212">
        <f>VLOOKUP(H212,'id (2018)'!H:I,2,0)</f>
        <v>1976</v>
      </c>
    </row>
    <row r="213" spans="1:12">
      <c r="A213" t="str">
        <f t="shared" si="12"/>
        <v>WorotyńskiArkadiusz1980</v>
      </c>
      <c r="C213">
        <f t="shared" si="15"/>
        <v>212</v>
      </c>
      <c r="D213" t="s">
        <v>3876</v>
      </c>
      <c r="E213" t="s">
        <v>358</v>
      </c>
      <c r="F213">
        <v>0</v>
      </c>
      <c r="G213">
        <v>1980</v>
      </c>
      <c r="H213" t="str">
        <f t="shared" si="13"/>
        <v>Worotyński Arkadiusz</v>
      </c>
      <c r="I213">
        <f t="shared" si="14"/>
        <v>1980</v>
      </c>
      <c r="J213" t="s">
        <v>32</v>
      </c>
      <c r="K213" t="s">
        <v>4207</v>
      </c>
      <c r="L213">
        <f>VLOOKUP(H213,'id (2018)'!H:I,2,0)</f>
        <v>1980</v>
      </c>
    </row>
    <row r="214" spans="1:12">
      <c r="A214" t="str">
        <f t="shared" si="12"/>
        <v>MantheyKrzysztof0</v>
      </c>
      <c r="C214">
        <f t="shared" si="15"/>
        <v>213</v>
      </c>
      <c r="D214" t="s">
        <v>4152</v>
      </c>
      <c r="E214" t="s">
        <v>22</v>
      </c>
      <c r="F214">
        <v>0</v>
      </c>
      <c r="G214">
        <v>0</v>
      </c>
      <c r="H214" t="str">
        <f t="shared" si="13"/>
        <v>Manthey Krzysztof</v>
      </c>
      <c r="I214">
        <f t="shared" si="14"/>
        <v>0</v>
      </c>
      <c r="J214" t="s">
        <v>32</v>
      </c>
      <c r="K214" t="s">
        <v>4207</v>
      </c>
      <c r="L214" t="e">
        <f>VLOOKUP(H214,'id (2018)'!H:I,2,0)</f>
        <v>#N/A</v>
      </c>
    </row>
    <row r="215" spans="1:12">
      <c r="A215" t="str">
        <f t="shared" si="12"/>
        <v>MorawskiPiotr1959</v>
      </c>
      <c r="C215">
        <f t="shared" si="15"/>
        <v>214</v>
      </c>
      <c r="D215" t="s">
        <v>142</v>
      </c>
      <c r="E215" t="s">
        <v>15</v>
      </c>
      <c r="F215">
        <v>0</v>
      </c>
      <c r="G215">
        <v>1959</v>
      </c>
      <c r="H215" t="str">
        <f t="shared" si="13"/>
        <v>Morawski Piotr</v>
      </c>
      <c r="I215">
        <f t="shared" si="14"/>
        <v>1959</v>
      </c>
      <c r="J215" t="s">
        <v>32</v>
      </c>
      <c r="K215" t="s">
        <v>4207</v>
      </c>
      <c r="L215">
        <f>VLOOKUP(H215,'id (2018)'!H:I,2,0)</f>
        <v>1959</v>
      </c>
    </row>
    <row r="216" spans="1:12">
      <c r="A216" t="str">
        <f t="shared" si="12"/>
        <v>KreftMirka1980</v>
      </c>
      <c r="C216">
        <f t="shared" si="15"/>
        <v>215</v>
      </c>
      <c r="D216" t="s">
        <v>4151</v>
      </c>
      <c r="E216" t="s">
        <v>4150</v>
      </c>
      <c r="F216">
        <v>0</v>
      </c>
      <c r="G216">
        <v>1980</v>
      </c>
      <c r="H216" t="str">
        <f t="shared" si="13"/>
        <v>Kreft Mirka</v>
      </c>
      <c r="I216">
        <f t="shared" si="14"/>
        <v>1980</v>
      </c>
      <c r="J216" t="s">
        <v>0</v>
      </c>
      <c r="K216" t="s">
        <v>4207</v>
      </c>
      <c r="L216" t="e">
        <f>VLOOKUP(H216,'id (2018)'!H:I,2,0)</f>
        <v>#N/A</v>
      </c>
    </row>
    <row r="217" spans="1:12">
      <c r="A217" t="str">
        <f t="shared" si="12"/>
        <v>WorotyńskaKamilla1980</v>
      </c>
      <c r="C217">
        <f t="shared" si="15"/>
        <v>216</v>
      </c>
      <c r="D217" t="s">
        <v>3591</v>
      </c>
      <c r="E217" t="s">
        <v>3590</v>
      </c>
      <c r="F217">
        <v>0</v>
      </c>
      <c r="G217">
        <v>1980</v>
      </c>
      <c r="H217" t="str">
        <f t="shared" si="13"/>
        <v>Worotyńska Kamilla</v>
      </c>
      <c r="I217">
        <f t="shared" si="14"/>
        <v>1980</v>
      </c>
      <c r="J217" t="s">
        <v>0</v>
      </c>
      <c r="K217" t="s">
        <v>4207</v>
      </c>
      <c r="L217">
        <f>VLOOKUP(H217,'id (2018)'!H:I,2,0)</f>
        <v>1980</v>
      </c>
    </row>
    <row r="218" spans="1:12">
      <c r="A218" t="str">
        <f t="shared" si="12"/>
        <v>SkrynickiSławomir1976</v>
      </c>
      <c r="C218">
        <f t="shared" si="15"/>
        <v>217</v>
      </c>
      <c r="D218" t="s">
        <v>3687</v>
      </c>
      <c r="E218" t="s">
        <v>88</v>
      </c>
      <c r="G218">
        <v>1976</v>
      </c>
      <c r="H218" t="str">
        <f t="shared" si="13"/>
        <v>Skrynicki Sławomir</v>
      </c>
      <c r="I218">
        <f t="shared" si="14"/>
        <v>1976</v>
      </c>
      <c r="J218" t="s">
        <v>32</v>
      </c>
      <c r="K218" t="s">
        <v>4208</v>
      </c>
      <c r="L218">
        <f>VLOOKUP(H218,'id (2018)'!H:I,2,0)</f>
        <v>1976</v>
      </c>
    </row>
    <row r="219" spans="1:12">
      <c r="A219" t="str">
        <f t="shared" si="12"/>
        <v>BanachPiotr1970</v>
      </c>
      <c r="C219">
        <f t="shared" si="15"/>
        <v>218</v>
      </c>
      <c r="D219" t="s">
        <v>3686</v>
      </c>
      <c r="E219" t="s">
        <v>15</v>
      </c>
      <c r="G219">
        <v>1970</v>
      </c>
      <c r="H219" t="str">
        <f t="shared" si="13"/>
        <v>Banach Piotr</v>
      </c>
      <c r="I219">
        <f t="shared" si="14"/>
        <v>1970</v>
      </c>
      <c r="J219" t="s">
        <v>32</v>
      </c>
      <c r="K219" t="s">
        <v>4208</v>
      </c>
      <c r="L219">
        <f>VLOOKUP(H219,'id (2018)'!H:I,2,0)</f>
        <v>1970</v>
      </c>
    </row>
    <row r="220" spans="1:12">
      <c r="A220" t="str">
        <f t="shared" si="12"/>
        <v>SieczkaKrzysztof0</v>
      </c>
      <c r="C220">
        <f t="shared" si="15"/>
        <v>219</v>
      </c>
      <c r="D220" t="s">
        <v>4153</v>
      </c>
      <c r="E220" t="s">
        <v>22</v>
      </c>
      <c r="G220">
        <v>0</v>
      </c>
      <c r="H220" t="str">
        <f t="shared" si="13"/>
        <v>Sieczka Krzysztof</v>
      </c>
      <c r="I220">
        <f t="shared" si="14"/>
        <v>0</v>
      </c>
      <c r="J220" t="s">
        <v>32</v>
      </c>
      <c r="K220" t="s">
        <v>4208</v>
      </c>
      <c r="L220" t="e">
        <f>VLOOKUP(H220,'id (2018)'!H:I,2,0)</f>
        <v>#N/A</v>
      </c>
    </row>
    <row r="221" spans="1:12">
      <c r="A221" t="str">
        <f t="shared" si="12"/>
        <v>SzczepaniakWeronika2002</v>
      </c>
      <c r="C221">
        <f t="shared" si="15"/>
        <v>220</v>
      </c>
      <c r="D221" t="s">
        <v>3798</v>
      </c>
      <c r="E221" t="s">
        <v>3762</v>
      </c>
      <c r="F221" t="s">
        <v>4166</v>
      </c>
      <c r="G221">
        <v>2002</v>
      </c>
      <c r="H221" t="str">
        <f t="shared" si="13"/>
        <v>Szczepaniak Weronika</v>
      </c>
      <c r="I221">
        <f t="shared" si="14"/>
        <v>2002</v>
      </c>
      <c r="J221" t="s">
        <v>0</v>
      </c>
      <c r="K221" t="s">
        <v>4209</v>
      </c>
      <c r="L221" t="e">
        <f>VLOOKUP(H221,'id (2018)'!H:I,2,0)</f>
        <v>#N/A</v>
      </c>
    </row>
    <row r="222" spans="1:12">
      <c r="A222" t="str">
        <f t="shared" si="12"/>
        <v>CzeczottMałgorzata1973</v>
      </c>
      <c r="C222">
        <f t="shared" si="15"/>
        <v>221</v>
      </c>
      <c r="D222" t="s">
        <v>1296</v>
      </c>
      <c r="E222" t="s">
        <v>495</v>
      </c>
      <c r="F222" t="s">
        <v>1254</v>
      </c>
      <c r="G222">
        <v>1973</v>
      </c>
      <c r="H222" t="str">
        <f t="shared" si="13"/>
        <v>Czeczott Małgorzata</v>
      </c>
      <c r="I222">
        <f t="shared" si="14"/>
        <v>1973</v>
      </c>
      <c r="J222" t="s">
        <v>0</v>
      </c>
      <c r="K222" t="s">
        <v>4209</v>
      </c>
      <c r="L222">
        <f>VLOOKUP(H222,'id (2018)'!H:I,2,0)</f>
        <v>1973</v>
      </c>
    </row>
    <row r="223" spans="1:12">
      <c r="A223" t="str">
        <f t="shared" si="12"/>
        <v>KwitowskaAnna1982</v>
      </c>
      <c r="C223">
        <f t="shared" si="15"/>
        <v>222</v>
      </c>
      <c r="D223" t="s">
        <v>3465</v>
      </c>
      <c r="E223" t="s">
        <v>271</v>
      </c>
      <c r="F223" t="s">
        <v>3</v>
      </c>
      <c r="G223">
        <v>1982</v>
      </c>
      <c r="H223" t="str">
        <f t="shared" si="13"/>
        <v>Kwitowska Anna</v>
      </c>
      <c r="I223">
        <f t="shared" si="14"/>
        <v>1982</v>
      </c>
      <c r="J223" t="s">
        <v>0</v>
      </c>
      <c r="K223" t="s">
        <v>4209</v>
      </c>
      <c r="L223">
        <f>VLOOKUP(H223,'id (2018)'!H:I,2,0)</f>
        <v>1982</v>
      </c>
    </row>
    <row r="224" spans="1:12">
      <c r="A224" t="str">
        <f t="shared" si="12"/>
        <v>BuciakBarbara1986</v>
      </c>
      <c r="C224">
        <f t="shared" si="15"/>
        <v>223</v>
      </c>
      <c r="D224" t="s">
        <v>297</v>
      </c>
      <c r="E224" t="s">
        <v>404</v>
      </c>
      <c r="F224" t="s">
        <v>3</v>
      </c>
      <c r="G224">
        <v>1986</v>
      </c>
      <c r="H224" t="str">
        <f t="shared" si="13"/>
        <v>Buciak Barbara</v>
      </c>
      <c r="I224">
        <f t="shared" si="14"/>
        <v>1986</v>
      </c>
      <c r="J224" t="s">
        <v>0</v>
      </c>
      <c r="K224" t="s">
        <v>4209</v>
      </c>
      <c r="L224">
        <f>VLOOKUP(H224,'id (2018)'!H:I,2,0)</f>
        <v>1986</v>
      </c>
    </row>
    <row r="225" spans="1:12">
      <c r="A225" t="str">
        <f t="shared" si="12"/>
        <v>LewandowskaMagdalena0</v>
      </c>
      <c r="C225">
        <f t="shared" si="15"/>
        <v>224</v>
      </c>
      <c r="D225" t="s">
        <v>3842</v>
      </c>
      <c r="E225" t="s">
        <v>35</v>
      </c>
      <c r="F225" t="s">
        <v>4161</v>
      </c>
      <c r="G225">
        <v>0</v>
      </c>
      <c r="H225" t="str">
        <f t="shared" si="13"/>
        <v>Lewandowska Magdalena</v>
      </c>
      <c r="I225">
        <f t="shared" si="14"/>
        <v>0</v>
      </c>
      <c r="J225" t="s">
        <v>0</v>
      </c>
      <c r="K225" t="s">
        <v>4209</v>
      </c>
      <c r="L225" t="e">
        <f>VLOOKUP(H225,'id (2018)'!H:I,2,0)</f>
        <v>#N/A</v>
      </c>
    </row>
    <row r="226" spans="1:12">
      <c r="A226" t="str">
        <f t="shared" si="12"/>
        <v>MrozekEwa0</v>
      </c>
      <c r="C226">
        <f t="shared" si="15"/>
        <v>225</v>
      </c>
      <c r="D226" t="s">
        <v>4170</v>
      </c>
      <c r="E226" t="s">
        <v>329</v>
      </c>
      <c r="F226" t="s">
        <v>4112</v>
      </c>
      <c r="G226">
        <v>0</v>
      </c>
      <c r="H226" t="str">
        <f t="shared" si="13"/>
        <v>Mrozek Ewa</v>
      </c>
      <c r="I226">
        <f t="shared" si="14"/>
        <v>0</v>
      </c>
      <c r="J226" t="s">
        <v>0</v>
      </c>
      <c r="K226" t="s">
        <v>4209</v>
      </c>
      <c r="L226" t="e">
        <f>VLOOKUP(H226,'id (2018)'!H:I,2,0)</f>
        <v>#N/A</v>
      </c>
    </row>
    <row r="227" spans="1:12">
      <c r="A227" t="str">
        <f t="shared" si="12"/>
        <v>PAPUGAJOANNA0</v>
      </c>
      <c r="C227">
        <f t="shared" si="15"/>
        <v>226</v>
      </c>
      <c r="D227" t="s">
        <v>4172</v>
      </c>
      <c r="E227" t="s">
        <v>4171</v>
      </c>
      <c r="F227" t="s">
        <v>4160</v>
      </c>
      <c r="G227">
        <v>0</v>
      </c>
      <c r="H227" t="str">
        <f t="shared" si="13"/>
        <v>PAPUGA JOANNA</v>
      </c>
      <c r="I227">
        <f t="shared" si="14"/>
        <v>0</v>
      </c>
      <c r="J227" t="s">
        <v>0</v>
      </c>
      <c r="K227" t="s">
        <v>4209</v>
      </c>
      <c r="L227" t="e">
        <f>VLOOKUP(H227,'id (2018)'!H:I,2,0)</f>
        <v>#N/A</v>
      </c>
    </row>
    <row r="228" spans="1:12">
      <c r="A228" t="str">
        <f t="shared" si="12"/>
        <v>WidulińskaSylwiA0</v>
      </c>
      <c r="C228">
        <f t="shared" si="15"/>
        <v>227</v>
      </c>
      <c r="D228" t="s">
        <v>4174</v>
      </c>
      <c r="E228" t="s">
        <v>4173</v>
      </c>
      <c r="F228" t="s">
        <v>4112</v>
      </c>
      <c r="G228">
        <v>0</v>
      </c>
      <c r="H228" t="str">
        <f t="shared" si="13"/>
        <v>Widulińska SylwiA</v>
      </c>
      <c r="I228">
        <f t="shared" si="14"/>
        <v>0</v>
      </c>
      <c r="J228" t="s">
        <v>0</v>
      </c>
      <c r="K228" t="s">
        <v>4209</v>
      </c>
      <c r="L228" t="e">
        <f>VLOOKUP(H228,'id (2018)'!H:I,2,0)</f>
        <v>#N/A</v>
      </c>
    </row>
    <row r="229" spans="1:12">
      <c r="A229" t="str">
        <f t="shared" si="12"/>
        <v>Urbanik-RedoEwa1974</v>
      </c>
      <c r="C229">
        <f t="shared" si="15"/>
        <v>228</v>
      </c>
      <c r="D229" t="s">
        <v>1536</v>
      </c>
      <c r="E229" t="s">
        <v>329</v>
      </c>
      <c r="F229" t="s">
        <v>1532</v>
      </c>
      <c r="G229">
        <v>1974</v>
      </c>
      <c r="H229" t="str">
        <f t="shared" si="13"/>
        <v>Urbanik-Redo Ewa</v>
      </c>
      <c r="I229">
        <f t="shared" si="14"/>
        <v>1974</v>
      </c>
      <c r="J229" t="s">
        <v>0</v>
      </c>
      <c r="K229" t="s">
        <v>4209</v>
      </c>
      <c r="L229">
        <f>VLOOKUP(H229,'id (2018)'!H:I,2,0)</f>
        <v>1974</v>
      </c>
    </row>
    <row r="230" spans="1:12">
      <c r="A230" t="str">
        <f t="shared" si="12"/>
        <v>MaciejewskaMałgorzata1980</v>
      </c>
      <c r="C230">
        <f t="shared" si="15"/>
        <v>229</v>
      </c>
      <c r="D230" t="s">
        <v>3612</v>
      </c>
      <c r="E230" t="s">
        <v>495</v>
      </c>
      <c r="F230" t="s">
        <v>4156</v>
      </c>
      <c r="G230">
        <v>1980</v>
      </c>
      <c r="H230" t="str">
        <f t="shared" si="13"/>
        <v>Maciejewska Małgorzata</v>
      </c>
      <c r="I230">
        <f t="shared" si="14"/>
        <v>1980</v>
      </c>
      <c r="J230" t="s">
        <v>0</v>
      </c>
      <c r="K230" t="s">
        <v>4209</v>
      </c>
      <c r="L230">
        <f>VLOOKUP(H230,'id (2018)'!H:I,2,0)</f>
        <v>1980</v>
      </c>
    </row>
    <row r="231" spans="1:12">
      <c r="A231" t="str">
        <f t="shared" si="12"/>
        <v>RosińskaKarolina1995</v>
      </c>
      <c r="C231">
        <f t="shared" si="15"/>
        <v>230</v>
      </c>
      <c r="D231" t="s">
        <v>4182</v>
      </c>
      <c r="E231" t="s">
        <v>545</v>
      </c>
      <c r="F231" t="s">
        <v>4155</v>
      </c>
      <c r="G231">
        <v>1995</v>
      </c>
      <c r="H231" t="str">
        <f t="shared" si="13"/>
        <v>Rosińska Karolina</v>
      </c>
      <c r="I231">
        <f t="shared" si="14"/>
        <v>1995</v>
      </c>
      <c r="J231" t="s">
        <v>0</v>
      </c>
      <c r="K231" t="s">
        <v>4209</v>
      </c>
      <c r="L231" t="e">
        <f>VLOOKUP(H231,'id (2018)'!H:I,2,0)</f>
        <v>#N/A</v>
      </c>
    </row>
    <row r="232" spans="1:12">
      <c r="A232" t="str">
        <f t="shared" si="12"/>
        <v>MoskałaAgnieszka1991</v>
      </c>
      <c r="C232">
        <f t="shared" si="15"/>
        <v>231</v>
      </c>
      <c r="D232" t="s">
        <v>3685</v>
      </c>
      <c r="E232" t="s">
        <v>129</v>
      </c>
      <c r="F232" t="s">
        <v>3438</v>
      </c>
      <c r="G232">
        <v>1991</v>
      </c>
      <c r="H232" t="str">
        <f t="shared" si="13"/>
        <v>Moskała Agnieszka</v>
      </c>
      <c r="I232">
        <f t="shared" si="14"/>
        <v>1991</v>
      </c>
      <c r="J232" t="s">
        <v>0</v>
      </c>
      <c r="K232" t="s">
        <v>4209</v>
      </c>
      <c r="L232">
        <f>VLOOKUP(H232,'id (2018)'!H:I,2,0)</f>
        <v>1991</v>
      </c>
    </row>
    <row r="233" spans="1:12">
      <c r="A233" t="str">
        <f t="shared" si="12"/>
        <v>MadejRafał1978</v>
      </c>
      <c r="C233">
        <f t="shared" si="15"/>
        <v>232</v>
      </c>
      <c r="D233" t="s">
        <v>3345</v>
      </c>
      <c r="E233" t="s">
        <v>41</v>
      </c>
      <c r="F233" t="s">
        <v>3351</v>
      </c>
      <c r="G233">
        <v>1978</v>
      </c>
      <c r="H233" t="str">
        <f t="shared" si="13"/>
        <v>Madej Rafał</v>
      </c>
      <c r="I233">
        <f t="shared" si="14"/>
        <v>1978</v>
      </c>
      <c r="J233" t="s">
        <v>32</v>
      </c>
      <c r="K233" t="s">
        <v>4209</v>
      </c>
      <c r="L233">
        <f>VLOOKUP(H233,'id (2018)'!H:I,2,0)</f>
        <v>1978</v>
      </c>
    </row>
    <row r="234" spans="1:12">
      <c r="A234" t="str">
        <f t="shared" si="12"/>
        <v>AdamskiJędrzej0</v>
      </c>
      <c r="C234">
        <f t="shared" si="15"/>
        <v>233</v>
      </c>
      <c r="D234" t="s">
        <v>1203</v>
      </c>
      <c r="E234" t="s">
        <v>3937</v>
      </c>
      <c r="F234">
        <v>0</v>
      </c>
      <c r="G234">
        <v>0</v>
      </c>
      <c r="H234" t="str">
        <f t="shared" si="13"/>
        <v>Adamski Jędrzej</v>
      </c>
      <c r="I234">
        <f t="shared" si="14"/>
        <v>0</v>
      </c>
      <c r="J234" t="s">
        <v>32</v>
      </c>
      <c r="K234" t="s">
        <v>4209</v>
      </c>
      <c r="L234" t="e">
        <f>VLOOKUP(H234,'id (2018)'!H:I,2,0)</f>
        <v>#N/A</v>
      </c>
    </row>
    <row r="235" spans="1:12">
      <c r="A235" t="str">
        <f t="shared" si="12"/>
        <v>ArkuszewskiTomasz1987</v>
      </c>
      <c r="C235">
        <f t="shared" si="15"/>
        <v>234</v>
      </c>
      <c r="D235" t="s">
        <v>3665</v>
      </c>
      <c r="E235" t="s">
        <v>44</v>
      </c>
      <c r="F235" t="s">
        <v>4165</v>
      </c>
      <c r="G235">
        <v>1987</v>
      </c>
      <c r="H235" t="str">
        <f t="shared" si="13"/>
        <v>Arkuszewski Tomasz</v>
      </c>
      <c r="I235">
        <f t="shared" si="14"/>
        <v>1987</v>
      </c>
      <c r="J235" t="s">
        <v>32</v>
      </c>
      <c r="K235" t="s">
        <v>4209</v>
      </c>
      <c r="L235">
        <f>VLOOKUP(H235,'id (2018)'!H:I,2,0)</f>
        <v>1987</v>
      </c>
    </row>
    <row r="236" spans="1:12">
      <c r="A236" t="str">
        <f t="shared" si="12"/>
        <v>SompolińskiŁukasz1988</v>
      </c>
      <c r="C236">
        <f t="shared" si="15"/>
        <v>235</v>
      </c>
      <c r="D236" t="s">
        <v>3663</v>
      </c>
      <c r="E236" t="s">
        <v>59</v>
      </c>
      <c r="F236">
        <v>0</v>
      </c>
      <c r="G236">
        <v>1988</v>
      </c>
      <c r="H236" t="str">
        <f t="shared" si="13"/>
        <v>Sompoliński Łukasz</v>
      </c>
      <c r="I236">
        <f t="shared" si="14"/>
        <v>1988</v>
      </c>
      <c r="J236" t="s">
        <v>32</v>
      </c>
      <c r="K236" t="s">
        <v>4209</v>
      </c>
      <c r="L236">
        <f>VLOOKUP(H236,'id (2018)'!H:I,2,0)</f>
        <v>1988</v>
      </c>
    </row>
    <row r="237" spans="1:12">
      <c r="A237" t="str">
        <f t="shared" si="12"/>
        <v>KucharczykSeweryn1979</v>
      </c>
      <c r="C237">
        <f t="shared" si="15"/>
        <v>236</v>
      </c>
      <c r="D237" t="s">
        <v>947</v>
      </c>
      <c r="E237" t="s">
        <v>948</v>
      </c>
      <c r="F237" t="s">
        <v>3742</v>
      </c>
      <c r="G237">
        <v>1979</v>
      </c>
      <c r="H237" t="str">
        <f t="shared" si="13"/>
        <v>Kucharczyk Seweryn</v>
      </c>
      <c r="I237">
        <f t="shared" si="14"/>
        <v>1979</v>
      </c>
      <c r="J237" t="s">
        <v>32</v>
      </c>
      <c r="K237" t="s">
        <v>4209</v>
      </c>
      <c r="L237">
        <f>VLOOKUP(H237,'id (2018)'!H:I,2,0)</f>
        <v>1979</v>
      </c>
    </row>
    <row r="238" spans="1:12">
      <c r="A238" t="str">
        <f t="shared" si="12"/>
        <v>SzczepaniakTadeusz1972</v>
      </c>
      <c r="C238">
        <f t="shared" si="15"/>
        <v>237</v>
      </c>
      <c r="D238" t="s">
        <v>3798</v>
      </c>
      <c r="E238" t="s">
        <v>85</v>
      </c>
      <c r="F238" t="s">
        <v>4166</v>
      </c>
      <c r="G238">
        <v>1972</v>
      </c>
      <c r="H238" t="str">
        <f t="shared" si="13"/>
        <v>Szczepaniak Tadeusz</v>
      </c>
      <c r="I238">
        <f t="shared" si="14"/>
        <v>1972</v>
      </c>
      <c r="J238" t="s">
        <v>32</v>
      </c>
      <c r="K238" t="s">
        <v>4209</v>
      </c>
      <c r="L238" t="e">
        <f>VLOOKUP(H238,'id (2018)'!H:I,2,0)</f>
        <v>#N/A</v>
      </c>
    </row>
    <row r="239" spans="1:12">
      <c r="A239" t="str">
        <f t="shared" si="12"/>
        <v>MilczarekGrzegorz0</v>
      </c>
      <c r="C239">
        <f t="shared" si="15"/>
        <v>238</v>
      </c>
      <c r="D239" t="s">
        <v>3731</v>
      </c>
      <c r="E239" t="s">
        <v>19</v>
      </c>
      <c r="F239" t="s">
        <v>4165</v>
      </c>
      <c r="G239">
        <v>0</v>
      </c>
      <c r="H239" t="str">
        <f t="shared" si="13"/>
        <v>Milczarek Grzegorz</v>
      </c>
      <c r="I239">
        <f t="shared" si="14"/>
        <v>0</v>
      </c>
      <c r="J239" t="s">
        <v>32</v>
      </c>
      <c r="K239" t="s">
        <v>4209</v>
      </c>
      <c r="L239" t="e">
        <f>VLOOKUP(H239,'id (2018)'!H:I,2,0)</f>
        <v>#N/A</v>
      </c>
    </row>
    <row r="240" spans="1:12">
      <c r="A240" t="str">
        <f t="shared" si="12"/>
        <v>KuczaJarosław0</v>
      </c>
      <c r="C240">
        <f t="shared" si="15"/>
        <v>239</v>
      </c>
      <c r="D240" t="s">
        <v>4167</v>
      </c>
      <c r="E240" t="s">
        <v>86</v>
      </c>
      <c r="F240" t="s">
        <v>4164</v>
      </c>
      <c r="G240">
        <v>0</v>
      </c>
      <c r="H240" t="str">
        <f t="shared" si="13"/>
        <v>Kucza Jarosław</v>
      </c>
      <c r="I240">
        <f t="shared" si="14"/>
        <v>0</v>
      </c>
      <c r="J240" t="s">
        <v>32</v>
      </c>
      <c r="K240" t="s">
        <v>4209</v>
      </c>
      <c r="L240" t="e">
        <f>VLOOKUP(H240,'id (2018)'!H:I,2,0)</f>
        <v>#N/A</v>
      </c>
    </row>
    <row r="241" spans="1:12">
      <c r="A241" t="str">
        <f t="shared" si="12"/>
        <v>RogowskiHubert1987</v>
      </c>
      <c r="C241">
        <f t="shared" si="15"/>
        <v>240</v>
      </c>
      <c r="D241" t="s">
        <v>498</v>
      </c>
      <c r="E241" t="s">
        <v>705</v>
      </c>
      <c r="F241" t="s">
        <v>4163</v>
      </c>
      <c r="G241">
        <v>1987</v>
      </c>
      <c r="H241" t="str">
        <f t="shared" si="13"/>
        <v>Rogowski Hubert</v>
      </c>
      <c r="I241">
        <f t="shared" si="14"/>
        <v>1987</v>
      </c>
      <c r="J241" t="s">
        <v>32</v>
      </c>
      <c r="K241" t="s">
        <v>4209</v>
      </c>
      <c r="L241" t="e">
        <f>VLOOKUP(H241,'id (2018)'!H:I,2,0)</f>
        <v>#N/A</v>
      </c>
    </row>
    <row r="242" spans="1:12">
      <c r="A242" t="str">
        <f t="shared" si="12"/>
        <v>MateraRafał1977</v>
      </c>
      <c r="C242">
        <f t="shared" si="15"/>
        <v>241</v>
      </c>
      <c r="D242" t="s">
        <v>4168</v>
      </c>
      <c r="E242" t="s">
        <v>41</v>
      </c>
      <c r="F242">
        <v>0</v>
      </c>
      <c r="G242">
        <v>1977</v>
      </c>
      <c r="H242" t="str">
        <f t="shared" si="13"/>
        <v>Matera Rafał</v>
      </c>
      <c r="I242">
        <f t="shared" si="14"/>
        <v>1977</v>
      </c>
      <c r="J242" t="s">
        <v>32</v>
      </c>
      <c r="K242" t="s">
        <v>4209</v>
      </c>
      <c r="L242" t="e">
        <f>VLOOKUP(H242,'id (2018)'!H:I,2,0)</f>
        <v>#N/A</v>
      </c>
    </row>
    <row r="243" spans="1:12">
      <c r="A243" t="str">
        <f t="shared" si="12"/>
        <v>ProkopMarcin1975</v>
      </c>
      <c r="C243">
        <f t="shared" si="15"/>
        <v>242</v>
      </c>
      <c r="D243" t="s">
        <v>3732</v>
      </c>
      <c r="E243" t="s">
        <v>17</v>
      </c>
      <c r="F243">
        <v>0</v>
      </c>
      <c r="G243">
        <v>1975</v>
      </c>
      <c r="H243" t="str">
        <f t="shared" si="13"/>
        <v>Prokop Marcin</v>
      </c>
      <c r="I243">
        <f t="shared" si="14"/>
        <v>1975</v>
      </c>
      <c r="J243" t="s">
        <v>32</v>
      </c>
      <c r="K243" t="s">
        <v>4209</v>
      </c>
      <c r="L243">
        <f>VLOOKUP(H243,'id (2018)'!H:I,2,0)</f>
        <v>1975</v>
      </c>
    </row>
    <row r="244" spans="1:12">
      <c r="A244" t="str">
        <f t="shared" si="12"/>
        <v>TomczakPaweł0</v>
      </c>
      <c r="C244">
        <f t="shared" si="15"/>
        <v>243</v>
      </c>
      <c r="D244" t="s">
        <v>836</v>
      </c>
      <c r="E244" t="s">
        <v>16</v>
      </c>
      <c r="F244" t="s">
        <v>4162</v>
      </c>
      <c r="G244">
        <v>0</v>
      </c>
      <c r="H244" t="str">
        <f t="shared" si="13"/>
        <v>Tomczak Paweł</v>
      </c>
      <c r="I244">
        <f t="shared" si="14"/>
        <v>0</v>
      </c>
      <c r="J244" t="s">
        <v>32</v>
      </c>
      <c r="K244" t="s">
        <v>4209</v>
      </c>
      <c r="L244" t="e">
        <f>VLOOKUP(H244,'id (2018)'!H:I,2,0)</f>
        <v>#N/A</v>
      </c>
    </row>
    <row r="245" spans="1:12">
      <c r="A245" t="str">
        <f t="shared" si="12"/>
        <v>StankowskiBłażej0</v>
      </c>
      <c r="C245">
        <f t="shared" si="15"/>
        <v>244</v>
      </c>
      <c r="D245" t="s">
        <v>4169</v>
      </c>
      <c r="E245" t="s">
        <v>1335</v>
      </c>
      <c r="F245" t="s">
        <v>4162</v>
      </c>
      <c r="G245">
        <v>0</v>
      </c>
      <c r="H245" t="str">
        <f t="shared" si="13"/>
        <v>Stankowski Błażej</v>
      </c>
      <c r="I245">
        <f t="shared" si="14"/>
        <v>0</v>
      </c>
      <c r="J245" t="s">
        <v>32</v>
      </c>
      <c r="K245" t="s">
        <v>4209</v>
      </c>
      <c r="L245" t="e">
        <f>VLOOKUP(H245,'id (2018)'!H:I,2,0)</f>
        <v>#N/A</v>
      </c>
    </row>
    <row r="246" spans="1:12">
      <c r="A246" t="str">
        <f t="shared" si="12"/>
        <v>BanaśMarcin0</v>
      </c>
      <c r="C246">
        <f t="shared" si="15"/>
        <v>245</v>
      </c>
      <c r="D246" t="s">
        <v>4175</v>
      </c>
      <c r="E246" t="s">
        <v>17</v>
      </c>
      <c r="F246">
        <v>0</v>
      </c>
      <c r="G246">
        <v>0</v>
      </c>
      <c r="H246" t="str">
        <f t="shared" si="13"/>
        <v>Banaś Marcin</v>
      </c>
      <c r="I246">
        <f t="shared" si="14"/>
        <v>0</v>
      </c>
      <c r="J246" t="s">
        <v>32</v>
      </c>
      <c r="K246" t="s">
        <v>4209</v>
      </c>
      <c r="L246" t="e">
        <f>VLOOKUP(H246,'id (2018)'!H:I,2,0)</f>
        <v>#N/A</v>
      </c>
    </row>
    <row r="247" spans="1:12">
      <c r="A247" t="str">
        <f t="shared" si="12"/>
        <v>GóraRobert0</v>
      </c>
      <c r="C247">
        <f t="shared" si="15"/>
        <v>246</v>
      </c>
      <c r="D247" t="s">
        <v>4176</v>
      </c>
      <c r="E247" t="s">
        <v>45</v>
      </c>
      <c r="F247" t="s">
        <v>4160</v>
      </c>
      <c r="G247">
        <v>0</v>
      </c>
      <c r="H247" t="str">
        <f t="shared" si="13"/>
        <v>Góra Robert</v>
      </c>
      <c r="I247">
        <f t="shared" si="14"/>
        <v>0</v>
      </c>
      <c r="J247" t="s">
        <v>32</v>
      </c>
      <c r="K247" t="s">
        <v>4209</v>
      </c>
      <c r="L247" t="e">
        <f>VLOOKUP(H247,'id (2018)'!H:I,2,0)</f>
        <v>#N/A</v>
      </c>
    </row>
    <row r="248" spans="1:12">
      <c r="A248" t="str">
        <f t="shared" si="12"/>
        <v>HejmanowskiArkadiusz0</v>
      </c>
      <c r="C248">
        <f t="shared" si="15"/>
        <v>247</v>
      </c>
      <c r="D248" t="s">
        <v>4177</v>
      </c>
      <c r="E248" t="s">
        <v>358</v>
      </c>
      <c r="F248" t="s">
        <v>4160</v>
      </c>
      <c r="G248">
        <v>0</v>
      </c>
      <c r="H248" t="str">
        <f t="shared" si="13"/>
        <v>Hejmanowski Arkadiusz</v>
      </c>
      <c r="I248">
        <f t="shared" si="14"/>
        <v>0</v>
      </c>
      <c r="J248" t="s">
        <v>32</v>
      </c>
      <c r="K248" t="s">
        <v>4209</v>
      </c>
      <c r="L248" t="e">
        <f>VLOOKUP(H248,'id (2018)'!H:I,2,0)</f>
        <v>#N/A</v>
      </c>
    </row>
    <row r="249" spans="1:12">
      <c r="A249" t="str">
        <f t="shared" si="12"/>
        <v>KordiaszFilip0</v>
      </c>
      <c r="C249">
        <f t="shared" si="15"/>
        <v>248</v>
      </c>
      <c r="D249" t="s">
        <v>4178</v>
      </c>
      <c r="E249" t="s">
        <v>539</v>
      </c>
      <c r="F249" t="s">
        <v>4112</v>
      </c>
      <c r="G249">
        <v>0</v>
      </c>
      <c r="H249" t="str">
        <f t="shared" si="13"/>
        <v>Kordiasz Filip</v>
      </c>
      <c r="I249">
        <f t="shared" si="14"/>
        <v>0</v>
      </c>
      <c r="J249" t="s">
        <v>32</v>
      </c>
      <c r="K249" t="s">
        <v>4209</v>
      </c>
      <c r="L249" t="e">
        <f>VLOOKUP(H249,'id (2018)'!H:I,2,0)</f>
        <v>#N/A</v>
      </c>
    </row>
    <row r="250" spans="1:12">
      <c r="A250" t="str">
        <f t="shared" si="12"/>
        <v>KoziołRobert0</v>
      </c>
      <c r="C250">
        <f t="shared" si="15"/>
        <v>249</v>
      </c>
      <c r="D250" t="s">
        <v>4179</v>
      </c>
      <c r="E250" t="s">
        <v>45</v>
      </c>
      <c r="F250" t="s">
        <v>4159</v>
      </c>
      <c r="G250">
        <v>0</v>
      </c>
      <c r="H250" t="str">
        <f t="shared" si="13"/>
        <v>Kozioł Robert</v>
      </c>
      <c r="I250">
        <f t="shared" si="14"/>
        <v>0</v>
      </c>
      <c r="J250" t="s">
        <v>32</v>
      </c>
      <c r="K250" t="s">
        <v>4209</v>
      </c>
      <c r="L250" t="e">
        <f>VLOOKUP(H250,'id (2018)'!H:I,2,0)</f>
        <v>#N/A</v>
      </c>
    </row>
    <row r="251" spans="1:12">
      <c r="A251" t="str">
        <f t="shared" si="12"/>
        <v>MrozekSławomir0</v>
      </c>
      <c r="C251">
        <f t="shared" si="15"/>
        <v>250</v>
      </c>
      <c r="D251" t="s">
        <v>4170</v>
      </c>
      <c r="E251" t="s">
        <v>88</v>
      </c>
      <c r="F251" t="s">
        <v>4158</v>
      </c>
      <c r="G251">
        <v>0</v>
      </c>
      <c r="H251" t="str">
        <f t="shared" si="13"/>
        <v>Mrozek Sławomir</v>
      </c>
      <c r="I251">
        <f t="shared" si="14"/>
        <v>0</v>
      </c>
      <c r="J251" t="s">
        <v>32</v>
      </c>
      <c r="K251" t="s">
        <v>4209</v>
      </c>
      <c r="L251" t="e">
        <f>VLOOKUP(H251,'id (2018)'!H:I,2,0)</f>
        <v>#N/A</v>
      </c>
    </row>
    <row r="252" spans="1:12">
      <c r="A252" t="str">
        <f t="shared" si="12"/>
        <v>SołtysińskiDariusz0</v>
      </c>
      <c r="C252">
        <f t="shared" si="15"/>
        <v>251</v>
      </c>
      <c r="D252" t="s">
        <v>4180</v>
      </c>
      <c r="E252" t="s">
        <v>140</v>
      </c>
      <c r="F252" t="s">
        <v>4112</v>
      </c>
      <c r="G252">
        <v>0</v>
      </c>
      <c r="H252" t="str">
        <f t="shared" si="13"/>
        <v>Sołtysiński Dariusz</v>
      </c>
      <c r="I252">
        <f t="shared" si="14"/>
        <v>0</v>
      </c>
      <c r="J252" t="s">
        <v>32</v>
      </c>
      <c r="K252" t="s">
        <v>4209</v>
      </c>
      <c r="L252" t="e">
        <f>VLOOKUP(H252,'id (2018)'!H:I,2,0)</f>
        <v>#N/A</v>
      </c>
    </row>
    <row r="253" spans="1:12">
      <c r="A253" t="str">
        <f t="shared" si="12"/>
        <v>RedoGrzegorz1971</v>
      </c>
      <c r="C253">
        <f t="shared" si="15"/>
        <v>252</v>
      </c>
      <c r="D253" t="s">
        <v>1547</v>
      </c>
      <c r="E253" t="s">
        <v>19</v>
      </c>
      <c r="F253" t="s">
        <v>1532</v>
      </c>
      <c r="G253">
        <v>1971</v>
      </c>
      <c r="H253" t="str">
        <f t="shared" si="13"/>
        <v>Redo Grzegorz</v>
      </c>
      <c r="I253">
        <f t="shared" si="14"/>
        <v>1971</v>
      </c>
      <c r="J253" t="s">
        <v>32</v>
      </c>
      <c r="K253" t="s">
        <v>4209</v>
      </c>
      <c r="L253">
        <f>VLOOKUP(H253,'id (2018)'!H:I,2,0)</f>
        <v>1971</v>
      </c>
    </row>
    <row r="254" spans="1:12">
      <c r="A254" t="str">
        <f t="shared" si="12"/>
        <v>UrbanikJanusz1981</v>
      </c>
      <c r="C254">
        <f t="shared" si="15"/>
        <v>253</v>
      </c>
      <c r="D254" t="s">
        <v>1408</v>
      </c>
      <c r="E254" t="s">
        <v>1202</v>
      </c>
      <c r="F254" t="s">
        <v>1532</v>
      </c>
      <c r="G254">
        <v>1981</v>
      </c>
      <c r="H254" t="str">
        <f t="shared" si="13"/>
        <v>Urbanik Janusz</v>
      </c>
      <c r="I254">
        <f t="shared" si="14"/>
        <v>1981</v>
      </c>
      <c r="J254" t="s">
        <v>32</v>
      </c>
      <c r="K254" t="s">
        <v>4209</v>
      </c>
      <c r="L254">
        <f>VLOOKUP(H254,'id (2018)'!H:I,2,0)</f>
        <v>1981</v>
      </c>
    </row>
    <row r="255" spans="1:12">
      <c r="A255" t="str">
        <f t="shared" si="12"/>
        <v>MińkowskiMARCIN1975</v>
      </c>
      <c r="C255">
        <f t="shared" si="15"/>
        <v>254</v>
      </c>
      <c r="D255" t="s">
        <v>3696</v>
      </c>
      <c r="E255" t="s">
        <v>679</v>
      </c>
      <c r="F255">
        <v>0</v>
      </c>
      <c r="G255">
        <v>1975</v>
      </c>
      <c r="H255" t="str">
        <f t="shared" si="13"/>
        <v>Mińkowski MARCIN</v>
      </c>
      <c r="I255">
        <f t="shared" si="14"/>
        <v>1975</v>
      </c>
      <c r="J255" t="s">
        <v>32</v>
      </c>
      <c r="K255" t="s">
        <v>4209</v>
      </c>
      <c r="L255">
        <f>VLOOKUP(H255,'id (2018)'!H:I,2,0)</f>
        <v>1975</v>
      </c>
    </row>
    <row r="256" spans="1:12">
      <c r="A256" t="str">
        <f t="shared" si="12"/>
        <v>KostrzewaJacek1971</v>
      </c>
      <c r="C256">
        <f t="shared" si="15"/>
        <v>255</v>
      </c>
      <c r="D256" t="s">
        <v>602</v>
      </c>
      <c r="E256" t="s">
        <v>21</v>
      </c>
      <c r="F256" t="s">
        <v>596</v>
      </c>
      <c r="G256">
        <v>1971</v>
      </c>
      <c r="H256" t="str">
        <f t="shared" si="13"/>
        <v>Kostrzewa Jacek</v>
      </c>
      <c r="I256">
        <f t="shared" si="14"/>
        <v>1971</v>
      </c>
      <c r="J256" t="s">
        <v>32</v>
      </c>
      <c r="K256" t="s">
        <v>4209</v>
      </c>
      <c r="L256">
        <f>VLOOKUP(H256,'id (2018)'!H:I,2,0)</f>
        <v>1971</v>
      </c>
    </row>
    <row r="257" spans="1:12">
      <c r="A257" t="str">
        <f t="shared" si="12"/>
        <v>ŚwitońŁukasz1990</v>
      </c>
      <c r="C257">
        <f t="shared" si="15"/>
        <v>256</v>
      </c>
      <c r="D257" t="s">
        <v>3611</v>
      </c>
      <c r="E257" t="s">
        <v>59</v>
      </c>
      <c r="F257" t="s">
        <v>4156</v>
      </c>
      <c r="G257">
        <v>1990</v>
      </c>
      <c r="H257" t="str">
        <f t="shared" si="13"/>
        <v>Świtoń Łukasz</v>
      </c>
      <c r="I257">
        <f t="shared" si="14"/>
        <v>1990</v>
      </c>
      <c r="J257" t="s">
        <v>32</v>
      </c>
      <c r="K257" t="s">
        <v>4209</v>
      </c>
      <c r="L257">
        <f>VLOOKUP(H257,'id (2018)'!H:I,2,0)</f>
        <v>1990</v>
      </c>
    </row>
    <row r="258" spans="1:12">
      <c r="A258" t="str">
        <f t="shared" ref="A258:A321" si="16">D258&amp;E258&amp;G258</f>
        <v>NyczPiotr0</v>
      </c>
      <c r="C258">
        <f t="shared" si="15"/>
        <v>257</v>
      </c>
      <c r="D258" t="s">
        <v>4088</v>
      </c>
      <c r="E258" t="s">
        <v>15</v>
      </c>
      <c r="F258" t="s">
        <v>1372</v>
      </c>
      <c r="G258">
        <v>0</v>
      </c>
      <c r="H258" t="str">
        <f t="shared" si="13"/>
        <v>Nycz Piotr</v>
      </c>
      <c r="I258">
        <f t="shared" si="14"/>
        <v>0</v>
      </c>
      <c r="J258" t="s">
        <v>32</v>
      </c>
      <c r="K258" t="s">
        <v>4209</v>
      </c>
      <c r="L258" t="e">
        <f>VLOOKUP(H258,'id (2018)'!H:I,2,0)</f>
        <v>#N/A</v>
      </c>
    </row>
    <row r="259" spans="1:12">
      <c r="A259" t="str">
        <f t="shared" si="16"/>
        <v>NyczMateusz0</v>
      </c>
      <c r="C259">
        <f t="shared" si="15"/>
        <v>258</v>
      </c>
      <c r="D259" t="s">
        <v>4088</v>
      </c>
      <c r="E259" t="s">
        <v>87</v>
      </c>
      <c r="F259" t="s">
        <v>1372</v>
      </c>
      <c r="G259">
        <v>0</v>
      </c>
      <c r="H259" t="str">
        <f t="shared" ref="H259:H322" si="17">D259&amp;" "&amp;E259</f>
        <v>Nycz Mateusz</v>
      </c>
      <c r="I259">
        <f t="shared" ref="I259:I322" si="18">G259</f>
        <v>0</v>
      </c>
      <c r="J259" t="s">
        <v>32</v>
      </c>
      <c r="K259" t="s">
        <v>4209</v>
      </c>
      <c r="L259" t="e">
        <f>VLOOKUP(H259,'id (2018)'!H:I,2,0)</f>
        <v>#N/A</v>
      </c>
    </row>
    <row r="260" spans="1:12">
      <c r="A260" t="str">
        <f t="shared" si="16"/>
        <v>WiewiórskiPiotr0</v>
      </c>
      <c r="C260">
        <f t="shared" ref="C260:C323" si="19">C259+1</f>
        <v>259</v>
      </c>
      <c r="D260" t="s">
        <v>4181</v>
      </c>
      <c r="E260" t="s">
        <v>15</v>
      </c>
      <c r="F260" t="s">
        <v>1372</v>
      </c>
      <c r="G260">
        <v>0</v>
      </c>
      <c r="H260" t="str">
        <f t="shared" si="17"/>
        <v>Wiewiórski Piotr</v>
      </c>
      <c r="I260">
        <f t="shared" si="18"/>
        <v>0</v>
      </c>
      <c r="J260" t="s">
        <v>32</v>
      </c>
      <c r="K260" t="s">
        <v>4209</v>
      </c>
      <c r="L260" t="e">
        <f>VLOOKUP(H260,'id (2018)'!H:I,2,0)</f>
        <v>#N/A</v>
      </c>
    </row>
    <row r="261" spans="1:12">
      <c r="A261" t="str">
        <f t="shared" si="16"/>
        <v>WiewiórskiDawid0</v>
      </c>
      <c r="C261">
        <f t="shared" si="19"/>
        <v>260</v>
      </c>
      <c r="D261" t="s">
        <v>4181</v>
      </c>
      <c r="E261" t="s">
        <v>462</v>
      </c>
      <c r="F261" t="s">
        <v>1372</v>
      </c>
      <c r="G261">
        <v>0</v>
      </c>
      <c r="H261" t="str">
        <f t="shared" si="17"/>
        <v>Wiewiórski Dawid</v>
      </c>
      <c r="I261">
        <f t="shared" si="18"/>
        <v>0</v>
      </c>
      <c r="J261" t="s">
        <v>32</v>
      </c>
      <c r="K261" t="s">
        <v>4209</v>
      </c>
      <c r="L261" t="e">
        <f>VLOOKUP(H261,'id (2018)'!H:I,2,0)</f>
        <v>#N/A</v>
      </c>
    </row>
    <row r="262" spans="1:12">
      <c r="A262" t="str">
        <f t="shared" si="16"/>
        <v>MirowskiPaweł0</v>
      </c>
      <c r="C262">
        <f t="shared" si="19"/>
        <v>261</v>
      </c>
      <c r="D262" t="s">
        <v>76</v>
      </c>
      <c r="E262" t="s">
        <v>16</v>
      </c>
      <c r="F262" t="s">
        <v>1372</v>
      </c>
      <c r="G262">
        <v>0</v>
      </c>
      <c r="H262" t="str">
        <f t="shared" si="17"/>
        <v>Mirowski Paweł</v>
      </c>
      <c r="I262">
        <f t="shared" si="18"/>
        <v>0</v>
      </c>
      <c r="J262" t="s">
        <v>32</v>
      </c>
      <c r="K262" t="s">
        <v>4209</v>
      </c>
      <c r="L262" t="e">
        <f>VLOOKUP(H262,'id (2018)'!H:I,2,0)</f>
        <v>#N/A</v>
      </c>
    </row>
    <row r="263" spans="1:12">
      <c r="A263" t="str">
        <f t="shared" si="16"/>
        <v>MajtczakBartosz1993</v>
      </c>
      <c r="C263">
        <f t="shared" si="19"/>
        <v>262</v>
      </c>
      <c r="D263" t="s">
        <v>4183</v>
      </c>
      <c r="E263" t="s">
        <v>42</v>
      </c>
      <c r="F263" t="s">
        <v>4155</v>
      </c>
      <c r="G263">
        <v>1993</v>
      </c>
      <c r="H263" t="str">
        <f t="shared" si="17"/>
        <v>Majtczak Bartosz</v>
      </c>
      <c r="I263">
        <f t="shared" si="18"/>
        <v>1993</v>
      </c>
      <c r="J263" t="s">
        <v>32</v>
      </c>
      <c r="K263" t="s">
        <v>4209</v>
      </c>
      <c r="L263" t="e">
        <f>VLOOKUP(H263,'id (2018)'!H:I,2,0)</f>
        <v>#N/A</v>
      </c>
    </row>
    <row r="264" spans="1:12">
      <c r="A264" t="str">
        <f t="shared" si="16"/>
        <v>JakubasPiotr1985</v>
      </c>
      <c r="C264">
        <f t="shared" si="19"/>
        <v>263</v>
      </c>
      <c r="D264" t="s">
        <v>709</v>
      </c>
      <c r="E264" t="s">
        <v>15</v>
      </c>
      <c r="F264" t="s">
        <v>3438</v>
      </c>
      <c r="G264">
        <v>1985</v>
      </c>
      <c r="H264" t="str">
        <f t="shared" si="17"/>
        <v>Jakubas Piotr</v>
      </c>
      <c r="I264">
        <f t="shared" si="18"/>
        <v>1985</v>
      </c>
      <c r="J264" t="s">
        <v>32</v>
      </c>
      <c r="K264" t="s">
        <v>4209</v>
      </c>
      <c r="L264">
        <f>VLOOKUP(H264,'id (2018)'!H:I,2,0)</f>
        <v>1985</v>
      </c>
    </row>
    <row r="265" spans="1:12">
      <c r="A265" t="str">
        <f t="shared" si="16"/>
        <v>KotowskiJózef1984</v>
      </c>
      <c r="C265">
        <f t="shared" si="19"/>
        <v>264</v>
      </c>
      <c r="D265" t="s">
        <v>488</v>
      </c>
      <c r="E265" t="s">
        <v>3681</v>
      </c>
      <c r="F265" t="s">
        <v>3672</v>
      </c>
      <c r="G265">
        <v>1984</v>
      </c>
      <c r="H265" t="str">
        <f t="shared" si="17"/>
        <v>Kotowski Józef</v>
      </c>
      <c r="I265">
        <f t="shared" si="18"/>
        <v>1984</v>
      </c>
      <c r="J265" t="s">
        <v>32</v>
      </c>
      <c r="K265" t="s">
        <v>4209</v>
      </c>
      <c r="L265">
        <f>VLOOKUP(H265,'id (2018)'!H:I,2,0)</f>
        <v>1984</v>
      </c>
    </row>
    <row r="266" spans="1:12">
      <c r="A266" t="str">
        <f t="shared" si="16"/>
        <v>BeneszRafał1975</v>
      </c>
      <c r="C266">
        <f t="shared" si="19"/>
        <v>265</v>
      </c>
      <c r="D266" t="s">
        <v>279</v>
      </c>
      <c r="E266" t="s">
        <v>41</v>
      </c>
      <c r="G266">
        <v>1975</v>
      </c>
      <c r="H266" t="str">
        <f t="shared" si="17"/>
        <v>Benesz Rafał</v>
      </c>
      <c r="I266">
        <f t="shared" si="18"/>
        <v>1975</v>
      </c>
      <c r="J266" t="s">
        <v>32</v>
      </c>
      <c r="K266" t="s">
        <v>52</v>
      </c>
      <c r="L266" t="e">
        <f>VLOOKUP(H266,'id (2018)'!H:I,2,0)</f>
        <v>#N/A</v>
      </c>
    </row>
    <row r="267" spans="1:12">
      <c r="A267" t="str">
        <f t="shared" si="16"/>
        <v>RozwadowskiPaweł1968</v>
      </c>
      <c r="C267">
        <f t="shared" si="19"/>
        <v>266</v>
      </c>
      <c r="D267" t="s">
        <v>1287</v>
      </c>
      <c r="E267" t="s">
        <v>16</v>
      </c>
      <c r="G267">
        <v>1968</v>
      </c>
      <c r="H267" t="str">
        <f t="shared" si="17"/>
        <v>Rozwadowski Paweł</v>
      </c>
      <c r="I267">
        <f t="shared" si="18"/>
        <v>1968</v>
      </c>
      <c r="J267" t="s">
        <v>32</v>
      </c>
      <c r="K267" t="s">
        <v>52</v>
      </c>
      <c r="L267" t="e">
        <f>VLOOKUP(H267,'id (2018)'!H:I,2,0)</f>
        <v>#N/A</v>
      </c>
    </row>
    <row r="268" spans="1:12">
      <c r="A268" t="str">
        <f t="shared" si="16"/>
        <v>BogumiłDariusz1977</v>
      </c>
      <c r="C268">
        <f t="shared" si="19"/>
        <v>267</v>
      </c>
      <c r="D268" t="s">
        <v>432</v>
      </c>
      <c r="E268" t="s">
        <v>140</v>
      </c>
      <c r="G268">
        <v>1977</v>
      </c>
      <c r="H268" t="str">
        <f t="shared" si="17"/>
        <v>Bogumił Dariusz</v>
      </c>
      <c r="I268">
        <f t="shared" si="18"/>
        <v>1977</v>
      </c>
      <c r="J268" t="s">
        <v>32</v>
      </c>
      <c r="K268" t="s">
        <v>52</v>
      </c>
      <c r="L268">
        <f>VLOOKUP(H268,'id (2018)'!H:I,2,0)</f>
        <v>1977</v>
      </c>
    </row>
    <row r="269" spans="1:12">
      <c r="A269" t="str">
        <f t="shared" si="16"/>
        <v>GrześTomasz1974</v>
      </c>
      <c r="C269">
        <f t="shared" si="19"/>
        <v>268</v>
      </c>
      <c r="D269" t="s">
        <v>411</v>
      </c>
      <c r="E269" t="s">
        <v>44</v>
      </c>
      <c r="F269">
        <v>0</v>
      </c>
      <c r="G269">
        <v>1974</v>
      </c>
      <c r="H269" t="str">
        <f t="shared" si="17"/>
        <v>Grześ Tomasz</v>
      </c>
      <c r="I269">
        <f t="shared" si="18"/>
        <v>1974</v>
      </c>
      <c r="J269" t="s">
        <v>32</v>
      </c>
      <c r="K269" t="s">
        <v>4212</v>
      </c>
      <c r="L269" t="e">
        <f>VLOOKUP(H269,'id (2018)'!H:I,2,0)</f>
        <v>#N/A</v>
      </c>
    </row>
    <row r="270" spans="1:12">
      <c r="A270" t="str">
        <f t="shared" si="16"/>
        <v>JędrusikRafał1975</v>
      </c>
      <c r="C270">
        <f t="shared" si="19"/>
        <v>269</v>
      </c>
      <c r="D270" t="s">
        <v>434</v>
      </c>
      <c r="E270" t="s">
        <v>41</v>
      </c>
      <c r="F270">
        <v>0</v>
      </c>
      <c r="G270">
        <v>1975</v>
      </c>
      <c r="H270" t="str">
        <f t="shared" si="17"/>
        <v>Jędrusik Rafał</v>
      </c>
      <c r="I270">
        <f t="shared" si="18"/>
        <v>1975</v>
      </c>
      <c r="J270" t="s">
        <v>32</v>
      </c>
      <c r="K270" t="s">
        <v>4212</v>
      </c>
      <c r="L270">
        <f>VLOOKUP(H270,'id (2018)'!H:I,2,0)</f>
        <v>1975</v>
      </c>
    </row>
    <row r="271" spans="1:12">
      <c r="A271" t="str">
        <f t="shared" si="16"/>
        <v>GołębiewskiRadosław1978</v>
      </c>
      <c r="C271">
        <f t="shared" si="19"/>
        <v>270</v>
      </c>
      <c r="D271" t="s">
        <v>1788</v>
      </c>
      <c r="E271" t="s">
        <v>237</v>
      </c>
      <c r="F271">
        <v>0</v>
      </c>
      <c r="G271">
        <v>1978</v>
      </c>
      <c r="H271" t="str">
        <f t="shared" si="17"/>
        <v>Gołębiewski Radosław</v>
      </c>
      <c r="I271">
        <f t="shared" si="18"/>
        <v>1978</v>
      </c>
      <c r="J271" t="s">
        <v>32</v>
      </c>
      <c r="K271" t="s">
        <v>4212</v>
      </c>
      <c r="L271">
        <f>VLOOKUP(H271,'id (2018)'!H:I,2,0)</f>
        <v>1978</v>
      </c>
    </row>
    <row r="272" spans="1:12">
      <c r="A272" t="str">
        <f t="shared" si="16"/>
        <v>KaiserErnest1977</v>
      </c>
      <c r="C272">
        <f t="shared" si="19"/>
        <v>271</v>
      </c>
      <c r="D272" t="s">
        <v>3495</v>
      </c>
      <c r="E272" t="s">
        <v>3494</v>
      </c>
      <c r="F272" t="s">
        <v>364</v>
      </c>
      <c r="G272">
        <v>1977</v>
      </c>
      <c r="H272" t="str">
        <f t="shared" si="17"/>
        <v>Kaiser Ernest</v>
      </c>
      <c r="I272">
        <f t="shared" si="18"/>
        <v>1977</v>
      </c>
      <c r="J272" t="s">
        <v>32</v>
      </c>
      <c r="K272" t="s">
        <v>4212</v>
      </c>
      <c r="L272">
        <f>VLOOKUP(H272,'id (2018)'!H:I,2,0)</f>
        <v>1977</v>
      </c>
    </row>
    <row r="273" spans="1:12">
      <c r="A273" t="str">
        <f t="shared" si="16"/>
        <v>ŁukawskiTomasz1983</v>
      </c>
      <c r="C273">
        <f t="shared" si="19"/>
        <v>272</v>
      </c>
      <c r="D273" t="s">
        <v>4080</v>
      </c>
      <c r="E273" t="s">
        <v>44</v>
      </c>
      <c r="F273" t="s">
        <v>4081</v>
      </c>
      <c r="G273">
        <v>1983</v>
      </c>
      <c r="H273" t="str">
        <f t="shared" si="17"/>
        <v>Łukawski Tomasz</v>
      </c>
      <c r="I273">
        <f t="shared" si="18"/>
        <v>1983</v>
      </c>
      <c r="J273" t="s">
        <v>32</v>
      </c>
      <c r="K273" t="s">
        <v>4212</v>
      </c>
      <c r="L273" t="e">
        <f>VLOOKUP(H273,'id (2018)'!H:I,2,0)</f>
        <v>#N/A</v>
      </c>
    </row>
    <row r="274" spans="1:12">
      <c r="A274" t="str">
        <f t="shared" si="16"/>
        <v>NowaczykMichał1977</v>
      </c>
      <c r="C274">
        <f t="shared" si="19"/>
        <v>273</v>
      </c>
      <c r="D274" t="s">
        <v>299</v>
      </c>
      <c r="E274" t="s">
        <v>55</v>
      </c>
      <c r="F274" t="s">
        <v>300</v>
      </c>
      <c r="G274">
        <v>1977</v>
      </c>
      <c r="H274" t="str">
        <f t="shared" si="17"/>
        <v>Nowaczyk Michał</v>
      </c>
      <c r="I274">
        <f t="shared" si="18"/>
        <v>1977</v>
      </c>
      <c r="J274" t="s">
        <v>32</v>
      </c>
      <c r="K274" t="s">
        <v>4212</v>
      </c>
      <c r="L274">
        <f>VLOOKUP(H274,'id (2018)'!H:I,2,0)</f>
        <v>1977</v>
      </c>
    </row>
    <row r="275" spans="1:12">
      <c r="A275" t="str">
        <f t="shared" si="16"/>
        <v>TusińskiRadosław1974</v>
      </c>
      <c r="C275">
        <f t="shared" si="19"/>
        <v>274</v>
      </c>
      <c r="D275" t="s">
        <v>1031</v>
      </c>
      <c r="E275" t="s">
        <v>237</v>
      </c>
      <c r="F275" t="s">
        <v>4008</v>
      </c>
      <c r="G275">
        <v>1974</v>
      </c>
      <c r="H275" t="str">
        <f t="shared" si="17"/>
        <v>Tusiński Radosław</v>
      </c>
      <c r="I275">
        <f t="shared" si="18"/>
        <v>1974</v>
      </c>
      <c r="J275" t="s">
        <v>32</v>
      </c>
      <c r="K275" t="s">
        <v>4212</v>
      </c>
      <c r="L275">
        <f>VLOOKUP(H275,'id (2018)'!H:I,2,0)</f>
        <v>1974</v>
      </c>
    </row>
    <row r="276" spans="1:12">
      <c r="A276" t="str">
        <f t="shared" si="16"/>
        <v>TuszyńskiStanisław1993</v>
      </c>
      <c r="C276">
        <f t="shared" si="19"/>
        <v>275</v>
      </c>
      <c r="D276" t="s">
        <v>4082</v>
      </c>
      <c r="E276" t="s">
        <v>274</v>
      </c>
      <c r="F276">
        <v>0</v>
      </c>
      <c r="G276">
        <v>1993</v>
      </c>
      <c r="H276" t="str">
        <f t="shared" si="17"/>
        <v>Tuszyński Stanisław</v>
      </c>
      <c r="I276">
        <f t="shared" si="18"/>
        <v>1993</v>
      </c>
      <c r="J276" t="s">
        <v>32</v>
      </c>
      <c r="K276" t="s">
        <v>4212</v>
      </c>
      <c r="L276" t="e">
        <f>VLOOKUP(H276,'id (2018)'!H:I,2,0)</f>
        <v>#N/A</v>
      </c>
    </row>
    <row r="277" spans="1:12">
      <c r="A277" t="str">
        <f t="shared" si="16"/>
        <v>RecławArkadiusz1978</v>
      </c>
      <c r="C277">
        <f t="shared" si="19"/>
        <v>276</v>
      </c>
      <c r="D277" t="s">
        <v>4083</v>
      </c>
      <c r="E277" t="s">
        <v>358</v>
      </c>
      <c r="F277" t="s">
        <v>4084</v>
      </c>
      <c r="G277">
        <v>1978</v>
      </c>
      <c r="H277" t="str">
        <f t="shared" si="17"/>
        <v>Recław Arkadiusz</v>
      </c>
      <c r="I277">
        <f t="shared" si="18"/>
        <v>1978</v>
      </c>
      <c r="J277" t="s">
        <v>32</v>
      </c>
      <c r="K277" t="s">
        <v>4212</v>
      </c>
      <c r="L277" t="e">
        <f>VLOOKUP(H277,'id (2018)'!H:I,2,0)</f>
        <v>#N/A</v>
      </c>
    </row>
    <row r="278" spans="1:12">
      <c r="A278" t="str">
        <f t="shared" si="16"/>
        <v>WtulichKonrad1979</v>
      </c>
      <c r="C278">
        <f t="shared" si="19"/>
        <v>277</v>
      </c>
      <c r="D278" t="s">
        <v>4085</v>
      </c>
      <c r="E278" t="s">
        <v>64</v>
      </c>
      <c r="F278" t="s">
        <v>4084</v>
      </c>
      <c r="G278">
        <v>1979</v>
      </c>
      <c r="H278" t="str">
        <f t="shared" si="17"/>
        <v>Wtulich Konrad</v>
      </c>
      <c r="I278">
        <f t="shared" si="18"/>
        <v>1979</v>
      </c>
      <c r="J278" t="s">
        <v>32</v>
      </c>
      <c r="K278" t="s">
        <v>4212</v>
      </c>
      <c r="L278" t="e">
        <f>VLOOKUP(H278,'id (2018)'!H:I,2,0)</f>
        <v>#N/A</v>
      </c>
    </row>
    <row r="279" spans="1:12">
      <c r="A279" t="str">
        <f t="shared" si="16"/>
        <v>MaciaszczykRadosław1975</v>
      </c>
      <c r="C279">
        <f t="shared" si="19"/>
        <v>278</v>
      </c>
      <c r="D279" t="s">
        <v>1780</v>
      </c>
      <c r="E279" t="s">
        <v>237</v>
      </c>
      <c r="F279">
        <v>0</v>
      </c>
      <c r="G279">
        <v>1975</v>
      </c>
      <c r="H279" t="str">
        <f t="shared" si="17"/>
        <v>Maciaszczyk Radosław</v>
      </c>
      <c r="I279">
        <f t="shared" si="18"/>
        <v>1975</v>
      </c>
      <c r="J279" t="s">
        <v>32</v>
      </c>
      <c r="K279" t="s">
        <v>4212</v>
      </c>
      <c r="L279">
        <f>VLOOKUP(H279,'id (2018)'!H:I,2,0)</f>
        <v>1975</v>
      </c>
    </row>
    <row r="280" spans="1:12">
      <c r="A280" t="str">
        <f t="shared" si="16"/>
        <v>DrapellaDariusz1957</v>
      </c>
      <c r="C280">
        <f t="shared" si="19"/>
        <v>279</v>
      </c>
      <c r="D280" t="s">
        <v>141</v>
      </c>
      <c r="E280" t="s">
        <v>140</v>
      </c>
      <c r="F280" t="s">
        <v>139</v>
      </c>
      <c r="G280">
        <v>1957</v>
      </c>
      <c r="H280" t="str">
        <f t="shared" si="17"/>
        <v>Drapella Dariusz</v>
      </c>
      <c r="I280">
        <f t="shared" si="18"/>
        <v>1957</v>
      </c>
      <c r="J280" t="s">
        <v>32</v>
      </c>
      <c r="K280" t="s">
        <v>4212</v>
      </c>
      <c r="L280" t="e">
        <f>VLOOKUP(H280,'id (2018)'!H:I,2,0)</f>
        <v>#N/A</v>
      </c>
    </row>
    <row r="281" spans="1:12">
      <c r="A281" t="str">
        <f t="shared" si="16"/>
        <v>LarczyńskiTomasz2019</v>
      </c>
      <c r="C281">
        <f t="shared" si="19"/>
        <v>280</v>
      </c>
      <c r="D281" t="s">
        <v>354</v>
      </c>
      <c r="E281" t="s">
        <v>44</v>
      </c>
      <c r="F281" t="s">
        <v>3509</v>
      </c>
      <c r="G281">
        <v>2019</v>
      </c>
      <c r="H281" t="str">
        <f t="shared" si="17"/>
        <v>Larczyński Tomasz</v>
      </c>
      <c r="I281">
        <f t="shared" si="18"/>
        <v>2019</v>
      </c>
      <c r="J281" t="s">
        <v>32</v>
      </c>
      <c r="K281" t="s">
        <v>4212</v>
      </c>
      <c r="L281">
        <f>VLOOKUP(H281,'id (2018)'!H:I,2,0)</f>
        <v>2018</v>
      </c>
    </row>
    <row r="282" spans="1:12">
      <c r="A282" t="str">
        <f t="shared" si="16"/>
        <v>CenkierJulian1976</v>
      </c>
      <c r="C282">
        <f t="shared" si="19"/>
        <v>281</v>
      </c>
      <c r="D282" t="s">
        <v>1661</v>
      </c>
      <c r="E282" t="s">
        <v>1662</v>
      </c>
      <c r="F282" t="s">
        <v>4107</v>
      </c>
      <c r="G282">
        <v>1976</v>
      </c>
      <c r="H282" t="str">
        <f t="shared" si="17"/>
        <v>Cenkier Julian</v>
      </c>
      <c r="I282">
        <f t="shared" si="18"/>
        <v>1976</v>
      </c>
      <c r="J282" t="s">
        <v>32</v>
      </c>
      <c r="K282" t="s">
        <v>4212</v>
      </c>
      <c r="L282">
        <f>VLOOKUP(H282,'id (2018)'!H:I,2,0)</f>
        <v>1976</v>
      </c>
    </row>
    <row r="283" spans="1:12">
      <c r="A283" t="str">
        <f t="shared" si="16"/>
        <v>KaussDawid1979</v>
      </c>
      <c r="C283">
        <f t="shared" si="19"/>
        <v>282</v>
      </c>
      <c r="D283" t="s">
        <v>1184</v>
      </c>
      <c r="E283" t="s">
        <v>462</v>
      </c>
      <c r="F283">
        <v>0</v>
      </c>
      <c r="G283">
        <v>1979</v>
      </c>
      <c r="H283" t="str">
        <f t="shared" si="17"/>
        <v>Kauss Dawid</v>
      </c>
      <c r="I283">
        <f t="shared" si="18"/>
        <v>1979</v>
      </c>
      <c r="J283" t="s">
        <v>32</v>
      </c>
      <c r="K283" t="s">
        <v>4212</v>
      </c>
      <c r="L283">
        <f>VLOOKUP(H283,'id (2018)'!H:I,2,0)</f>
        <v>1979</v>
      </c>
    </row>
    <row r="284" spans="1:12">
      <c r="A284" t="str">
        <f t="shared" si="16"/>
        <v>GałaguzJacek1963</v>
      </c>
      <c r="C284">
        <f t="shared" si="19"/>
        <v>283</v>
      </c>
      <c r="D284" t="s">
        <v>1151</v>
      </c>
      <c r="E284" t="s">
        <v>21</v>
      </c>
      <c r="F284" t="s">
        <v>4086</v>
      </c>
      <c r="G284">
        <v>1963</v>
      </c>
      <c r="H284" t="str">
        <f t="shared" si="17"/>
        <v>Gałaguz Jacek</v>
      </c>
      <c r="I284">
        <f t="shared" si="18"/>
        <v>1963</v>
      </c>
      <c r="J284" t="s">
        <v>32</v>
      </c>
      <c r="K284" t="s">
        <v>4212</v>
      </c>
      <c r="L284">
        <f>VLOOKUP(H284,'id (2018)'!H:I,2,0)</f>
        <v>1963</v>
      </c>
    </row>
    <row r="285" spans="1:12">
      <c r="A285" t="str">
        <f t="shared" si="16"/>
        <v>DzichAndrzej1971</v>
      </c>
      <c r="C285">
        <f t="shared" si="19"/>
        <v>284</v>
      </c>
      <c r="D285" t="s">
        <v>401</v>
      </c>
      <c r="E285" t="s">
        <v>26</v>
      </c>
      <c r="F285" t="s">
        <v>400</v>
      </c>
      <c r="G285">
        <v>1971</v>
      </c>
      <c r="H285" t="str">
        <f t="shared" si="17"/>
        <v>Dzich Andrzej</v>
      </c>
      <c r="I285">
        <f t="shared" si="18"/>
        <v>1971</v>
      </c>
      <c r="J285" t="s">
        <v>32</v>
      </c>
      <c r="K285" t="s">
        <v>4212</v>
      </c>
      <c r="L285">
        <f>VLOOKUP(H285,'id (2018)'!H:I,2,0)</f>
        <v>1971</v>
      </c>
    </row>
    <row r="286" spans="1:12">
      <c r="A286" t="str">
        <f t="shared" si="16"/>
        <v>SzultkaSzymon1986</v>
      </c>
      <c r="C286">
        <f t="shared" si="19"/>
        <v>285</v>
      </c>
      <c r="D286" t="s">
        <v>4087</v>
      </c>
      <c r="E286" t="s">
        <v>393</v>
      </c>
      <c r="F286">
        <v>0</v>
      </c>
      <c r="G286">
        <v>1986</v>
      </c>
      <c r="H286" t="str">
        <f t="shared" si="17"/>
        <v>Szultka Szymon</v>
      </c>
      <c r="I286">
        <f t="shared" si="18"/>
        <v>1986</v>
      </c>
      <c r="J286" t="s">
        <v>32</v>
      </c>
      <c r="K286" t="s">
        <v>4212</v>
      </c>
      <c r="L286" t="e">
        <f>VLOOKUP(H286,'id (2018)'!H:I,2,0)</f>
        <v>#N/A</v>
      </c>
    </row>
    <row r="287" spans="1:12">
      <c r="A287" t="str">
        <f t="shared" si="16"/>
        <v>RzepeckiDariusz1962</v>
      </c>
      <c r="C287">
        <f t="shared" si="19"/>
        <v>286</v>
      </c>
      <c r="D287" t="s">
        <v>351</v>
      </c>
      <c r="E287" t="s">
        <v>140</v>
      </c>
      <c r="F287" t="s">
        <v>3519</v>
      </c>
      <c r="G287">
        <v>1962</v>
      </c>
      <c r="H287" t="str">
        <f t="shared" si="17"/>
        <v>Rzepecki Dariusz</v>
      </c>
      <c r="I287">
        <f t="shared" si="18"/>
        <v>1962</v>
      </c>
      <c r="J287" t="s">
        <v>32</v>
      </c>
      <c r="K287" t="s">
        <v>4212</v>
      </c>
      <c r="L287">
        <f>VLOOKUP(H287,'id (2018)'!H:I,2,0)</f>
        <v>1962</v>
      </c>
    </row>
    <row r="288" spans="1:12">
      <c r="A288" t="str">
        <f t="shared" si="16"/>
        <v>MiśkiewiczMarcin1979</v>
      </c>
      <c r="C288">
        <f t="shared" si="19"/>
        <v>287</v>
      </c>
      <c r="D288" t="s">
        <v>1365</v>
      </c>
      <c r="E288" t="s">
        <v>17</v>
      </c>
      <c r="F288" t="s">
        <v>671</v>
      </c>
      <c r="G288">
        <v>1979</v>
      </c>
      <c r="H288" t="str">
        <f t="shared" si="17"/>
        <v>Miśkiewicz Marcin</v>
      </c>
      <c r="I288">
        <f t="shared" si="18"/>
        <v>1979</v>
      </c>
      <c r="J288" t="s">
        <v>32</v>
      </c>
      <c r="K288" t="s">
        <v>4212</v>
      </c>
      <c r="L288">
        <f>VLOOKUP(H288,'id (2018)'!H:I,2,0)</f>
        <v>1979</v>
      </c>
    </row>
    <row r="289" spans="1:12">
      <c r="A289" t="str">
        <f t="shared" si="16"/>
        <v>NyczBartłomiej1982</v>
      </c>
      <c r="C289">
        <f t="shared" si="19"/>
        <v>288</v>
      </c>
      <c r="D289" t="s">
        <v>4088</v>
      </c>
      <c r="E289" t="s">
        <v>267</v>
      </c>
      <c r="F289">
        <v>0</v>
      </c>
      <c r="G289">
        <v>1982</v>
      </c>
      <c r="H289" t="str">
        <f t="shared" si="17"/>
        <v>Nycz Bartłomiej</v>
      </c>
      <c r="I289">
        <f t="shared" si="18"/>
        <v>1982</v>
      </c>
      <c r="J289" t="s">
        <v>32</v>
      </c>
      <c r="K289" t="s">
        <v>4212</v>
      </c>
      <c r="L289" t="e">
        <f>VLOOKUP(H289,'id (2018)'!H:I,2,0)</f>
        <v>#N/A</v>
      </c>
    </row>
    <row r="290" spans="1:12">
      <c r="A290" t="str">
        <f t="shared" si="16"/>
        <v>SkrzypińskiTomasz1983</v>
      </c>
      <c r="C290">
        <f t="shared" si="19"/>
        <v>289</v>
      </c>
      <c r="D290" t="s">
        <v>4089</v>
      </c>
      <c r="E290" t="s">
        <v>44</v>
      </c>
      <c r="F290">
        <v>0</v>
      </c>
      <c r="G290">
        <v>1983</v>
      </c>
      <c r="H290" t="str">
        <f t="shared" si="17"/>
        <v>Skrzypiński Tomasz</v>
      </c>
      <c r="I290">
        <f t="shared" si="18"/>
        <v>1983</v>
      </c>
      <c r="J290" t="s">
        <v>32</v>
      </c>
      <c r="K290" t="s">
        <v>4212</v>
      </c>
      <c r="L290" t="e">
        <f>VLOOKUP(H290,'id (2018)'!H:I,2,0)</f>
        <v>#N/A</v>
      </c>
    </row>
    <row r="291" spans="1:12">
      <c r="A291" t="str">
        <f t="shared" si="16"/>
        <v>KijakPrzemysław1982</v>
      </c>
      <c r="C291">
        <f t="shared" si="19"/>
        <v>290</v>
      </c>
      <c r="D291" t="s">
        <v>4090</v>
      </c>
      <c r="E291" t="s">
        <v>24</v>
      </c>
      <c r="F291" t="s">
        <v>4091</v>
      </c>
      <c r="G291">
        <v>1982</v>
      </c>
      <c r="H291" t="str">
        <f t="shared" si="17"/>
        <v>Kijak Przemysław</v>
      </c>
      <c r="I291">
        <f t="shared" si="18"/>
        <v>1982</v>
      </c>
      <c r="J291" t="s">
        <v>32</v>
      </c>
      <c r="K291" t="s">
        <v>4212</v>
      </c>
      <c r="L291" t="e">
        <f>VLOOKUP(H291,'id (2018)'!H:I,2,0)</f>
        <v>#N/A</v>
      </c>
    </row>
    <row r="292" spans="1:12">
      <c r="A292" t="str">
        <f t="shared" si="16"/>
        <v>PaszkiewiczArkadiusz1975</v>
      </c>
      <c r="C292">
        <f t="shared" si="19"/>
        <v>291</v>
      </c>
      <c r="D292" t="s">
        <v>359</v>
      </c>
      <c r="E292" t="s">
        <v>358</v>
      </c>
      <c r="F292" t="s">
        <v>4108</v>
      </c>
      <c r="G292">
        <v>1975</v>
      </c>
      <c r="H292" t="str">
        <f t="shared" si="17"/>
        <v>Paszkiewicz Arkadiusz</v>
      </c>
      <c r="I292">
        <f t="shared" si="18"/>
        <v>1975</v>
      </c>
      <c r="J292" t="s">
        <v>32</v>
      </c>
      <c r="K292" t="s">
        <v>4212</v>
      </c>
      <c r="L292">
        <f>VLOOKUP(H292,'id (2018)'!H:I,2,0)</f>
        <v>1975</v>
      </c>
    </row>
    <row r="293" spans="1:12">
      <c r="A293" t="str">
        <f t="shared" si="16"/>
        <v>DrozdowskiPiotr1989</v>
      </c>
      <c r="C293">
        <f t="shared" si="19"/>
        <v>292</v>
      </c>
      <c r="D293" t="s">
        <v>4092</v>
      </c>
      <c r="E293" t="s">
        <v>15</v>
      </c>
      <c r="F293">
        <v>0</v>
      </c>
      <c r="G293">
        <v>1989</v>
      </c>
      <c r="H293" t="str">
        <f t="shared" si="17"/>
        <v>Drozdowski Piotr</v>
      </c>
      <c r="I293">
        <f t="shared" si="18"/>
        <v>1989</v>
      </c>
      <c r="J293" t="s">
        <v>32</v>
      </c>
      <c r="K293" t="s">
        <v>4212</v>
      </c>
      <c r="L293" t="e">
        <f>VLOOKUP(H293,'id (2018)'!H:I,2,0)</f>
        <v>#N/A</v>
      </c>
    </row>
    <row r="294" spans="1:12">
      <c r="A294" t="str">
        <f t="shared" si="16"/>
        <v>GorońskiPiotr1975</v>
      </c>
      <c r="C294">
        <f t="shared" si="19"/>
        <v>293</v>
      </c>
      <c r="D294" t="s">
        <v>804</v>
      </c>
      <c r="E294" t="s">
        <v>15</v>
      </c>
      <c r="F294" t="s">
        <v>4106</v>
      </c>
      <c r="G294">
        <v>1975</v>
      </c>
      <c r="H294" t="str">
        <f t="shared" si="17"/>
        <v>Goroński Piotr</v>
      </c>
      <c r="I294">
        <f t="shared" si="18"/>
        <v>1975</v>
      </c>
      <c r="J294" t="s">
        <v>32</v>
      </c>
      <c r="K294" t="s">
        <v>4212</v>
      </c>
      <c r="L294">
        <f>VLOOKUP(H294,'id (2018)'!H:I,2,0)</f>
        <v>1975</v>
      </c>
    </row>
    <row r="295" spans="1:12">
      <c r="A295" t="str">
        <f t="shared" si="16"/>
        <v>WylężekJacek1984</v>
      </c>
      <c r="C295">
        <f t="shared" si="19"/>
        <v>294</v>
      </c>
      <c r="D295" t="s">
        <v>425</v>
      </c>
      <c r="E295" t="s">
        <v>21</v>
      </c>
      <c r="F295" t="s">
        <v>1688</v>
      </c>
      <c r="G295">
        <v>1984</v>
      </c>
      <c r="H295" t="str">
        <f t="shared" si="17"/>
        <v>Wylężek Jacek</v>
      </c>
      <c r="I295">
        <f t="shared" si="18"/>
        <v>1984</v>
      </c>
      <c r="J295" t="s">
        <v>32</v>
      </c>
      <c r="K295" t="s">
        <v>4212</v>
      </c>
      <c r="L295">
        <f>VLOOKUP(H295,'id (2018)'!H:I,2,0)</f>
        <v>1984</v>
      </c>
    </row>
    <row r="296" spans="1:12">
      <c r="A296" t="str">
        <f t="shared" si="16"/>
        <v>DunowskiPrzemysław1972</v>
      </c>
      <c r="C296">
        <f t="shared" si="19"/>
        <v>295</v>
      </c>
      <c r="D296" t="s">
        <v>363</v>
      </c>
      <c r="E296" t="s">
        <v>24</v>
      </c>
      <c r="F296" t="s">
        <v>364</v>
      </c>
      <c r="G296">
        <v>1972</v>
      </c>
      <c r="H296" t="str">
        <f t="shared" si="17"/>
        <v>Dunowski Przemysław</v>
      </c>
      <c r="I296">
        <f t="shared" si="18"/>
        <v>1972</v>
      </c>
      <c r="J296" t="s">
        <v>32</v>
      </c>
      <c r="K296" t="s">
        <v>4212</v>
      </c>
      <c r="L296">
        <f>VLOOKUP(H296,'id (2018)'!H:I,2,0)</f>
        <v>1972</v>
      </c>
    </row>
    <row r="297" spans="1:12">
      <c r="A297" t="str">
        <f t="shared" si="16"/>
        <v>JaśPiotr1979</v>
      </c>
      <c r="C297">
        <f t="shared" si="19"/>
        <v>296</v>
      </c>
      <c r="D297" t="s">
        <v>382</v>
      </c>
      <c r="E297" t="s">
        <v>15</v>
      </c>
      <c r="F297">
        <v>0</v>
      </c>
      <c r="G297">
        <v>1979</v>
      </c>
      <c r="H297" t="str">
        <f t="shared" si="17"/>
        <v>Jaś Piotr</v>
      </c>
      <c r="I297">
        <f t="shared" si="18"/>
        <v>1979</v>
      </c>
      <c r="J297" t="s">
        <v>32</v>
      </c>
      <c r="K297" t="s">
        <v>4212</v>
      </c>
      <c r="L297">
        <f>VLOOKUP(H297,'id (2018)'!H:I,2,0)</f>
        <v>1979</v>
      </c>
    </row>
    <row r="298" spans="1:12">
      <c r="A298" t="str">
        <f t="shared" si="16"/>
        <v>HalaKarel1972</v>
      </c>
      <c r="C298">
        <f t="shared" si="19"/>
        <v>297</v>
      </c>
      <c r="D298" t="s">
        <v>3516</v>
      </c>
      <c r="E298" t="s">
        <v>384</v>
      </c>
      <c r="F298">
        <v>0</v>
      </c>
      <c r="G298">
        <v>1972</v>
      </c>
      <c r="H298" t="str">
        <f t="shared" si="17"/>
        <v>Hala Karel</v>
      </c>
      <c r="I298">
        <f t="shared" si="18"/>
        <v>1972</v>
      </c>
      <c r="J298" t="s">
        <v>32</v>
      </c>
      <c r="K298" t="s">
        <v>4212</v>
      </c>
      <c r="L298">
        <f>VLOOKUP(H298,'id (2018)'!H:I,2,0)</f>
        <v>1969</v>
      </c>
    </row>
    <row r="299" spans="1:12">
      <c r="A299" t="str">
        <f t="shared" si="16"/>
        <v>FlorekPrzemysław1978</v>
      </c>
      <c r="C299">
        <f t="shared" si="19"/>
        <v>298</v>
      </c>
      <c r="D299" t="s">
        <v>381</v>
      </c>
      <c r="E299" t="s">
        <v>24</v>
      </c>
      <c r="F299">
        <v>0</v>
      </c>
      <c r="G299">
        <v>1978</v>
      </c>
      <c r="H299" t="str">
        <f t="shared" si="17"/>
        <v>Florek Przemysław</v>
      </c>
      <c r="I299">
        <f t="shared" si="18"/>
        <v>1978</v>
      </c>
      <c r="J299" t="s">
        <v>32</v>
      </c>
      <c r="K299" t="s">
        <v>4212</v>
      </c>
      <c r="L299">
        <f>VLOOKUP(H299,'id (2018)'!H:I,2,0)</f>
        <v>1978</v>
      </c>
    </row>
    <row r="300" spans="1:12">
      <c r="A300" t="str">
        <f t="shared" si="16"/>
        <v>KryszewskiWojciech1971</v>
      </c>
      <c r="C300">
        <f t="shared" si="19"/>
        <v>299</v>
      </c>
      <c r="D300" t="s">
        <v>372</v>
      </c>
      <c r="E300" t="s">
        <v>147</v>
      </c>
      <c r="F300" t="s">
        <v>370</v>
      </c>
      <c r="G300">
        <v>1971</v>
      </c>
      <c r="H300" t="str">
        <f t="shared" si="17"/>
        <v>Kryszewski Wojciech</v>
      </c>
      <c r="I300">
        <f t="shared" si="18"/>
        <v>1971</v>
      </c>
      <c r="J300" t="s">
        <v>32</v>
      </c>
      <c r="K300" t="s">
        <v>4212</v>
      </c>
      <c r="L300">
        <f>VLOOKUP(H300,'id (2018)'!H:I,2,0)</f>
        <v>1971</v>
      </c>
    </row>
    <row r="301" spans="1:12">
      <c r="A301" t="str">
        <f t="shared" si="16"/>
        <v>WodzińskiMarek1971</v>
      </c>
      <c r="C301">
        <f t="shared" si="19"/>
        <v>300</v>
      </c>
      <c r="D301" t="s">
        <v>340</v>
      </c>
      <c r="E301" t="s">
        <v>33</v>
      </c>
      <c r="F301" t="s">
        <v>342</v>
      </c>
      <c r="G301">
        <v>1971</v>
      </c>
      <c r="H301" t="str">
        <f t="shared" si="17"/>
        <v>Wodziński Marek</v>
      </c>
      <c r="I301">
        <f t="shared" si="18"/>
        <v>1971</v>
      </c>
      <c r="J301" t="s">
        <v>32</v>
      </c>
      <c r="K301" t="s">
        <v>4212</v>
      </c>
      <c r="L301">
        <f>VLOOKUP(H301,'id (2018)'!H:I,2,0)</f>
        <v>1971</v>
      </c>
    </row>
    <row r="302" spans="1:12">
      <c r="A302" t="str">
        <f t="shared" si="16"/>
        <v>KuczkowskiBartosz1984</v>
      </c>
      <c r="C302">
        <f t="shared" si="19"/>
        <v>301</v>
      </c>
      <c r="D302" t="s">
        <v>1344</v>
      </c>
      <c r="E302" t="s">
        <v>42</v>
      </c>
      <c r="F302">
        <v>0</v>
      </c>
      <c r="G302">
        <v>1984</v>
      </c>
      <c r="H302" t="str">
        <f t="shared" si="17"/>
        <v>Kuczkowski Bartosz</v>
      </c>
      <c r="I302">
        <f t="shared" si="18"/>
        <v>1984</v>
      </c>
      <c r="J302" t="s">
        <v>32</v>
      </c>
      <c r="K302" t="s">
        <v>4212</v>
      </c>
      <c r="L302">
        <f>VLOOKUP(H302,'id (2018)'!H:I,2,0)</f>
        <v>1984</v>
      </c>
    </row>
    <row r="303" spans="1:12">
      <c r="A303" t="str">
        <f t="shared" si="16"/>
        <v>MyślakMateusz1991</v>
      </c>
      <c r="C303">
        <f t="shared" si="19"/>
        <v>302</v>
      </c>
      <c r="D303" t="s">
        <v>350</v>
      </c>
      <c r="E303" t="s">
        <v>87</v>
      </c>
      <c r="F303" t="s">
        <v>349</v>
      </c>
      <c r="G303">
        <v>1991</v>
      </c>
      <c r="H303" t="str">
        <f t="shared" si="17"/>
        <v>Myślak Mateusz</v>
      </c>
      <c r="I303">
        <f t="shared" si="18"/>
        <v>1991</v>
      </c>
      <c r="J303" t="s">
        <v>32</v>
      </c>
      <c r="K303" t="s">
        <v>4212</v>
      </c>
      <c r="L303">
        <f>VLOOKUP(H303,'id (2018)'!H:I,2,0)</f>
        <v>1991</v>
      </c>
    </row>
    <row r="304" spans="1:12">
      <c r="A304" t="str">
        <f t="shared" si="16"/>
        <v>KilianMarek1995</v>
      </c>
      <c r="C304">
        <f t="shared" si="19"/>
        <v>303</v>
      </c>
      <c r="D304" t="s">
        <v>3993</v>
      </c>
      <c r="E304" t="s">
        <v>33</v>
      </c>
      <c r="F304">
        <v>0</v>
      </c>
      <c r="G304">
        <v>1995</v>
      </c>
      <c r="H304" t="str">
        <f t="shared" si="17"/>
        <v>Kilian Marek</v>
      </c>
      <c r="I304">
        <f t="shared" si="18"/>
        <v>1995</v>
      </c>
      <c r="J304" t="s">
        <v>32</v>
      </c>
      <c r="K304" t="s">
        <v>4212</v>
      </c>
      <c r="L304">
        <f>VLOOKUP(H304,'id (2018)'!H:I,2,0)</f>
        <v>1995</v>
      </c>
    </row>
    <row r="305" spans="1:12">
      <c r="A305" t="str">
        <f t="shared" si="16"/>
        <v>UrbanMateusz1977</v>
      </c>
      <c r="C305">
        <f t="shared" si="19"/>
        <v>304</v>
      </c>
      <c r="D305" t="s">
        <v>1009</v>
      </c>
      <c r="E305" t="s">
        <v>87</v>
      </c>
      <c r="F305" t="s">
        <v>4093</v>
      </c>
      <c r="G305">
        <v>1977</v>
      </c>
      <c r="H305" t="str">
        <f t="shared" si="17"/>
        <v>Urban Mateusz</v>
      </c>
      <c r="I305">
        <f t="shared" si="18"/>
        <v>1977</v>
      </c>
      <c r="J305" t="s">
        <v>32</v>
      </c>
      <c r="K305" t="s">
        <v>4212</v>
      </c>
      <c r="L305">
        <f>VLOOKUP(H305,'id (2018)'!H:I,2,0)</f>
        <v>1977</v>
      </c>
    </row>
    <row r="306" spans="1:12">
      <c r="A306" t="str">
        <f t="shared" si="16"/>
        <v>SosnaPaweł1985</v>
      </c>
      <c r="C306">
        <f t="shared" si="19"/>
        <v>305</v>
      </c>
      <c r="D306" t="s">
        <v>4011</v>
      </c>
      <c r="E306" t="s">
        <v>16</v>
      </c>
      <c r="F306">
        <v>0</v>
      </c>
      <c r="G306">
        <v>1985</v>
      </c>
      <c r="H306" t="str">
        <f t="shared" si="17"/>
        <v>Sosna Paweł</v>
      </c>
      <c r="I306">
        <f t="shared" si="18"/>
        <v>1985</v>
      </c>
      <c r="J306" t="s">
        <v>32</v>
      </c>
      <c r="K306" t="s">
        <v>4212</v>
      </c>
      <c r="L306">
        <f>VLOOKUP(H306,'id (2018)'!H:I,2,0)</f>
        <v>1985</v>
      </c>
    </row>
    <row r="307" spans="1:12">
      <c r="A307" t="str">
        <f t="shared" si="16"/>
        <v>WanatRafał1982</v>
      </c>
      <c r="C307">
        <f t="shared" si="19"/>
        <v>306</v>
      </c>
      <c r="D307" t="s">
        <v>526</v>
      </c>
      <c r="E307" t="s">
        <v>41</v>
      </c>
      <c r="F307" t="s">
        <v>364</v>
      </c>
      <c r="G307">
        <v>1982</v>
      </c>
      <c r="H307" t="str">
        <f t="shared" si="17"/>
        <v>Wanat Rafał</v>
      </c>
      <c r="I307">
        <f t="shared" si="18"/>
        <v>1982</v>
      </c>
      <c r="J307" t="s">
        <v>32</v>
      </c>
      <c r="K307" t="s">
        <v>4212</v>
      </c>
      <c r="L307">
        <f>VLOOKUP(H307,'id (2018)'!H:I,2,0)</f>
        <v>1982</v>
      </c>
    </row>
    <row r="308" spans="1:12">
      <c r="A308" t="str">
        <f t="shared" si="16"/>
        <v>JóźwiukPiotr1976</v>
      </c>
      <c r="C308">
        <f t="shared" si="19"/>
        <v>307</v>
      </c>
      <c r="D308" t="s">
        <v>138</v>
      </c>
      <c r="E308" t="s">
        <v>15</v>
      </c>
      <c r="F308" t="s">
        <v>4109</v>
      </c>
      <c r="G308">
        <v>1976</v>
      </c>
      <c r="H308" t="str">
        <f t="shared" si="17"/>
        <v>Jóźwiuk Piotr</v>
      </c>
      <c r="I308">
        <f t="shared" si="18"/>
        <v>1976</v>
      </c>
      <c r="J308" t="s">
        <v>32</v>
      </c>
      <c r="K308" t="s">
        <v>4212</v>
      </c>
      <c r="L308">
        <f>VLOOKUP(H308,'id (2018)'!H:I,2,0)</f>
        <v>1976</v>
      </c>
    </row>
    <row r="309" spans="1:12">
      <c r="A309" t="str">
        <f t="shared" si="16"/>
        <v>SkolimowskiWaldemar1970</v>
      </c>
      <c r="C309">
        <f t="shared" si="19"/>
        <v>308</v>
      </c>
      <c r="D309" t="s">
        <v>361</v>
      </c>
      <c r="E309" t="s">
        <v>360</v>
      </c>
      <c r="F309" t="s">
        <v>4110</v>
      </c>
      <c r="G309">
        <v>1970</v>
      </c>
      <c r="H309" t="str">
        <f t="shared" si="17"/>
        <v>Skolimowski Waldemar</v>
      </c>
      <c r="I309">
        <f t="shared" si="18"/>
        <v>1970</v>
      </c>
      <c r="J309" t="s">
        <v>32</v>
      </c>
      <c r="K309" t="s">
        <v>4212</v>
      </c>
      <c r="L309">
        <f>VLOOKUP(H309,'id (2018)'!H:I,2,0)</f>
        <v>1970</v>
      </c>
    </row>
    <row r="310" spans="1:12">
      <c r="A310" t="str">
        <f t="shared" si="16"/>
        <v>SzyszlakMarcin1983</v>
      </c>
      <c r="C310">
        <f t="shared" si="19"/>
        <v>309</v>
      </c>
      <c r="D310" t="s">
        <v>3936</v>
      </c>
      <c r="E310" t="s">
        <v>17</v>
      </c>
      <c r="F310" t="s">
        <v>4094</v>
      </c>
      <c r="G310">
        <v>1983</v>
      </c>
      <c r="H310" t="str">
        <f t="shared" si="17"/>
        <v>Szyszlak Marcin</v>
      </c>
      <c r="I310">
        <f t="shared" si="18"/>
        <v>1983</v>
      </c>
      <c r="J310" t="s">
        <v>32</v>
      </c>
      <c r="K310" t="s">
        <v>4212</v>
      </c>
      <c r="L310">
        <f>VLOOKUP(H310,'id (2018)'!H:I,2,0)</f>
        <v>1983</v>
      </c>
    </row>
    <row r="311" spans="1:12">
      <c r="A311" t="str">
        <f t="shared" si="16"/>
        <v>KurzyńskiKrystian1976</v>
      </c>
      <c r="C311">
        <f t="shared" si="19"/>
        <v>310</v>
      </c>
      <c r="D311" t="s">
        <v>453</v>
      </c>
      <c r="E311" t="s">
        <v>73</v>
      </c>
      <c r="F311">
        <v>0</v>
      </c>
      <c r="G311">
        <v>1976</v>
      </c>
      <c r="H311" t="str">
        <f t="shared" si="17"/>
        <v>Kurzyński Krystian</v>
      </c>
      <c r="I311">
        <f t="shared" si="18"/>
        <v>1976</v>
      </c>
      <c r="J311" t="s">
        <v>32</v>
      </c>
      <c r="K311" t="s">
        <v>4212</v>
      </c>
      <c r="L311">
        <f>VLOOKUP(H311,'id (2018)'!H:I,2,0)</f>
        <v>1976</v>
      </c>
    </row>
    <row r="312" spans="1:12">
      <c r="A312" t="str">
        <f t="shared" si="16"/>
        <v>WodzińskiGrzegorz1976</v>
      </c>
      <c r="C312">
        <f t="shared" si="19"/>
        <v>311</v>
      </c>
      <c r="D312" t="s">
        <v>340</v>
      </c>
      <c r="E312" t="s">
        <v>19</v>
      </c>
      <c r="F312" t="s">
        <v>342</v>
      </c>
      <c r="G312">
        <v>1976</v>
      </c>
      <c r="H312" t="str">
        <f t="shared" si="17"/>
        <v>Wodziński Grzegorz</v>
      </c>
      <c r="I312">
        <f t="shared" si="18"/>
        <v>1976</v>
      </c>
      <c r="J312" t="s">
        <v>32</v>
      </c>
      <c r="K312" t="s">
        <v>4212</v>
      </c>
      <c r="L312" t="e">
        <f>VLOOKUP(H312,'id (2018)'!H:I,2,0)</f>
        <v>#N/A</v>
      </c>
    </row>
    <row r="313" spans="1:12">
      <c r="A313" t="str">
        <f t="shared" si="16"/>
        <v>SielskiKarol1981</v>
      </c>
      <c r="C313">
        <f t="shared" si="19"/>
        <v>312</v>
      </c>
      <c r="D313" t="s">
        <v>407</v>
      </c>
      <c r="E313" t="s">
        <v>91</v>
      </c>
      <c r="F313">
        <v>0</v>
      </c>
      <c r="G313">
        <v>1981</v>
      </c>
      <c r="H313" t="str">
        <f t="shared" si="17"/>
        <v>Sielski Karol</v>
      </c>
      <c r="I313">
        <f t="shared" si="18"/>
        <v>1981</v>
      </c>
      <c r="J313" t="s">
        <v>32</v>
      </c>
      <c r="K313" t="s">
        <v>4212</v>
      </c>
      <c r="L313">
        <f>VLOOKUP(H313,'id (2018)'!H:I,2,0)</f>
        <v>1981</v>
      </c>
    </row>
    <row r="314" spans="1:12">
      <c r="A314" t="str">
        <f t="shared" si="16"/>
        <v>RutkaRadosław1976</v>
      </c>
      <c r="C314">
        <f t="shared" si="19"/>
        <v>313</v>
      </c>
      <c r="D314" t="s">
        <v>345</v>
      </c>
      <c r="E314" t="s">
        <v>237</v>
      </c>
      <c r="F314">
        <v>0</v>
      </c>
      <c r="G314">
        <v>1976</v>
      </c>
      <c r="H314" t="str">
        <f t="shared" si="17"/>
        <v>Rutka Radosław</v>
      </c>
      <c r="I314">
        <f t="shared" si="18"/>
        <v>1976</v>
      </c>
      <c r="J314" t="s">
        <v>32</v>
      </c>
      <c r="K314" t="s">
        <v>4212</v>
      </c>
      <c r="L314">
        <f>VLOOKUP(H314,'id (2018)'!H:I,2,0)</f>
        <v>1976</v>
      </c>
    </row>
    <row r="315" spans="1:12">
      <c r="A315" t="str">
        <f t="shared" si="16"/>
        <v>NapiórkowskiSławomir1979</v>
      </c>
      <c r="C315">
        <f t="shared" si="19"/>
        <v>314</v>
      </c>
      <c r="D315" t="s">
        <v>1024</v>
      </c>
      <c r="E315" t="s">
        <v>88</v>
      </c>
      <c r="F315" t="s">
        <v>4111</v>
      </c>
      <c r="G315">
        <v>1979</v>
      </c>
      <c r="H315" t="str">
        <f t="shared" si="17"/>
        <v>Napiórkowski Sławomir</v>
      </c>
      <c r="I315">
        <f t="shared" si="18"/>
        <v>1979</v>
      </c>
      <c r="J315" t="s">
        <v>32</v>
      </c>
      <c r="K315" t="s">
        <v>4212</v>
      </c>
      <c r="L315" t="e">
        <f>VLOOKUP(H315,'id (2018)'!H:I,2,0)</f>
        <v>#N/A</v>
      </c>
    </row>
    <row r="316" spans="1:12">
      <c r="A316" t="str">
        <f t="shared" si="16"/>
        <v>ŁaweckiDarek1979</v>
      </c>
      <c r="C316">
        <f t="shared" si="19"/>
        <v>315</v>
      </c>
      <c r="D316" t="s">
        <v>1025</v>
      </c>
      <c r="E316" t="s">
        <v>171</v>
      </c>
      <c r="F316" t="s">
        <v>4096</v>
      </c>
      <c r="G316">
        <v>1979</v>
      </c>
      <c r="H316" t="str">
        <f t="shared" si="17"/>
        <v>Ławecki Darek</v>
      </c>
      <c r="I316">
        <f t="shared" si="18"/>
        <v>1979</v>
      </c>
      <c r="J316" t="s">
        <v>32</v>
      </c>
      <c r="K316" t="s">
        <v>4212</v>
      </c>
      <c r="L316" t="e">
        <f>VLOOKUP(H316,'id (2018)'!H:I,2,0)</f>
        <v>#N/A</v>
      </c>
    </row>
    <row r="317" spans="1:12">
      <c r="A317" t="str">
        <f t="shared" si="16"/>
        <v>NiewiadomskiDaniel1979</v>
      </c>
      <c r="C317">
        <f t="shared" si="19"/>
        <v>316</v>
      </c>
      <c r="D317" t="s">
        <v>4211</v>
      </c>
      <c r="E317" t="s">
        <v>135</v>
      </c>
      <c r="F317">
        <v>0</v>
      </c>
      <c r="G317">
        <v>1979</v>
      </c>
      <c r="H317" t="str">
        <f t="shared" si="17"/>
        <v>Niewiadomski Daniel</v>
      </c>
      <c r="I317">
        <f t="shared" si="18"/>
        <v>1979</v>
      </c>
      <c r="J317" t="s">
        <v>32</v>
      </c>
      <c r="K317" t="s">
        <v>4212</v>
      </c>
      <c r="L317" t="e">
        <f>VLOOKUP(H317,'id (2018)'!H:I,2,0)</f>
        <v>#N/A</v>
      </c>
    </row>
    <row r="318" spans="1:12">
      <c r="A318" t="str">
        <f t="shared" si="16"/>
        <v>SosnaRafał1996</v>
      </c>
      <c r="C318">
        <f t="shared" si="19"/>
        <v>317</v>
      </c>
      <c r="D318" t="s">
        <v>4011</v>
      </c>
      <c r="E318" t="s">
        <v>41</v>
      </c>
      <c r="F318">
        <v>0</v>
      </c>
      <c r="G318">
        <v>1996</v>
      </c>
      <c r="H318" t="str">
        <f t="shared" si="17"/>
        <v>Sosna Rafał</v>
      </c>
      <c r="I318">
        <f t="shared" si="18"/>
        <v>1996</v>
      </c>
      <c r="J318" t="s">
        <v>32</v>
      </c>
      <c r="K318" t="s">
        <v>4212</v>
      </c>
      <c r="L318" t="e">
        <f>VLOOKUP(H318,'id (2018)'!H:I,2,0)</f>
        <v>#N/A</v>
      </c>
    </row>
    <row r="319" spans="1:12">
      <c r="A319" t="str">
        <f t="shared" si="16"/>
        <v>KoropeckiJuliusz1959</v>
      </c>
      <c r="C319">
        <f t="shared" si="19"/>
        <v>318</v>
      </c>
      <c r="D319" t="s">
        <v>507</v>
      </c>
      <c r="E319" t="s">
        <v>506</v>
      </c>
      <c r="F319">
        <v>0</v>
      </c>
      <c r="G319">
        <v>1959</v>
      </c>
      <c r="H319" t="str">
        <f t="shared" si="17"/>
        <v>Koropecki Juliusz</v>
      </c>
      <c r="I319">
        <f t="shared" si="18"/>
        <v>1959</v>
      </c>
      <c r="J319" t="s">
        <v>32</v>
      </c>
      <c r="K319" t="s">
        <v>4212</v>
      </c>
      <c r="L319">
        <f>VLOOKUP(H319,'id (2018)'!H:I,2,0)</f>
        <v>1959</v>
      </c>
    </row>
    <row r="320" spans="1:12">
      <c r="A320" t="str">
        <f t="shared" si="16"/>
        <v>BuczekRafał1991</v>
      </c>
      <c r="C320">
        <f t="shared" si="19"/>
        <v>319</v>
      </c>
      <c r="D320" t="s">
        <v>424</v>
      </c>
      <c r="E320" t="s">
        <v>41</v>
      </c>
      <c r="F320" t="s">
        <v>1688</v>
      </c>
      <c r="G320">
        <v>1991</v>
      </c>
      <c r="H320" t="str">
        <f t="shared" si="17"/>
        <v>Buczek Rafał</v>
      </c>
      <c r="I320">
        <f t="shared" si="18"/>
        <v>1991</v>
      </c>
      <c r="J320" t="s">
        <v>32</v>
      </c>
      <c r="K320" t="s">
        <v>4212</v>
      </c>
      <c r="L320" t="e">
        <f>VLOOKUP(H320,'id (2018)'!H:I,2,0)</f>
        <v>#N/A</v>
      </c>
    </row>
    <row r="321" spans="1:12">
      <c r="A321" t="str">
        <f t="shared" si="16"/>
        <v>JędrzejczakWiktor1988</v>
      </c>
      <c r="C321">
        <f t="shared" si="19"/>
        <v>320</v>
      </c>
      <c r="D321" t="s">
        <v>4098</v>
      </c>
      <c r="E321" t="s">
        <v>1609</v>
      </c>
      <c r="F321" t="s">
        <v>4112</v>
      </c>
      <c r="G321">
        <v>1988</v>
      </c>
      <c r="H321" t="str">
        <f t="shared" si="17"/>
        <v>Jędrzejczak Wiktor</v>
      </c>
      <c r="I321">
        <f t="shared" si="18"/>
        <v>1988</v>
      </c>
      <c r="J321" t="s">
        <v>32</v>
      </c>
      <c r="K321" t="s">
        <v>4212</v>
      </c>
      <c r="L321" t="e">
        <f>VLOOKUP(H321,'id (2018)'!H:I,2,0)</f>
        <v>#N/A</v>
      </c>
    </row>
    <row r="322" spans="1:12">
      <c r="A322" t="str">
        <f t="shared" ref="A322:A385" si="20">D322&amp;E322&amp;G322</f>
        <v>PrzybyłaRafał1983</v>
      </c>
      <c r="C322">
        <f t="shared" si="19"/>
        <v>321</v>
      </c>
      <c r="D322" t="s">
        <v>4099</v>
      </c>
      <c r="E322" t="s">
        <v>41</v>
      </c>
      <c r="F322" t="s">
        <v>4113</v>
      </c>
      <c r="G322">
        <v>1983</v>
      </c>
      <c r="H322" t="str">
        <f t="shared" si="17"/>
        <v>Przybyła Rafał</v>
      </c>
      <c r="I322">
        <f t="shared" si="18"/>
        <v>1983</v>
      </c>
      <c r="J322" t="s">
        <v>32</v>
      </c>
      <c r="K322" t="s">
        <v>4212</v>
      </c>
      <c r="L322" t="e">
        <f>VLOOKUP(H322,'id (2018)'!H:I,2,0)</f>
        <v>#N/A</v>
      </c>
    </row>
    <row r="323" spans="1:12">
      <c r="A323" t="str">
        <f t="shared" si="20"/>
        <v>GappaJacek Piotr1981</v>
      </c>
      <c r="C323">
        <f t="shared" si="19"/>
        <v>322</v>
      </c>
      <c r="D323" t="s">
        <v>4100</v>
      </c>
      <c r="E323" t="s">
        <v>4114</v>
      </c>
      <c r="F323" t="s">
        <v>4113</v>
      </c>
      <c r="G323">
        <v>1981</v>
      </c>
      <c r="H323" t="str">
        <f t="shared" ref="H323:H386" si="21">D323&amp;" "&amp;E323</f>
        <v>Gappa Jacek Piotr</v>
      </c>
      <c r="I323">
        <f t="shared" ref="I323:I386" si="22">G323</f>
        <v>1981</v>
      </c>
      <c r="J323" t="s">
        <v>32</v>
      </c>
      <c r="K323" t="s">
        <v>4212</v>
      </c>
      <c r="L323" t="e">
        <f>VLOOKUP(H323,'id (2018)'!H:I,2,0)</f>
        <v>#N/A</v>
      </c>
    </row>
    <row r="324" spans="1:12">
      <c r="A324" t="str">
        <f t="shared" si="20"/>
        <v>RadołaBłażej1982</v>
      </c>
      <c r="C324">
        <f t="shared" ref="C324:C387" si="23">C323+1</f>
        <v>323</v>
      </c>
      <c r="D324" t="s">
        <v>1719</v>
      </c>
      <c r="E324" t="s">
        <v>1335</v>
      </c>
      <c r="F324">
        <v>0</v>
      </c>
      <c r="G324">
        <v>1982</v>
      </c>
      <c r="H324" t="str">
        <f t="shared" si="21"/>
        <v>Radoła Błażej</v>
      </c>
      <c r="I324">
        <f t="shared" si="22"/>
        <v>1982</v>
      </c>
      <c r="J324" t="s">
        <v>32</v>
      </c>
      <c r="K324" t="s">
        <v>4212</v>
      </c>
      <c r="L324" t="e">
        <f>VLOOKUP(H324,'id (2018)'!H:I,2,0)</f>
        <v>#N/A</v>
      </c>
    </row>
    <row r="325" spans="1:12">
      <c r="A325" t="str">
        <f t="shared" si="20"/>
        <v>GolembkaKarol1971</v>
      </c>
      <c r="C325">
        <f t="shared" si="23"/>
        <v>324</v>
      </c>
      <c r="D325" t="s">
        <v>1128</v>
      </c>
      <c r="E325" t="s">
        <v>91</v>
      </c>
      <c r="F325" t="s">
        <v>3985</v>
      </c>
      <c r="G325">
        <v>1971</v>
      </c>
      <c r="H325" t="str">
        <f t="shared" si="21"/>
        <v>Golembka Karol</v>
      </c>
      <c r="I325">
        <f t="shared" si="22"/>
        <v>1971</v>
      </c>
      <c r="J325" t="s">
        <v>32</v>
      </c>
      <c r="K325" t="s">
        <v>4212</v>
      </c>
      <c r="L325">
        <f>VLOOKUP(H325,'id (2018)'!H:I,2,0)</f>
        <v>1971</v>
      </c>
    </row>
    <row r="326" spans="1:12">
      <c r="A326" t="str">
        <f t="shared" si="20"/>
        <v>ZieniukDominik1975</v>
      </c>
      <c r="C326">
        <f t="shared" si="23"/>
        <v>325</v>
      </c>
      <c r="D326" t="s">
        <v>4101</v>
      </c>
      <c r="E326" t="s">
        <v>368</v>
      </c>
      <c r="F326" t="s">
        <v>4115</v>
      </c>
      <c r="G326">
        <v>1975</v>
      </c>
      <c r="H326" t="str">
        <f t="shared" si="21"/>
        <v>Zieniuk Dominik</v>
      </c>
      <c r="I326">
        <f t="shared" si="22"/>
        <v>1975</v>
      </c>
      <c r="J326" t="s">
        <v>32</v>
      </c>
      <c r="K326" t="s">
        <v>4212</v>
      </c>
      <c r="L326" t="e">
        <f>VLOOKUP(H326,'id (2018)'!H:I,2,0)</f>
        <v>#N/A</v>
      </c>
    </row>
    <row r="327" spans="1:12">
      <c r="A327" t="str">
        <f t="shared" si="20"/>
        <v>GryszunMariusz1976</v>
      </c>
      <c r="C327">
        <f t="shared" si="23"/>
        <v>326</v>
      </c>
      <c r="D327" t="s">
        <v>4102</v>
      </c>
      <c r="E327" t="s">
        <v>378</v>
      </c>
      <c r="F327" t="s">
        <v>4115</v>
      </c>
      <c r="G327">
        <v>1976</v>
      </c>
      <c r="H327" t="str">
        <f t="shared" si="21"/>
        <v>Gryszun Mariusz</v>
      </c>
      <c r="I327">
        <f t="shared" si="22"/>
        <v>1976</v>
      </c>
      <c r="J327" t="s">
        <v>32</v>
      </c>
      <c r="K327" t="s">
        <v>4212</v>
      </c>
      <c r="L327" t="e">
        <f>VLOOKUP(H327,'id (2018)'!H:I,2,0)</f>
        <v>#N/A</v>
      </c>
    </row>
    <row r="328" spans="1:12">
      <c r="A328" t="str">
        <f t="shared" si="20"/>
        <v>ZieniukDamian1977</v>
      </c>
      <c r="C328">
        <f t="shared" si="23"/>
        <v>327</v>
      </c>
      <c r="D328" t="s">
        <v>4101</v>
      </c>
      <c r="E328" t="s">
        <v>277</v>
      </c>
      <c r="F328" t="s">
        <v>4115</v>
      </c>
      <c r="G328">
        <v>1977</v>
      </c>
      <c r="H328" t="str">
        <f t="shared" si="21"/>
        <v>Zieniuk Damian</v>
      </c>
      <c r="I328">
        <f t="shared" si="22"/>
        <v>1977</v>
      </c>
      <c r="J328" t="s">
        <v>32</v>
      </c>
      <c r="K328" t="s">
        <v>4212</v>
      </c>
      <c r="L328" t="e">
        <f>VLOOKUP(H328,'id (2018)'!H:I,2,0)</f>
        <v>#N/A</v>
      </c>
    </row>
    <row r="329" spans="1:12">
      <c r="A329" t="str">
        <f t="shared" si="20"/>
        <v>BurzawaRafał1976</v>
      </c>
      <c r="C329">
        <f t="shared" si="23"/>
        <v>328</v>
      </c>
      <c r="D329" t="s">
        <v>4103</v>
      </c>
      <c r="E329" t="s">
        <v>41</v>
      </c>
      <c r="F329" t="s">
        <v>4115</v>
      </c>
      <c r="G329">
        <v>1976</v>
      </c>
      <c r="H329" t="str">
        <f t="shared" si="21"/>
        <v>Burzawa Rafał</v>
      </c>
      <c r="I329">
        <f t="shared" si="22"/>
        <v>1976</v>
      </c>
      <c r="J329" t="s">
        <v>32</v>
      </c>
      <c r="K329" t="s">
        <v>4212</v>
      </c>
      <c r="L329" t="e">
        <f>VLOOKUP(H329,'id (2018)'!H:I,2,0)</f>
        <v>#N/A</v>
      </c>
    </row>
    <row r="330" spans="1:12">
      <c r="A330" t="str">
        <f t="shared" si="20"/>
        <v>ŁukawskiMirosław1977</v>
      </c>
      <c r="C330">
        <f t="shared" si="23"/>
        <v>329</v>
      </c>
      <c r="D330" t="s">
        <v>4080</v>
      </c>
      <c r="E330" t="s">
        <v>387</v>
      </c>
      <c r="F330" t="s">
        <v>4104</v>
      </c>
      <c r="G330">
        <v>1977</v>
      </c>
      <c r="H330" t="str">
        <f t="shared" si="21"/>
        <v>Łukawski Mirosław</v>
      </c>
      <c r="I330">
        <f t="shared" si="22"/>
        <v>1977</v>
      </c>
      <c r="J330" t="s">
        <v>32</v>
      </c>
      <c r="K330" t="s">
        <v>4212</v>
      </c>
      <c r="L330" t="e">
        <f>VLOOKUP(H330,'id (2018)'!H:I,2,0)</f>
        <v>#N/A</v>
      </c>
    </row>
    <row r="331" spans="1:12">
      <c r="A331" t="str">
        <f t="shared" si="20"/>
        <v>MuchaBartosz1992</v>
      </c>
      <c r="C331">
        <f t="shared" si="23"/>
        <v>330</v>
      </c>
      <c r="D331" t="s">
        <v>4210</v>
      </c>
      <c r="E331" t="s">
        <v>42</v>
      </c>
      <c r="F331">
        <v>0</v>
      </c>
      <c r="G331">
        <v>1992</v>
      </c>
      <c r="H331" t="str">
        <f t="shared" si="21"/>
        <v>Mucha Bartosz</v>
      </c>
      <c r="I331">
        <f t="shared" si="22"/>
        <v>1992</v>
      </c>
      <c r="J331" t="s">
        <v>32</v>
      </c>
      <c r="K331" t="s">
        <v>4212</v>
      </c>
      <c r="L331" t="e">
        <f>VLOOKUP(H331,'id (2018)'!H:I,2,0)</f>
        <v>#N/A</v>
      </c>
    </row>
    <row r="332" spans="1:12">
      <c r="A332" t="str">
        <f t="shared" si="20"/>
        <v>SzwarackaMałgorzata1988</v>
      </c>
      <c r="C332">
        <f t="shared" si="23"/>
        <v>331</v>
      </c>
      <c r="D332" t="s">
        <v>1011</v>
      </c>
      <c r="E332" t="s">
        <v>495</v>
      </c>
      <c r="F332">
        <v>0</v>
      </c>
      <c r="G332">
        <v>1988</v>
      </c>
      <c r="H332" t="str">
        <f t="shared" si="21"/>
        <v>Szwaracka Małgorzata</v>
      </c>
      <c r="I332">
        <f t="shared" si="22"/>
        <v>1988</v>
      </c>
      <c r="J332" t="s">
        <v>0</v>
      </c>
      <c r="K332" t="s">
        <v>4212</v>
      </c>
      <c r="L332">
        <f>VLOOKUP(H332,'id (2018)'!H:I,2,0)</f>
        <v>1988</v>
      </c>
    </row>
    <row r="333" spans="1:12">
      <c r="A333" t="str">
        <f t="shared" si="20"/>
        <v>DunowskaIlona1973</v>
      </c>
      <c r="C333">
        <f t="shared" si="23"/>
        <v>332</v>
      </c>
      <c r="D333" t="s">
        <v>366</v>
      </c>
      <c r="E333" t="s">
        <v>365</v>
      </c>
      <c r="F333" t="s">
        <v>364</v>
      </c>
      <c r="G333">
        <v>1973</v>
      </c>
      <c r="H333" t="str">
        <f t="shared" si="21"/>
        <v>Dunowska Ilona</v>
      </c>
      <c r="I333">
        <f t="shared" si="22"/>
        <v>1973</v>
      </c>
      <c r="J333" t="s">
        <v>0</v>
      </c>
      <c r="K333" t="s">
        <v>4212</v>
      </c>
      <c r="L333">
        <f>VLOOKUP(H333,'id (2018)'!H:I,2,0)</f>
        <v>1973</v>
      </c>
    </row>
    <row r="334" spans="1:12">
      <c r="A334" t="str">
        <f t="shared" si="20"/>
        <v>UrbanIzabela1979</v>
      </c>
      <c r="C334">
        <f t="shared" si="23"/>
        <v>333</v>
      </c>
      <c r="D334" t="s">
        <v>1009</v>
      </c>
      <c r="E334" t="s">
        <v>1010</v>
      </c>
      <c r="F334" t="s">
        <v>4093</v>
      </c>
      <c r="G334">
        <v>1979</v>
      </c>
      <c r="H334" t="str">
        <f t="shared" si="21"/>
        <v>Urban Izabela</v>
      </c>
      <c r="I334">
        <f t="shared" si="22"/>
        <v>1979</v>
      </c>
      <c r="J334" t="s">
        <v>0</v>
      </c>
      <c r="K334" t="s">
        <v>4212</v>
      </c>
      <c r="L334">
        <f>VLOOKUP(H334,'id (2018)'!H:I,2,0)</f>
        <v>1979</v>
      </c>
    </row>
    <row r="335" spans="1:12">
      <c r="A335" t="str">
        <f t="shared" si="20"/>
        <v>NiewiadomskaAnna1979</v>
      </c>
      <c r="C335">
        <f t="shared" si="23"/>
        <v>334</v>
      </c>
      <c r="D335" t="s">
        <v>4097</v>
      </c>
      <c r="E335" t="s">
        <v>271</v>
      </c>
      <c r="F335">
        <v>0</v>
      </c>
      <c r="G335">
        <v>1979</v>
      </c>
      <c r="H335" t="str">
        <f t="shared" si="21"/>
        <v>Niewiadomska Anna</v>
      </c>
      <c r="I335">
        <f t="shared" si="22"/>
        <v>1979</v>
      </c>
      <c r="J335" t="s">
        <v>0</v>
      </c>
      <c r="K335" t="s">
        <v>4212</v>
      </c>
      <c r="L335" t="e">
        <f>VLOOKUP(H335,'id (2018)'!H:I,2,0)</f>
        <v>#N/A</v>
      </c>
    </row>
    <row r="336" spans="1:12">
      <c r="A336" t="str">
        <f t="shared" si="20"/>
        <v>StencelJoanna1991</v>
      </c>
      <c r="C336">
        <f t="shared" si="23"/>
        <v>335</v>
      </c>
      <c r="D336" t="s">
        <v>609</v>
      </c>
      <c r="E336" t="s">
        <v>484</v>
      </c>
      <c r="F336">
        <v>0</v>
      </c>
      <c r="G336">
        <v>1991</v>
      </c>
      <c r="H336" t="str">
        <f t="shared" si="21"/>
        <v>Stencel Joanna</v>
      </c>
      <c r="I336">
        <f t="shared" si="22"/>
        <v>1991</v>
      </c>
      <c r="J336" t="s">
        <v>0</v>
      </c>
      <c r="K336" t="s">
        <v>4212</v>
      </c>
      <c r="L336" t="e">
        <f>VLOOKUP(H336,'id (2018)'!H:I,2,0)</f>
        <v>#N/A</v>
      </c>
    </row>
    <row r="337" spans="1:12">
      <c r="A337" t="str">
        <f t="shared" si="20"/>
        <v>JarosiewiczGosia1979</v>
      </c>
      <c r="C337">
        <f t="shared" si="23"/>
        <v>336</v>
      </c>
      <c r="D337" t="s">
        <v>572</v>
      </c>
      <c r="E337" t="s">
        <v>840</v>
      </c>
      <c r="F337" t="s">
        <v>3432</v>
      </c>
      <c r="G337">
        <v>1979</v>
      </c>
      <c r="H337" t="str">
        <f t="shared" si="21"/>
        <v>Jarosiewicz Gosia</v>
      </c>
      <c r="I337">
        <f t="shared" si="22"/>
        <v>1979</v>
      </c>
      <c r="J337" t="s">
        <v>0</v>
      </c>
      <c r="K337" t="s">
        <v>4311</v>
      </c>
      <c r="L337" t="e">
        <f>VLOOKUP(H337,'id (2018)'!H:I,2,0)</f>
        <v>#N/A</v>
      </c>
    </row>
    <row r="338" spans="1:12">
      <c r="A338" t="str">
        <f t="shared" si="20"/>
        <v>ZającAnna1984</v>
      </c>
      <c r="C338">
        <f t="shared" si="23"/>
        <v>337</v>
      </c>
      <c r="D338" t="s">
        <v>49</v>
      </c>
      <c r="E338" t="s">
        <v>271</v>
      </c>
      <c r="F338" t="s">
        <v>4299</v>
      </c>
      <c r="G338">
        <v>1984</v>
      </c>
      <c r="H338" t="str">
        <f t="shared" si="21"/>
        <v>Zając Anna</v>
      </c>
      <c r="I338">
        <f t="shared" si="22"/>
        <v>1984</v>
      </c>
      <c r="J338" t="s">
        <v>0</v>
      </c>
      <c r="K338" t="s">
        <v>4311</v>
      </c>
      <c r="L338" t="e">
        <f>VLOOKUP(H338,'id (2018)'!H:I,2,0)</f>
        <v>#N/A</v>
      </c>
    </row>
    <row r="339" spans="1:12">
      <c r="A339" t="str">
        <f t="shared" si="20"/>
        <v>KlocekMonika1986</v>
      </c>
      <c r="C339">
        <f t="shared" si="23"/>
        <v>338</v>
      </c>
      <c r="D339" t="s">
        <v>4300</v>
      </c>
      <c r="E339" t="s">
        <v>203</v>
      </c>
      <c r="F339" t="s">
        <v>4299</v>
      </c>
      <c r="G339">
        <v>1986</v>
      </c>
      <c r="H339" t="str">
        <f t="shared" si="21"/>
        <v>Klocek Monika</v>
      </c>
      <c r="I339">
        <f t="shared" si="22"/>
        <v>1986</v>
      </c>
      <c r="J339" t="s">
        <v>0</v>
      </c>
      <c r="K339" t="s">
        <v>4311</v>
      </c>
      <c r="L339" t="e">
        <f>VLOOKUP(H339,'id (2018)'!H:I,2,0)</f>
        <v>#N/A</v>
      </c>
    </row>
    <row r="340" spans="1:12">
      <c r="A340" t="str">
        <f t="shared" si="20"/>
        <v>MikołajczykAgata1985</v>
      </c>
      <c r="C340">
        <f t="shared" si="23"/>
        <v>339</v>
      </c>
      <c r="D340" t="s">
        <v>1386</v>
      </c>
      <c r="E340" t="s">
        <v>227</v>
      </c>
      <c r="F340" t="s">
        <v>4297</v>
      </c>
      <c r="G340">
        <v>1985</v>
      </c>
      <c r="H340" t="str">
        <f t="shared" si="21"/>
        <v>Mikołajczyk Agata</v>
      </c>
      <c r="I340">
        <f t="shared" si="22"/>
        <v>1985</v>
      </c>
      <c r="J340" t="s">
        <v>0</v>
      </c>
      <c r="K340" t="s">
        <v>4311</v>
      </c>
      <c r="L340" t="e">
        <f>VLOOKUP(H340,'id (2018)'!H:I,2,0)</f>
        <v>#N/A</v>
      </c>
    </row>
    <row r="341" spans="1:12">
      <c r="A341" t="str">
        <f t="shared" si="20"/>
        <v>NosarzewskaAnna1982</v>
      </c>
      <c r="C341">
        <f t="shared" si="23"/>
        <v>340</v>
      </c>
      <c r="D341" t="s">
        <v>4298</v>
      </c>
      <c r="E341" t="s">
        <v>271</v>
      </c>
      <c r="F341" t="s">
        <v>4297</v>
      </c>
      <c r="G341">
        <v>1982</v>
      </c>
      <c r="H341" t="str">
        <f t="shared" si="21"/>
        <v>Nosarzewska Anna</v>
      </c>
      <c r="I341">
        <f t="shared" si="22"/>
        <v>1982</v>
      </c>
      <c r="J341" t="s">
        <v>0</v>
      </c>
      <c r="K341" t="s">
        <v>4311</v>
      </c>
      <c r="L341" t="e">
        <f>VLOOKUP(H341,'id (2018)'!H:I,2,0)</f>
        <v>#N/A</v>
      </c>
    </row>
    <row r="342" spans="1:12">
      <c r="A342" t="str">
        <f t="shared" si="20"/>
        <v>LewandowiczAneta1992</v>
      </c>
      <c r="C342">
        <f t="shared" si="23"/>
        <v>341</v>
      </c>
      <c r="D342" t="s">
        <v>4296</v>
      </c>
      <c r="E342" t="s">
        <v>844</v>
      </c>
      <c r="F342">
        <v>0</v>
      </c>
      <c r="G342">
        <v>1992</v>
      </c>
      <c r="H342" t="str">
        <f t="shared" si="21"/>
        <v>Lewandowicz Aneta</v>
      </c>
      <c r="I342">
        <f t="shared" si="22"/>
        <v>1992</v>
      </c>
      <c r="J342" t="s">
        <v>0</v>
      </c>
      <c r="K342" t="s">
        <v>4311</v>
      </c>
      <c r="L342" t="e">
        <f>VLOOKUP(H342,'id (2018)'!H:I,2,0)</f>
        <v>#N/A</v>
      </c>
    </row>
    <row r="343" spans="1:12">
      <c r="A343" t="str">
        <f t="shared" si="20"/>
        <v>KomossaAnna1976</v>
      </c>
      <c r="C343">
        <f t="shared" si="23"/>
        <v>342</v>
      </c>
      <c r="D343" t="s">
        <v>4287</v>
      </c>
      <c r="E343" t="s">
        <v>271</v>
      </c>
      <c r="F343" t="s">
        <v>3432</v>
      </c>
      <c r="G343">
        <v>1976</v>
      </c>
      <c r="H343" t="str">
        <f t="shared" si="21"/>
        <v>Komossa Anna</v>
      </c>
      <c r="I343">
        <f t="shared" si="22"/>
        <v>1976</v>
      </c>
      <c r="J343" t="s">
        <v>0</v>
      </c>
      <c r="K343" t="s">
        <v>4311</v>
      </c>
      <c r="L343" t="e">
        <f>VLOOKUP(H343,'id (2018)'!H:I,2,0)</f>
        <v>#N/A</v>
      </c>
    </row>
    <row r="344" spans="1:12">
      <c r="A344" t="str">
        <f t="shared" si="20"/>
        <v>NejmanMonika1979</v>
      </c>
      <c r="C344">
        <f t="shared" si="23"/>
        <v>343</v>
      </c>
      <c r="D344" t="s">
        <v>4282</v>
      </c>
      <c r="E344" t="s">
        <v>203</v>
      </c>
      <c r="F344">
        <v>0</v>
      </c>
      <c r="G344">
        <v>1979</v>
      </c>
      <c r="H344" t="str">
        <f t="shared" si="21"/>
        <v>Nejman Monika</v>
      </c>
      <c r="I344">
        <f t="shared" si="22"/>
        <v>1979</v>
      </c>
      <c r="J344" t="s">
        <v>0</v>
      </c>
      <c r="K344" t="s">
        <v>4311</v>
      </c>
      <c r="L344" t="e">
        <f>VLOOKUP(H344,'id (2018)'!H:I,2,0)</f>
        <v>#N/A</v>
      </c>
    </row>
    <row r="345" spans="1:12">
      <c r="A345" t="str">
        <f t="shared" si="20"/>
        <v>OmieczyńskaAnna Maria1994</v>
      </c>
      <c r="C345">
        <f t="shared" si="23"/>
        <v>344</v>
      </c>
      <c r="D345" t="s">
        <v>3889</v>
      </c>
      <c r="E345" t="s">
        <v>4277</v>
      </c>
      <c r="F345" t="s">
        <v>3888</v>
      </c>
      <c r="G345">
        <v>1994</v>
      </c>
      <c r="H345" t="str">
        <f t="shared" si="21"/>
        <v>Omieczyńska Anna Maria</v>
      </c>
      <c r="I345">
        <f t="shared" si="22"/>
        <v>1994</v>
      </c>
      <c r="J345" t="s">
        <v>0</v>
      </c>
      <c r="K345" t="s">
        <v>4311</v>
      </c>
      <c r="L345" t="e">
        <f>VLOOKUP(H345,'id (2018)'!H:I,2,0)</f>
        <v>#N/A</v>
      </c>
    </row>
    <row r="346" spans="1:12">
      <c r="A346" t="str">
        <f t="shared" si="20"/>
        <v>FuczNatalia1988</v>
      </c>
      <c r="C346">
        <f t="shared" si="23"/>
        <v>345</v>
      </c>
      <c r="D346" t="s">
        <v>4273</v>
      </c>
      <c r="E346" t="s">
        <v>1458</v>
      </c>
      <c r="F346" t="s">
        <v>4269</v>
      </c>
      <c r="G346">
        <v>1988</v>
      </c>
      <c r="H346" t="str">
        <f t="shared" si="21"/>
        <v>Fucz Natalia</v>
      </c>
      <c r="I346">
        <f t="shared" si="22"/>
        <v>1988</v>
      </c>
      <c r="J346" t="s">
        <v>0</v>
      </c>
      <c r="K346" t="s">
        <v>4311</v>
      </c>
      <c r="L346" t="e">
        <f>VLOOKUP(H346,'id (2018)'!H:I,2,0)</f>
        <v>#N/A</v>
      </c>
    </row>
    <row r="347" spans="1:12">
      <c r="A347" t="str">
        <f t="shared" si="20"/>
        <v>ŁyczekIlona1967</v>
      </c>
      <c r="C347">
        <f t="shared" si="23"/>
        <v>346</v>
      </c>
      <c r="D347" t="s">
        <v>4270</v>
      </c>
      <c r="E347" t="s">
        <v>365</v>
      </c>
      <c r="F347" t="s">
        <v>4269</v>
      </c>
      <c r="G347">
        <v>1967</v>
      </c>
      <c r="H347" t="str">
        <f t="shared" si="21"/>
        <v>Łyczek Ilona</v>
      </c>
      <c r="I347">
        <f t="shared" si="22"/>
        <v>1967</v>
      </c>
      <c r="J347" t="s">
        <v>0</v>
      </c>
      <c r="K347" t="s">
        <v>4311</v>
      </c>
      <c r="L347" t="e">
        <f>VLOOKUP(H347,'id (2018)'!H:I,2,0)</f>
        <v>#N/A</v>
      </c>
    </row>
    <row r="348" spans="1:12">
      <c r="A348" t="str">
        <f t="shared" si="20"/>
        <v>KasprzakIga1988</v>
      </c>
      <c r="C348">
        <f t="shared" si="23"/>
        <v>347</v>
      </c>
      <c r="D348" t="s">
        <v>4267</v>
      </c>
      <c r="E348" t="s">
        <v>4266</v>
      </c>
      <c r="F348">
        <v>0</v>
      </c>
      <c r="G348">
        <v>1988</v>
      </c>
      <c r="H348" t="str">
        <f t="shared" si="21"/>
        <v>Kasprzak Iga</v>
      </c>
      <c r="I348">
        <f t="shared" si="22"/>
        <v>1988</v>
      </c>
      <c r="J348" t="s">
        <v>0</v>
      </c>
      <c r="K348" t="s">
        <v>4311</v>
      </c>
      <c r="L348" t="e">
        <f>VLOOKUP(H348,'id (2018)'!H:I,2,0)</f>
        <v>#N/A</v>
      </c>
    </row>
    <row r="349" spans="1:12">
      <c r="A349" t="str">
        <f t="shared" si="20"/>
        <v>LilaPatrycja1992</v>
      </c>
      <c r="C349">
        <f t="shared" si="23"/>
        <v>348</v>
      </c>
      <c r="D349" t="s">
        <v>4246</v>
      </c>
      <c r="E349" t="s">
        <v>4245</v>
      </c>
      <c r="F349" t="s">
        <v>4244</v>
      </c>
      <c r="G349">
        <v>1992</v>
      </c>
      <c r="H349" t="str">
        <f t="shared" si="21"/>
        <v>Lila Patrycja</v>
      </c>
      <c r="I349">
        <f t="shared" si="22"/>
        <v>1992</v>
      </c>
      <c r="J349" t="s">
        <v>0</v>
      </c>
      <c r="K349" t="s">
        <v>4311</v>
      </c>
      <c r="L349" t="e">
        <f>VLOOKUP(H349,'id (2018)'!H:I,2,0)</f>
        <v>#N/A</v>
      </c>
    </row>
    <row r="350" spans="1:12">
      <c r="A350" t="str">
        <f t="shared" si="20"/>
        <v>WięczkowskaMonika1980</v>
      </c>
      <c r="C350">
        <f t="shared" si="23"/>
        <v>349</v>
      </c>
      <c r="D350" t="s">
        <v>4243</v>
      </c>
      <c r="E350" t="s">
        <v>203</v>
      </c>
      <c r="F350">
        <v>0</v>
      </c>
      <c r="G350">
        <v>1980</v>
      </c>
      <c r="H350" t="str">
        <f t="shared" si="21"/>
        <v>Więczkowska Monika</v>
      </c>
      <c r="I350">
        <f t="shared" si="22"/>
        <v>1980</v>
      </c>
      <c r="J350" t="s">
        <v>0</v>
      </c>
      <c r="K350" t="s">
        <v>4311</v>
      </c>
      <c r="L350" t="e">
        <f>VLOOKUP(H350,'id (2018)'!H:I,2,0)</f>
        <v>#N/A</v>
      </c>
    </row>
    <row r="351" spans="1:12">
      <c r="A351" t="str">
        <f t="shared" si="20"/>
        <v>LewandowskaMonika1978</v>
      </c>
      <c r="C351">
        <f t="shared" si="23"/>
        <v>350</v>
      </c>
      <c r="D351" t="s">
        <v>3842</v>
      </c>
      <c r="E351" t="s">
        <v>203</v>
      </c>
      <c r="F351" t="s">
        <v>3841</v>
      </c>
      <c r="G351">
        <v>1978</v>
      </c>
      <c r="H351" t="str">
        <f t="shared" si="21"/>
        <v>Lewandowska Monika</v>
      </c>
      <c r="I351">
        <f t="shared" si="22"/>
        <v>1978</v>
      </c>
      <c r="J351" t="s">
        <v>0</v>
      </c>
      <c r="K351" t="s">
        <v>4311</v>
      </c>
      <c r="L351">
        <f>VLOOKUP(H351,'id (2018)'!H:I,2,0)</f>
        <v>1978</v>
      </c>
    </row>
    <row r="352" spans="1:12">
      <c r="A352" t="str">
        <f t="shared" si="20"/>
        <v>Weiss-SzulcBarbara1972</v>
      </c>
      <c r="C352">
        <f t="shared" si="23"/>
        <v>351</v>
      </c>
      <c r="D352" t="s">
        <v>4310</v>
      </c>
      <c r="E352" t="s">
        <v>404</v>
      </c>
      <c r="F352">
        <v>0</v>
      </c>
      <c r="G352">
        <v>1972</v>
      </c>
      <c r="H352" t="str">
        <f t="shared" si="21"/>
        <v>Weiss-Szulc Barbara</v>
      </c>
      <c r="I352">
        <f t="shared" si="22"/>
        <v>1972</v>
      </c>
      <c r="J352" t="s">
        <v>0</v>
      </c>
      <c r="K352" t="s">
        <v>4311</v>
      </c>
      <c r="L352" t="e">
        <f>VLOOKUP(H352,'id (2018)'!H:I,2,0)</f>
        <v>#N/A</v>
      </c>
    </row>
    <row r="353" spans="1:12">
      <c r="A353" t="str">
        <f t="shared" si="20"/>
        <v>WypychMalwina1997</v>
      </c>
      <c r="C353">
        <f t="shared" si="23"/>
        <v>352</v>
      </c>
      <c r="D353" t="s">
        <v>3879</v>
      </c>
      <c r="E353" t="s">
        <v>4226</v>
      </c>
      <c r="F353">
        <v>0</v>
      </c>
      <c r="G353">
        <v>1997</v>
      </c>
      <c r="H353" t="str">
        <f t="shared" si="21"/>
        <v>Wypych Malwina</v>
      </c>
      <c r="I353">
        <f t="shared" si="22"/>
        <v>1997</v>
      </c>
      <c r="J353" t="s">
        <v>0</v>
      </c>
      <c r="K353" t="s">
        <v>4311</v>
      </c>
      <c r="L353" t="e">
        <f>VLOOKUP(H353,'id (2018)'!H:I,2,0)</f>
        <v>#N/A</v>
      </c>
    </row>
    <row r="354" spans="1:12">
      <c r="A354" t="str">
        <f t="shared" si="20"/>
        <v>NowakRemik1972</v>
      </c>
      <c r="C354">
        <f t="shared" si="23"/>
        <v>353</v>
      </c>
      <c r="D354" t="s">
        <v>597</v>
      </c>
      <c r="E354" t="s">
        <v>652</v>
      </c>
      <c r="F354" t="s">
        <v>3527</v>
      </c>
      <c r="G354">
        <v>1972</v>
      </c>
      <c r="H354" t="str">
        <f t="shared" si="21"/>
        <v>Nowak Remik</v>
      </c>
      <c r="I354">
        <f t="shared" si="22"/>
        <v>1972</v>
      </c>
      <c r="J354" t="s">
        <v>32</v>
      </c>
      <c r="K354" t="s">
        <v>4311</v>
      </c>
      <c r="L354">
        <f>VLOOKUP(H354,'id (2018)'!H:I,2,0)</f>
        <v>1972</v>
      </c>
    </row>
    <row r="355" spans="1:12">
      <c r="A355" t="str">
        <f t="shared" si="20"/>
        <v>HalamusRobert1970</v>
      </c>
      <c r="C355">
        <f t="shared" si="23"/>
        <v>354</v>
      </c>
      <c r="D355" t="s">
        <v>830</v>
      </c>
      <c r="E355" t="s">
        <v>45</v>
      </c>
      <c r="F355" t="s">
        <v>1173</v>
      </c>
      <c r="G355">
        <v>1970</v>
      </c>
      <c r="H355" t="str">
        <f t="shared" si="21"/>
        <v>Halamus Robert</v>
      </c>
      <c r="I355">
        <f t="shared" si="22"/>
        <v>1970</v>
      </c>
      <c r="J355" t="s">
        <v>32</v>
      </c>
      <c r="K355" t="s">
        <v>4311</v>
      </c>
      <c r="L355">
        <f>VLOOKUP(H355,'id (2018)'!H:I,2,0)</f>
        <v>1970</v>
      </c>
    </row>
    <row r="356" spans="1:12">
      <c r="A356" t="str">
        <f t="shared" si="20"/>
        <v>DrabikJacek1979</v>
      </c>
      <c r="C356">
        <f t="shared" si="23"/>
        <v>355</v>
      </c>
      <c r="D356" t="s">
        <v>634</v>
      </c>
      <c r="E356" t="s">
        <v>21</v>
      </c>
      <c r="F356">
        <v>0</v>
      </c>
      <c r="G356">
        <v>1979</v>
      </c>
      <c r="H356" t="str">
        <f t="shared" si="21"/>
        <v>Drabik Jacek</v>
      </c>
      <c r="I356">
        <f t="shared" si="22"/>
        <v>1979</v>
      </c>
      <c r="J356" t="s">
        <v>32</v>
      </c>
      <c r="K356" t="s">
        <v>4311</v>
      </c>
      <c r="L356">
        <f>VLOOKUP(H356,'id (2018)'!H:I,2,0)</f>
        <v>1979</v>
      </c>
    </row>
    <row r="357" spans="1:12">
      <c r="A357" t="str">
        <f t="shared" si="20"/>
        <v>BurchardMarcin1988</v>
      </c>
      <c r="C357">
        <f t="shared" si="23"/>
        <v>356</v>
      </c>
      <c r="D357" t="s">
        <v>3974</v>
      </c>
      <c r="E357" t="s">
        <v>17</v>
      </c>
      <c r="F357" t="s">
        <v>3973</v>
      </c>
      <c r="G357">
        <v>1988</v>
      </c>
      <c r="H357" t="str">
        <f t="shared" si="21"/>
        <v>Burchard Marcin</v>
      </c>
      <c r="I357">
        <f t="shared" si="22"/>
        <v>1988</v>
      </c>
      <c r="J357" t="s">
        <v>32</v>
      </c>
      <c r="K357" t="s">
        <v>4311</v>
      </c>
      <c r="L357">
        <f>VLOOKUP(H357,'id (2018)'!H:I,2,0)</f>
        <v>1988</v>
      </c>
    </row>
    <row r="358" spans="1:12">
      <c r="A358" t="str">
        <f t="shared" si="20"/>
        <v>MeggerSławek1980</v>
      </c>
      <c r="C358">
        <f t="shared" si="23"/>
        <v>357</v>
      </c>
      <c r="D358" t="s">
        <v>442</v>
      </c>
      <c r="E358" t="s">
        <v>416</v>
      </c>
      <c r="F358">
        <v>0</v>
      </c>
      <c r="G358">
        <v>1980</v>
      </c>
      <c r="H358" t="str">
        <f t="shared" si="21"/>
        <v>Megger Sławek</v>
      </c>
      <c r="I358">
        <f t="shared" si="22"/>
        <v>1980</v>
      </c>
      <c r="J358" t="s">
        <v>32</v>
      </c>
      <c r="K358" t="s">
        <v>4311</v>
      </c>
      <c r="L358">
        <f>VLOOKUP(H358,'id (2018)'!H:I,2,0)</f>
        <v>1980</v>
      </c>
    </row>
    <row r="359" spans="1:12">
      <c r="A359" t="str">
        <f t="shared" si="20"/>
        <v>LaskowskiRadosław1974</v>
      </c>
      <c r="C359">
        <f t="shared" si="23"/>
        <v>358</v>
      </c>
      <c r="D359" t="s">
        <v>1450</v>
      </c>
      <c r="E359" t="s">
        <v>237</v>
      </c>
      <c r="F359" t="s">
        <v>4309</v>
      </c>
      <c r="G359">
        <v>1974</v>
      </c>
      <c r="H359" t="str">
        <f t="shared" si="21"/>
        <v>Laskowski Radosław</v>
      </c>
      <c r="I359">
        <f t="shared" si="22"/>
        <v>1974</v>
      </c>
      <c r="J359" t="s">
        <v>32</v>
      </c>
      <c r="K359" t="s">
        <v>4311</v>
      </c>
      <c r="L359">
        <f>VLOOKUP(H359,'id (2018)'!H:I,2,0)</f>
        <v>1974</v>
      </c>
    </row>
    <row r="360" spans="1:12">
      <c r="A360" t="str">
        <f t="shared" si="20"/>
        <v>SemschArtur1962</v>
      </c>
      <c r="C360">
        <f t="shared" si="23"/>
        <v>359</v>
      </c>
      <c r="D360" t="s">
        <v>586</v>
      </c>
      <c r="E360" t="s">
        <v>47</v>
      </c>
      <c r="F360" t="s">
        <v>585</v>
      </c>
      <c r="G360">
        <v>1962</v>
      </c>
      <c r="H360" t="str">
        <f t="shared" si="21"/>
        <v>Semsch Artur</v>
      </c>
      <c r="I360">
        <f t="shared" si="22"/>
        <v>1962</v>
      </c>
      <c r="J360" t="s">
        <v>32</v>
      </c>
      <c r="K360" t="s">
        <v>4311</v>
      </c>
      <c r="L360">
        <f>VLOOKUP(H360,'id (2018)'!H:I,2,0)</f>
        <v>1962</v>
      </c>
    </row>
    <row r="361" spans="1:12">
      <c r="A361" t="str">
        <f t="shared" si="20"/>
        <v>BorkoRyszard1971</v>
      </c>
      <c r="C361">
        <f t="shared" si="23"/>
        <v>360</v>
      </c>
      <c r="D361" t="s">
        <v>550</v>
      </c>
      <c r="E361" t="s">
        <v>549</v>
      </c>
      <c r="F361" t="s">
        <v>548</v>
      </c>
      <c r="G361">
        <v>1971</v>
      </c>
      <c r="H361" t="str">
        <f t="shared" si="21"/>
        <v>Borko Ryszard</v>
      </c>
      <c r="I361">
        <f t="shared" si="22"/>
        <v>1971</v>
      </c>
      <c r="J361" t="s">
        <v>32</v>
      </c>
      <c r="K361" t="s">
        <v>4311</v>
      </c>
      <c r="L361">
        <f>VLOOKUP(H361,'id (2018)'!H:I,2,0)</f>
        <v>1978</v>
      </c>
    </row>
    <row r="362" spans="1:12">
      <c r="A362" t="str">
        <f t="shared" si="20"/>
        <v>CieślińskiGrzegorz1972</v>
      </c>
      <c r="C362">
        <f t="shared" si="23"/>
        <v>361</v>
      </c>
      <c r="D362" t="s">
        <v>624</v>
      </c>
      <c r="E362" t="s">
        <v>19</v>
      </c>
      <c r="F362" t="s">
        <v>1444</v>
      </c>
      <c r="G362">
        <v>1972</v>
      </c>
      <c r="H362" t="str">
        <f t="shared" si="21"/>
        <v>Cieśliński Grzegorz</v>
      </c>
      <c r="I362">
        <f t="shared" si="22"/>
        <v>1972</v>
      </c>
      <c r="J362" t="s">
        <v>32</v>
      </c>
      <c r="K362" t="s">
        <v>4311</v>
      </c>
      <c r="L362">
        <f>VLOOKUP(H362,'id (2018)'!H:I,2,0)</f>
        <v>1972</v>
      </c>
    </row>
    <row r="363" spans="1:12">
      <c r="A363" t="str">
        <f t="shared" si="20"/>
        <v>LiczywekAndrzej1979</v>
      </c>
      <c r="C363">
        <f t="shared" si="23"/>
        <v>362</v>
      </c>
      <c r="D363" t="s">
        <v>623</v>
      </c>
      <c r="E363" t="s">
        <v>26</v>
      </c>
      <c r="F363" t="s">
        <v>1444</v>
      </c>
      <c r="G363">
        <v>1979</v>
      </c>
      <c r="H363" t="str">
        <f t="shared" si="21"/>
        <v>Liczywek Andrzej</v>
      </c>
      <c r="I363">
        <f t="shared" si="22"/>
        <v>1979</v>
      </c>
      <c r="J363" t="s">
        <v>32</v>
      </c>
      <c r="K363" t="s">
        <v>4311</v>
      </c>
      <c r="L363">
        <f>VLOOKUP(H363,'id (2018)'!H:I,2,0)</f>
        <v>1979</v>
      </c>
    </row>
    <row r="364" spans="1:12">
      <c r="A364" t="str">
        <f t="shared" si="20"/>
        <v>FormelaKrzysztof1979</v>
      </c>
      <c r="C364">
        <f t="shared" si="23"/>
        <v>363</v>
      </c>
      <c r="D364" t="s">
        <v>1741</v>
      </c>
      <c r="E364" t="s">
        <v>22</v>
      </c>
      <c r="F364">
        <v>0</v>
      </c>
      <c r="G364">
        <v>1979</v>
      </c>
      <c r="H364" t="str">
        <f t="shared" si="21"/>
        <v>Formela Krzysztof</v>
      </c>
      <c r="I364">
        <f t="shared" si="22"/>
        <v>1979</v>
      </c>
      <c r="J364" t="s">
        <v>32</v>
      </c>
      <c r="K364" t="s">
        <v>4311</v>
      </c>
      <c r="L364">
        <f>VLOOKUP(H364,'id (2018)'!H:I,2,0)</f>
        <v>1979</v>
      </c>
    </row>
    <row r="365" spans="1:12">
      <c r="A365" t="str">
        <f t="shared" si="20"/>
        <v>ĆwiklińskiGrzegorz1979</v>
      </c>
      <c r="C365">
        <f t="shared" si="23"/>
        <v>364</v>
      </c>
      <c r="D365" t="s">
        <v>1742</v>
      </c>
      <c r="E365" t="s">
        <v>19</v>
      </c>
      <c r="F365">
        <v>0</v>
      </c>
      <c r="G365">
        <v>1979</v>
      </c>
      <c r="H365" t="str">
        <f t="shared" si="21"/>
        <v>Ćwikliński Grzegorz</v>
      </c>
      <c r="I365">
        <f t="shared" si="22"/>
        <v>1979</v>
      </c>
      <c r="J365" t="s">
        <v>32</v>
      </c>
      <c r="K365" t="s">
        <v>4311</v>
      </c>
      <c r="L365">
        <f>VLOOKUP(H365,'id (2018)'!H:I,2,0)</f>
        <v>1979</v>
      </c>
    </row>
    <row r="366" spans="1:12">
      <c r="A366" t="str">
        <f t="shared" si="20"/>
        <v>CiszkowskiJacek1984</v>
      </c>
      <c r="C366">
        <f t="shared" si="23"/>
        <v>365</v>
      </c>
      <c r="D366" t="s">
        <v>1776</v>
      </c>
      <c r="E366" t="s">
        <v>21</v>
      </c>
      <c r="F366" t="s">
        <v>3958</v>
      </c>
      <c r="G366">
        <v>1984</v>
      </c>
      <c r="H366" t="str">
        <f t="shared" si="21"/>
        <v>Ciszkowski Jacek</v>
      </c>
      <c r="I366">
        <f t="shared" si="22"/>
        <v>1984</v>
      </c>
      <c r="J366" t="s">
        <v>32</v>
      </c>
      <c r="K366" t="s">
        <v>4311</v>
      </c>
      <c r="L366">
        <f>VLOOKUP(H366,'id (2018)'!H:I,2,0)</f>
        <v>1984</v>
      </c>
    </row>
    <row r="367" spans="1:12">
      <c r="A367" t="str">
        <f t="shared" si="20"/>
        <v>BielennyPaweł1977</v>
      </c>
      <c r="C367">
        <f t="shared" si="23"/>
        <v>366</v>
      </c>
      <c r="D367" t="s">
        <v>619</v>
      </c>
      <c r="E367" t="s">
        <v>16</v>
      </c>
      <c r="F367" t="s">
        <v>3542</v>
      </c>
      <c r="G367">
        <v>1977</v>
      </c>
      <c r="H367" t="str">
        <f t="shared" si="21"/>
        <v>Bielenny Paweł</v>
      </c>
      <c r="I367">
        <f t="shared" si="22"/>
        <v>1977</v>
      </c>
      <c r="J367" t="s">
        <v>32</v>
      </c>
      <c r="K367" t="s">
        <v>4311</v>
      </c>
      <c r="L367">
        <f>VLOOKUP(H367,'id (2018)'!H:I,2,0)</f>
        <v>1977</v>
      </c>
    </row>
    <row r="368" spans="1:12">
      <c r="A368" t="str">
        <f t="shared" si="20"/>
        <v>KowalewskiDominik1975</v>
      </c>
      <c r="C368">
        <f t="shared" si="23"/>
        <v>367</v>
      </c>
      <c r="D368" t="s">
        <v>1158</v>
      </c>
      <c r="E368" t="s">
        <v>368</v>
      </c>
      <c r="F368" t="s">
        <v>3541</v>
      </c>
      <c r="G368">
        <v>1975</v>
      </c>
      <c r="H368" t="str">
        <f t="shared" si="21"/>
        <v>Kowalewski Dominik</v>
      </c>
      <c r="I368">
        <f t="shared" si="22"/>
        <v>1975</v>
      </c>
      <c r="J368" t="s">
        <v>32</v>
      </c>
      <c r="K368" t="s">
        <v>4311</v>
      </c>
      <c r="L368">
        <f>VLOOKUP(H368,'id (2018)'!H:I,2,0)</f>
        <v>1975</v>
      </c>
    </row>
    <row r="369" spans="1:12">
      <c r="A369" t="str">
        <f t="shared" si="20"/>
        <v>CiupaMarcin1978</v>
      </c>
      <c r="C369">
        <f t="shared" si="23"/>
        <v>368</v>
      </c>
      <c r="D369" t="s">
        <v>1761</v>
      </c>
      <c r="E369" t="s">
        <v>17</v>
      </c>
      <c r="F369" t="s">
        <v>4308</v>
      </c>
      <c r="G369">
        <v>1978</v>
      </c>
      <c r="H369" t="str">
        <f t="shared" si="21"/>
        <v>Ciupa Marcin</v>
      </c>
      <c r="I369">
        <f t="shared" si="22"/>
        <v>1978</v>
      </c>
      <c r="J369" t="s">
        <v>32</v>
      </c>
      <c r="K369" t="s">
        <v>4311</v>
      </c>
      <c r="L369">
        <f>VLOOKUP(H369,'id (2018)'!H:I,2,0)</f>
        <v>1978</v>
      </c>
    </row>
    <row r="370" spans="1:12">
      <c r="A370" t="str">
        <f t="shared" si="20"/>
        <v>WysockiMaciej1990</v>
      </c>
      <c r="C370">
        <f t="shared" si="23"/>
        <v>369</v>
      </c>
      <c r="D370" t="s">
        <v>186</v>
      </c>
      <c r="E370" t="s">
        <v>66</v>
      </c>
      <c r="F370" t="s">
        <v>187</v>
      </c>
      <c r="G370">
        <v>1990</v>
      </c>
      <c r="H370" t="str">
        <f t="shared" si="21"/>
        <v>Wysocki Maciej</v>
      </c>
      <c r="I370">
        <f t="shared" si="22"/>
        <v>1990</v>
      </c>
      <c r="J370" t="s">
        <v>32</v>
      </c>
      <c r="K370" t="s">
        <v>4311</v>
      </c>
      <c r="L370">
        <f>VLOOKUP(H370,'id (2018)'!H:I,2,0)</f>
        <v>1990</v>
      </c>
    </row>
    <row r="371" spans="1:12">
      <c r="A371" t="str">
        <f t="shared" si="20"/>
        <v>HołodMateusz1987</v>
      </c>
      <c r="C371">
        <f t="shared" si="23"/>
        <v>370</v>
      </c>
      <c r="D371" t="s">
        <v>604</v>
      </c>
      <c r="E371" t="s">
        <v>87</v>
      </c>
      <c r="F371">
        <v>0</v>
      </c>
      <c r="G371">
        <v>1987</v>
      </c>
      <c r="H371" t="str">
        <f t="shared" si="21"/>
        <v>Hołod Mateusz</v>
      </c>
      <c r="I371">
        <f t="shared" si="22"/>
        <v>1987</v>
      </c>
      <c r="J371" t="s">
        <v>32</v>
      </c>
      <c r="K371" t="s">
        <v>4311</v>
      </c>
      <c r="L371">
        <f>VLOOKUP(H371,'id (2018)'!H:I,2,0)</f>
        <v>1987</v>
      </c>
    </row>
    <row r="372" spans="1:12">
      <c r="A372" t="str">
        <f t="shared" si="20"/>
        <v>MejkaMichał1977</v>
      </c>
      <c r="C372">
        <f t="shared" si="23"/>
        <v>371</v>
      </c>
      <c r="D372" t="s">
        <v>1699</v>
      </c>
      <c r="E372" t="s">
        <v>55</v>
      </c>
      <c r="F372">
        <v>0</v>
      </c>
      <c r="G372">
        <v>1977</v>
      </c>
      <c r="H372" t="str">
        <f t="shared" si="21"/>
        <v>Mejka Michał</v>
      </c>
      <c r="I372">
        <f t="shared" si="22"/>
        <v>1977</v>
      </c>
      <c r="J372" t="s">
        <v>32</v>
      </c>
      <c r="K372" t="s">
        <v>4311</v>
      </c>
      <c r="L372">
        <f>VLOOKUP(H372,'id (2018)'!H:I,2,0)</f>
        <v>1977</v>
      </c>
    </row>
    <row r="373" spans="1:12">
      <c r="A373" t="str">
        <f t="shared" si="20"/>
        <v>OstrowskiMaciej1991</v>
      </c>
      <c r="C373">
        <f t="shared" si="23"/>
        <v>372</v>
      </c>
      <c r="D373" t="s">
        <v>3521</v>
      </c>
      <c r="E373" t="s">
        <v>66</v>
      </c>
      <c r="F373">
        <v>0</v>
      </c>
      <c r="G373">
        <v>1991</v>
      </c>
      <c r="H373" t="str">
        <f t="shared" si="21"/>
        <v>Ostrowski Maciej</v>
      </c>
      <c r="I373">
        <f t="shared" si="22"/>
        <v>1991</v>
      </c>
      <c r="J373" t="s">
        <v>32</v>
      </c>
      <c r="K373" t="s">
        <v>4311</v>
      </c>
      <c r="L373">
        <f>VLOOKUP(H373,'id (2018)'!H:I,2,0)</f>
        <v>1991</v>
      </c>
    </row>
    <row r="374" spans="1:12">
      <c r="A374" t="str">
        <f t="shared" si="20"/>
        <v>MejkaBartłomiej1984</v>
      </c>
      <c r="C374">
        <f t="shared" si="23"/>
        <v>373</v>
      </c>
      <c r="D374" s="14" t="s">
        <v>1699</v>
      </c>
      <c r="E374" s="14" t="s">
        <v>267</v>
      </c>
      <c r="F374" s="9">
        <v>0</v>
      </c>
      <c r="G374" s="9">
        <v>1984</v>
      </c>
      <c r="H374" t="str">
        <f t="shared" si="21"/>
        <v>Mejka Bartłomiej</v>
      </c>
      <c r="I374">
        <f t="shared" si="22"/>
        <v>1984</v>
      </c>
      <c r="J374" t="s">
        <v>32</v>
      </c>
      <c r="K374" t="s">
        <v>4311</v>
      </c>
      <c r="L374">
        <f>VLOOKUP(H374,'id (2018)'!H:I,2,0)</f>
        <v>1984</v>
      </c>
    </row>
    <row r="375" spans="1:12">
      <c r="A375" t="str">
        <f t="shared" si="20"/>
        <v>WilmaMarcin1986</v>
      </c>
      <c r="C375">
        <f t="shared" si="23"/>
        <v>374</v>
      </c>
      <c r="D375" s="14" t="s">
        <v>4004</v>
      </c>
      <c r="E375" s="14" t="s">
        <v>17</v>
      </c>
      <c r="F375" s="14">
        <v>0</v>
      </c>
      <c r="G375" s="9">
        <v>1986</v>
      </c>
      <c r="H375" t="str">
        <f t="shared" si="21"/>
        <v>Wilma Marcin</v>
      </c>
      <c r="I375">
        <f t="shared" si="22"/>
        <v>1986</v>
      </c>
      <c r="J375" t="s">
        <v>32</v>
      </c>
      <c r="K375" t="s">
        <v>4311</v>
      </c>
      <c r="L375">
        <f>VLOOKUP(H375,'id (2018)'!H:I,2,0)</f>
        <v>1986</v>
      </c>
    </row>
    <row r="376" spans="1:12">
      <c r="A376" t="str">
        <f t="shared" si="20"/>
        <v>NielubszycMichał1992</v>
      </c>
      <c r="C376">
        <f t="shared" si="23"/>
        <v>375</v>
      </c>
      <c r="D376" s="14" t="s">
        <v>4307</v>
      </c>
      <c r="E376" s="14" t="s">
        <v>55</v>
      </c>
      <c r="F376" s="9" t="s">
        <v>4305</v>
      </c>
      <c r="G376" s="9">
        <v>1992</v>
      </c>
      <c r="H376" t="str">
        <f t="shared" si="21"/>
        <v>Nielubszyc Michał</v>
      </c>
      <c r="I376">
        <f t="shared" si="22"/>
        <v>1992</v>
      </c>
      <c r="J376" t="s">
        <v>32</v>
      </c>
      <c r="K376" t="s">
        <v>4311</v>
      </c>
      <c r="L376" t="e">
        <f>VLOOKUP(H376,'id (2018)'!H:I,2,0)</f>
        <v>#N/A</v>
      </c>
    </row>
    <row r="377" spans="1:12">
      <c r="A377" t="str">
        <f t="shared" si="20"/>
        <v>MorzyMichał1989</v>
      </c>
      <c r="C377">
        <f t="shared" si="23"/>
        <v>376</v>
      </c>
      <c r="D377" s="14" t="s">
        <v>4306</v>
      </c>
      <c r="E377" s="14" t="s">
        <v>55</v>
      </c>
      <c r="F377" s="9" t="s">
        <v>4305</v>
      </c>
      <c r="G377" s="9">
        <v>1989</v>
      </c>
      <c r="H377" t="str">
        <f t="shared" si="21"/>
        <v>Morzy Michał</v>
      </c>
      <c r="I377">
        <f t="shared" si="22"/>
        <v>1989</v>
      </c>
      <c r="J377" t="s">
        <v>32</v>
      </c>
      <c r="K377" t="s">
        <v>4311</v>
      </c>
      <c r="L377" t="e">
        <f>VLOOKUP(H377,'id (2018)'!H:I,2,0)</f>
        <v>#N/A</v>
      </c>
    </row>
    <row r="378" spans="1:12">
      <c r="A378" t="str">
        <f t="shared" si="20"/>
        <v>GrabowskiAdam1983</v>
      </c>
      <c r="C378">
        <f t="shared" si="23"/>
        <v>377</v>
      </c>
      <c r="D378" s="14" t="s">
        <v>93</v>
      </c>
      <c r="E378" s="14" t="s">
        <v>79</v>
      </c>
      <c r="F378" s="9" t="s">
        <v>3969</v>
      </c>
      <c r="G378" s="9">
        <v>1983</v>
      </c>
      <c r="H378" t="str">
        <f t="shared" si="21"/>
        <v>Grabowski Adam</v>
      </c>
      <c r="I378">
        <f t="shared" si="22"/>
        <v>1983</v>
      </c>
      <c r="J378" t="s">
        <v>32</v>
      </c>
      <c r="K378" t="s">
        <v>4311</v>
      </c>
      <c r="L378">
        <f>VLOOKUP(H378,'id (2018)'!H:I,2,0)</f>
        <v>1983</v>
      </c>
    </row>
    <row r="379" spans="1:12">
      <c r="A379" t="str">
        <f t="shared" si="20"/>
        <v>TumińskiMaciej1989</v>
      </c>
      <c r="C379">
        <f t="shared" si="23"/>
        <v>378</v>
      </c>
      <c r="D379" s="14" t="s">
        <v>766</v>
      </c>
      <c r="E379" s="14" t="s">
        <v>66</v>
      </c>
      <c r="F379" s="9" t="s">
        <v>412</v>
      </c>
      <c r="G379" s="9">
        <v>1989</v>
      </c>
      <c r="H379" t="str">
        <f t="shared" si="21"/>
        <v>Tumiński Maciej</v>
      </c>
      <c r="I379">
        <f t="shared" si="22"/>
        <v>1989</v>
      </c>
      <c r="J379" t="s">
        <v>32</v>
      </c>
      <c r="K379" t="s">
        <v>4311</v>
      </c>
      <c r="L379">
        <f>VLOOKUP(H379,'id (2018)'!H:I,2,0)</f>
        <v>1989</v>
      </c>
    </row>
    <row r="380" spans="1:12">
      <c r="A380" t="str">
        <f t="shared" si="20"/>
        <v>RadzkiRafał1981</v>
      </c>
      <c r="C380">
        <f t="shared" si="23"/>
        <v>379</v>
      </c>
      <c r="D380" s="14" t="s">
        <v>3769</v>
      </c>
      <c r="E380" s="14" t="s">
        <v>41</v>
      </c>
      <c r="F380" s="9" t="s">
        <v>412</v>
      </c>
      <c r="G380" s="9">
        <v>1981</v>
      </c>
      <c r="H380" t="str">
        <f t="shared" si="21"/>
        <v>Radzki Rafał</v>
      </c>
      <c r="I380">
        <f t="shared" si="22"/>
        <v>1981</v>
      </c>
      <c r="J380" t="s">
        <v>32</v>
      </c>
      <c r="K380" t="s">
        <v>4311</v>
      </c>
      <c r="L380">
        <f>VLOOKUP(H380,'id (2018)'!H:I,2,0)</f>
        <v>1981</v>
      </c>
    </row>
    <row r="381" spans="1:12">
      <c r="A381" t="str">
        <f t="shared" si="20"/>
        <v>JańczakWiesław1963</v>
      </c>
      <c r="C381">
        <f t="shared" si="23"/>
        <v>380</v>
      </c>
      <c r="D381" s="14" t="s">
        <v>60</v>
      </c>
      <c r="E381" s="14" t="s">
        <v>61</v>
      </c>
      <c r="F381" s="9">
        <v>0</v>
      </c>
      <c r="G381" s="9">
        <v>1963</v>
      </c>
      <c r="H381" t="str">
        <f t="shared" si="21"/>
        <v>Jańczak Wiesław</v>
      </c>
      <c r="I381">
        <f t="shared" si="22"/>
        <v>1963</v>
      </c>
      <c r="J381" t="s">
        <v>32</v>
      </c>
      <c r="K381" t="s">
        <v>4311</v>
      </c>
      <c r="L381">
        <f>VLOOKUP(H381,'id (2018)'!H:I,2,0)</f>
        <v>1963</v>
      </c>
    </row>
    <row r="382" spans="1:12">
      <c r="A382" t="str">
        <f t="shared" si="20"/>
        <v>ZająkałaDariusz1969</v>
      </c>
      <c r="C382">
        <f t="shared" si="23"/>
        <v>381</v>
      </c>
      <c r="D382" s="14" t="s">
        <v>3393</v>
      </c>
      <c r="E382" s="14" t="s">
        <v>140</v>
      </c>
      <c r="F382" s="9">
        <v>0</v>
      </c>
      <c r="G382" s="9">
        <v>1969</v>
      </c>
      <c r="H382" t="str">
        <f t="shared" si="21"/>
        <v>Zająkała Dariusz</v>
      </c>
      <c r="I382">
        <f t="shared" si="22"/>
        <v>1969</v>
      </c>
      <c r="J382" t="s">
        <v>32</v>
      </c>
      <c r="K382" t="s">
        <v>4311</v>
      </c>
      <c r="L382">
        <f>VLOOKUP(H382,'id (2018)'!H:I,2,0)</f>
        <v>1969</v>
      </c>
    </row>
    <row r="383" spans="1:12">
      <c r="A383" t="str">
        <f t="shared" si="20"/>
        <v>WysockiAdrian1990</v>
      </c>
      <c r="C383">
        <f t="shared" si="23"/>
        <v>382</v>
      </c>
      <c r="D383" s="14" t="s">
        <v>186</v>
      </c>
      <c r="E383" s="14" t="s">
        <v>317</v>
      </c>
      <c r="F383" s="9">
        <v>0</v>
      </c>
      <c r="G383" s="9">
        <v>1990</v>
      </c>
      <c r="H383" t="str">
        <f t="shared" si="21"/>
        <v>Wysocki Adrian</v>
      </c>
      <c r="I383">
        <f t="shared" si="22"/>
        <v>1990</v>
      </c>
      <c r="J383" t="s">
        <v>32</v>
      </c>
      <c r="K383" t="s">
        <v>4311</v>
      </c>
      <c r="L383">
        <f>VLOOKUP(H383,'id (2018)'!H:I,2,0)</f>
        <v>1990</v>
      </c>
    </row>
    <row r="384" spans="1:12">
      <c r="A384" t="str">
        <f t="shared" si="20"/>
        <v>DębskiBartosz1976</v>
      </c>
      <c r="C384">
        <f t="shared" si="23"/>
        <v>383</v>
      </c>
      <c r="D384" s="14" t="s">
        <v>627</v>
      </c>
      <c r="E384" s="14" t="s">
        <v>42</v>
      </c>
      <c r="F384" s="9" t="s">
        <v>1451</v>
      </c>
      <c r="G384" s="9">
        <v>1976</v>
      </c>
      <c r="H384" t="str">
        <f t="shared" si="21"/>
        <v>Dębski Bartosz</v>
      </c>
      <c r="I384">
        <f t="shared" si="22"/>
        <v>1976</v>
      </c>
      <c r="J384" t="s">
        <v>32</v>
      </c>
      <c r="K384" t="s">
        <v>4311</v>
      </c>
      <c r="L384" t="e">
        <f>VLOOKUP(H384,'id (2018)'!H:I,2,0)</f>
        <v>#N/A</v>
      </c>
    </row>
    <row r="385" spans="1:12">
      <c r="A385" t="str">
        <f t="shared" si="20"/>
        <v>GrzonkaTomasz1976</v>
      </c>
      <c r="C385">
        <f t="shared" si="23"/>
        <v>384</v>
      </c>
      <c r="D385" s="14" t="s">
        <v>628</v>
      </c>
      <c r="E385" s="14" t="s">
        <v>44</v>
      </c>
      <c r="F385" s="9">
        <v>0</v>
      </c>
      <c r="G385" s="9">
        <v>1976</v>
      </c>
      <c r="H385" t="str">
        <f t="shared" si="21"/>
        <v>Grzonka Tomasz</v>
      </c>
      <c r="I385">
        <f t="shared" si="22"/>
        <v>1976</v>
      </c>
      <c r="J385" t="s">
        <v>32</v>
      </c>
      <c r="K385" t="s">
        <v>4311</v>
      </c>
      <c r="L385" t="e">
        <f>VLOOKUP(H385,'id (2018)'!H:I,2,0)</f>
        <v>#N/A</v>
      </c>
    </row>
    <row r="386" spans="1:12">
      <c r="A386" t="str">
        <f t="shared" ref="A386:A449" si="24">D386&amp;E386&amp;G386</f>
        <v>KaczyńskiTomasz2019</v>
      </c>
      <c r="C386">
        <f t="shared" si="23"/>
        <v>385</v>
      </c>
      <c r="D386" s="14" t="s">
        <v>864</v>
      </c>
      <c r="E386" s="14" t="s">
        <v>44</v>
      </c>
      <c r="F386" s="9" t="s">
        <v>862</v>
      </c>
      <c r="G386" s="9">
        <v>2019</v>
      </c>
      <c r="H386" t="str">
        <f t="shared" si="21"/>
        <v>Kaczyński Tomasz</v>
      </c>
      <c r="I386">
        <f t="shared" si="22"/>
        <v>2019</v>
      </c>
      <c r="J386" t="s">
        <v>32</v>
      </c>
      <c r="K386" t="s">
        <v>4311</v>
      </c>
      <c r="L386">
        <f>VLOOKUP(H386,'id (2018)'!H:I,2,0)</f>
        <v>1985</v>
      </c>
    </row>
    <row r="387" spans="1:12">
      <c r="A387" t="str">
        <f t="shared" si="24"/>
        <v>StanisławskiFilip1986</v>
      </c>
      <c r="C387">
        <f t="shared" si="23"/>
        <v>386</v>
      </c>
      <c r="D387" s="14" t="s">
        <v>1073</v>
      </c>
      <c r="E387" s="14" t="s">
        <v>539</v>
      </c>
      <c r="F387" s="9" t="s">
        <v>862</v>
      </c>
      <c r="G387" s="9">
        <v>1986</v>
      </c>
      <c r="H387" t="str">
        <f t="shared" ref="H387:H450" si="25">D387&amp;" "&amp;E387</f>
        <v>Stanisławski Filip</v>
      </c>
      <c r="I387">
        <f t="shared" ref="I387:I450" si="26">G387</f>
        <v>1986</v>
      </c>
      <c r="J387" t="s">
        <v>32</v>
      </c>
      <c r="K387" t="s">
        <v>4311</v>
      </c>
      <c r="L387">
        <f>VLOOKUP(H387,'id (2018)'!H:I,2,0)</f>
        <v>1986</v>
      </c>
    </row>
    <row r="388" spans="1:12">
      <c r="A388" t="str">
        <f t="shared" si="24"/>
        <v>JarosiewiczRadek1976</v>
      </c>
      <c r="C388">
        <f t="shared" ref="C388:C451" si="27">C387+1</f>
        <v>387</v>
      </c>
      <c r="D388" s="14" t="s">
        <v>572</v>
      </c>
      <c r="E388" s="14" t="s">
        <v>574</v>
      </c>
      <c r="F388" s="9" t="s">
        <v>3432</v>
      </c>
      <c r="G388" s="9">
        <v>1976</v>
      </c>
      <c r="H388" t="str">
        <f t="shared" si="25"/>
        <v>Jarosiewicz Radek</v>
      </c>
      <c r="I388">
        <f t="shared" si="26"/>
        <v>1976</v>
      </c>
      <c r="J388" t="s">
        <v>32</v>
      </c>
      <c r="K388" t="s">
        <v>4311</v>
      </c>
      <c r="L388" t="e">
        <f>VLOOKUP(H388,'id (2018)'!H:I,2,0)</f>
        <v>#N/A</v>
      </c>
    </row>
    <row r="389" spans="1:12">
      <c r="A389" t="str">
        <f t="shared" si="24"/>
        <v>DadasiewiczAdam1977</v>
      </c>
      <c r="C389">
        <f t="shared" si="27"/>
        <v>388</v>
      </c>
      <c r="D389" s="14" t="s">
        <v>1434</v>
      </c>
      <c r="E389" s="14" t="s">
        <v>79</v>
      </c>
      <c r="F389" s="9">
        <v>0</v>
      </c>
      <c r="G389" s="9">
        <v>1977</v>
      </c>
      <c r="H389" t="str">
        <f t="shared" si="25"/>
        <v>Dadasiewicz Adam</v>
      </c>
      <c r="I389">
        <f t="shared" si="26"/>
        <v>1977</v>
      </c>
      <c r="J389" t="s">
        <v>32</v>
      </c>
      <c r="K389" t="s">
        <v>4311</v>
      </c>
      <c r="L389">
        <f>VLOOKUP(H389,'id (2018)'!H:I,2,0)</f>
        <v>1977</v>
      </c>
    </row>
    <row r="390" spans="1:12">
      <c r="A390" t="str">
        <f t="shared" si="24"/>
        <v>PiotrowskiAdam1985</v>
      </c>
      <c r="C390">
        <f t="shared" si="27"/>
        <v>389</v>
      </c>
      <c r="D390" s="14" t="s">
        <v>1692</v>
      </c>
      <c r="E390" s="14" t="s">
        <v>79</v>
      </c>
      <c r="F390" s="9" t="s">
        <v>4303</v>
      </c>
      <c r="G390" s="9">
        <v>1985</v>
      </c>
      <c r="H390" t="str">
        <f t="shared" si="25"/>
        <v>Piotrowski Adam</v>
      </c>
      <c r="I390">
        <f t="shared" si="26"/>
        <v>1985</v>
      </c>
      <c r="J390" t="s">
        <v>32</v>
      </c>
      <c r="K390" t="s">
        <v>4311</v>
      </c>
      <c r="L390" t="e">
        <f>VLOOKUP(H390,'id (2018)'!H:I,2,0)</f>
        <v>#N/A</v>
      </c>
    </row>
    <row r="391" spans="1:12">
      <c r="A391" t="str">
        <f t="shared" si="24"/>
        <v>RosiekJędrzej1985</v>
      </c>
      <c r="C391">
        <f t="shared" si="27"/>
        <v>390</v>
      </c>
      <c r="D391" s="14" t="s">
        <v>3938</v>
      </c>
      <c r="E391" s="14" t="s">
        <v>3937</v>
      </c>
      <c r="F391" s="9">
        <v>0</v>
      </c>
      <c r="G391" s="9">
        <v>1985</v>
      </c>
      <c r="H391" t="str">
        <f t="shared" si="25"/>
        <v>Rosiek Jędrzej</v>
      </c>
      <c r="I391">
        <f t="shared" si="26"/>
        <v>1985</v>
      </c>
      <c r="J391" t="s">
        <v>32</v>
      </c>
      <c r="K391" t="s">
        <v>4311</v>
      </c>
      <c r="L391">
        <f>VLOOKUP(H391,'id (2018)'!H:I,2,0)</f>
        <v>1985</v>
      </c>
    </row>
    <row r="392" spans="1:12">
      <c r="A392" t="str">
        <f t="shared" si="24"/>
        <v>MarcinkiewiczMariusz1968</v>
      </c>
      <c r="C392">
        <f t="shared" si="27"/>
        <v>391</v>
      </c>
      <c r="D392" s="14" t="s">
        <v>398</v>
      </c>
      <c r="E392" s="14" t="s">
        <v>378</v>
      </c>
      <c r="F392" s="9">
        <v>0</v>
      </c>
      <c r="G392" s="9">
        <v>1968</v>
      </c>
      <c r="H392" t="str">
        <f t="shared" si="25"/>
        <v>Marcinkiewicz Mariusz</v>
      </c>
      <c r="I392">
        <f t="shared" si="26"/>
        <v>1968</v>
      </c>
      <c r="J392" t="s">
        <v>32</v>
      </c>
      <c r="K392" t="s">
        <v>4311</v>
      </c>
      <c r="L392">
        <f>VLOOKUP(H392,'id (2018)'!H:I,2,0)</f>
        <v>1968</v>
      </c>
    </row>
    <row r="393" spans="1:12">
      <c r="A393" t="str">
        <f t="shared" si="24"/>
        <v>StrachotaDariusz1962</v>
      </c>
      <c r="C393">
        <f t="shared" si="27"/>
        <v>392</v>
      </c>
      <c r="D393" s="14" t="s">
        <v>4302</v>
      </c>
      <c r="E393" t="s">
        <v>140</v>
      </c>
      <c r="F393">
        <v>0</v>
      </c>
      <c r="G393" s="9">
        <v>1962</v>
      </c>
      <c r="H393" t="str">
        <f t="shared" si="25"/>
        <v>Strachota Dariusz</v>
      </c>
      <c r="I393">
        <f t="shared" si="26"/>
        <v>1962</v>
      </c>
      <c r="J393" t="s">
        <v>32</v>
      </c>
      <c r="K393" t="s">
        <v>4311</v>
      </c>
      <c r="L393" t="e">
        <f>VLOOKUP(H393,'id (2018)'!H:I,2,0)</f>
        <v>#N/A</v>
      </c>
    </row>
    <row r="394" spans="1:12">
      <c r="A394" t="str">
        <f t="shared" si="24"/>
        <v>MaliszewskiMarek1982</v>
      </c>
      <c r="C394">
        <f t="shared" si="27"/>
        <v>393</v>
      </c>
      <c r="D394" s="14" t="s">
        <v>532</v>
      </c>
      <c r="E394" s="14" t="s">
        <v>33</v>
      </c>
      <c r="F394" s="9" t="s">
        <v>4301</v>
      </c>
      <c r="G394" s="9">
        <v>1982</v>
      </c>
      <c r="H394" t="str">
        <f t="shared" si="25"/>
        <v>Maliszewski Marek</v>
      </c>
      <c r="I394">
        <f t="shared" si="26"/>
        <v>1982</v>
      </c>
      <c r="J394" t="s">
        <v>32</v>
      </c>
      <c r="K394" t="s">
        <v>4311</v>
      </c>
      <c r="L394" t="e">
        <f>VLOOKUP(H394,'id (2018)'!H:I,2,0)</f>
        <v>#N/A</v>
      </c>
    </row>
    <row r="395" spans="1:12">
      <c r="A395" t="str">
        <f t="shared" si="24"/>
        <v>NawrockiDaniel1975</v>
      </c>
      <c r="C395">
        <f t="shared" si="27"/>
        <v>394</v>
      </c>
      <c r="D395" s="14" t="s">
        <v>955</v>
      </c>
      <c r="E395" s="14" t="s">
        <v>135</v>
      </c>
      <c r="F395" s="9" t="s">
        <v>4295</v>
      </c>
      <c r="G395" s="9">
        <v>1975</v>
      </c>
      <c r="H395" t="str">
        <f t="shared" si="25"/>
        <v>Nawrocki Daniel</v>
      </c>
      <c r="I395">
        <f t="shared" si="26"/>
        <v>1975</v>
      </c>
      <c r="J395" t="s">
        <v>32</v>
      </c>
      <c r="K395" t="s">
        <v>4311</v>
      </c>
      <c r="L395" t="e">
        <f>VLOOKUP(H395,'id (2018)'!H:I,2,0)</f>
        <v>#N/A</v>
      </c>
    </row>
    <row r="396" spans="1:12">
      <c r="A396" t="str">
        <f t="shared" si="24"/>
        <v>SurałaPaweł1975</v>
      </c>
      <c r="C396">
        <f t="shared" si="27"/>
        <v>395</v>
      </c>
      <c r="D396" t="s">
        <v>4294</v>
      </c>
      <c r="E396" t="s">
        <v>16</v>
      </c>
      <c r="F396" t="s">
        <v>4217</v>
      </c>
      <c r="G396">
        <v>1975</v>
      </c>
      <c r="H396" t="str">
        <f t="shared" si="25"/>
        <v>Surała Paweł</v>
      </c>
      <c r="I396">
        <f t="shared" si="26"/>
        <v>1975</v>
      </c>
      <c r="J396" t="s">
        <v>32</v>
      </c>
      <c r="K396" t="s">
        <v>4311</v>
      </c>
      <c r="L396" t="e">
        <f>VLOOKUP(H396,'id (2018)'!H:I,2,0)</f>
        <v>#N/A</v>
      </c>
    </row>
    <row r="397" spans="1:12">
      <c r="A397" t="str">
        <f t="shared" si="24"/>
        <v>WójcikWojciech1975</v>
      </c>
      <c r="C397">
        <f t="shared" si="27"/>
        <v>396</v>
      </c>
      <c r="D397" t="s">
        <v>1041</v>
      </c>
      <c r="E397" t="s">
        <v>147</v>
      </c>
      <c r="F397" t="s">
        <v>4217</v>
      </c>
      <c r="G397">
        <v>1975</v>
      </c>
      <c r="H397" t="str">
        <f t="shared" si="25"/>
        <v>Wójcik Wojciech</v>
      </c>
      <c r="I397">
        <f t="shared" si="26"/>
        <v>1975</v>
      </c>
      <c r="J397" t="s">
        <v>32</v>
      </c>
      <c r="K397" t="s">
        <v>4311</v>
      </c>
      <c r="L397" t="e">
        <f>VLOOKUP(H397,'id (2018)'!H:I,2,0)</f>
        <v>#N/A</v>
      </c>
    </row>
    <row r="398" spans="1:12">
      <c r="A398" t="str">
        <f t="shared" si="24"/>
        <v>JanuszSiewert1975</v>
      </c>
      <c r="C398">
        <f t="shared" si="27"/>
        <v>397</v>
      </c>
      <c r="D398" t="s">
        <v>1202</v>
      </c>
      <c r="E398" t="s">
        <v>4293</v>
      </c>
      <c r="F398" t="s">
        <v>4217</v>
      </c>
      <c r="G398">
        <v>1975</v>
      </c>
      <c r="H398" t="str">
        <f t="shared" si="25"/>
        <v>Janusz Siewert</v>
      </c>
      <c r="I398">
        <f t="shared" si="26"/>
        <v>1975</v>
      </c>
      <c r="J398" t="s">
        <v>32</v>
      </c>
      <c r="K398" t="s">
        <v>4311</v>
      </c>
      <c r="L398" t="e">
        <f>VLOOKUP(H398,'id (2018)'!H:I,2,0)</f>
        <v>#N/A</v>
      </c>
    </row>
    <row r="399" spans="1:12">
      <c r="A399" t="str">
        <f t="shared" si="24"/>
        <v>StępieńKarol1981</v>
      </c>
      <c r="C399">
        <f t="shared" si="27"/>
        <v>398</v>
      </c>
      <c r="D399" t="s">
        <v>371</v>
      </c>
      <c r="E399" t="s">
        <v>91</v>
      </c>
      <c r="F399" t="s">
        <v>4289</v>
      </c>
      <c r="G399">
        <v>1981</v>
      </c>
      <c r="H399" t="str">
        <f t="shared" si="25"/>
        <v>Stępień Karol</v>
      </c>
      <c r="I399">
        <f t="shared" si="26"/>
        <v>1981</v>
      </c>
      <c r="J399" t="s">
        <v>32</v>
      </c>
      <c r="K399" t="s">
        <v>4311</v>
      </c>
      <c r="L399" t="e">
        <f>VLOOKUP(H399,'id (2018)'!H:I,2,0)</f>
        <v>#N/A</v>
      </c>
    </row>
    <row r="400" spans="1:12">
      <c r="A400" t="str">
        <f t="shared" si="24"/>
        <v>StanislawskiJakub1985</v>
      </c>
      <c r="C400">
        <f t="shared" si="27"/>
        <v>399</v>
      </c>
      <c r="D400" t="s">
        <v>4292</v>
      </c>
      <c r="E400" t="s">
        <v>137</v>
      </c>
      <c r="F400" t="s">
        <v>4291</v>
      </c>
      <c r="G400">
        <v>1985</v>
      </c>
      <c r="H400" t="str">
        <f t="shared" si="25"/>
        <v>Stanislawski Jakub</v>
      </c>
      <c r="I400">
        <f t="shared" si="26"/>
        <v>1985</v>
      </c>
      <c r="J400" t="s">
        <v>32</v>
      </c>
      <c r="K400" t="s">
        <v>4311</v>
      </c>
      <c r="L400" t="e">
        <f>VLOOKUP(H400,'id (2018)'!H:I,2,0)</f>
        <v>#N/A</v>
      </c>
    </row>
    <row r="401" spans="1:12">
      <c r="A401" t="str">
        <f t="shared" si="24"/>
        <v>GałczyńskiFilip1978</v>
      </c>
      <c r="C401">
        <f t="shared" si="27"/>
        <v>400</v>
      </c>
      <c r="D401" t="s">
        <v>447</v>
      </c>
      <c r="E401" t="s">
        <v>539</v>
      </c>
      <c r="F401">
        <v>0</v>
      </c>
      <c r="G401">
        <v>1978</v>
      </c>
      <c r="H401" t="str">
        <f t="shared" si="25"/>
        <v>Gałczyński Filip</v>
      </c>
      <c r="I401">
        <f t="shared" si="26"/>
        <v>1978</v>
      </c>
      <c r="J401" t="s">
        <v>32</v>
      </c>
      <c r="K401" t="s">
        <v>4311</v>
      </c>
      <c r="L401" t="e">
        <f>VLOOKUP(H401,'id (2018)'!H:I,2,0)</f>
        <v>#N/A</v>
      </c>
    </row>
    <row r="402" spans="1:12">
      <c r="A402" t="str">
        <f t="shared" si="24"/>
        <v>CyganTomasz Mateusz1987</v>
      </c>
      <c r="C402">
        <f t="shared" si="27"/>
        <v>401</v>
      </c>
      <c r="D402" t="s">
        <v>1121</v>
      </c>
      <c r="E402" t="s">
        <v>4290</v>
      </c>
      <c r="F402" t="s">
        <v>4289</v>
      </c>
      <c r="G402">
        <v>1987</v>
      </c>
      <c r="H402" t="str">
        <f t="shared" si="25"/>
        <v>Cygan Tomasz Mateusz</v>
      </c>
      <c r="I402">
        <f t="shared" si="26"/>
        <v>1987</v>
      </c>
      <c r="J402" t="s">
        <v>32</v>
      </c>
      <c r="K402" t="s">
        <v>4311</v>
      </c>
      <c r="L402" t="e">
        <f>VLOOKUP(H402,'id (2018)'!H:I,2,0)</f>
        <v>#N/A</v>
      </c>
    </row>
    <row r="403" spans="1:12">
      <c r="A403" t="str">
        <f t="shared" si="24"/>
        <v>GałczyńskiKarol1973</v>
      </c>
      <c r="C403">
        <f t="shared" si="27"/>
        <v>402</v>
      </c>
      <c r="D403" t="s">
        <v>447</v>
      </c>
      <c r="E403" t="s">
        <v>91</v>
      </c>
      <c r="F403" t="s">
        <v>4289</v>
      </c>
      <c r="G403">
        <v>1973</v>
      </c>
      <c r="H403" t="str">
        <f t="shared" si="25"/>
        <v>Gałczyński Karol</v>
      </c>
      <c r="I403">
        <f t="shared" si="26"/>
        <v>1973</v>
      </c>
      <c r="J403" t="s">
        <v>32</v>
      </c>
      <c r="K403" t="s">
        <v>4311</v>
      </c>
      <c r="L403" t="e">
        <f>VLOOKUP(H403,'id (2018)'!H:I,2,0)</f>
        <v>#N/A</v>
      </c>
    </row>
    <row r="404" spans="1:12">
      <c r="A404" t="str">
        <f t="shared" si="24"/>
        <v>PaterekMaciej1976</v>
      </c>
      <c r="C404">
        <f t="shared" si="27"/>
        <v>403</v>
      </c>
      <c r="D404" t="s">
        <v>1119</v>
      </c>
      <c r="E404" t="s">
        <v>66</v>
      </c>
      <c r="F404" t="s">
        <v>4289</v>
      </c>
      <c r="G404">
        <v>1976</v>
      </c>
      <c r="H404" t="str">
        <f t="shared" si="25"/>
        <v>Paterek Maciej</v>
      </c>
      <c r="I404">
        <f t="shared" si="26"/>
        <v>1976</v>
      </c>
      <c r="J404" t="s">
        <v>32</v>
      </c>
      <c r="K404" t="s">
        <v>4311</v>
      </c>
      <c r="L404" t="e">
        <f>VLOOKUP(H404,'id (2018)'!H:I,2,0)</f>
        <v>#N/A</v>
      </c>
    </row>
    <row r="405" spans="1:12">
      <c r="A405" t="str">
        <f t="shared" si="24"/>
        <v>MiotkSzymon1978</v>
      </c>
      <c r="C405">
        <f t="shared" si="27"/>
        <v>404</v>
      </c>
      <c r="D405" t="s">
        <v>616</v>
      </c>
      <c r="E405" t="s">
        <v>393</v>
      </c>
      <c r="F405">
        <v>0</v>
      </c>
      <c r="G405">
        <v>1978</v>
      </c>
      <c r="H405" t="str">
        <f t="shared" si="25"/>
        <v>Miotk Szymon</v>
      </c>
      <c r="I405">
        <f t="shared" si="26"/>
        <v>1978</v>
      </c>
      <c r="J405" t="s">
        <v>32</v>
      </c>
      <c r="K405" t="s">
        <v>4311</v>
      </c>
      <c r="L405">
        <f>VLOOKUP(H405,'id (2018)'!H:I,2,0)</f>
        <v>1978</v>
      </c>
    </row>
    <row r="406" spans="1:12">
      <c r="A406" t="str">
        <f t="shared" si="24"/>
        <v>BeigerKarol1979</v>
      </c>
      <c r="C406">
        <f t="shared" si="27"/>
        <v>405</v>
      </c>
      <c r="D406" t="s">
        <v>3568</v>
      </c>
      <c r="E406" t="s">
        <v>91</v>
      </c>
      <c r="F406" t="s">
        <v>3852</v>
      </c>
      <c r="G406">
        <v>1979</v>
      </c>
      <c r="H406" t="str">
        <f t="shared" si="25"/>
        <v>Beiger Karol</v>
      </c>
      <c r="I406">
        <f t="shared" si="26"/>
        <v>1979</v>
      </c>
      <c r="J406" t="s">
        <v>32</v>
      </c>
      <c r="K406" t="s">
        <v>4311</v>
      </c>
      <c r="L406">
        <f>VLOOKUP(H406,'id (2018)'!H:I,2,0)</f>
        <v>1979</v>
      </c>
    </row>
    <row r="407" spans="1:12">
      <c r="A407" t="str">
        <f t="shared" si="24"/>
        <v>WossTomasz1990</v>
      </c>
      <c r="C407">
        <f t="shared" si="27"/>
        <v>406</v>
      </c>
      <c r="D407" t="s">
        <v>4286</v>
      </c>
      <c r="E407" t="s">
        <v>44</v>
      </c>
      <c r="F407">
        <v>0</v>
      </c>
      <c r="G407">
        <v>1990</v>
      </c>
      <c r="H407" t="str">
        <f t="shared" si="25"/>
        <v>Woss Tomasz</v>
      </c>
      <c r="I407">
        <f t="shared" si="26"/>
        <v>1990</v>
      </c>
      <c r="J407" t="s">
        <v>32</v>
      </c>
      <c r="K407" t="s">
        <v>4311</v>
      </c>
      <c r="L407" t="e">
        <f>VLOOKUP(H407,'id (2018)'!H:I,2,0)</f>
        <v>#N/A</v>
      </c>
    </row>
    <row r="408" spans="1:12">
      <c r="A408" t="str">
        <f t="shared" si="24"/>
        <v>ZajkMichał1990</v>
      </c>
      <c r="C408">
        <f t="shared" si="27"/>
        <v>407</v>
      </c>
      <c r="D408" t="s">
        <v>4285</v>
      </c>
      <c r="E408" t="s">
        <v>55</v>
      </c>
      <c r="F408">
        <v>0</v>
      </c>
      <c r="G408">
        <v>1990</v>
      </c>
      <c r="H408" t="str">
        <f t="shared" si="25"/>
        <v>Zajk Michał</v>
      </c>
      <c r="I408">
        <f t="shared" si="26"/>
        <v>1990</v>
      </c>
      <c r="J408" t="s">
        <v>32</v>
      </c>
      <c r="K408" t="s">
        <v>4311</v>
      </c>
      <c r="L408" t="e">
        <f>VLOOKUP(H408,'id (2018)'!H:I,2,0)</f>
        <v>#N/A</v>
      </c>
    </row>
    <row r="409" spans="1:12">
      <c r="A409" t="str">
        <f t="shared" si="24"/>
        <v>LegatLeszek1979</v>
      </c>
      <c r="C409">
        <f t="shared" si="27"/>
        <v>408</v>
      </c>
      <c r="D409" t="s">
        <v>559</v>
      </c>
      <c r="E409" t="s">
        <v>25</v>
      </c>
      <c r="F409" t="s">
        <v>4000</v>
      </c>
      <c r="G409">
        <v>1979</v>
      </c>
      <c r="H409" t="str">
        <f t="shared" si="25"/>
        <v>Legat Leszek</v>
      </c>
      <c r="I409">
        <f t="shared" si="26"/>
        <v>1979</v>
      </c>
      <c r="J409" t="s">
        <v>32</v>
      </c>
      <c r="K409" t="s">
        <v>4311</v>
      </c>
      <c r="L409">
        <f>VLOOKUP(H409,'id (2018)'!H:I,2,0)</f>
        <v>1979</v>
      </c>
    </row>
    <row r="410" spans="1:12">
      <c r="A410" t="str">
        <f t="shared" si="24"/>
        <v>FilipekPiotr1990</v>
      </c>
      <c r="C410">
        <f t="shared" si="27"/>
        <v>409</v>
      </c>
      <c r="D410" t="s">
        <v>1617</v>
      </c>
      <c r="E410" t="s">
        <v>15</v>
      </c>
      <c r="F410" t="s">
        <v>3456</v>
      </c>
      <c r="G410">
        <v>1990</v>
      </c>
      <c r="H410" t="str">
        <f t="shared" si="25"/>
        <v>Filipek Piotr</v>
      </c>
      <c r="I410">
        <f t="shared" si="26"/>
        <v>1990</v>
      </c>
      <c r="J410" t="s">
        <v>32</v>
      </c>
      <c r="K410" t="s">
        <v>4311</v>
      </c>
      <c r="L410">
        <f>VLOOKUP(H410,'id (2018)'!H:I,2,0)</f>
        <v>1990</v>
      </c>
    </row>
    <row r="411" spans="1:12">
      <c r="A411" t="str">
        <f t="shared" si="24"/>
        <v>KasprzykDariusz1974</v>
      </c>
      <c r="C411">
        <f t="shared" si="27"/>
        <v>410</v>
      </c>
      <c r="D411" t="s">
        <v>4284</v>
      </c>
      <c r="E411" t="s">
        <v>140</v>
      </c>
      <c r="F411" t="s">
        <v>3958</v>
      </c>
      <c r="G411">
        <v>1974</v>
      </c>
      <c r="H411" t="str">
        <f t="shared" si="25"/>
        <v>Kasprzyk Dariusz</v>
      </c>
      <c r="I411">
        <f t="shared" si="26"/>
        <v>1974</v>
      </c>
      <c r="J411" t="s">
        <v>32</v>
      </c>
      <c r="K411" t="s">
        <v>4311</v>
      </c>
      <c r="L411" t="e">
        <f>VLOOKUP(H411,'id (2018)'!H:I,2,0)</f>
        <v>#N/A</v>
      </c>
    </row>
    <row r="412" spans="1:12">
      <c r="A412" t="str">
        <f t="shared" si="24"/>
        <v>KasprzykGrzegorz1970</v>
      </c>
      <c r="C412">
        <f t="shared" si="27"/>
        <v>411</v>
      </c>
      <c r="D412" t="s">
        <v>4284</v>
      </c>
      <c r="E412" t="s">
        <v>19</v>
      </c>
      <c r="F412">
        <v>0</v>
      </c>
      <c r="G412">
        <v>1970</v>
      </c>
      <c r="H412" t="str">
        <f t="shared" si="25"/>
        <v>Kasprzyk Grzegorz</v>
      </c>
      <c r="I412">
        <f t="shared" si="26"/>
        <v>1970</v>
      </c>
      <c r="J412" t="s">
        <v>32</v>
      </c>
      <c r="K412" t="s">
        <v>4311</v>
      </c>
      <c r="L412" t="e">
        <f>VLOOKUP(H412,'id (2018)'!H:I,2,0)</f>
        <v>#N/A</v>
      </c>
    </row>
    <row r="413" spans="1:12">
      <c r="A413" t="str">
        <f t="shared" si="24"/>
        <v>DudaRobert1979</v>
      </c>
      <c r="C413">
        <f t="shared" si="27"/>
        <v>412</v>
      </c>
      <c r="D413" t="s">
        <v>557</v>
      </c>
      <c r="E413" t="s">
        <v>45</v>
      </c>
      <c r="F413">
        <v>0</v>
      </c>
      <c r="G413">
        <v>1979</v>
      </c>
      <c r="H413" t="str">
        <f t="shared" si="25"/>
        <v>Duda Robert</v>
      </c>
      <c r="I413">
        <f t="shared" si="26"/>
        <v>1979</v>
      </c>
      <c r="J413" t="s">
        <v>32</v>
      </c>
      <c r="K413" t="s">
        <v>4311</v>
      </c>
      <c r="L413">
        <f>VLOOKUP(H413,'id (2018)'!H:I,2,0)</f>
        <v>1979</v>
      </c>
    </row>
    <row r="414" spans="1:12">
      <c r="A414" t="str">
        <f t="shared" si="24"/>
        <v>ŚwiątkiewiczJerzy1962</v>
      </c>
      <c r="C414">
        <f t="shared" si="27"/>
        <v>413</v>
      </c>
      <c r="D414" t="s">
        <v>1097</v>
      </c>
      <c r="E414" t="s">
        <v>205</v>
      </c>
      <c r="F414">
        <v>0</v>
      </c>
      <c r="G414">
        <v>1962</v>
      </c>
      <c r="H414" t="str">
        <f t="shared" si="25"/>
        <v>Świątkiewicz Jerzy</v>
      </c>
      <c r="I414">
        <f t="shared" si="26"/>
        <v>1962</v>
      </c>
      <c r="J414" t="s">
        <v>32</v>
      </c>
      <c r="K414" t="s">
        <v>4311</v>
      </c>
      <c r="L414">
        <f>VLOOKUP(H414,'id (2018)'!H:I,2,0)</f>
        <v>2018</v>
      </c>
    </row>
    <row r="415" spans="1:12">
      <c r="A415" t="str">
        <f t="shared" si="24"/>
        <v>ŚwiątkiewiczGrzegorz1964</v>
      </c>
      <c r="C415">
        <f t="shared" si="27"/>
        <v>414</v>
      </c>
      <c r="D415" t="s">
        <v>1097</v>
      </c>
      <c r="E415" t="s">
        <v>19</v>
      </c>
      <c r="F415">
        <v>0</v>
      </c>
      <c r="G415">
        <v>1964</v>
      </c>
      <c r="H415" t="str">
        <f t="shared" si="25"/>
        <v>Świątkiewicz Grzegorz</v>
      </c>
      <c r="I415">
        <f t="shared" si="26"/>
        <v>1964</v>
      </c>
      <c r="J415" t="s">
        <v>32</v>
      </c>
      <c r="K415" t="s">
        <v>4311</v>
      </c>
      <c r="L415">
        <f>VLOOKUP(H415,'id (2018)'!H:I,2,0)</f>
        <v>1964</v>
      </c>
    </row>
    <row r="416" spans="1:12">
      <c r="A416" t="str">
        <f t="shared" si="24"/>
        <v>NowiszJarosław1976</v>
      </c>
      <c r="C416">
        <f t="shared" si="27"/>
        <v>415</v>
      </c>
      <c r="D416" t="s">
        <v>1443</v>
      </c>
      <c r="E416" t="s">
        <v>86</v>
      </c>
      <c r="F416" t="s">
        <v>4283</v>
      </c>
      <c r="G416">
        <v>1976</v>
      </c>
      <c r="H416" t="str">
        <f t="shared" si="25"/>
        <v>Nowisz Jarosław</v>
      </c>
      <c r="I416">
        <f t="shared" si="26"/>
        <v>1976</v>
      </c>
      <c r="J416" t="s">
        <v>32</v>
      </c>
      <c r="K416" t="s">
        <v>4311</v>
      </c>
      <c r="L416">
        <f>VLOOKUP(H416,'id (2018)'!H:I,2,0)</f>
        <v>1976</v>
      </c>
    </row>
    <row r="417" spans="1:12">
      <c r="A417" t="str">
        <f t="shared" si="24"/>
        <v>NejmanRobert1972</v>
      </c>
      <c r="C417">
        <f t="shared" si="27"/>
        <v>416</v>
      </c>
      <c r="D417" t="s">
        <v>4282</v>
      </c>
      <c r="E417" t="s">
        <v>45</v>
      </c>
      <c r="F417">
        <v>0</v>
      </c>
      <c r="G417">
        <v>1972</v>
      </c>
      <c r="H417" t="str">
        <f t="shared" si="25"/>
        <v>Nejman Robert</v>
      </c>
      <c r="I417">
        <f t="shared" si="26"/>
        <v>1972</v>
      </c>
      <c r="J417" t="s">
        <v>32</v>
      </c>
      <c r="K417" t="s">
        <v>4311</v>
      </c>
      <c r="L417" t="e">
        <f>VLOOKUP(H417,'id (2018)'!H:I,2,0)</f>
        <v>#N/A</v>
      </c>
    </row>
    <row r="418" spans="1:12">
      <c r="A418" t="str">
        <f t="shared" si="24"/>
        <v>KarkutDariusz1966</v>
      </c>
      <c r="C418">
        <f t="shared" si="27"/>
        <v>417</v>
      </c>
      <c r="D418" t="s">
        <v>4281</v>
      </c>
      <c r="E418" t="s">
        <v>140</v>
      </c>
      <c r="F418" t="s">
        <v>4280</v>
      </c>
      <c r="G418">
        <v>1966</v>
      </c>
      <c r="H418" t="str">
        <f t="shared" si="25"/>
        <v>Karkut Dariusz</v>
      </c>
      <c r="I418">
        <f t="shared" si="26"/>
        <v>1966</v>
      </c>
      <c r="J418" t="s">
        <v>32</v>
      </c>
      <c r="K418" t="s">
        <v>4311</v>
      </c>
      <c r="L418" t="e">
        <f>VLOOKUP(H418,'id (2018)'!H:I,2,0)</f>
        <v>#N/A</v>
      </c>
    </row>
    <row r="419" spans="1:12">
      <c r="A419" t="str">
        <f t="shared" si="24"/>
        <v>BowarPiotr1977</v>
      </c>
      <c r="C419">
        <f t="shared" si="27"/>
        <v>418</v>
      </c>
      <c r="D419" t="s">
        <v>547</v>
      </c>
      <c r="E419" t="s">
        <v>15</v>
      </c>
      <c r="F419" t="s">
        <v>4000</v>
      </c>
      <c r="G419">
        <v>1977</v>
      </c>
      <c r="H419" t="str">
        <f t="shared" si="25"/>
        <v>Bowar Piotr</v>
      </c>
      <c r="I419">
        <f t="shared" si="26"/>
        <v>1977</v>
      </c>
      <c r="J419" t="s">
        <v>32</v>
      </c>
      <c r="K419" t="s">
        <v>4311</v>
      </c>
      <c r="L419">
        <f>VLOOKUP(H419,'id (2018)'!H:I,2,0)</f>
        <v>1977</v>
      </c>
    </row>
    <row r="420" spans="1:12">
      <c r="A420" t="str">
        <f t="shared" si="24"/>
        <v>WójcikMarcin1983</v>
      </c>
      <c r="C420">
        <f t="shared" si="27"/>
        <v>419</v>
      </c>
      <c r="D420" t="s">
        <v>1041</v>
      </c>
      <c r="E420" t="s">
        <v>17</v>
      </c>
      <c r="F420">
        <v>0</v>
      </c>
      <c r="G420">
        <v>1983</v>
      </c>
      <c r="H420" t="str">
        <f t="shared" si="25"/>
        <v>Wójcik Marcin</v>
      </c>
      <c r="I420">
        <f t="shared" si="26"/>
        <v>1983</v>
      </c>
      <c r="J420" t="s">
        <v>32</v>
      </c>
      <c r="K420" t="s">
        <v>4311</v>
      </c>
      <c r="L420">
        <f>VLOOKUP(H420,'id (2018)'!H:I,2,0)</f>
        <v>1983</v>
      </c>
    </row>
    <row r="421" spans="1:12">
      <c r="A421" t="str">
        <f t="shared" si="24"/>
        <v>KusterMaciej1984</v>
      </c>
      <c r="C421">
        <f t="shared" si="27"/>
        <v>420</v>
      </c>
      <c r="D421" t="s">
        <v>4279</v>
      </c>
      <c r="E421" t="s">
        <v>66</v>
      </c>
      <c r="F421" t="s">
        <v>4278</v>
      </c>
      <c r="G421">
        <v>1984</v>
      </c>
      <c r="H421" t="str">
        <f t="shared" si="25"/>
        <v>Kuster Maciej</v>
      </c>
      <c r="I421">
        <f t="shared" si="26"/>
        <v>1984</v>
      </c>
      <c r="J421" t="s">
        <v>32</v>
      </c>
      <c r="K421" t="s">
        <v>4311</v>
      </c>
      <c r="L421" t="e">
        <f>VLOOKUP(H421,'id (2018)'!H:I,2,0)</f>
        <v>#N/A</v>
      </c>
    </row>
    <row r="422" spans="1:12">
      <c r="A422" t="str">
        <f t="shared" si="24"/>
        <v>KlainZbigniew1960</v>
      </c>
      <c r="C422">
        <f t="shared" si="27"/>
        <v>421</v>
      </c>
      <c r="D422" t="s">
        <v>517</v>
      </c>
      <c r="E422" t="s">
        <v>264</v>
      </c>
      <c r="F422" t="s">
        <v>518</v>
      </c>
      <c r="G422">
        <v>1960</v>
      </c>
      <c r="H422" t="str">
        <f t="shared" si="25"/>
        <v>Klain Zbigniew</v>
      </c>
      <c r="I422">
        <f t="shared" si="26"/>
        <v>1960</v>
      </c>
      <c r="J422" t="s">
        <v>32</v>
      </c>
      <c r="K422" t="s">
        <v>4311</v>
      </c>
      <c r="L422">
        <f>VLOOKUP(H422,'id (2018)'!H:I,2,0)</f>
        <v>1960</v>
      </c>
    </row>
    <row r="423" spans="1:12">
      <c r="A423" t="str">
        <f t="shared" si="24"/>
        <v>OmieczyńskiAndrzej1961</v>
      </c>
      <c r="C423">
        <f t="shared" si="27"/>
        <v>422</v>
      </c>
      <c r="D423" t="s">
        <v>516</v>
      </c>
      <c r="E423" t="s">
        <v>26</v>
      </c>
      <c r="F423" t="s">
        <v>3888</v>
      </c>
      <c r="G423">
        <v>1961</v>
      </c>
      <c r="H423" t="str">
        <f t="shared" si="25"/>
        <v>Omieczyński Andrzej</v>
      </c>
      <c r="I423">
        <f t="shared" si="26"/>
        <v>1961</v>
      </c>
      <c r="J423" t="s">
        <v>32</v>
      </c>
      <c r="K423" t="s">
        <v>4311</v>
      </c>
      <c r="L423">
        <f>VLOOKUP(H423,'id (2018)'!H:I,2,0)</f>
        <v>1961</v>
      </c>
    </row>
    <row r="424" spans="1:12">
      <c r="A424" t="str">
        <f t="shared" si="24"/>
        <v>ObertyńskiOlgierd1994</v>
      </c>
      <c r="C424">
        <f t="shared" si="27"/>
        <v>423</v>
      </c>
      <c r="D424" t="s">
        <v>3890</v>
      </c>
      <c r="E424" t="s">
        <v>389</v>
      </c>
      <c r="F424">
        <v>0</v>
      </c>
      <c r="G424">
        <v>1994</v>
      </c>
      <c r="H424" t="str">
        <f t="shared" si="25"/>
        <v>Obertyński Olgierd</v>
      </c>
      <c r="I424">
        <f t="shared" si="26"/>
        <v>1994</v>
      </c>
      <c r="J424" t="s">
        <v>32</v>
      </c>
      <c r="K424" t="s">
        <v>4311</v>
      </c>
      <c r="L424">
        <f>VLOOKUP(H424,'id (2018)'!H:I,2,0)</f>
        <v>2018</v>
      </c>
    </row>
    <row r="425" spans="1:12">
      <c r="A425" t="str">
        <f t="shared" si="24"/>
        <v>DaligaKarol1986</v>
      </c>
      <c r="C425">
        <f t="shared" si="27"/>
        <v>424</v>
      </c>
      <c r="D425" s="9" t="s">
        <v>4276</v>
      </c>
      <c r="E425" s="9" t="s">
        <v>91</v>
      </c>
      <c r="F425" s="9" t="s">
        <v>3888</v>
      </c>
      <c r="G425" s="9">
        <v>1986</v>
      </c>
      <c r="H425" t="str">
        <f t="shared" si="25"/>
        <v>Daliga Karol</v>
      </c>
      <c r="I425">
        <f t="shared" si="26"/>
        <v>1986</v>
      </c>
      <c r="J425" t="s">
        <v>32</v>
      </c>
      <c r="K425" t="s">
        <v>4311</v>
      </c>
      <c r="L425" t="e">
        <f>VLOOKUP(H425,'id (2018)'!H:I,2,0)</f>
        <v>#N/A</v>
      </c>
    </row>
    <row r="426" spans="1:12">
      <c r="A426" t="str">
        <f t="shared" si="24"/>
        <v>BurkiciakMarcin1972</v>
      </c>
      <c r="C426">
        <f t="shared" si="27"/>
        <v>425</v>
      </c>
      <c r="D426" s="9" t="s">
        <v>638</v>
      </c>
      <c r="E426" s="9" t="s">
        <v>17</v>
      </c>
      <c r="F426" s="9">
        <v>0</v>
      </c>
      <c r="G426" s="9">
        <v>1972</v>
      </c>
      <c r="H426" t="str">
        <f t="shared" si="25"/>
        <v>Burkiciak Marcin</v>
      </c>
      <c r="I426">
        <f t="shared" si="26"/>
        <v>1972</v>
      </c>
      <c r="J426" t="s">
        <v>32</v>
      </c>
      <c r="K426" t="s">
        <v>4311</v>
      </c>
      <c r="L426" t="e">
        <f>VLOOKUP(H426,'id (2018)'!H:I,2,0)</f>
        <v>#N/A</v>
      </c>
    </row>
    <row r="427" spans="1:12">
      <c r="A427" t="str">
        <f t="shared" si="24"/>
        <v>KaraśTomasz1971</v>
      </c>
      <c r="C427">
        <f t="shared" si="27"/>
        <v>426</v>
      </c>
      <c r="D427" s="9" t="s">
        <v>541</v>
      </c>
      <c r="E427" s="9" t="s">
        <v>44</v>
      </c>
      <c r="F427" s="9" t="s">
        <v>3957</v>
      </c>
      <c r="G427" s="9">
        <v>1971</v>
      </c>
      <c r="H427" t="str">
        <f t="shared" si="25"/>
        <v>Karaś Tomasz</v>
      </c>
      <c r="I427">
        <f t="shared" si="26"/>
        <v>1971</v>
      </c>
      <c r="J427" t="s">
        <v>32</v>
      </c>
      <c r="K427" t="s">
        <v>4311</v>
      </c>
      <c r="L427">
        <f>VLOOKUP(H427,'id (2018)'!H:I,2,0)</f>
        <v>1971</v>
      </c>
    </row>
    <row r="428" spans="1:12">
      <c r="A428" t="str">
        <f t="shared" si="24"/>
        <v>FrąszczakGrzegorz1977</v>
      </c>
      <c r="C428">
        <f t="shared" si="27"/>
        <v>427</v>
      </c>
      <c r="D428" t="s">
        <v>4275</v>
      </c>
      <c r="E428" t="s">
        <v>19</v>
      </c>
      <c r="F428" t="s">
        <v>1315</v>
      </c>
      <c r="G428">
        <v>1977</v>
      </c>
      <c r="H428" t="str">
        <f t="shared" si="25"/>
        <v>Frąszczak Grzegorz</v>
      </c>
      <c r="I428">
        <f t="shared" si="26"/>
        <v>1977</v>
      </c>
      <c r="J428" t="s">
        <v>32</v>
      </c>
      <c r="K428" t="s">
        <v>4311</v>
      </c>
      <c r="L428" t="e">
        <f>VLOOKUP(H428,'id (2018)'!H:I,2,0)</f>
        <v>#N/A</v>
      </c>
    </row>
    <row r="429" spans="1:12">
      <c r="A429" t="str">
        <f t="shared" si="24"/>
        <v>DrażanMarcin1974</v>
      </c>
      <c r="C429">
        <f t="shared" si="27"/>
        <v>428</v>
      </c>
      <c r="D429" t="s">
        <v>1290</v>
      </c>
      <c r="E429" t="s">
        <v>17</v>
      </c>
      <c r="F429">
        <v>0</v>
      </c>
      <c r="G429">
        <v>1974</v>
      </c>
      <c r="H429" t="str">
        <f t="shared" si="25"/>
        <v>Drażan Marcin</v>
      </c>
      <c r="I429">
        <f t="shared" si="26"/>
        <v>1974</v>
      </c>
      <c r="J429" t="s">
        <v>32</v>
      </c>
      <c r="K429" t="s">
        <v>4311</v>
      </c>
      <c r="L429" t="e">
        <f>VLOOKUP(H429,'id (2018)'!H:I,2,0)</f>
        <v>#N/A</v>
      </c>
    </row>
    <row r="430" spans="1:12">
      <c r="A430" t="str">
        <f t="shared" si="24"/>
        <v>GórskiBartosz1979</v>
      </c>
      <c r="C430">
        <f t="shared" si="27"/>
        <v>429</v>
      </c>
      <c r="D430" t="s">
        <v>1704</v>
      </c>
      <c r="E430" t="s">
        <v>42</v>
      </c>
      <c r="F430" t="s">
        <v>4106</v>
      </c>
      <c r="G430">
        <v>1979</v>
      </c>
      <c r="H430" t="str">
        <f t="shared" si="25"/>
        <v>Górski Bartosz</v>
      </c>
      <c r="I430">
        <f t="shared" si="26"/>
        <v>1979</v>
      </c>
      <c r="J430" t="s">
        <v>32</v>
      </c>
      <c r="K430" t="s">
        <v>4311</v>
      </c>
      <c r="L430">
        <f>VLOOKUP(H430,'id (2018)'!H:I,2,0)</f>
        <v>1979</v>
      </c>
    </row>
    <row r="431" spans="1:12">
      <c r="A431" t="str">
        <f t="shared" si="24"/>
        <v>StaniszewskiBartosz2019</v>
      </c>
      <c r="C431">
        <f t="shared" si="27"/>
        <v>430</v>
      </c>
      <c r="D431" t="s">
        <v>408</v>
      </c>
      <c r="E431" t="s">
        <v>42</v>
      </c>
      <c r="F431" t="s">
        <v>1445</v>
      </c>
      <c r="G431">
        <v>2019</v>
      </c>
      <c r="H431" t="str">
        <f t="shared" si="25"/>
        <v>Staniszewski Bartosz</v>
      </c>
      <c r="I431">
        <f t="shared" si="26"/>
        <v>2019</v>
      </c>
      <c r="J431" t="s">
        <v>32</v>
      </c>
      <c r="K431" t="s">
        <v>4311</v>
      </c>
      <c r="L431">
        <f>VLOOKUP(H431,'id (2018)'!H:I,2,0)</f>
        <v>1975</v>
      </c>
    </row>
    <row r="432" spans="1:12">
      <c r="A432" t="str">
        <f t="shared" si="24"/>
        <v>ManistaPaweł1983</v>
      </c>
      <c r="C432">
        <f t="shared" si="27"/>
        <v>431</v>
      </c>
      <c r="D432" t="s">
        <v>1056</v>
      </c>
      <c r="E432" t="s">
        <v>16</v>
      </c>
      <c r="F432">
        <v>0</v>
      </c>
      <c r="G432">
        <v>1983</v>
      </c>
      <c r="H432" t="str">
        <f t="shared" si="25"/>
        <v>Manista Paweł</v>
      </c>
      <c r="I432">
        <f t="shared" si="26"/>
        <v>1983</v>
      </c>
      <c r="J432" t="s">
        <v>32</v>
      </c>
      <c r="K432" t="s">
        <v>4311</v>
      </c>
      <c r="L432">
        <f>VLOOKUP(H432,'id (2018)'!H:I,2,0)</f>
        <v>1983</v>
      </c>
    </row>
    <row r="433" spans="1:12">
      <c r="A433" t="str">
        <f t="shared" si="24"/>
        <v>SorokaAdam1978</v>
      </c>
      <c r="C433">
        <f t="shared" si="27"/>
        <v>432</v>
      </c>
      <c r="D433" t="s">
        <v>1055</v>
      </c>
      <c r="E433" t="s">
        <v>79</v>
      </c>
      <c r="F433">
        <v>0</v>
      </c>
      <c r="G433">
        <v>1978</v>
      </c>
      <c r="H433" t="str">
        <f t="shared" si="25"/>
        <v>Soroka Adam</v>
      </c>
      <c r="I433">
        <f t="shared" si="26"/>
        <v>1978</v>
      </c>
      <c r="J433" t="s">
        <v>32</v>
      </c>
      <c r="K433" t="s">
        <v>4311</v>
      </c>
      <c r="L433">
        <f>VLOOKUP(H433,'id (2018)'!H:I,2,0)</f>
        <v>1978</v>
      </c>
    </row>
    <row r="434" spans="1:12">
      <c r="A434" t="str">
        <f t="shared" si="24"/>
        <v>PiotrzkowskiMaciej1981</v>
      </c>
      <c r="C434">
        <f t="shared" si="27"/>
        <v>433</v>
      </c>
      <c r="D434" t="s">
        <v>4274</v>
      </c>
      <c r="E434" t="s">
        <v>66</v>
      </c>
      <c r="F434">
        <v>0</v>
      </c>
      <c r="G434">
        <v>1981</v>
      </c>
      <c r="H434" t="str">
        <f t="shared" si="25"/>
        <v>Piotrzkowski Maciej</v>
      </c>
      <c r="I434">
        <f t="shared" si="26"/>
        <v>1981</v>
      </c>
      <c r="J434" t="s">
        <v>32</v>
      </c>
      <c r="K434" t="s">
        <v>4311</v>
      </c>
      <c r="L434" t="e">
        <f>VLOOKUP(H434,'id (2018)'!H:I,2,0)</f>
        <v>#N/A</v>
      </c>
    </row>
    <row r="435" spans="1:12">
      <c r="A435" t="str">
        <f t="shared" si="24"/>
        <v>LeśniewskiDaniel1982</v>
      </c>
      <c r="C435">
        <f t="shared" si="27"/>
        <v>434</v>
      </c>
      <c r="D435" t="s">
        <v>4034</v>
      </c>
      <c r="E435" t="s">
        <v>135</v>
      </c>
      <c r="F435" t="s">
        <v>3802</v>
      </c>
      <c r="G435">
        <v>1982</v>
      </c>
      <c r="H435" t="str">
        <f t="shared" si="25"/>
        <v>Leśniewski Daniel</v>
      </c>
      <c r="I435">
        <f t="shared" si="26"/>
        <v>1982</v>
      </c>
      <c r="J435" t="s">
        <v>32</v>
      </c>
      <c r="K435" t="s">
        <v>4311</v>
      </c>
      <c r="L435">
        <f>VLOOKUP(H435,'id (2018)'!H:I,2,0)</f>
        <v>1982</v>
      </c>
    </row>
    <row r="436" spans="1:12">
      <c r="A436" t="str">
        <f t="shared" si="24"/>
        <v>PrzybyłTadeusz Paweł1968</v>
      </c>
      <c r="C436">
        <f t="shared" si="27"/>
        <v>435</v>
      </c>
      <c r="D436" t="s">
        <v>4272</v>
      </c>
      <c r="E436" t="s">
        <v>4271</v>
      </c>
      <c r="F436" t="s">
        <v>4269</v>
      </c>
      <c r="G436">
        <v>1968</v>
      </c>
      <c r="H436" t="str">
        <f t="shared" si="25"/>
        <v>Przybył Tadeusz Paweł</v>
      </c>
      <c r="I436">
        <f t="shared" si="26"/>
        <v>1968</v>
      </c>
      <c r="J436" t="s">
        <v>32</v>
      </c>
      <c r="K436" t="s">
        <v>4311</v>
      </c>
      <c r="L436" t="e">
        <f>VLOOKUP(H436,'id (2018)'!H:I,2,0)</f>
        <v>#N/A</v>
      </c>
    </row>
    <row r="437" spans="1:12">
      <c r="A437" t="str">
        <f t="shared" si="24"/>
        <v>WestfalDarek1995</v>
      </c>
      <c r="C437">
        <f t="shared" si="27"/>
        <v>436</v>
      </c>
      <c r="D437" t="s">
        <v>3881</v>
      </c>
      <c r="E437" t="s">
        <v>171</v>
      </c>
      <c r="F437">
        <v>0</v>
      </c>
      <c r="G437">
        <v>1995</v>
      </c>
      <c r="H437" t="str">
        <f t="shared" si="25"/>
        <v>Westfal Darek</v>
      </c>
      <c r="I437">
        <f t="shared" si="26"/>
        <v>1995</v>
      </c>
      <c r="J437" t="s">
        <v>32</v>
      </c>
      <c r="K437" t="s">
        <v>4311</v>
      </c>
      <c r="L437" t="e">
        <f>VLOOKUP(H437,'id (2018)'!H:I,2,0)</f>
        <v>#N/A</v>
      </c>
    </row>
    <row r="438" spans="1:12">
      <c r="A438" t="str">
        <f t="shared" si="24"/>
        <v>MackiewiczGrzegorz1986</v>
      </c>
      <c r="C438">
        <f t="shared" si="27"/>
        <v>437</v>
      </c>
      <c r="D438" t="s">
        <v>4268</v>
      </c>
      <c r="E438" t="s">
        <v>19</v>
      </c>
      <c r="F438">
        <v>0</v>
      </c>
      <c r="G438">
        <v>1986</v>
      </c>
      <c r="H438" t="str">
        <f t="shared" si="25"/>
        <v>Mackiewicz Grzegorz</v>
      </c>
      <c r="I438">
        <f t="shared" si="26"/>
        <v>1986</v>
      </c>
      <c r="J438" t="s">
        <v>32</v>
      </c>
      <c r="K438" t="s">
        <v>4311</v>
      </c>
      <c r="L438" t="e">
        <f>VLOOKUP(H438,'id (2018)'!H:I,2,0)</f>
        <v>#N/A</v>
      </c>
    </row>
    <row r="439" spans="1:12">
      <c r="A439" t="str">
        <f t="shared" si="24"/>
        <v>SawickiKrzysztof1955</v>
      </c>
      <c r="C439">
        <f t="shared" si="27"/>
        <v>438</v>
      </c>
      <c r="D439" t="s">
        <v>535</v>
      </c>
      <c r="E439" t="s">
        <v>22</v>
      </c>
      <c r="F439">
        <v>0</v>
      </c>
      <c r="G439">
        <v>1955</v>
      </c>
      <c r="H439" t="str">
        <f t="shared" si="25"/>
        <v>Sawicki Krzysztof</v>
      </c>
      <c r="I439">
        <f t="shared" si="26"/>
        <v>1955</v>
      </c>
      <c r="J439" t="s">
        <v>32</v>
      </c>
      <c r="K439" t="s">
        <v>4311</v>
      </c>
      <c r="L439">
        <f>VLOOKUP(H439,'id (2018)'!H:I,2,0)</f>
        <v>1955</v>
      </c>
    </row>
    <row r="440" spans="1:12">
      <c r="A440" t="str">
        <f t="shared" si="24"/>
        <v>KałkaTadeusz1955</v>
      </c>
      <c r="C440">
        <f t="shared" si="27"/>
        <v>439</v>
      </c>
      <c r="D440" t="s">
        <v>439</v>
      </c>
      <c r="E440" t="s">
        <v>85</v>
      </c>
      <c r="F440">
        <v>0</v>
      </c>
      <c r="G440">
        <v>1955</v>
      </c>
      <c r="H440" t="str">
        <f t="shared" si="25"/>
        <v>Kałka Tadeusz</v>
      </c>
      <c r="I440">
        <f t="shared" si="26"/>
        <v>1955</v>
      </c>
      <c r="J440" t="s">
        <v>32</v>
      </c>
      <c r="K440" t="s">
        <v>4311</v>
      </c>
      <c r="L440">
        <f>VLOOKUP(H440,'id (2018)'!H:I,2,0)</f>
        <v>1955</v>
      </c>
    </row>
    <row r="441" spans="1:12">
      <c r="A441" t="str">
        <f t="shared" si="24"/>
        <v>MaciejewskiJacek1957</v>
      </c>
      <c r="C441">
        <f t="shared" si="27"/>
        <v>440</v>
      </c>
      <c r="D441" t="s">
        <v>531</v>
      </c>
      <c r="E441" t="s">
        <v>21</v>
      </c>
      <c r="F441">
        <v>0</v>
      </c>
      <c r="G441">
        <v>1957</v>
      </c>
      <c r="H441" t="str">
        <f t="shared" si="25"/>
        <v>Maciejewski Jacek</v>
      </c>
      <c r="I441">
        <f t="shared" si="26"/>
        <v>1957</v>
      </c>
      <c r="J441" t="s">
        <v>32</v>
      </c>
      <c r="K441" t="s">
        <v>4311</v>
      </c>
      <c r="L441">
        <f>VLOOKUP(H441,'id (2018)'!H:I,2,0)</f>
        <v>1957</v>
      </c>
    </row>
    <row r="442" spans="1:12">
      <c r="A442" t="str">
        <f t="shared" si="24"/>
        <v>SkalskiMarcin1979</v>
      </c>
      <c r="C442">
        <f t="shared" si="27"/>
        <v>441</v>
      </c>
      <c r="D442" t="s">
        <v>985</v>
      </c>
      <c r="E442" t="s">
        <v>17</v>
      </c>
      <c r="F442">
        <v>0</v>
      </c>
      <c r="G442">
        <v>1979</v>
      </c>
      <c r="H442" t="str">
        <f t="shared" si="25"/>
        <v>Skalski Marcin</v>
      </c>
      <c r="I442">
        <f t="shared" si="26"/>
        <v>1979</v>
      </c>
      <c r="J442" t="s">
        <v>32</v>
      </c>
      <c r="K442" t="s">
        <v>4311</v>
      </c>
      <c r="L442">
        <f>VLOOKUP(H442,'id (2018)'!H:I,2,0)</f>
        <v>1979</v>
      </c>
    </row>
    <row r="443" spans="1:12">
      <c r="A443" t="str">
        <f t="shared" si="24"/>
        <v>RybakWawrzyniec1979</v>
      </c>
      <c r="C443">
        <f t="shared" si="27"/>
        <v>442</v>
      </c>
      <c r="D443" t="s">
        <v>1007</v>
      </c>
      <c r="E443" t="s">
        <v>1006</v>
      </c>
      <c r="F443" t="s">
        <v>3883</v>
      </c>
      <c r="G443">
        <v>1979</v>
      </c>
      <c r="H443" t="str">
        <f t="shared" si="25"/>
        <v>Rybak Wawrzyniec</v>
      </c>
      <c r="I443">
        <f t="shared" si="26"/>
        <v>1979</v>
      </c>
      <c r="J443" t="s">
        <v>32</v>
      </c>
      <c r="K443" t="s">
        <v>4311</v>
      </c>
      <c r="L443">
        <f>VLOOKUP(H443,'id (2018)'!H:I,2,0)</f>
        <v>1979</v>
      </c>
    </row>
    <row r="444" spans="1:12">
      <c r="A444" t="str">
        <f t="shared" si="24"/>
        <v>StępieńJarosław1980</v>
      </c>
      <c r="C444">
        <f t="shared" si="27"/>
        <v>443</v>
      </c>
      <c r="D444" t="s">
        <v>371</v>
      </c>
      <c r="E444" t="s">
        <v>86</v>
      </c>
      <c r="F444" t="s">
        <v>3572</v>
      </c>
      <c r="G444">
        <v>1980</v>
      </c>
      <c r="H444" t="str">
        <f t="shared" si="25"/>
        <v>Stępień Jarosław</v>
      </c>
      <c r="I444">
        <f t="shared" si="26"/>
        <v>1980</v>
      </c>
      <c r="J444" t="s">
        <v>32</v>
      </c>
      <c r="K444" t="s">
        <v>4311</v>
      </c>
      <c r="L444">
        <f>VLOOKUP(H444,'id (2018)'!H:I,2,0)</f>
        <v>1980</v>
      </c>
    </row>
    <row r="445" spans="1:12">
      <c r="A445" t="str">
        <f t="shared" si="24"/>
        <v>RoszmanMichał1981</v>
      </c>
      <c r="C445">
        <f t="shared" si="27"/>
        <v>444</v>
      </c>
      <c r="D445" t="s">
        <v>3570</v>
      </c>
      <c r="E445" t="s">
        <v>55</v>
      </c>
      <c r="F445" t="s">
        <v>3571</v>
      </c>
      <c r="G445">
        <v>1981</v>
      </c>
      <c r="H445" t="str">
        <f t="shared" si="25"/>
        <v>Roszman Michał</v>
      </c>
      <c r="I445">
        <f t="shared" si="26"/>
        <v>1981</v>
      </c>
      <c r="J445" t="s">
        <v>32</v>
      </c>
      <c r="K445" t="s">
        <v>4311</v>
      </c>
      <c r="L445">
        <f>VLOOKUP(H445,'id (2018)'!H:I,2,0)</f>
        <v>1981</v>
      </c>
    </row>
    <row r="446" spans="1:12">
      <c r="A446" t="str">
        <f t="shared" si="24"/>
        <v>KaźmierczakTomasz1979</v>
      </c>
      <c r="C446">
        <f t="shared" si="27"/>
        <v>445</v>
      </c>
      <c r="D446" t="s">
        <v>4265</v>
      </c>
      <c r="E446" t="s">
        <v>44</v>
      </c>
      <c r="F446" t="s">
        <v>4263</v>
      </c>
      <c r="G446">
        <v>1979</v>
      </c>
      <c r="H446" t="str">
        <f t="shared" si="25"/>
        <v>Kaźmierczak Tomasz</v>
      </c>
      <c r="I446">
        <f t="shared" si="26"/>
        <v>1979</v>
      </c>
      <c r="J446" t="s">
        <v>32</v>
      </c>
      <c r="K446" t="s">
        <v>4311</v>
      </c>
      <c r="L446" t="e">
        <f>VLOOKUP(H446,'id (2018)'!H:I,2,0)</f>
        <v>#N/A</v>
      </c>
    </row>
    <row r="447" spans="1:12">
      <c r="A447" t="str">
        <f t="shared" si="24"/>
        <v>ŁuszczykMirosław1983</v>
      </c>
      <c r="C447">
        <f t="shared" si="27"/>
        <v>446</v>
      </c>
      <c r="D447" t="s">
        <v>4264</v>
      </c>
      <c r="E447" t="s">
        <v>387</v>
      </c>
      <c r="F447" t="s">
        <v>4263</v>
      </c>
      <c r="G447">
        <v>1983</v>
      </c>
      <c r="H447" t="str">
        <f t="shared" si="25"/>
        <v>Łuszczyk Mirosław</v>
      </c>
      <c r="I447">
        <f t="shared" si="26"/>
        <v>1983</v>
      </c>
      <c r="J447" t="s">
        <v>32</v>
      </c>
      <c r="K447" t="s">
        <v>4311</v>
      </c>
      <c r="L447" t="e">
        <f>VLOOKUP(H447,'id (2018)'!H:I,2,0)</f>
        <v>#N/A</v>
      </c>
    </row>
    <row r="448" spans="1:12">
      <c r="A448" t="str">
        <f t="shared" si="24"/>
        <v>LipińskiTomasz1985</v>
      </c>
      <c r="C448">
        <f t="shared" si="27"/>
        <v>447</v>
      </c>
      <c r="D448" t="s">
        <v>471</v>
      </c>
      <c r="E448" t="s">
        <v>44</v>
      </c>
      <c r="F448" t="s">
        <v>4262</v>
      </c>
      <c r="G448">
        <v>1985</v>
      </c>
      <c r="H448" t="str">
        <f t="shared" si="25"/>
        <v>Lipiński Tomasz</v>
      </c>
      <c r="I448">
        <f t="shared" si="26"/>
        <v>1985</v>
      </c>
      <c r="J448" t="s">
        <v>32</v>
      </c>
      <c r="K448" t="s">
        <v>4311</v>
      </c>
      <c r="L448">
        <f>VLOOKUP(H448,'id (2018)'!H:I,2,0)</f>
        <v>1975</v>
      </c>
    </row>
    <row r="449" spans="1:12">
      <c r="A449" t="str">
        <f t="shared" si="24"/>
        <v>PrażyńskiTymon2005</v>
      </c>
      <c r="C449">
        <f t="shared" si="27"/>
        <v>448</v>
      </c>
      <c r="D449" t="s">
        <v>1079</v>
      </c>
      <c r="E449" t="s">
        <v>3872</v>
      </c>
      <c r="F449" t="s">
        <v>3871</v>
      </c>
      <c r="G449">
        <v>2005</v>
      </c>
      <c r="H449" t="str">
        <f t="shared" si="25"/>
        <v>Prażyński Tymon</v>
      </c>
      <c r="I449">
        <f t="shared" si="26"/>
        <v>2005</v>
      </c>
      <c r="J449" t="s">
        <v>32</v>
      </c>
      <c r="K449" t="s">
        <v>4311</v>
      </c>
      <c r="L449">
        <f>VLOOKUP(H449,'id (2018)'!H:I,2,0)</f>
        <v>2005</v>
      </c>
    </row>
    <row r="450" spans="1:12">
      <c r="A450" t="str">
        <f t="shared" ref="A450:A513" si="28">D450&amp;E450&amp;G450</f>
        <v>PrażyńskiMichał1973</v>
      </c>
      <c r="C450">
        <f t="shared" si="27"/>
        <v>449</v>
      </c>
      <c r="D450" t="s">
        <v>1079</v>
      </c>
      <c r="E450" t="s">
        <v>55</v>
      </c>
      <c r="F450" t="s">
        <v>3871</v>
      </c>
      <c r="G450">
        <v>1973</v>
      </c>
      <c r="H450" t="str">
        <f t="shared" si="25"/>
        <v>Prażyński Michał</v>
      </c>
      <c r="I450">
        <f t="shared" si="26"/>
        <v>1973</v>
      </c>
      <c r="J450" t="s">
        <v>32</v>
      </c>
      <c r="K450" t="s">
        <v>4311</v>
      </c>
      <c r="L450">
        <f>VLOOKUP(H450,'id (2018)'!H:I,2,0)</f>
        <v>1973</v>
      </c>
    </row>
    <row r="451" spans="1:12">
      <c r="A451" t="str">
        <f t="shared" si="28"/>
        <v>GilewskiMarcin1987</v>
      </c>
      <c r="C451">
        <f t="shared" si="27"/>
        <v>450</v>
      </c>
      <c r="D451" t="s">
        <v>4313</v>
      </c>
      <c r="E451" t="s">
        <v>17</v>
      </c>
      <c r="F451" t="s">
        <v>4261</v>
      </c>
      <c r="G451">
        <v>1987</v>
      </c>
      <c r="H451" t="str">
        <f t="shared" ref="H451:H514" si="29">D451&amp;" "&amp;E451</f>
        <v>Gilewski Marcin</v>
      </c>
      <c r="I451">
        <f t="shared" ref="I451:I514" si="30">G451</f>
        <v>1987</v>
      </c>
      <c r="J451" t="s">
        <v>32</v>
      </c>
      <c r="K451" t="s">
        <v>4311</v>
      </c>
      <c r="L451" t="e">
        <f>VLOOKUP(H451,'id (2018)'!H:I,2,0)</f>
        <v>#N/A</v>
      </c>
    </row>
    <row r="452" spans="1:12">
      <c r="A452" t="str">
        <f t="shared" si="28"/>
        <v>RudnickiKrzysztof1979</v>
      </c>
      <c r="C452">
        <f t="shared" ref="C452:C515" si="31">C451+1</f>
        <v>451</v>
      </c>
      <c r="D452" t="s">
        <v>831</v>
      </c>
      <c r="E452" t="s">
        <v>22</v>
      </c>
      <c r="F452">
        <v>0</v>
      </c>
      <c r="G452">
        <v>1979</v>
      </c>
      <c r="H452" t="str">
        <f t="shared" si="29"/>
        <v>Rudnicki Krzysztof</v>
      </c>
      <c r="I452">
        <f t="shared" si="30"/>
        <v>1979</v>
      </c>
      <c r="J452" t="s">
        <v>32</v>
      </c>
      <c r="K452" t="s">
        <v>4311</v>
      </c>
      <c r="L452" t="e">
        <f>VLOOKUP(H452,'id (2018)'!H:I,2,0)</f>
        <v>#N/A</v>
      </c>
    </row>
    <row r="453" spans="1:12">
      <c r="A453" t="str">
        <f t="shared" si="28"/>
        <v>KuczyńskiAdam1991</v>
      </c>
      <c r="C453">
        <f t="shared" si="31"/>
        <v>452</v>
      </c>
      <c r="D453" t="s">
        <v>3935</v>
      </c>
      <c r="E453" t="s">
        <v>79</v>
      </c>
      <c r="F453" t="s">
        <v>4256</v>
      </c>
      <c r="G453">
        <v>1991</v>
      </c>
      <c r="H453" t="str">
        <f t="shared" si="29"/>
        <v>Kuczyński Adam</v>
      </c>
      <c r="I453">
        <f t="shared" si="30"/>
        <v>1991</v>
      </c>
      <c r="J453" t="s">
        <v>32</v>
      </c>
      <c r="K453" t="s">
        <v>4311</v>
      </c>
      <c r="L453">
        <f>VLOOKUP(H453,'id (2018)'!H:I,2,0)</f>
        <v>1991</v>
      </c>
    </row>
    <row r="454" spans="1:12">
      <c r="A454" t="str">
        <f t="shared" si="28"/>
        <v>KuczyńskiJerzy1980</v>
      </c>
      <c r="C454">
        <f t="shared" si="31"/>
        <v>453</v>
      </c>
      <c r="D454" t="s">
        <v>3935</v>
      </c>
      <c r="E454" t="s">
        <v>205</v>
      </c>
      <c r="F454" t="s">
        <v>4260</v>
      </c>
      <c r="G454">
        <v>1980</v>
      </c>
      <c r="H454" t="str">
        <f t="shared" si="29"/>
        <v>Kuczyński Jerzy</v>
      </c>
      <c r="I454">
        <f t="shared" si="30"/>
        <v>1980</v>
      </c>
      <c r="J454" t="s">
        <v>32</v>
      </c>
      <c r="K454" t="s">
        <v>4311</v>
      </c>
      <c r="L454">
        <f>VLOOKUP(H454,'id (2018)'!H:I,2,0)</f>
        <v>1980</v>
      </c>
    </row>
    <row r="455" spans="1:12">
      <c r="A455" t="str">
        <f t="shared" si="28"/>
        <v>KozłowskiJan1982</v>
      </c>
      <c r="C455">
        <f t="shared" si="31"/>
        <v>454</v>
      </c>
      <c r="D455" t="s">
        <v>3945</v>
      </c>
      <c r="E455" t="s">
        <v>92</v>
      </c>
      <c r="F455">
        <v>0</v>
      </c>
      <c r="G455">
        <v>1982</v>
      </c>
      <c r="H455" t="str">
        <f t="shared" si="29"/>
        <v>Kozłowski Jan</v>
      </c>
      <c r="I455">
        <f t="shared" si="30"/>
        <v>1982</v>
      </c>
      <c r="J455" t="s">
        <v>32</v>
      </c>
      <c r="K455" t="s">
        <v>4311</v>
      </c>
      <c r="L455">
        <f>VLOOKUP(H455,'id (2018)'!H:I,2,0)</f>
        <v>1982</v>
      </c>
    </row>
    <row r="456" spans="1:12">
      <c r="A456" t="str">
        <f t="shared" si="28"/>
        <v>KletkiewiczKrzysztof Jan1978</v>
      </c>
      <c r="C456">
        <f t="shared" si="31"/>
        <v>455</v>
      </c>
      <c r="D456" t="s">
        <v>4259</v>
      </c>
      <c r="E456" t="s">
        <v>4258</v>
      </c>
      <c r="F456" t="s">
        <v>4256</v>
      </c>
      <c r="G456">
        <v>1978</v>
      </c>
      <c r="H456" t="str">
        <f t="shared" si="29"/>
        <v>Kletkiewicz Krzysztof Jan</v>
      </c>
      <c r="I456">
        <f t="shared" si="30"/>
        <v>1978</v>
      </c>
      <c r="J456" t="s">
        <v>32</v>
      </c>
      <c r="K456" t="s">
        <v>4311</v>
      </c>
      <c r="L456" t="e">
        <f>VLOOKUP(H456,'id (2018)'!H:I,2,0)</f>
        <v>#N/A</v>
      </c>
    </row>
    <row r="457" spans="1:12">
      <c r="A457" t="str">
        <f t="shared" si="28"/>
        <v>PołczyńskiPrzemysław1983</v>
      </c>
      <c r="C457">
        <f t="shared" si="31"/>
        <v>456</v>
      </c>
      <c r="D457" t="s">
        <v>592</v>
      </c>
      <c r="E457" t="s">
        <v>24</v>
      </c>
      <c r="F457">
        <v>0</v>
      </c>
      <c r="G457">
        <v>1983</v>
      </c>
      <c r="H457" t="str">
        <f t="shared" si="29"/>
        <v>Połczyński Przemysław</v>
      </c>
      <c r="I457">
        <f t="shared" si="30"/>
        <v>1983</v>
      </c>
      <c r="J457" t="s">
        <v>32</v>
      </c>
      <c r="K457" t="s">
        <v>4311</v>
      </c>
      <c r="L457" t="e">
        <f>VLOOKUP(H457,'id (2018)'!H:I,2,0)</f>
        <v>#N/A</v>
      </c>
    </row>
    <row r="458" spans="1:12">
      <c r="A458" t="str">
        <f t="shared" si="28"/>
        <v>OwsikDamian Wiesław1979</v>
      </c>
      <c r="C458">
        <f t="shared" si="31"/>
        <v>457</v>
      </c>
      <c r="D458" t="s">
        <v>3921</v>
      </c>
      <c r="E458" t="s">
        <v>4314</v>
      </c>
      <c r="F458" t="s">
        <v>4254</v>
      </c>
      <c r="G458">
        <v>1979</v>
      </c>
      <c r="H458" t="str">
        <f t="shared" si="29"/>
        <v>Owsik Damian Wiesław</v>
      </c>
      <c r="I458">
        <f t="shared" si="30"/>
        <v>1979</v>
      </c>
      <c r="J458" t="s">
        <v>32</v>
      </c>
      <c r="K458" t="s">
        <v>4311</v>
      </c>
      <c r="L458" t="e">
        <f>VLOOKUP(H458,'id (2018)'!H:I,2,0)</f>
        <v>#N/A</v>
      </c>
    </row>
    <row r="459" spans="1:12">
      <c r="A459" t="str">
        <f t="shared" si="28"/>
        <v>PulikowskiPaweł1970</v>
      </c>
      <c r="C459">
        <f t="shared" si="31"/>
        <v>458</v>
      </c>
      <c r="D459" s="9" t="s">
        <v>4255</v>
      </c>
      <c r="E459" s="9" t="s">
        <v>16</v>
      </c>
      <c r="F459" s="9" t="s">
        <v>4254</v>
      </c>
      <c r="G459" s="9">
        <v>1970</v>
      </c>
      <c r="H459" t="str">
        <f t="shared" si="29"/>
        <v>Pulikowski Paweł</v>
      </c>
      <c r="I459">
        <f t="shared" si="30"/>
        <v>1970</v>
      </c>
      <c r="J459" t="s">
        <v>32</v>
      </c>
      <c r="K459" t="s">
        <v>4311</v>
      </c>
      <c r="L459" t="e">
        <f>VLOOKUP(H459,'id (2018)'!H:I,2,0)</f>
        <v>#N/A</v>
      </c>
    </row>
    <row r="460" spans="1:12">
      <c r="A460" t="str">
        <f t="shared" si="28"/>
        <v>NadolnyLech1954</v>
      </c>
      <c r="C460">
        <f t="shared" si="31"/>
        <v>459</v>
      </c>
      <c r="D460" s="9" t="s">
        <v>522</v>
      </c>
      <c r="E460" s="9" t="s">
        <v>521</v>
      </c>
      <c r="F460" s="9" t="s">
        <v>515</v>
      </c>
      <c r="G460" s="9">
        <v>1954</v>
      </c>
      <c r="H460" t="str">
        <f t="shared" si="29"/>
        <v>Nadolny Lech</v>
      </c>
      <c r="I460">
        <f t="shared" si="30"/>
        <v>1954</v>
      </c>
      <c r="J460" t="s">
        <v>32</v>
      </c>
      <c r="K460" t="s">
        <v>4311</v>
      </c>
      <c r="L460">
        <f>VLOOKUP(H460,'id (2018)'!H:I,2,0)</f>
        <v>1954</v>
      </c>
    </row>
    <row r="461" spans="1:12">
      <c r="A461" t="str">
        <f t="shared" si="28"/>
        <v>ChrześciańskiBartosz1985</v>
      </c>
      <c r="C461">
        <f t="shared" si="31"/>
        <v>460</v>
      </c>
      <c r="D461" s="9" t="s">
        <v>4253</v>
      </c>
      <c r="E461" s="9" t="s">
        <v>42</v>
      </c>
      <c r="F461" s="9" t="s">
        <v>4252</v>
      </c>
      <c r="G461" s="9">
        <v>1985</v>
      </c>
      <c r="H461" t="str">
        <f t="shared" si="29"/>
        <v>Chrześciański Bartosz</v>
      </c>
      <c r="I461">
        <f t="shared" si="30"/>
        <v>1985</v>
      </c>
      <c r="J461" t="s">
        <v>32</v>
      </c>
      <c r="K461" t="s">
        <v>4311</v>
      </c>
      <c r="L461" t="e">
        <f>VLOOKUP(H461,'id (2018)'!H:I,2,0)</f>
        <v>#N/A</v>
      </c>
    </row>
    <row r="462" spans="1:12">
      <c r="A462" t="str">
        <f t="shared" si="28"/>
        <v>KrankiewiczJakub1982</v>
      </c>
      <c r="C462">
        <f t="shared" si="31"/>
        <v>461</v>
      </c>
      <c r="D462" s="9" t="s">
        <v>4251</v>
      </c>
      <c r="E462" s="9" t="s">
        <v>137</v>
      </c>
      <c r="F462" s="9">
        <v>0</v>
      </c>
      <c r="G462" s="9">
        <v>1982</v>
      </c>
      <c r="H462" t="str">
        <f t="shared" si="29"/>
        <v>Krankiewicz Jakub</v>
      </c>
      <c r="I462">
        <f t="shared" si="30"/>
        <v>1982</v>
      </c>
      <c r="J462" t="s">
        <v>32</v>
      </c>
      <c r="K462" t="s">
        <v>4311</v>
      </c>
      <c r="L462" t="e">
        <f>VLOOKUP(H462,'id (2018)'!H:I,2,0)</f>
        <v>#N/A</v>
      </c>
    </row>
    <row r="463" spans="1:12">
      <c r="A463" t="str">
        <f t="shared" si="28"/>
        <v>SudolskiWojciech1959</v>
      </c>
      <c r="C463">
        <f t="shared" si="31"/>
        <v>462</v>
      </c>
      <c r="D463" s="9" t="s">
        <v>1125</v>
      </c>
      <c r="E463" s="9" t="s">
        <v>147</v>
      </c>
      <c r="F463" s="9">
        <v>0</v>
      </c>
      <c r="G463" s="9">
        <v>1959</v>
      </c>
      <c r="H463" t="str">
        <f t="shared" si="29"/>
        <v>Sudolski Wojciech</v>
      </c>
      <c r="I463">
        <f t="shared" si="30"/>
        <v>1959</v>
      </c>
      <c r="J463" t="s">
        <v>32</v>
      </c>
      <c r="K463" t="s">
        <v>4311</v>
      </c>
      <c r="L463">
        <f>VLOOKUP(H463,'id (2018)'!H:I,2,0)</f>
        <v>1959</v>
      </c>
    </row>
    <row r="464" spans="1:12">
      <c r="A464" t="str">
        <f t="shared" si="28"/>
        <v>SpruttaDamian2019</v>
      </c>
      <c r="C464">
        <f t="shared" si="31"/>
        <v>463</v>
      </c>
      <c r="D464" t="s">
        <v>1127</v>
      </c>
      <c r="E464" t="s">
        <v>277</v>
      </c>
      <c r="F464">
        <v>0</v>
      </c>
      <c r="G464">
        <v>2019</v>
      </c>
      <c r="H464" t="str">
        <f t="shared" si="29"/>
        <v>Sprutta Damian</v>
      </c>
      <c r="I464">
        <f t="shared" si="30"/>
        <v>2019</v>
      </c>
      <c r="J464" t="s">
        <v>32</v>
      </c>
      <c r="K464" t="s">
        <v>4311</v>
      </c>
      <c r="L464">
        <f>VLOOKUP(H464,'id (2018)'!H:I,2,0)</f>
        <v>1980</v>
      </c>
    </row>
    <row r="465" spans="1:12">
      <c r="A465" t="str">
        <f t="shared" si="28"/>
        <v>PukaKamil1985</v>
      </c>
      <c r="C465">
        <f t="shared" si="31"/>
        <v>464</v>
      </c>
      <c r="D465" t="s">
        <v>704</v>
      </c>
      <c r="E465" t="s">
        <v>189</v>
      </c>
      <c r="F465" t="s">
        <v>3985</v>
      </c>
      <c r="G465">
        <v>1985</v>
      </c>
      <c r="H465" t="str">
        <f t="shared" si="29"/>
        <v>Puka Kamil</v>
      </c>
      <c r="I465">
        <f t="shared" si="30"/>
        <v>1985</v>
      </c>
      <c r="J465" t="s">
        <v>32</v>
      </c>
      <c r="K465" t="s">
        <v>4311</v>
      </c>
      <c r="L465">
        <f>VLOOKUP(H465,'id (2018)'!H:I,2,0)</f>
        <v>1985</v>
      </c>
    </row>
    <row r="466" spans="1:12">
      <c r="A466" t="str">
        <f t="shared" si="28"/>
        <v>JaśkiewiczMaciej1988</v>
      </c>
      <c r="C466">
        <f t="shared" si="31"/>
        <v>465</v>
      </c>
      <c r="D466" t="s">
        <v>961</v>
      </c>
      <c r="E466" t="s">
        <v>66</v>
      </c>
      <c r="F466" t="s">
        <v>4248</v>
      </c>
      <c r="G466">
        <v>1988</v>
      </c>
      <c r="H466" t="str">
        <f t="shared" si="29"/>
        <v>Jaśkiewicz Maciej</v>
      </c>
      <c r="I466">
        <f t="shared" si="30"/>
        <v>1988</v>
      </c>
      <c r="J466" t="s">
        <v>32</v>
      </c>
      <c r="K466" t="s">
        <v>4311</v>
      </c>
      <c r="L466" t="e">
        <f>VLOOKUP(H466,'id (2018)'!H:I,2,0)</f>
        <v>#N/A</v>
      </c>
    </row>
    <row r="467" spans="1:12">
      <c r="A467" t="str">
        <f t="shared" si="28"/>
        <v>StaśkiewiczOlaf1994</v>
      </c>
      <c r="C467">
        <f t="shared" si="31"/>
        <v>466</v>
      </c>
      <c r="D467" t="s">
        <v>4250</v>
      </c>
      <c r="E467" t="s">
        <v>4249</v>
      </c>
      <c r="F467" t="s">
        <v>4248</v>
      </c>
      <c r="G467">
        <v>1994</v>
      </c>
      <c r="H467" t="str">
        <f t="shared" si="29"/>
        <v>Staśkiewicz Olaf</v>
      </c>
      <c r="I467">
        <f t="shared" si="30"/>
        <v>1994</v>
      </c>
      <c r="J467" t="s">
        <v>32</v>
      </c>
      <c r="K467" t="s">
        <v>4311</v>
      </c>
      <c r="L467" t="e">
        <f>VLOOKUP(H467,'id (2018)'!H:I,2,0)</f>
        <v>#N/A</v>
      </c>
    </row>
    <row r="468" spans="1:12" s="108" customFormat="1">
      <c r="A468" t="str">
        <f t="shared" si="28"/>
        <v>LulekZenon1979</v>
      </c>
      <c r="C468" s="108">
        <v>467</v>
      </c>
      <c r="D468" s="108" t="s">
        <v>3637</v>
      </c>
      <c r="E468" s="108" t="s">
        <v>3636</v>
      </c>
      <c r="F468" s="108" t="s">
        <v>3724</v>
      </c>
      <c r="G468" s="108">
        <v>1979</v>
      </c>
      <c r="H468" t="str">
        <f t="shared" si="29"/>
        <v>Lulek Zenon</v>
      </c>
      <c r="I468">
        <f t="shared" si="30"/>
        <v>1979</v>
      </c>
      <c r="J468" t="s">
        <v>32</v>
      </c>
      <c r="K468" t="s">
        <v>810</v>
      </c>
      <c r="L468">
        <f>VLOOKUP(H468,'id (2018)'!H:I,2,0)</f>
        <v>1979</v>
      </c>
    </row>
    <row r="469" spans="1:12">
      <c r="A469" t="str">
        <f t="shared" si="28"/>
        <v>LilaMichał1989</v>
      </c>
      <c r="C469">
        <f t="shared" si="31"/>
        <v>468</v>
      </c>
      <c r="D469" t="s">
        <v>4246</v>
      </c>
      <c r="E469" t="s">
        <v>55</v>
      </c>
      <c r="F469" t="s">
        <v>4247</v>
      </c>
      <c r="G469">
        <v>1989</v>
      </c>
      <c r="H469" t="str">
        <f t="shared" si="29"/>
        <v>Lila Michał</v>
      </c>
      <c r="I469">
        <f t="shared" si="30"/>
        <v>1989</v>
      </c>
      <c r="J469" t="s">
        <v>32</v>
      </c>
      <c r="K469" t="s">
        <v>4311</v>
      </c>
      <c r="L469" t="e">
        <f>VLOOKUP(H469,'id (2018)'!H:I,2,0)</f>
        <v>#N/A</v>
      </c>
    </row>
    <row r="470" spans="1:12">
      <c r="A470" t="str">
        <f t="shared" si="28"/>
        <v>GizelaMichał1980</v>
      </c>
      <c r="C470">
        <f t="shared" si="31"/>
        <v>469</v>
      </c>
      <c r="D470" t="s">
        <v>1088</v>
      </c>
      <c r="E470" t="s">
        <v>55</v>
      </c>
      <c r="F470" s="9">
        <v>0</v>
      </c>
      <c r="G470">
        <v>1980</v>
      </c>
      <c r="H470" t="str">
        <f t="shared" si="29"/>
        <v>Gizela Michał</v>
      </c>
      <c r="I470">
        <f t="shared" si="30"/>
        <v>1980</v>
      </c>
      <c r="J470" t="s">
        <v>32</v>
      </c>
      <c r="K470" t="s">
        <v>4311</v>
      </c>
      <c r="L470">
        <f>VLOOKUP(H470,'id (2018)'!H:I,2,0)</f>
        <v>1980</v>
      </c>
    </row>
    <row r="471" spans="1:12">
      <c r="A471" t="str">
        <f t="shared" si="28"/>
        <v>PriebeJakub1984</v>
      </c>
      <c r="C471">
        <f t="shared" si="31"/>
        <v>470</v>
      </c>
      <c r="D471" t="s">
        <v>636</v>
      </c>
      <c r="E471" t="s">
        <v>137</v>
      </c>
      <c r="F471">
        <v>0</v>
      </c>
      <c r="G471">
        <v>1984</v>
      </c>
      <c r="H471" t="str">
        <f t="shared" si="29"/>
        <v>Priebe Jakub</v>
      </c>
      <c r="I471">
        <f t="shared" si="30"/>
        <v>1984</v>
      </c>
      <c r="J471" t="s">
        <v>32</v>
      </c>
      <c r="K471" t="s">
        <v>4311</v>
      </c>
      <c r="L471">
        <f>VLOOKUP(H471,'id (2018)'!H:I,2,0)</f>
        <v>1984</v>
      </c>
    </row>
    <row r="472" spans="1:12">
      <c r="A472" t="str">
        <f t="shared" si="28"/>
        <v>GlaserJakub1986</v>
      </c>
      <c r="C472">
        <f t="shared" si="31"/>
        <v>471</v>
      </c>
      <c r="D472" t="s">
        <v>611</v>
      </c>
      <c r="E472" t="s">
        <v>137</v>
      </c>
      <c r="F472" t="s">
        <v>3885</v>
      </c>
      <c r="G472">
        <v>1986</v>
      </c>
      <c r="H472" t="str">
        <f t="shared" si="29"/>
        <v>Glaser Jakub</v>
      </c>
      <c r="I472">
        <f t="shared" si="30"/>
        <v>1986</v>
      </c>
      <c r="J472" t="s">
        <v>32</v>
      </c>
      <c r="K472" t="s">
        <v>4311</v>
      </c>
      <c r="L472">
        <f>VLOOKUP(H472,'id (2018)'!H:I,2,0)</f>
        <v>1986</v>
      </c>
    </row>
    <row r="473" spans="1:12">
      <c r="A473" t="str">
        <f t="shared" si="28"/>
        <v>WrześniewskiWaldemar1964</v>
      </c>
      <c r="C473">
        <f t="shared" si="31"/>
        <v>472</v>
      </c>
      <c r="D473" t="s">
        <v>1345</v>
      </c>
      <c r="E473" t="s">
        <v>360</v>
      </c>
      <c r="F473">
        <v>0</v>
      </c>
      <c r="G473">
        <v>1964</v>
      </c>
      <c r="H473" t="str">
        <f t="shared" si="29"/>
        <v>Wrześniewski Waldemar</v>
      </c>
      <c r="I473">
        <f t="shared" si="30"/>
        <v>1964</v>
      </c>
      <c r="J473" t="s">
        <v>32</v>
      </c>
      <c r="K473" t="s">
        <v>4311</v>
      </c>
      <c r="L473">
        <f>VLOOKUP(H473,'id (2018)'!H:I,2,0)</f>
        <v>0</v>
      </c>
    </row>
    <row r="474" spans="1:12">
      <c r="A474" t="str">
        <f t="shared" si="28"/>
        <v>TomaszewskiPiotr1983</v>
      </c>
      <c r="C474">
        <f t="shared" si="31"/>
        <v>473</v>
      </c>
      <c r="D474" t="s">
        <v>503</v>
      </c>
      <c r="E474" t="s">
        <v>15</v>
      </c>
      <c r="F474" t="s">
        <v>4241</v>
      </c>
      <c r="G474">
        <v>1983</v>
      </c>
      <c r="H474" t="str">
        <f t="shared" si="29"/>
        <v>Tomaszewski Piotr</v>
      </c>
      <c r="I474">
        <f t="shared" si="30"/>
        <v>1983</v>
      </c>
      <c r="J474" t="s">
        <v>32</v>
      </c>
      <c r="K474" t="s">
        <v>4311</v>
      </c>
      <c r="L474">
        <f>VLOOKUP(H474,'id (2018)'!H:I,2,0)</f>
        <v>1983</v>
      </c>
    </row>
    <row r="475" spans="1:12">
      <c r="A475" t="str">
        <f t="shared" si="28"/>
        <v>SosinTomasz1991</v>
      </c>
      <c r="C475">
        <f t="shared" si="31"/>
        <v>474</v>
      </c>
      <c r="D475" t="s">
        <v>3861</v>
      </c>
      <c r="E475" t="s">
        <v>44</v>
      </c>
      <c r="F475" t="s">
        <v>4241</v>
      </c>
      <c r="G475">
        <v>1991</v>
      </c>
      <c r="H475" t="str">
        <f t="shared" si="29"/>
        <v>Sosin Tomasz</v>
      </c>
      <c r="I475">
        <f t="shared" si="30"/>
        <v>1991</v>
      </c>
      <c r="J475" t="s">
        <v>32</v>
      </c>
      <c r="K475" t="s">
        <v>4311</v>
      </c>
      <c r="L475">
        <f>VLOOKUP(H475,'id (2018)'!H:I,2,0)</f>
        <v>1991</v>
      </c>
    </row>
    <row r="476" spans="1:12">
      <c r="A476" t="str">
        <f t="shared" si="28"/>
        <v>MichniewiczŁukasz1984</v>
      </c>
      <c r="C476">
        <f t="shared" si="31"/>
        <v>475</v>
      </c>
      <c r="D476" t="s">
        <v>3862</v>
      </c>
      <c r="E476" t="s">
        <v>59</v>
      </c>
      <c r="F476" t="s">
        <v>4242</v>
      </c>
      <c r="G476">
        <v>1984</v>
      </c>
      <c r="H476" t="str">
        <f t="shared" si="29"/>
        <v>Michniewicz Łukasz</v>
      </c>
      <c r="I476">
        <f t="shared" si="30"/>
        <v>1984</v>
      </c>
      <c r="J476" t="s">
        <v>32</v>
      </c>
      <c r="K476" t="s">
        <v>4311</v>
      </c>
      <c r="L476">
        <f>VLOOKUP(H476,'id (2018)'!H:I,2,0)</f>
        <v>1984</v>
      </c>
    </row>
    <row r="477" spans="1:12">
      <c r="A477" t="str">
        <f t="shared" si="28"/>
        <v>MikołajczykPrzemysław1962</v>
      </c>
      <c r="C477">
        <f t="shared" si="31"/>
        <v>476</v>
      </c>
      <c r="D477" t="s">
        <v>1386</v>
      </c>
      <c r="E477" t="s">
        <v>24</v>
      </c>
      <c r="F477" t="s">
        <v>4241</v>
      </c>
      <c r="G477">
        <v>1962</v>
      </c>
      <c r="H477" t="str">
        <f t="shared" si="29"/>
        <v>Mikołajczyk Przemysław</v>
      </c>
      <c r="I477">
        <f t="shared" si="30"/>
        <v>1962</v>
      </c>
      <c r="J477" t="s">
        <v>32</v>
      </c>
      <c r="K477" t="s">
        <v>4311</v>
      </c>
      <c r="L477">
        <f>VLOOKUP(H477,'id (2018)'!H:I,2,0)</f>
        <v>1962</v>
      </c>
    </row>
    <row r="478" spans="1:12">
      <c r="A478" t="str">
        <f t="shared" si="28"/>
        <v>NapierałaWojciech1972</v>
      </c>
      <c r="C478">
        <f t="shared" si="31"/>
        <v>477</v>
      </c>
      <c r="D478" t="s">
        <v>4240</v>
      </c>
      <c r="E478" t="s">
        <v>147</v>
      </c>
      <c r="F478" t="s">
        <v>4239</v>
      </c>
      <c r="G478">
        <v>1972</v>
      </c>
      <c r="H478" t="str">
        <f t="shared" si="29"/>
        <v>Napierała Wojciech</v>
      </c>
      <c r="I478">
        <f t="shared" si="30"/>
        <v>1972</v>
      </c>
      <c r="J478" t="s">
        <v>32</v>
      </c>
      <c r="K478" t="s">
        <v>4311</v>
      </c>
      <c r="L478" t="e">
        <f>VLOOKUP(H478,'id (2018)'!H:I,2,0)</f>
        <v>#N/A</v>
      </c>
    </row>
    <row r="479" spans="1:12">
      <c r="A479" t="str">
        <f t="shared" si="28"/>
        <v>BanachewiczDariusz1965</v>
      </c>
      <c r="C479">
        <f t="shared" si="31"/>
        <v>478</v>
      </c>
      <c r="D479" t="s">
        <v>501</v>
      </c>
      <c r="E479" t="s">
        <v>140</v>
      </c>
      <c r="F479" t="s">
        <v>4238</v>
      </c>
      <c r="G479">
        <v>1965</v>
      </c>
      <c r="H479" t="str">
        <f t="shared" si="29"/>
        <v>Banachewicz Dariusz</v>
      </c>
      <c r="I479">
        <f t="shared" si="30"/>
        <v>1965</v>
      </c>
      <c r="J479" t="s">
        <v>32</v>
      </c>
      <c r="K479" t="s">
        <v>4311</v>
      </c>
      <c r="L479">
        <f>VLOOKUP(H479,'id (2018)'!H:I,2,0)</f>
        <v>1965</v>
      </c>
    </row>
    <row r="480" spans="1:12">
      <c r="A480" t="str">
        <f t="shared" si="28"/>
        <v>BanachewiczGrzegorz1963</v>
      </c>
      <c r="C480">
        <f t="shared" si="31"/>
        <v>479</v>
      </c>
      <c r="D480" t="s">
        <v>501</v>
      </c>
      <c r="E480" t="s">
        <v>19</v>
      </c>
      <c r="F480" t="s">
        <v>4238</v>
      </c>
      <c r="G480">
        <v>1963</v>
      </c>
      <c r="H480" t="str">
        <f t="shared" si="29"/>
        <v>Banachewicz Grzegorz</v>
      </c>
      <c r="I480">
        <f t="shared" si="30"/>
        <v>1963</v>
      </c>
      <c r="J480" t="s">
        <v>32</v>
      </c>
      <c r="K480" t="s">
        <v>4311</v>
      </c>
      <c r="L480">
        <f>VLOOKUP(H480,'id (2018)'!H:I,2,0)</f>
        <v>1963</v>
      </c>
    </row>
    <row r="481" spans="1:12">
      <c r="A481" t="str">
        <f t="shared" si="28"/>
        <v>WentaMarek1957</v>
      </c>
      <c r="C481">
        <f t="shared" si="31"/>
        <v>480</v>
      </c>
      <c r="D481" t="s">
        <v>558</v>
      </c>
      <c r="E481" t="s">
        <v>33</v>
      </c>
      <c r="F481" t="s">
        <v>3864</v>
      </c>
      <c r="G481">
        <v>1957</v>
      </c>
      <c r="H481" t="str">
        <f t="shared" si="29"/>
        <v>Wenta Marek</v>
      </c>
      <c r="I481">
        <f t="shared" si="30"/>
        <v>1957</v>
      </c>
      <c r="J481" t="s">
        <v>32</v>
      </c>
      <c r="K481" t="s">
        <v>4311</v>
      </c>
      <c r="L481">
        <f>VLOOKUP(H481,'id (2018)'!H:I,2,0)</f>
        <v>2018</v>
      </c>
    </row>
    <row r="482" spans="1:12">
      <c r="A482" t="str">
        <f t="shared" si="28"/>
        <v>GinterPaweł Bolesław1991</v>
      </c>
      <c r="C482">
        <f t="shared" si="31"/>
        <v>481</v>
      </c>
      <c r="D482" t="s">
        <v>4237</v>
      </c>
      <c r="E482" t="s">
        <v>4236</v>
      </c>
      <c r="F482" t="s">
        <v>3607</v>
      </c>
      <c r="G482">
        <v>1991</v>
      </c>
      <c r="H482" t="str">
        <f t="shared" si="29"/>
        <v>Ginter Paweł Bolesław</v>
      </c>
      <c r="I482">
        <f t="shared" si="30"/>
        <v>1991</v>
      </c>
      <c r="J482" t="s">
        <v>32</v>
      </c>
      <c r="K482" t="s">
        <v>4311</v>
      </c>
      <c r="L482" t="e">
        <f>VLOOKUP(H482,'id (2018)'!H:I,2,0)</f>
        <v>#N/A</v>
      </c>
    </row>
    <row r="483" spans="1:12">
      <c r="A483" t="str">
        <f t="shared" si="28"/>
        <v>GatzkeMateusz1989</v>
      </c>
      <c r="C483">
        <f t="shared" si="31"/>
        <v>482</v>
      </c>
      <c r="D483" t="s">
        <v>463</v>
      </c>
      <c r="E483" t="s">
        <v>87</v>
      </c>
      <c r="F483" t="s">
        <v>3607</v>
      </c>
      <c r="G483">
        <v>1989</v>
      </c>
      <c r="H483" t="str">
        <f t="shared" si="29"/>
        <v>Gatzke Mateusz</v>
      </c>
      <c r="I483">
        <f t="shared" si="30"/>
        <v>1989</v>
      </c>
      <c r="J483" t="s">
        <v>32</v>
      </c>
      <c r="K483" t="s">
        <v>4311</v>
      </c>
      <c r="L483">
        <f>VLOOKUP(H483,'id (2018)'!H:I,2,0)</f>
        <v>1989</v>
      </c>
    </row>
    <row r="484" spans="1:12">
      <c r="A484" t="str">
        <f t="shared" si="28"/>
        <v>JankowskiMaciej1976</v>
      </c>
      <c r="C484">
        <f t="shared" si="31"/>
        <v>483</v>
      </c>
      <c r="D484" t="s">
        <v>304</v>
      </c>
      <c r="E484" t="s">
        <v>66</v>
      </c>
      <c r="F484" t="s">
        <v>154</v>
      </c>
      <c r="G484">
        <v>1976</v>
      </c>
      <c r="H484" t="str">
        <f t="shared" si="29"/>
        <v>Jankowski Maciej</v>
      </c>
      <c r="I484">
        <f t="shared" si="30"/>
        <v>1976</v>
      </c>
      <c r="J484" t="s">
        <v>32</v>
      </c>
      <c r="K484" t="s">
        <v>4311</v>
      </c>
      <c r="L484">
        <f>VLOOKUP(H484,'id (2018)'!H:I,2,0)</f>
        <v>1976</v>
      </c>
    </row>
    <row r="485" spans="1:12">
      <c r="A485" t="str">
        <f t="shared" si="28"/>
        <v>CeierGrzegorz1988</v>
      </c>
      <c r="C485">
        <f t="shared" si="31"/>
        <v>484</v>
      </c>
      <c r="D485" t="s">
        <v>514</v>
      </c>
      <c r="E485" t="s">
        <v>19</v>
      </c>
      <c r="F485" t="s">
        <v>3888</v>
      </c>
      <c r="G485">
        <v>1988</v>
      </c>
      <c r="H485" t="str">
        <f t="shared" si="29"/>
        <v>Ceier Grzegorz</v>
      </c>
      <c r="I485">
        <f t="shared" si="30"/>
        <v>1988</v>
      </c>
      <c r="J485" t="s">
        <v>32</v>
      </c>
      <c r="K485" t="s">
        <v>4311</v>
      </c>
      <c r="L485">
        <f>VLOOKUP(H485,'id (2018)'!H:I,2,0)</f>
        <v>1988</v>
      </c>
    </row>
    <row r="486" spans="1:12">
      <c r="A486" t="str">
        <f t="shared" si="28"/>
        <v>HerbaDariusz1973</v>
      </c>
      <c r="C486">
        <f t="shared" si="31"/>
        <v>485</v>
      </c>
      <c r="D486" t="s">
        <v>4235</v>
      </c>
      <c r="E486" t="s">
        <v>140</v>
      </c>
      <c r="F486">
        <v>0</v>
      </c>
      <c r="G486">
        <v>1973</v>
      </c>
      <c r="H486" t="str">
        <f t="shared" si="29"/>
        <v>Herba Dariusz</v>
      </c>
      <c r="I486">
        <f t="shared" si="30"/>
        <v>1973</v>
      </c>
      <c r="J486" t="s">
        <v>32</v>
      </c>
      <c r="K486" t="s">
        <v>4311</v>
      </c>
      <c r="L486" t="e">
        <f>VLOOKUP(H486,'id (2018)'!H:I,2,0)</f>
        <v>#N/A</v>
      </c>
    </row>
    <row r="487" spans="1:12">
      <c r="A487" t="str">
        <f t="shared" si="28"/>
        <v>NowakPiotr1973</v>
      </c>
      <c r="C487">
        <f t="shared" si="31"/>
        <v>486</v>
      </c>
      <c r="D487" t="s">
        <v>597</v>
      </c>
      <c r="E487" t="s">
        <v>15</v>
      </c>
      <c r="F487">
        <v>0</v>
      </c>
      <c r="G487">
        <v>1973</v>
      </c>
      <c r="H487" t="str">
        <f t="shared" si="29"/>
        <v>Nowak Piotr</v>
      </c>
      <c r="I487">
        <f t="shared" si="30"/>
        <v>1973</v>
      </c>
      <c r="J487" t="s">
        <v>32</v>
      </c>
      <c r="K487" t="s">
        <v>4311</v>
      </c>
      <c r="L487" t="e">
        <f>VLOOKUP(H487,'id (2018)'!H:I,2,0)</f>
        <v>#N/A</v>
      </c>
    </row>
    <row r="488" spans="1:12">
      <c r="A488" t="str">
        <f t="shared" si="28"/>
        <v>GorzyckiAdam1979</v>
      </c>
      <c r="C488">
        <f t="shared" si="31"/>
        <v>487</v>
      </c>
      <c r="D488" t="s">
        <v>4234</v>
      </c>
      <c r="E488" t="s">
        <v>79</v>
      </c>
      <c r="F488">
        <v>0</v>
      </c>
      <c r="G488">
        <v>1979</v>
      </c>
      <c r="H488" t="str">
        <f t="shared" si="29"/>
        <v>Gorzycki Adam</v>
      </c>
      <c r="I488">
        <f t="shared" si="30"/>
        <v>1979</v>
      </c>
      <c r="J488" t="s">
        <v>32</v>
      </c>
      <c r="K488" t="s">
        <v>4311</v>
      </c>
      <c r="L488" t="e">
        <f>VLOOKUP(H488,'id (2018)'!H:I,2,0)</f>
        <v>#N/A</v>
      </c>
    </row>
    <row r="489" spans="1:12">
      <c r="A489" t="str">
        <f t="shared" si="28"/>
        <v>CzernyRafał1979</v>
      </c>
      <c r="C489">
        <f t="shared" si="31"/>
        <v>488</v>
      </c>
      <c r="D489" t="s">
        <v>1766</v>
      </c>
      <c r="E489" t="s">
        <v>41</v>
      </c>
      <c r="F489" t="s">
        <v>3607</v>
      </c>
      <c r="G489">
        <v>1979</v>
      </c>
      <c r="H489" t="str">
        <f t="shared" si="29"/>
        <v>Czerny Rafał</v>
      </c>
      <c r="I489">
        <f t="shared" si="30"/>
        <v>1979</v>
      </c>
      <c r="J489" t="s">
        <v>32</v>
      </c>
      <c r="K489" t="s">
        <v>4311</v>
      </c>
      <c r="L489">
        <f>VLOOKUP(H489,'id (2018)'!H:I,2,0)</f>
        <v>1979</v>
      </c>
    </row>
    <row r="490" spans="1:12">
      <c r="A490" t="str">
        <f t="shared" si="28"/>
        <v>TempczykJacek1982</v>
      </c>
      <c r="C490">
        <f t="shared" si="31"/>
        <v>489</v>
      </c>
      <c r="D490" t="s">
        <v>446</v>
      </c>
      <c r="E490" t="s">
        <v>21</v>
      </c>
      <c r="F490" t="s">
        <v>4233</v>
      </c>
      <c r="G490">
        <v>1982</v>
      </c>
      <c r="H490" t="str">
        <f t="shared" si="29"/>
        <v>Tempczyk Jacek</v>
      </c>
      <c r="I490">
        <f t="shared" si="30"/>
        <v>1982</v>
      </c>
      <c r="J490" t="s">
        <v>32</v>
      </c>
      <c r="K490" t="s">
        <v>4311</v>
      </c>
      <c r="L490" t="e">
        <f>VLOOKUP(H490,'id (2018)'!H:I,2,0)</f>
        <v>#N/A</v>
      </c>
    </row>
    <row r="491" spans="1:12">
      <c r="A491" t="str">
        <f t="shared" si="28"/>
        <v>DieringPrzemysław1973</v>
      </c>
      <c r="C491">
        <f t="shared" si="31"/>
        <v>490</v>
      </c>
      <c r="D491" t="s">
        <v>4232</v>
      </c>
      <c r="E491" t="s">
        <v>24</v>
      </c>
      <c r="F491" t="s">
        <v>4231</v>
      </c>
      <c r="G491">
        <v>1973</v>
      </c>
      <c r="H491" t="str">
        <f t="shared" si="29"/>
        <v>Diering Przemysław</v>
      </c>
      <c r="I491">
        <f t="shared" si="30"/>
        <v>1973</v>
      </c>
      <c r="J491" t="s">
        <v>32</v>
      </c>
      <c r="K491" t="s">
        <v>4311</v>
      </c>
      <c r="L491" t="e">
        <f>VLOOKUP(H491,'id (2018)'!H:I,2,0)</f>
        <v>#N/A</v>
      </c>
    </row>
    <row r="492" spans="1:12">
      <c r="A492" t="str">
        <f t="shared" si="28"/>
        <v>MichalskiGrzegorz1990</v>
      </c>
      <c r="C492">
        <f t="shared" si="31"/>
        <v>491</v>
      </c>
      <c r="D492" t="s">
        <v>3847</v>
      </c>
      <c r="E492" t="s">
        <v>19</v>
      </c>
      <c r="F492" t="s">
        <v>3841</v>
      </c>
      <c r="G492">
        <v>1990</v>
      </c>
      <c r="H492" t="str">
        <f t="shared" si="29"/>
        <v>Michalski Grzegorz</v>
      </c>
      <c r="I492">
        <f t="shared" si="30"/>
        <v>1990</v>
      </c>
      <c r="J492" t="s">
        <v>32</v>
      </c>
      <c r="K492" t="s">
        <v>4311</v>
      </c>
      <c r="L492" t="e">
        <f>VLOOKUP(H492,'id (2018)'!H:I,2,0)</f>
        <v>#N/A</v>
      </c>
    </row>
    <row r="493" spans="1:12">
      <c r="A493" t="str">
        <f t="shared" si="28"/>
        <v>LewandowskiRafał1983</v>
      </c>
      <c r="C493">
        <f t="shared" si="31"/>
        <v>492</v>
      </c>
      <c r="D493" t="s">
        <v>3843</v>
      </c>
      <c r="E493" t="s">
        <v>41</v>
      </c>
      <c r="F493" t="s">
        <v>4230</v>
      </c>
      <c r="G493">
        <v>1983</v>
      </c>
      <c r="H493" t="str">
        <f t="shared" si="29"/>
        <v>Lewandowski Rafał</v>
      </c>
      <c r="I493">
        <f t="shared" si="30"/>
        <v>1983</v>
      </c>
      <c r="J493" t="s">
        <v>32</v>
      </c>
      <c r="K493" t="s">
        <v>4311</v>
      </c>
      <c r="L493">
        <f>VLOOKUP(H493,'id (2018)'!H:I,2,0)</f>
        <v>1983</v>
      </c>
    </row>
    <row r="494" spans="1:12">
      <c r="A494" t="str">
        <f t="shared" si="28"/>
        <v>JanczyszynPaweł1980</v>
      </c>
      <c r="C494">
        <f t="shared" si="31"/>
        <v>493</v>
      </c>
      <c r="D494" t="s">
        <v>4229</v>
      </c>
      <c r="E494" t="s">
        <v>16</v>
      </c>
      <c r="F494">
        <v>0</v>
      </c>
      <c r="G494">
        <v>1980</v>
      </c>
      <c r="H494" t="str">
        <f t="shared" si="29"/>
        <v>Janczyszyn Paweł</v>
      </c>
      <c r="I494">
        <f t="shared" si="30"/>
        <v>1980</v>
      </c>
      <c r="J494" t="s">
        <v>32</v>
      </c>
      <c r="K494" t="s">
        <v>4311</v>
      </c>
      <c r="L494" t="e">
        <f>VLOOKUP(H494,'id (2018)'!H:I,2,0)</f>
        <v>#N/A</v>
      </c>
    </row>
    <row r="495" spans="1:12">
      <c r="A495" t="str">
        <f t="shared" si="28"/>
        <v>TrzcińskiDawid1983</v>
      </c>
      <c r="C495">
        <f t="shared" si="31"/>
        <v>494</v>
      </c>
      <c r="D495" t="s">
        <v>461</v>
      </c>
      <c r="E495" t="s">
        <v>462</v>
      </c>
      <c r="F495" t="s">
        <v>3607</v>
      </c>
      <c r="G495">
        <v>1983</v>
      </c>
      <c r="H495" t="str">
        <f t="shared" si="29"/>
        <v>Trzciński Dawid</v>
      </c>
      <c r="I495">
        <f t="shared" si="30"/>
        <v>1983</v>
      </c>
      <c r="J495" t="s">
        <v>32</v>
      </c>
      <c r="K495" t="s">
        <v>4311</v>
      </c>
      <c r="L495">
        <f>VLOOKUP(H495,'id (2018)'!H:I,2,0)</f>
        <v>1983</v>
      </c>
    </row>
    <row r="496" spans="1:12">
      <c r="A496" t="str">
        <f t="shared" si="28"/>
        <v>TrzynskiMarek1983</v>
      </c>
      <c r="C496">
        <f t="shared" si="31"/>
        <v>495</v>
      </c>
      <c r="D496" t="s">
        <v>466</v>
      </c>
      <c r="E496" t="s">
        <v>33</v>
      </c>
      <c r="F496" t="s">
        <v>3607</v>
      </c>
      <c r="G496">
        <v>1983</v>
      </c>
      <c r="H496" t="str">
        <f t="shared" si="29"/>
        <v>Trzynski Marek</v>
      </c>
      <c r="I496">
        <f t="shared" si="30"/>
        <v>1983</v>
      </c>
      <c r="J496" t="s">
        <v>32</v>
      </c>
      <c r="K496" t="s">
        <v>4311</v>
      </c>
      <c r="L496">
        <f>VLOOKUP(H496,'id (2018)'!H:I,2,0)</f>
        <v>1983</v>
      </c>
    </row>
    <row r="497" spans="1:12">
      <c r="A497" t="str">
        <f t="shared" si="28"/>
        <v>ŁapińskiSławomir1982</v>
      </c>
      <c r="C497">
        <f t="shared" si="31"/>
        <v>496</v>
      </c>
      <c r="D497" t="s">
        <v>4228</v>
      </c>
      <c r="E497" t="s">
        <v>88</v>
      </c>
      <c r="F497" t="s">
        <v>3432</v>
      </c>
      <c r="G497">
        <v>1982</v>
      </c>
      <c r="H497" t="str">
        <f t="shared" si="29"/>
        <v>Łapiński Sławomir</v>
      </c>
      <c r="I497">
        <f t="shared" si="30"/>
        <v>1982</v>
      </c>
      <c r="J497" t="s">
        <v>32</v>
      </c>
      <c r="K497" t="s">
        <v>4311</v>
      </c>
      <c r="L497" t="e">
        <f>VLOOKUP(H497,'id (2018)'!H:I,2,0)</f>
        <v>#N/A</v>
      </c>
    </row>
    <row r="498" spans="1:12">
      <c r="A498" t="str">
        <f t="shared" si="28"/>
        <v>TrzcińskiTomasz1973</v>
      </c>
      <c r="C498">
        <f t="shared" si="31"/>
        <v>497</v>
      </c>
      <c r="D498" t="s">
        <v>461</v>
      </c>
      <c r="E498" t="s">
        <v>44</v>
      </c>
      <c r="F498" t="s">
        <v>3607</v>
      </c>
      <c r="G498">
        <v>1973</v>
      </c>
      <c r="H498" t="str">
        <f t="shared" si="29"/>
        <v>Trzciński Tomasz</v>
      </c>
      <c r="I498">
        <f t="shared" si="30"/>
        <v>1973</v>
      </c>
      <c r="J498" t="s">
        <v>32</v>
      </c>
      <c r="K498" t="s">
        <v>4311</v>
      </c>
      <c r="L498">
        <f>VLOOKUP(H498,'id (2018)'!H:I,2,0)</f>
        <v>1973</v>
      </c>
    </row>
    <row r="499" spans="1:12">
      <c r="A499" t="str">
        <f t="shared" si="28"/>
        <v>JankowskiMariusz1968</v>
      </c>
      <c r="C499">
        <f t="shared" si="31"/>
        <v>498</v>
      </c>
      <c r="D499" t="s">
        <v>304</v>
      </c>
      <c r="E499" t="s">
        <v>378</v>
      </c>
      <c r="F499" t="s">
        <v>4227</v>
      </c>
      <c r="G499">
        <v>1968</v>
      </c>
      <c r="H499" t="str">
        <f t="shared" si="29"/>
        <v>Jankowski Mariusz</v>
      </c>
      <c r="I499">
        <f t="shared" si="30"/>
        <v>1968</v>
      </c>
      <c r="J499" t="s">
        <v>32</v>
      </c>
      <c r="K499" t="s">
        <v>4311</v>
      </c>
      <c r="L499">
        <f>VLOOKUP(H499,'id (2018)'!H:I,2,0)</f>
        <v>1968</v>
      </c>
    </row>
    <row r="500" spans="1:12">
      <c r="A500" t="str">
        <f t="shared" si="28"/>
        <v>ZdancewiczKrzysztof1978</v>
      </c>
      <c r="C500">
        <f t="shared" si="31"/>
        <v>499</v>
      </c>
      <c r="D500" t="s">
        <v>4225</v>
      </c>
      <c r="E500" t="s">
        <v>22</v>
      </c>
      <c r="F500" t="s">
        <v>3958</v>
      </c>
      <c r="G500">
        <v>1978</v>
      </c>
      <c r="H500" t="str">
        <f t="shared" si="29"/>
        <v>Zdancewicz Krzysztof</v>
      </c>
      <c r="I500">
        <f t="shared" si="30"/>
        <v>1978</v>
      </c>
      <c r="J500" t="s">
        <v>32</v>
      </c>
      <c r="K500" t="s">
        <v>4311</v>
      </c>
      <c r="L500" t="e">
        <f>VLOOKUP(H500,'id (2018)'!H:I,2,0)</f>
        <v>#N/A</v>
      </c>
    </row>
    <row r="501" spans="1:12">
      <c r="A501" t="str">
        <f t="shared" si="28"/>
        <v>PrzyłuckiWojciech1968</v>
      </c>
      <c r="C501">
        <f t="shared" si="31"/>
        <v>500</v>
      </c>
      <c r="D501" t="s">
        <v>3575</v>
      </c>
      <c r="E501" t="s">
        <v>147</v>
      </c>
      <c r="F501">
        <v>0</v>
      </c>
      <c r="G501">
        <v>1968</v>
      </c>
      <c r="H501" t="str">
        <f t="shared" si="29"/>
        <v>Przyłucki Wojciech</v>
      </c>
      <c r="I501">
        <f t="shared" si="30"/>
        <v>1968</v>
      </c>
      <c r="J501" t="s">
        <v>32</v>
      </c>
      <c r="K501" t="s">
        <v>4311</v>
      </c>
      <c r="L501">
        <f>VLOOKUP(H501,'id (2018)'!H:I,2,0)</f>
        <v>1968</v>
      </c>
    </row>
    <row r="502" spans="1:12">
      <c r="A502" t="str">
        <f t="shared" si="28"/>
        <v>PrażanowskiMariusz1971</v>
      </c>
      <c r="C502">
        <f t="shared" si="31"/>
        <v>501</v>
      </c>
      <c r="D502" t="s">
        <v>1130</v>
      </c>
      <c r="E502" t="s">
        <v>378</v>
      </c>
      <c r="F502" t="s">
        <v>1412</v>
      </c>
      <c r="G502">
        <v>1971</v>
      </c>
      <c r="H502" t="str">
        <f t="shared" si="29"/>
        <v>Prażanowski Mariusz</v>
      </c>
      <c r="I502">
        <f t="shared" si="30"/>
        <v>1971</v>
      </c>
      <c r="J502" t="s">
        <v>32</v>
      </c>
      <c r="K502" t="s">
        <v>4311</v>
      </c>
      <c r="L502" t="e">
        <f>VLOOKUP(H502,'id (2018)'!H:I,2,0)</f>
        <v>#N/A</v>
      </c>
    </row>
    <row r="503" spans="1:12">
      <c r="A503" t="str">
        <f t="shared" si="28"/>
        <v>GlazikTomasz1982</v>
      </c>
      <c r="C503">
        <f t="shared" si="31"/>
        <v>502</v>
      </c>
      <c r="D503" t="s">
        <v>1069</v>
      </c>
      <c r="E503" t="s">
        <v>44</v>
      </c>
      <c r="F503" t="s">
        <v>4224</v>
      </c>
      <c r="G503">
        <v>1982</v>
      </c>
      <c r="H503" t="str">
        <f t="shared" si="29"/>
        <v>Glazik Tomasz</v>
      </c>
      <c r="I503">
        <f t="shared" si="30"/>
        <v>1982</v>
      </c>
      <c r="J503" t="s">
        <v>32</v>
      </c>
      <c r="K503" t="s">
        <v>4311</v>
      </c>
      <c r="L503" t="e">
        <f>VLOOKUP(H503,'id (2018)'!H:I,2,0)</f>
        <v>#N/A</v>
      </c>
    </row>
    <row r="504" spans="1:12">
      <c r="A504" t="str">
        <f t="shared" si="28"/>
        <v>BorekPaweł1976</v>
      </c>
      <c r="C504">
        <f t="shared" si="31"/>
        <v>503</v>
      </c>
      <c r="D504" t="s">
        <v>3856</v>
      </c>
      <c r="E504" t="s">
        <v>16</v>
      </c>
      <c r="F504">
        <v>0</v>
      </c>
      <c r="G504">
        <v>1976</v>
      </c>
      <c r="H504" t="str">
        <f t="shared" si="29"/>
        <v>Borek Paweł</v>
      </c>
      <c r="I504">
        <f t="shared" si="30"/>
        <v>1976</v>
      </c>
      <c r="J504" t="s">
        <v>32</v>
      </c>
      <c r="K504" t="s">
        <v>4311</v>
      </c>
      <c r="L504">
        <f>VLOOKUP(H504,'id (2018)'!H:I,2,0)</f>
        <v>1976</v>
      </c>
    </row>
    <row r="505" spans="1:12">
      <c r="A505" t="str">
        <f t="shared" si="28"/>
        <v>SzwedMariusz1971</v>
      </c>
      <c r="C505">
        <f t="shared" si="31"/>
        <v>504</v>
      </c>
      <c r="D505" t="s">
        <v>4223</v>
      </c>
      <c r="E505" t="s">
        <v>378</v>
      </c>
      <c r="F505">
        <v>0</v>
      </c>
      <c r="G505">
        <v>1971</v>
      </c>
      <c r="H505" t="str">
        <f t="shared" si="29"/>
        <v>Szwed Mariusz</v>
      </c>
      <c r="I505">
        <f t="shared" si="30"/>
        <v>1971</v>
      </c>
      <c r="J505" t="s">
        <v>32</v>
      </c>
      <c r="K505" t="s">
        <v>4311</v>
      </c>
      <c r="L505" t="e">
        <f>VLOOKUP(H505,'id (2018)'!H:I,2,0)</f>
        <v>#N/A</v>
      </c>
    </row>
    <row r="506" spans="1:12">
      <c r="A506" t="str">
        <f t="shared" si="28"/>
        <v>KwaśniakAdam1972</v>
      </c>
      <c r="C506">
        <f t="shared" si="31"/>
        <v>505</v>
      </c>
      <c r="D506" t="s">
        <v>4035</v>
      </c>
      <c r="E506" t="s">
        <v>79</v>
      </c>
      <c r="F506" t="s">
        <v>4222</v>
      </c>
      <c r="G506">
        <v>1972</v>
      </c>
      <c r="H506" t="str">
        <f t="shared" si="29"/>
        <v>Kwaśniak Adam</v>
      </c>
      <c r="I506">
        <f t="shared" si="30"/>
        <v>1972</v>
      </c>
      <c r="J506" t="s">
        <v>32</v>
      </c>
      <c r="K506" t="s">
        <v>4311</v>
      </c>
      <c r="L506" t="e">
        <f>VLOOKUP(H506,'id (2018)'!H:I,2,0)</f>
        <v>#N/A</v>
      </c>
    </row>
    <row r="507" spans="1:12">
      <c r="A507" t="str">
        <f t="shared" si="28"/>
        <v>WaliszewskiSzymon1981</v>
      </c>
      <c r="C507">
        <f t="shared" si="31"/>
        <v>506</v>
      </c>
      <c r="D507" t="s">
        <v>4221</v>
      </c>
      <c r="E507" t="s">
        <v>393</v>
      </c>
      <c r="F507" t="s">
        <v>4219</v>
      </c>
      <c r="G507">
        <v>1981</v>
      </c>
      <c r="H507" t="str">
        <f t="shared" si="29"/>
        <v>Waliszewski Szymon</v>
      </c>
      <c r="I507">
        <f t="shared" si="30"/>
        <v>1981</v>
      </c>
      <c r="J507" t="s">
        <v>32</v>
      </c>
      <c r="K507" t="s">
        <v>4311</v>
      </c>
      <c r="L507" t="e">
        <f>VLOOKUP(H507,'id (2018)'!H:I,2,0)</f>
        <v>#N/A</v>
      </c>
    </row>
    <row r="508" spans="1:12">
      <c r="A508" t="str">
        <f t="shared" si="28"/>
        <v>KwaśniakIgnacy2002</v>
      </c>
      <c r="C508">
        <f t="shared" si="31"/>
        <v>507</v>
      </c>
      <c r="D508" t="s">
        <v>4035</v>
      </c>
      <c r="E508" t="s">
        <v>4220</v>
      </c>
      <c r="F508" t="s">
        <v>4219</v>
      </c>
      <c r="G508">
        <v>2002</v>
      </c>
      <c r="H508" t="str">
        <f t="shared" si="29"/>
        <v>Kwaśniak Ignacy</v>
      </c>
      <c r="I508">
        <f t="shared" si="30"/>
        <v>2002</v>
      </c>
      <c r="J508" t="s">
        <v>32</v>
      </c>
      <c r="K508" t="s">
        <v>4311</v>
      </c>
      <c r="L508" t="e">
        <f>VLOOKUP(H508,'id (2018)'!H:I,2,0)</f>
        <v>#N/A</v>
      </c>
    </row>
    <row r="509" spans="1:12">
      <c r="A509" t="str">
        <f t="shared" si="28"/>
        <v>SkuczyńskiRobert1973</v>
      </c>
      <c r="C509">
        <f t="shared" si="31"/>
        <v>508</v>
      </c>
      <c r="D509" t="s">
        <v>4218</v>
      </c>
      <c r="E509" t="s">
        <v>45</v>
      </c>
      <c r="F509" t="s">
        <v>4217</v>
      </c>
      <c r="G509">
        <v>1973</v>
      </c>
      <c r="H509" t="str">
        <f t="shared" si="29"/>
        <v>Skuczyński Robert</v>
      </c>
      <c r="I509">
        <f t="shared" si="30"/>
        <v>1973</v>
      </c>
      <c r="J509" t="s">
        <v>32</v>
      </c>
      <c r="K509" t="s">
        <v>4311</v>
      </c>
      <c r="L509" t="e">
        <f>VLOOKUP(H509,'id (2018)'!H:I,2,0)</f>
        <v>#N/A</v>
      </c>
    </row>
    <row r="510" spans="1:12">
      <c r="A510" t="str">
        <f t="shared" si="28"/>
        <v>BrzóskaJacek1993</v>
      </c>
      <c r="C510">
        <f t="shared" si="31"/>
        <v>509</v>
      </c>
      <c r="D510" t="s">
        <v>4216</v>
      </c>
      <c r="E510" t="s">
        <v>21</v>
      </c>
      <c r="F510" t="s">
        <v>4215</v>
      </c>
      <c r="G510">
        <v>1993</v>
      </c>
      <c r="H510" t="str">
        <f t="shared" si="29"/>
        <v>Brzóska Jacek</v>
      </c>
      <c r="I510">
        <f t="shared" si="30"/>
        <v>1993</v>
      </c>
      <c r="J510" t="s">
        <v>32</v>
      </c>
      <c r="K510" t="s">
        <v>4311</v>
      </c>
      <c r="L510" t="e">
        <f>VLOOKUP(H510,'id (2018)'!H:I,2,0)</f>
        <v>#N/A</v>
      </c>
    </row>
    <row r="511" spans="1:12">
      <c r="A511" t="str">
        <f t="shared" si="28"/>
        <v>KowalczykTomasz1976</v>
      </c>
      <c r="C511">
        <f t="shared" si="31"/>
        <v>510</v>
      </c>
      <c r="D511" t="s">
        <v>4214</v>
      </c>
      <c r="E511" t="s">
        <v>44</v>
      </c>
      <c r="F511" t="s">
        <v>3500</v>
      </c>
      <c r="G511">
        <v>1976</v>
      </c>
      <c r="H511" t="str">
        <f t="shared" si="29"/>
        <v>Kowalczyk Tomasz</v>
      </c>
      <c r="I511">
        <f t="shared" si="30"/>
        <v>1976</v>
      </c>
      <c r="J511" t="s">
        <v>32</v>
      </c>
      <c r="K511" t="s">
        <v>4311</v>
      </c>
      <c r="L511" t="e">
        <f>VLOOKUP(H511,'id (2018)'!H:I,2,0)</f>
        <v>#N/A</v>
      </c>
    </row>
    <row r="512" spans="1:12">
      <c r="A512" t="str">
        <f t="shared" si="28"/>
        <v>NawrockiSławomir1964</v>
      </c>
      <c r="C512">
        <f t="shared" si="31"/>
        <v>511</v>
      </c>
      <c r="D512" t="s">
        <v>955</v>
      </c>
      <c r="E512" t="s">
        <v>88</v>
      </c>
      <c r="F512" t="s">
        <v>3958</v>
      </c>
      <c r="G512">
        <v>1964</v>
      </c>
      <c r="H512" t="str">
        <f t="shared" si="29"/>
        <v>Nawrocki Sławomir</v>
      </c>
      <c r="I512">
        <f t="shared" si="30"/>
        <v>1964</v>
      </c>
      <c r="J512" t="s">
        <v>32</v>
      </c>
      <c r="K512" t="s">
        <v>4311</v>
      </c>
      <c r="L512" t="e">
        <f>VLOOKUP(H512,'id (2018)'!H:I,2,0)</f>
        <v>#N/A</v>
      </c>
    </row>
    <row r="513" spans="1:12">
      <c r="A513" t="str">
        <f t="shared" si="28"/>
        <v>AnaniczMaciej1982</v>
      </c>
      <c r="C513">
        <f t="shared" si="31"/>
        <v>512</v>
      </c>
      <c r="D513" t="s">
        <v>4213</v>
      </c>
      <c r="E513" t="s">
        <v>66</v>
      </c>
      <c r="F513">
        <v>0</v>
      </c>
      <c r="G513">
        <v>1982</v>
      </c>
      <c r="H513" t="str">
        <f t="shared" si="29"/>
        <v>Ananicz Maciej</v>
      </c>
      <c r="I513">
        <f t="shared" si="30"/>
        <v>1982</v>
      </c>
      <c r="J513" t="s">
        <v>32</v>
      </c>
      <c r="K513" t="s">
        <v>4311</v>
      </c>
      <c r="L513" t="e">
        <f>VLOOKUP(H513,'id (2018)'!H:I,2,0)</f>
        <v>#N/A</v>
      </c>
    </row>
    <row r="514" spans="1:12">
      <c r="A514" t="str">
        <f t="shared" ref="A514:A577" si="32">D514&amp;E514&amp;G514</f>
        <v>KrasuskiMarcin1972</v>
      </c>
      <c r="C514">
        <f t="shared" si="31"/>
        <v>513</v>
      </c>
      <c r="D514" t="s">
        <v>744</v>
      </c>
      <c r="E514" t="s">
        <v>17</v>
      </c>
      <c r="F514" t="s">
        <v>4315</v>
      </c>
      <c r="G514">
        <v>1972</v>
      </c>
      <c r="H514" t="str">
        <f t="shared" si="29"/>
        <v>Krasuski Marcin</v>
      </c>
      <c r="I514">
        <f t="shared" si="30"/>
        <v>1972</v>
      </c>
      <c r="J514" t="s">
        <v>32</v>
      </c>
      <c r="K514" t="s">
        <v>771</v>
      </c>
      <c r="L514">
        <f>VLOOKUP(H514,'id (2018)'!H:I,2,0)</f>
        <v>1972</v>
      </c>
    </row>
    <row r="515" spans="1:12">
      <c r="A515" t="str">
        <f t="shared" si="32"/>
        <v>TrzmielewskiRoman1955</v>
      </c>
      <c r="C515">
        <f t="shared" si="31"/>
        <v>514</v>
      </c>
      <c r="D515" t="s">
        <v>960</v>
      </c>
      <c r="E515" t="s">
        <v>230</v>
      </c>
      <c r="F515" t="s">
        <v>3693</v>
      </c>
      <c r="G515">
        <v>1955</v>
      </c>
      <c r="H515" t="str">
        <f t="shared" ref="H515:H578" si="33">D515&amp;" "&amp;E515</f>
        <v>Trzmielewski Roman</v>
      </c>
      <c r="I515">
        <f t="shared" ref="I515:I578" si="34">G515</f>
        <v>1955</v>
      </c>
      <c r="J515" t="s">
        <v>32</v>
      </c>
      <c r="K515" t="s">
        <v>771</v>
      </c>
      <c r="L515">
        <f>VLOOKUP(H515,'id (2018)'!H:I,2,0)</f>
        <v>1955</v>
      </c>
    </row>
    <row r="516" spans="1:12">
      <c r="A516" t="str">
        <f t="shared" si="32"/>
        <v>ZającGrzegorz1984</v>
      </c>
      <c r="C516">
        <f t="shared" ref="C516:C579" si="35">C515+1</f>
        <v>515</v>
      </c>
      <c r="D516" t="s">
        <v>49</v>
      </c>
      <c r="E516" t="s">
        <v>19</v>
      </c>
      <c r="F516" t="s">
        <v>4316</v>
      </c>
      <c r="G516">
        <v>1984</v>
      </c>
      <c r="H516" t="str">
        <f t="shared" si="33"/>
        <v>Zając Grzegorz</v>
      </c>
      <c r="I516">
        <f t="shared" si="34"/>
        <v>1984</v>
      </c>
      <c r="J516" t="s">
        <v>32</v>
      </c>
      <c r="K516" t="s">
        <v>771</v>
      </c>
      <c r="L516" t="e">
        <f>VLOOKUP(H516,'id (2018)'!H:I,2,0)</f>
        <v>#N/A</v>
      </c>
    </row>
    <row r="517" spans="1:12">
      <c r="A517" t="str">
        <f t="shared" si="32"/>
        <v>RadzkiDaniel1980</v>
      </c>
      <c r="C517">
        <f t="shared" si="35"/>
        <v>516</v>
      </c>
      <c r="D517" t="s">
        <v>3769</v>
      </c>
      <c r="E517" t="s">
        <v>135</v>
      </c>
      <c r="F517" t="s">
        <v>4319</v>
      </c>
      <c r="G517">
        <v>1980</v>
      </c>
      <c r="H517" t="str">
        <f t="shared" si="33"/>
        <v>Radzki Daniel</v>
      </c>
      <c r="I517">
        <f t="shared" si="34"/>
        <v>1980</v>
      </c>
      <c r="J517" t="s">
        <v>32</v>
      </c>
      <c r="K517" t="s">
        <v>771</v>
      </c>
      <c r="L517">
        <f>VLOOKUP(H517,'id (2018)'!H:I,2,0)</f>
        <v>1980</v>
      </c>
    </row>
    <row r="518" spans="1:12">
      <c r="A518" t="str">
        <f t="shared" si="32"/>
        <v>SkorupowskiJacek1966</v>
      </c>
      <c r="C518">
        <f t="shared" si="35"/>
        <v>517</v>
      </c>
      <c r="D518" t="s">
        <v>1292</v>
      </c>
      <c r="E518" t="s">
        <v>21</v>
      </c>
      <c r="F518" t="s">
        <v>4320</v>
      </c>
      <c r="G518">
        <v>1966</v>
      </c>
      <c r="H518" t="str">
        <f t="shared" si="33"/>
        <v>Skorupowski Jacek</v>
      </c>
      <c r="I518">
        <f t="shared" si="34"/>
        <v>1966</v>
      </c>
      <c r="J518" t="s">
        <v>32</v>
      </c>
      <c r="K518" t="s">
        <v>771</v>
      </c>
      <c r="L518">
        <f>VLOOKUP(H518,'id (2018)'!H:I,2,0)</f>
        <v>1966</v>
      </c>
    </row>
    <row r="519" spans="1:12">
      <c r="A519" t="str">
        <f t="shared" si="32"/>
        <v>WasiakGerard1975</v>
      </c>
      <c r="C519">
        <f t="shared" si="35"/>
        <v>518</v>
      </c>
      <c r="D519" t="s">
        <v>1512</v>
      </c>
      <c r="E519" t="s">
        <v>1513</v>
      </c>
      <c r="F519" t="s">
        <v>3700</v>
      </c>
      <c r="G519">
        <v>1975</v>
      </c>
      <c r="H519" t="str">
        <f t="shared" si="33"/>
        <v>Wasiak Gerard</v>
      </c>
      <c r="I519">
        <f t="shared" si="34"/>
        <v>1975</v>
      </c>
      <c r="J519" t="s">
        <v>32</v>
      </c>
      <c r="K519" t="s">
        <v>771</v>
      </c>
      <c r="L519">
        <f>VLOOKUP(H519,'id (2018)'!H:I,2,0)</f>
        <v>1975</v>
      </c>
    </row>
    <row r="520" spans="1:12">
      <c r="A520" t="str">
        <f t="shared" si="32"/>
        <v>CiskowskiPiotr1982</v>
      </c>
      <c r="C520">
        <f t="shared" si="35"/>
        <v>519</v>
      </c>
      <c r="D520" t="s">
        <v>502</v>
      </c>
      <c r="E520" t="s">
        <v>15</v>
      </c>
      <c r="F520">
        <v>0</v>
      </c>
      <c r="G520">
        <v>1982</v>
      </c>
      <c r="H520" t="str">
        <f t="shared" si="33"/>
        <v>Ciskowski Piotr</v>
      </c>
      <c r="I520">
        <f t="shared" si="34"/>
        <v>1982</v>
      </c>
      <c r="J520" t="s">
        <v>32</v>
      </c>
      <c r="K520" t="s">
        <v>771</v>
      </c>
      <c r="L520">
        <f>VLOOKUP(H520,'id (2018)'!H:I,2,0)</f>
        <v>1982</v>
      </c>
    </row>
    <row r="521" spans="1:12">
      <c r="A521" t="str">
        <f t="shared" si="32"/>
        <v>CiskowskiWaldemar0</v>
      </c>
      <c r="C521">
        <f t="shared" si="35"/>
        <v>520</v>
      </c>
      <c r="D521" t="s">
        <v>502</v>
      </c>
      <c r="E521" t="s">
        <v>360</v>
      </c>
      <c r="F521" t="s">
        <v>3697</v>
      </c>
      <c r="G521">
        <v>0</v>
      </c>
      <c r="H521" t="str">
        <f t="shared" si="33"/>
        <v>Ciskowski Waldemar</v>
      </c>
      <c r="I521">
        <f t="shared" si="34"/>
        <v>0</v>
      </c>
      <c r="J521" t="s">
        <v>32</v>
      </c>
      <c r="K521" t="s">
        <v>771</v>
      </c>
      <c r="L521">
        <f>VLOOKUP(H521,'id (2018)'!H:I,2,0)</f>
        <v>1955</v>
      </c>
    </row>
    <row r="522" spans="1:12">
      <c r="A522" t="str">
        <f t="shared" si="32"/>
        <v>AksamitSebastian1983</v>
      </c>
      <c r="C522">
        <f t="shared" si="35"/>
        <v>521</v>
      </c>
      <c r="D522" t="s">
        <v>3730</v>
      </c>
      <c r="E522" t="s">
        <v>783</v>
      </c>
      <c r="F522">
        <v>0</v>
      </c>
      <c r="G522">
        <v>1983</v>
      </c>
      <c r="H522" t="str">
        <f t="shared" si="33"/>
        <v>Aksamit Sebastian</v>
      </c>
      <c r="I522">
        <f t="shared" si="34"/>
        <v>1983</v>
      </c>
      <c r="J522" t="s">
        <v>32</v>
      </c>
      <c r="K522" t="s">
        <v>771</v>
      </c>
      <c r="L522">
        <f>VLOOKUP(H522,'id (2018)'!H:I,2,0)</f>
        <v>1983</v>
      </c>
    </row>
    <row r="523" spans="1:12">
      <c r="A523" t="str">
        <f t="shared" si="32"/>
        <v>KuncewiczPiotr1975</v>
      </c>
      <c r="C523">
        <f t="shared" si="35"/>
        <v>522</v>
      </c>
      <c r="D523" t="s">
        <v>756</v>
      </c>
      <c r="E523" t="s">
        <v>15</v>
      </c>
      <c r="F523" t="s">
        <v>751</v>
      </c>
      <c r="G523">
        <v>1975</v>
      </c>
      <c r="H523" t="str">
        <f t="shared" si="33"/>
        <v>Kuncewicz Piotr</v>
      </c>
      <c r="I523">
        <f t="shared" si="34"/>
        <v>1975</v>
      </c>
      <c r="J523" t="s">
        <v>32</v>
      </c>
      <c r="K523" t="s">
        <v>771</v>
      </c>
      <c r="L523">
        <f>VLOOKUP(H523,'id (2018)'!H:I,2,0)</f>
        <v>1975</v>
      </c>
    </row>
    <row r="524" spans="1:12">
      <c r="A524" t="str">
        <f t="shared" si="32"/>
        <v>KawałkoTomasz1985</v>
      </c>
      <c r="C524">
        <f t="shared" si="35"/>
        <v>523</v>
      </c>
      <c r="D524" t="s">
        <v>4321</v>
      </c>
      <c r="E524" t="s">
        <v>44</v>
      </c>
      <c r="F524" t="s">
        <v>751</v>
      </c>
      <c r="G524">
        <v>1985</v>
      </c>
      <c r="H524" t="str">
        <f t="shared" si="33"/>
        <v>Kawałko Tomasz</v>
      </c>
      <c r="I524">
        <f t="shared" si="34"/>
        <v>1985</v>
      </c>
      <c r="J524" t="s">
        <v>32</v>
      </c>
      <c r="K524" t="s">
        <v>771</v>
      </c>
      <c r="L524" t="e">
        <f>VLOOKUP(H524,'id (2018)'!H:I,2,0)</f>
        <v>#N/A</v>
      </c>
    </row>
    <row r="525" spans="1:12">
      <c r="A525" t="str">
        <f t="shared" si="32"/>
        <v>SawkoKamil1975</v>
      </c>
      <c r="C525">
        <f t="shared" si="35"/>
        <v>524</v>
      </c>
      <c r="D525" t="s">
        <v>752</v>
      </c>
      <c r="E525" t="s">
        <v>189</v>
      </c>
      <c r="F525" t="s">
        <v>751</v>
      </c>
      <c r="G525">
        <v>1975</v>
      </c>
      <c r="H525" t="str">
        <f t="shared" si="33"/>
        <v>Sawko Kamil</v>
      </c>
      <c r="I525">
        <f t="shared" si="34"/>
        <v>1975</v>
      </c>
      <c r="J525" t="s">
        <v>32</v>
      </c>
      <c r="K525" t="s">
        <v>771</v>
      </c>
      <c r="L525">
        <f>VLOOKUP(H525,'id (2018)'!H:I,2,0)</f>
        <v>1975</v>
      </c>
    </row>
    <row r="526" spans="1:12">
      <c r="A526" t="str">
        <f t="shared" si="32"/>
        <v>WalczykMarek1975</v>
      </c>
      <c r="C526">
        <f t="shared" si="35"/>
        <v>525</v>
      </c>
      <c r="D526" t="s">
        <v>754</v>
      </c>
      <c r="E526" t="s">
        <v>33</v>
      </c>
      <c r="F526" t="s">
        <v>751</v>
      </c>
      <c r="G526">
        <v>1975</v>
      </c>
      <c r="H526" t="str">
        <f t="shared" si="33"/>
        <v>Walczyk Marek</v>
      </c>
      <c r="I526">
        <f t="shared" si="34"/>
        <v>1975</v>
      </c>
      <c r="J526" t="s">
        <v>32</v>
      </c>
      <c r="K526" t="s">
        <v>771</v>
      </c>
      <c r="L526">
        <f>VLOOKUP(H526,'id (2018)'!H:I,2,0)</f>
        <v>1975</v>
      </c>
    </row>
    <row r="527" spans="1:12">
      <c r="A527" t="str">
        <f t="shared" si="32"/>
        <v>SzaryńskiMaciek1983</v>
      </c>
      <c r="C527">
        <f t="shared" si="35"/>
        <v>526</v>
      </c>
      <c r="D527" t="s">
        <v>3706</v>
      </c>
      <c r="E527" t="s">
        <v>1305</v>
      </c>
      <c r="F527" t="s">
        <v>3705</v>
      </c>
      <c r="G527">
        <v>1983</v>
      </c>
      <c r="H527" t="str">
        <f t="shared" si="33"/>
        <v>Szaryński Maciek</v>
      </c>
      <c r="I527">
        <f t="shared" si="34"/>
        <v>1983</v>
      </c>
      <c r="J527" t="s">
        <v>32</v>
      </c>
      <c r="K527" t="s">
        <v>771</v>
      </c>
      <c r="L527" t="e">
        <f>VLOOKUP(H527,'id (2018)'!H:I,2,0)</f>
        <v>#N/A</v>
      </c>
    </row>
    <row r="528" spans="1:12">
      <c r="A528" t="str">
        <f t="shared" si="32"/>
        <v>JarczewskiMarcin2000</v>
      </c>
      <c r="C528">
        <f t="shared" si="35"/>
        <v>527</v>
      </c>
      <c r="D528" t="s">
        <v>3704</v>
      </c>
      <c r="E528" t="s">
        <v>17</v>
      </c>
      <c r="F528" t="s">
        <v>3705</v>
      </c>
      <c r="G528">
        <v>2000</v>
      </c>
      <c r="H528" t="str">
        <f t="shared" si="33"/>
        <v>Jarczewski Marcin</v>
      </c>
      <c r="I528">
        <f t="shared" si="34"/>
        <v>2000</v>
      </c>
      <c r="J528" t="s">
        <v>32</v>
      </c>
      <c r="K528" t="s">
        <v>771</v>
      </c>
      <c r="L528">
        <f>VLOOKUP(H528,'id (2018)'!H:I,2,0)</f>
        <v>2002</v>
      </c>
    </row>
    <row r="529" spans="1:12">
      <c r="A529" t="str">
        <f t="shared" si="32"/>
        <v>HadyśMaciej1983</v>
      </c>
      <c r="C529">
        <f t="shared" si="35"/>
        <v>528</v>
      </c>
      <c r="D529" t="s">
        <v>3680</v>
      </c>
      <c r="E529" t="s">
        <v>66</v>
      </c>
      <c r="F529" t="s">
        <v>3672</v>
      </c>
      <c r="G529">
        <v>1983</v>
      </c>
      <c r="H529" t="str">
        <f t="shared" si="33"/>
        <v>Hadyś Maciej</v>
      </c>
      <c r="I529">
        <f t="shared" si="34"/>
        <v>1983</v>
      </c>
      <c r="J529" t="s">
        <v>32</v>
      </c>
      <c r="K529" t="s">
        <v>771</v>
      </c>
      <c r="L529">
        <f>VLOOKUP(H529,'id (2018)'!H:I,2,0)</f>
        <v>1982</v>
      </c>
    </row>
    <row r="530" spans="1:12">
      <c r="A530" t="str">
        <f t="shared" si="32"/>
        <v>MaruszakGrzegorz1982</v>
      </c>
      <c r="C530">
        <f t="shared" si="35"/>
        <v>529</v>
      </c>
      <c r="D530" t="s">
        <v>4322</v>
      </c>
      <c r="E530" t="s">
        <v>19</v>
      </c>
      <c r="F530" t="s">
        <v>3672</v>
      </c>
      <c r="G530">
        <v>1982</v>
      </c>
      <c r="H530" t="str">
        <f t="shared" si="33"/>
        <v>Maruszak Grzegorz</v>
      </c>
      <c r="I530">
        <f t="shared" si="34"/>
        <v>1982</v>
      </c>
      <c r="J530" t="s">
        <v>32</v>
      </c>
      <c r="K530" t="s">
        <v>771</v>
      </c>
      <c r="L530" t="e">
        <f>VLOOKUP(H530,'id (2018)'!H:I,2,0)</f>
        <v>#N/A</v>
      </c>
    </row>
    <row r="531" spans="1:12">
      <c r="A531" t="str">
        <f t="shared" si="32"/>
        <v>DzilińskiMarcin0</v>
      </c>
      <c r="C531">
        <f t="shared" si="35"/>
        <v>530</v>
      </c>
      <c r="D531" t="s">
        <v>4323</v>
      </c>
      <c r="E531" t="s">
        <v>17</v>
      </c>
      <c r="F531">
        <v>0</v>
      </c>
      <c r="G531">
        <v>0</v>
      </c>
      <c r="H531" t="str">
        <f t="shared" si="33"/>
        <v>Dziliński Marcin</v>
      </c>
      <c r="I531">
        <f t="shared" si="34"/>
        <v>0</v>
      </c>
      <c r="J531" t="s">
        <v>32</v>
      </c>
      <c r="K531" t="s">
        <v>771</v>
      </c>
      <c r="L531" t="e">
        <f>VLOOKUP(H531,'id (2018)'!H:I,2,0)</f>
        <v>#N/A</v>
      </c>
    </row>
    <row r="532" spans="1:12">
      <c r="A532" t="str">
        <f t="shared" si="32"/>
        <v>RychcikMariusz1974</v>
      </c>
      <c r="C532">
        <f t="shared" si="35"/>
        <v>531</v>
      </c>
      <c r="D532" t="s">
        <v>3701</v>
      </c>
      <c r="E532" t="s">
        <v>378</v>
      </c>
      <c r="F532" t="s">
        <v>386</v>
      </c>
      <c r="G532">
        <v>1974</v>
      </c>
      <c r="H532" t="str">
        <f t="shared" si="33"/>
        <v>Rychcik Mariusz</v>
      </c>
      <c r="I532">
        <f t="shared" si="34"/>
        <v>1974</v>
      </c>
      <c r="J532" t="s">
        <v>32</v>
      </c>
      <c r="K532" t="s">
        <v>771</v>
      </c>
      <c r="L532">
        <f>VLOOKUP(H532,'id (2018)'!H:I,2,0)</f>
        <v>1974</v>
      </c>
    </row>
    <row r="533" spans="1:12">
      <c r="A533" t="str">
        <f t="shared" si="32"/>
        <v>KletkiewiczKrzysztof1978</v>
      </c>
      <c r="C533">
        <f t="shared" si="35"/>
        <v>532</v>
      </c>
      <c r="D533" t="s">
        <v>4259</v>
      </c>
      <c r="E533" t="s">
        <v>22</v>
      </c>
      <c r="F533">
        <v>0</v>
      </c>
      <c r="G533">
        <v>1978</v>
      </c>
      <c r="H533" t="str">
        <f t="shared" si="33"/>
        <v>Kletkiewicz Krzysztof</v>
      </c>
      <c r="I533">
        <f t="shared" si="34"/>
        <v>1978</v>
      </c>
      <c r="J533" t="s">
        <v>32</v>
      </c>
      <c r="K533" t="s">
        <v>771</v>
      </c>
      <c r="L533" t="e">
        <f>VLOOKUP(H533,'id (2018)'!H:I,2,0)</f>
        <v>#N/A</v>
      </c>
    </row>
    <row r="534" spans="1:12">
      <c r="A534" t="str">
        <f t="shared" si="32"/>
        <v>SidorowiczMirosław1984</v>
      </c>
      <c r="C534">
        <f t="shared" si="35"/>
        <v>533</v>
      </c>
      <c r="D534" t="s">
        <v>4324</v>
      </c>
      <c r="E534" t="s">
        <v>387</v>
      </c>
      <c r="F534" t="s">
        <v>1508</v>
      </c>
      <c r="G534">
        <v>1984</v>
      </c>
      <c r="H534" t="str">
        <f t="shared" si="33"/>
        <v>Sidorowicz Mirosław</v>
      </c>
      <c r="I534">
        <f t="shared" si="34"/>
        <v>1984</v>
      </c>
      <c r="J534" t="s">
        <v>32</v>
      </c>
      <c r="K534" t="s">
        <v>771</v>
      </c>
      <c r="L534" t="e">
        <f>VLOOKUP(H534,'id (2018)'!H:I,2,0)</f>
        <v>#N/A</v>
      </c>
    </row>
    <row r="535" spans="1:12">
      <c r="A535" t="str">
        <f t="shared" si="32"/>
        <v>WitkowskaAnia1979</v>
      </c>
      <c r="C535">
        <f t="shared" si="35"/>
        <v>534</v>
      </c>
      <c r="D535" t="s">
        <v>4073</v>
      </c>
      <c r="E535" t="s">
        <v>4317</v>
      </c>
      <c r="F535" t="s">
        <v>4318</v>
      </c>
      <c r="G535">
        <v>1979</v>
      </c>
      <c r="H535" t="str">
        <f t="shared" si="33"/>
        <v>Witkowska Ania</v>
      </c>
      <c r="I535">
        <f t="shared" si="34"/>
        <v>1979</v>
      </c>
      <c r="J535" t="s">
        <v>32</v>
      </c>
      <c r="K535" t="s">
        <v>771</v>
      </c>
      <c r="L535" t="e">
        <f>VLOOKUP(H535,'id (2018)'!H:I,2,0)</f>
        <v>#N/A</v>
      </c>
    </row>
    <row r="536" spans="1:12">
      <c r="A536" t="str">
        <f t="shared" si="32"/>
        <v>BrzezińskaArletta1983</v>
      </c>
      <c r="C536">
        <f t="shared" si="35"/>
        <v>535</v>
      </c>
      <c r="D536" t="s">
        <v>749</v>
      </c>
      <c r="E536" t="s">
        <v>750</v>
      </c>
      <c r="F536" t="s">
        <v>746</v>
      </c>
      <c r="G536">
        <v>1983</v>
      </c>
      <c r="H536" t="str">
        <f t="shared" si="33"/>
        <v>Brzezińska Arletta</v>
      </c>
      <c r="I536">
        <f t="shared" si="34"/>
        <v>1983</v>
      </c>
      <c r="J536" t="s">
        <v>32</v>
      </c>
      <c r="K536" t="s">
        <v>771</v>
      </c>
      <c r="L536" t="e">
        <f>VLOOKUP(H536,'id (2018)'!H:I,2,0)</f>
        <v>#N/A</v>
      </c>
    </row>
    <row r="537" spans="1:12">
      <c r="A537" t="str">
        <f t="shared" si="32"/>
        <v>KatnerJolanta1980</v>
      </c>
      <c r="C537">
        <f t="shared" si="35"/>
        <v>536</v>
      </c>
      <c r="D537" t="s">
        <v>747</v>
      </c>
      <c r="E537" t="s">
        <v>748</v>
      </c>
      <c r="F537" t="s">
        <v>746</v>
      </c>
      <c r="G537">
        <v>1980</v>
      </c>
      <c r="H537" t="str">
        <f t="shared" si="33"/>
        <v>Katner Jolanta</v>
      </c>
      <c r="I537">
        <f t="shared" si="34"/>
        <v>1980</v>
      </c>
      <c r="J537" t="s">
        <v>32</v>
      </c>
      <c r="K537" t="s">
        <v>771</v>
      </c>
      <c r="L537" t="e">
        <f>VLOOKUP(H537,'id (2018)'!H:I,2,0)</f>
        <v>#N/A</v>
      </c>
    </row>
    <row r="538" spans="1:12">
      <c r="A538" t="str">
        <f t="shared" si="32"/>
        <v>SenderekEla1983</v>
      </c>
      <c r="C538">
        <f t="shared" si="35"/>
        <v>537</v>
      </c>
      <c r="D538" t="s">
        <v>290</v>
      </c>
      <c r="E538" t="s">
        <v>3814</v>
      </c>
      <c r="F538">
        <v>0</v>
      </c>
      <c r="G538">
        <v>1983</v>
      </c>
      <c r="H538" t="str">
        <f t="shared" si="33"/>
        <v>Senderek Ela</v>
      </c>
      <c r="I538">
        <f t="shared" si="34"/>
        <v>1983</v>
      </c>
      <c r="J538" t="s">
        <v>32</v>
      </c>
      <c r="K538" t="s">
        <v>771</v>
      </c>
      <c r="L538">
        <f>VLOOKUP(H538,'id (2018)'!H:I,2,0)</f>
        <v>1983</v>
      </c>
    </row>
    <row r="539" spans="1:12">
      <c r="A539" t="str">
        <f t="shared" si="32"/>
        <v>TrykozkoUla1969</v>
      </c>
      <c r="C539">
        <f t="shared" si="35"/>
        <v>538</v>
      </c>
      <c r="D539" t="s">
        <v>764</v>
      </c>
      <c r="E539" t="s">
        <v>1501</v>
      </c>
      <c r="F539" t="s">
        <v>544</v>
      </c>
      <c r="G539">
        <v>1969</v>
      </c>
      <c r="H539" t="str">
        <f t="shared" si="33"/>
        <v>Trykozko Ula</v>
      </c>
      <c r="I539">
        <f t="shared" si="34"/>
        <v>1969</v>
      </c>
      <c r="J539" t="s">
        <v>32</v>
      </c>
      <c r="K539" t="s">
        <v>771</v>
      </c>
      <c r="L539" t="e">
        <f>VLOOKUP(H539,'id (2018)'!H:I,2,0)</f>
        <v>#N/A</v>
      </c>
    </row>
    <row r="540" spans="1:12">
      <c r="A540" t="str">
        <f t="shared" si="32"/>
        <v>ZacharaStefan1981</v>
      </c>
      <c r="C540">
        <f t="shared" si="35"/>
        <v>539</v>
      </c>
      <c r="D540" t="s">
        <v>1363</v>
      </c>
      <c r="E540" t="s">
        <v>1362</v>
      </c>
      <c r="G540">
        <v>1981</v>
      </c>
      <c r="H540" t="str">
        <f t="shared" si="33"/>
        <v>Zachara Stefan</v>
      </c>
      <c r="I540">
        <f t="shared" si="34"/>
        <v>1981</v>
      </c>
      <c r="J540" t="s">
        <v>32</v>
      </c>
      <c r="K540" t="s">
        <v>4344</v>
      </c>
      <c r="L540">
        <f>VLOOKUP(H540,'id (2018)'!H:I,2,0)</f>
        <v>1981</v>
      </c>
    </row>
    <row r="541" spans="1:12">
      <c r="A541" t="str">
        <f t="shared" si="32"/>
        <v>CichońPaweł1984</v>
      </c>
      <c r="C541">
        <f t="shared" si="35"/>
        <v>540</v>
      </c>
      <c r="D541" t="s">
        <v>103</v>
      </c>
      <c r="E541" t="s">
        <v>16</v>
      </c>
      <c r="G541">
        <v>1984</v>
      </c>
      <c r="H541" t="str">
        <f t="shared" si="33"/>
        <v>Cichoń Paweł</v>
      </c>
      <c r="I541">
        <f t="shared" si="34"/>
        <v>1984</v>
      </c>
      <c r="J541" t="s">
        <v>32</v>
      </c>
      <c r="K541" t="s">
        <v>4344</v>
      </c>
      <c r="L541">
        <f>VLOOKUP(H541,'id (2018)'!H:I,2,0)</f>
        <v>1984</v>
      </c>
    </row>
    <row r="542" spans="1:12">
      <c r="A542" t="str">
        <f t="shared" si="32"/>
        <v>KoniecznyTomasz1960</v>
      </c>
      <c r="C542">
        <f t="shared" si="35"/>
        <v>541</v>
      </c>
      <c r="D542" t="s">
        <v>43</v>
      </c>
      <c r="E542" t="s">
        <v>44</v>
      </c>
      <c r="G542">
        <v>1960</v>
      </c>
      <c r="H542" t="str">
        <f t="shared" si="33"/>
        <v>Konieczny Tomasz</v>
      </c>
      <c r="I542">
        <f t="shared" si="34"/>
        <v>1960</v>
      </c>
      <c r="J542" t="s">
        <v>32</v>
      </c>
      <c r="K542" t="s">
        <v>4344</v>
      </c>
      <c r="L542">
        <f>VLOOKUP(H542,'id (2018)'!H:I,2,0)</f>
        <v>1960</v>
      </c>
    </row>
    <row r="543" spans="1:12">
      <c r="A543" t="str">
        <f t="shared" si="32"/>
        <v>BrankiewiczPaweł1971</v>
      </c>
      <c r="C543">
        <f t="shared" si="35"/>
        <v>542</v>
      </c>
      <c r="D543" t="s">
        <v>779</v>
      </c>
      <c r="E543" t="s">
        <v>16</v>
      </c>
      <c r="G543">
        <v>1971</v>
      </c>
      <c r="H543" t="str">
        <f t="shared" si="33"/>
        <v>Brankiewicz Paweł</v>
      </c>
      <c r="I543">
        <f t="shared" si="34"/>
        <v>1971</v>
      </c>
      <c r="J543" t="s">
        <v>32</v>
      </c>
      <c r="K543" t="s">
        <v>4344</v>
      </c>
      <c r="L543" t="e">
        <f>VLOOKUP(H543,'id (2018)'!H:I,2,0)</f>
        <v>#N/A</v>
      </c>
    </row>
    <row r="544" spans="1:12">
      <c r="A544" t="str">
        <f t="shared" si="32"/>
        <v>KoniecznaJoanna1988</v>
      </c>
      <c r="C544">
        <f t="shared" si="35"/>
        <v>543</v>
      </c>
      <c r="D544" t="s">
        <v>326</v>
      </c>
      <c r="E544" t="s">
        <v>484</v>
      </c>
      <c r="G544">
        <v>1988</v>
      </c>
      <c r="H544" t="str">
        <f t="shared" si="33"/>
        <v>Konieczna Joanna</v>
      </c>
      <c r="I544">
        <f t="shared" si="34"/>
        <v>1988</v>
      </c>
      <c r="J544" t="s">
        <v>0</v>
      </c>
      <c r="K544" t="s">
        <v>4344</v>
      </c>
      <c r="L544">
        <f>VLOOKUP(H544,'id (2018)'!H:I,2,0)</f>
        <v>1988</v>
      </c>
    </row>
    <row r="545" spans="1:12">
      <c r="A545" t="str">
        <f t="shared" si="32"/>
        <v>KoniecznaKrystyna1959</v>
      </c>
      <c r="C545">
        <f t="shared" si="35"/>
        <v>544</v>
      </c>
      <c r="D545" t="s">
        <v>326</v>
      </c>
      <c r="E545" t="s">
        <v>327</v>
      </c>
      <c r="G545">
        <v>1959</v>
      </c>
      <c r="H545" t="str">
        <f t="shared" si="33"/>
        <v>Konieczna Krystyna</v>
      </c>
      <c r="I545">
        <f t="shared" si="34"/>
        <v>1959</v>
      </c>
      <c r="J545" t="s">
        <v>0</v>
      </c>
      <c r="K545" t="s">
        <v>4344</v>
      </c>
      <c r="L545">
        <f>VLOOKUP(H545,'id (2018)'!H:I,2,0)</f>
        <v>1959</v>
      </c>
    </row>
    <row r="546" spans="1:12">
      <c r="A546" t="str">
        <f t="shared" si="32"/>
        <v>SzawdzinAnna1970</v>
      </c>
      <c r="C546">
        <f t="shared" si="35"/>
        <v>545</v>
      </c>
      <c r="D546" t="s">
        <v>51</v>
      </c>
      <c r="E546" t="s">
        <v>271</v>
      </c>
      <c r="G546">
        <v>1970</v>
      </c>
      <c r="H546" t="str">
        <f t="shared" si="33"/>
        <v>Szawdzin Anna</v>
      </c>
      <c r="I546">
        <f t="shared" si="34"/>
        <v>1970</v>
      </c>
      <c r="J546" t="s">
        <v>0</v>
      </c>
      <c r="K546" t="s">
        <v>4345</v>
      </c>
      <c r="L546" t="e">
        <f>VLOOKUP(H546,'id (2018)'!H:I,2,0)</f>
        <v>#N/A</v>
      </c>
    </row>
    <row r="547" spans="1:12">
      <c r="A547" t="str">
        <f t="shared" si="32"/>
        <v>StanekAsia1969</v>
      </c>
      <c r="C547">
        <f t="shared" si="35"/>
        <v>546</v>
      </c>
      <c r="D547" t="s">
        <v>46</v>
      </c>
      <c r="E547" t="s">
        <v>62</v>
      </c>
      <c r="G547">
        <v>1969</v>
      </c>
      <c r="H547" t="str">
        <f t="shared" si="33"/>
        <v>Stanek Asia</v>
      </c>
      <c r="I547">
        <f t="shared" si="34"/>
        <v>1969</v>
      </c>
      <c r="J547" t="s">
        <v>0</v>
      </c>
      <c r="K547" t="s">
        <v>4345</v>
      </c>
      <c r="L547">
        <f>VLOOKUP(H547,'id (2018)'!H:I,2,0)</f>
        <v>1969</v>
      </c>
    </row>
    <row r="548" spans="1:12">
      <c r="A548" t="str">
        <f t="shared" si="32"/>
        <v>DziewiorIwona1972</v>
      </c>
      <c r="C548">
        <f t="shared" si="35"/>
        <v>547</v>
      </c>
      <c r="D548" t="s">
        <v>1534</v>
      </c>
      <c r="E548" t="s">
        <v>1533</v>
      </c>
      <c r="F548" t="s">
        <v>1524</v>
      </c>
      <c r="G548">
        <v>1972</v>
      </c>
      <c r="H548" t="str">
        <f t="shared" si="33"/>
        <v>Dziewior Iwona</v>
      </c>
      <c r="I548">
        <f t="shared" si="34"/>
        <v>1972</v>
      </c>
      <c r="J548" t="s">
        <v>0</v>
      </c>
      <c r="K548" t="s">
        <v>810</v>
      </c>
      <c r="L548">
        <f>VLOOKUP(H548,'id (2018)'!H:I,2,0)</f>
        <v>1972</v>
      </c>
    </row>
    <row r="549" spans="1:12">
      <c r="A549" t="str">
        <f t="shared" si="32"/>
        <v>KurekMarta1986</v>
      </c>
      <c r="C549">
        <f t="shared" si="35"/>
        <v>548</v>
      </c>
      <c r="D549" t="s">
        <v>958</v>
      </c>
      <c r="E549" t="s">
        <v>846</v>
      </c>
      <c r="F549" t="s">
        <v>1598</v>
      </c>
      <c r="G549">
        <v>1986</v>
      </c>
      <c r="H549" t="str">
        <f t="shared" si="33"/>
        <v>Kurek Marta</v>
      </c>
      <c r="I549">
        <f t="shared" si="34"/>
        <v>1986</v>
      </c>
      <c r="J549" t="s">
        <v>0</v>
      </c>
      <c r="K549" t="s">
        <v>810</v>
      </c>
      <c r="L549" t="e">
        <f>VLOOKUP(H549,'id (2018)'!H:I,2,0)</f>
        <v>#N/A</v>
      </c>
    </row>
    <row r="550" spans="1:12">
      <c r="A550" t="str">
        <f t="shared" si="32"/>
        <v>MalawskaKamila1991</v>
      </c>
      <c r="C550">
        <f t="shared" si="35"/>
        <v>549</v>
      </c>
      <c r="D550" t="s">
        <v>901</v>
      </c>
      <c r="E550" t="s">
        <v>195</v>
      </c>
      <c r="F550" t="s">
        <v>902</v>
      </c>
      <c r="G550">
        <v>1991</v>
      </c>
      <c r="H550" t="str">
        <f t="shared" si="33"/>
        <v>Malawska Kamila</v>
      </c>
      <c r="I550">
        <f t="shared" si="34"/>
        <v>1991</v>
      </c>
      <c r="J550" t="s">
        <v>0</v>
      </c>
      <c r="K550" t="s">
        <v>810</v>
      </c>
      <c r="L550" t="e">
        <f>VLOOKUP(H550,'id (2018)'!H:I,2,0)</f>
        <v>#N/A</v>
      </c>
    </row>
    <row r="551" spans="1:12">
      <c r="A551" t="str">
        <f t="shared" si="32"/>
        <v>WarmuzŁukasz1983</v>
      </c>
      <c r="C551">
        <f t="shared" si="35"/>
        <v>550</v>
      </c>
      <c r="D551" t="s">
        <v>4360</v>
      </c>
      <c r="E551" t="s">
        <v>59</v>
      </c>
      <c r="F551" t="s">
        <v>4346</v>
      </c>
      <c r="G551">
        <v>1983</v>
      </c>
      <c r="H551" t="str">
        <f t="shared" si="33"/>
        <v>Warmuz Łukasz</v>
      </c>
      <c r="I551">
        <f t="shared" si="34"/>
        <v>1983</v>
      </c>
      <c r="J551" t="s">
        <v>32</v>
      </c>
      <c r="K551" t="s">
        <v>810</v>
      </c>
      <c r="L551" t="e">
        <f>VLOOKUP(H551,'id (2018)'!H:I,2,0)</f>
        <v>#N/A</v>
      </c>
    </row>
    <row r="552" spans="1:12">
      <c r="A552" t="str">
        <f t="shared" si="32"/>
        <v>GajkowskiBartek1985</v>
      </c>
      <c r="C552">
        <f t="shared" si="35"/>
        <v>551</v>
      </c>
      <c r="D552" t="s">
        <v>4361</v>
      </c>
      <c r="E552" t="s">
        <v>121</v>
      </c>
      <c r="F552" t="s">
        <v>4347</v>
      </c>
      <c r="G552">
        <v>1985</v>
      </c>
      <c r="H552" t="str">
        <f t="shared" si="33"/>
        <v>Gajkowski Bartek</v>
      </c>
      <c r="I552">
        <f t="shared" si="34"/>
        <v>1985</v>
      </c>
      <c r="J552" t="s">
        <v>32</v>
      </c>
      <c r="K552" t="s">
        <v>810</v>
      </c>
      <c r="L552" t="e">
        <f>VLOOKUP(H552,'id (2018)'!H:I,2,0)</f>
        <v>#N/A</v>
      </c>
    </row>
    <row r="553" spans="1:12">
      <c r="A553" t="str">
        <f t="shared" si="32"/>
        <v>ŁakomiecKrzysztof1984</v>
      </c>
      <c r="C553">
        <f t="shared" si="35"/>
        <v>552</v>
      </c>
      <c r="D553" t="s">
        <v>4359</v>
      </c>
      <c r="E553" t="s">
        <v>22</v>
      </c>
      <c r="F553" t="s">
        <v>1598</v>
      </c>
      <c r="G553">
        <v>1984</v>
      </c>
      <c r="H553" t="str">
        <f t="shared" si="33"/>
        <v>Łakomiec Krzysztof</v>
      </c>
      <c r="I553">
        <f t="shared" si="34"/>
        <v>1984</v>
      </c>
      <c r="J553" t="s">
        <v>32</v>
      </c>
      <c r="K553" t="s">
        <v>810</v>
      </c>
      <c r="L553" t="e">
        <f>VLOOKUP(H553,'id (2018)'!H:I,2,0)</f>
        <v>#N/A</v>
      </c>
    </row>
    <row r="554" spans="1:12">
      <c r="A554" t="str">
        <f t="shared" si="32"/>
        <v>PisarekPiotr1969</v>
      </c>
      <c r="C554">
        <f t="shared" si="35"/>
        <v>553</v>
      </c>
      <c r="D554" t="s">
        <v>253</v>
      </c>
      <c r="E554" t="s">
        <v>15</v>
      </c>
      <c r="G554">
        <v>1969</v>
      </c>
      <c r="H554" t="str">
        <f t="shared" si="33"/>
        <v>Pisarek Piotr</v>
      </c>
      <c r="I554">
        <f t="shared" si="34"/>
        <v>1969</v>
      </c>
      <c r="J554" t="s">
        <v>32</v>
      </c>
      <c r="K554" t="s">
        <v>810</v>
      </c>
      <c r="L554">
        <f>VLOOKUP(H554,'id (2018)'!H:I,2,0)</f>
        <v>1969</v>
      </c>
    </row>
    <row r="555" spans="1:12">
      <c r="A555" t="str">
        <f t="shared" si="32"/>
        <v>JonasWojciech1981</v>
      </c>
      <c r="C555">
        <f t="shared" si="35"/>
        <v>554</v>
      </c>
      <c r="D555" t="s">
        <v>1542</v>
      </c>
      <c r="E555" t="s">
        <v>147</v>
      </c>
      <c r="F555" t="s">
        <v>1637</v>
      </c>
      <c r="G555">
        <v>1981</v>
      </c>
      <c r="H555" t="str">
        <f t="shared" si="33"/>
        <v>Jonas Wojciech</v>
      </c>
      <c r="I555">
        <f t="shared" si="34"/>
        <v>1981</v>
      </c>
      <c r="J555" t="s">
        <v>32</v>
      </c>
      <c r="K555" t="s">
        <v>810</v>
      </c>
      <c r="L555">
        <f>VLOOKUP(H555,'id (2018)'!H:I,2,0)</f>
        <v>1981</v>
      </c>
    </row>
    <row r="556" spans="1:12" s="108" customFormat="1">
      <c r="A556" s="108" t="str">
        <f t="shared" si="32"/>
        <v>MossoczyZbigniew1973</v>
      </c>
      <c r="C556" s="108">
        <f t="shared" si="35"/>
        <v>555</v>
      </c>
      <c r="D556" s="108" t="s">
        <v>265</v>
      </c>
      <c r="E556" s="108" t="s">
        <v>264</v>
      </c>
      <c r="F556" s="108" t="s">
        <v>1317</v>
      </c>
      <c r="G556" s="108">
        <v>1973</v>
      </c>
      <c r="H556" s="108" t="str">
        <f t="shared" si="33"/>
        <v>Mossoczy Zbigniew</v>
      </c>
      <c r="I556" s="108">
        <f t="shared" si="34"/>
        <v>1973</v>
      </c>
      <c r="J556" s="108" t="s">
        <v>32</v>
      </c>
      <c r="K556" s="108" t="s">
        <v>4420</v>
      </c>
      <c r="L556" s="108">
        <f>VLOOKUP(H556,'id (2018)'!H:I,2,0)</f>
        <v>1973</v>
      </c>
    </row>
    <row r="557" spans="1:12">
      <c r="A557" t="str">
        <f t="shared" si="32"/>
        <v>CieślickiMateusz1987</v>
      </c>
      <c r="C557">
        <f t="shared" si="35"/>
        <v>556</v>
      </c>
      <c r="D557" s="9" t="s">
        <v>252</v>
      </c>
      <c r="E557" s="9" t="s">
        <v>87</v>
      </c>
      <c r="F557" s="9" t="s">
        <v>1313</v>
      </c>
      <c r="G557" s="9">
        <v>1987</v>
      </c>
      <c r="H557" t="str">
        <f t="shared" si="33"/>
        <v>Cieślicki Mateusz</v>
      </c>
      <c r="I557">
        <f t="shared" si="34"/>
        <v>1987</v>
      </c>
      <c r="J557" t="s">
        <v>32</v>
      </c>
      <c r="K557" t="s">
        <v>810</v>
      </c>
      <c r="L557" t="e">
        <f>VLOOKUP(H557,'id (2018)'!H:I,2,0)</f>
        <v>#N/A</v>
      </c>
    </row>
    <row r="558" spans="1:12">
      <c r="A558" t="str">
        <f t="shared" si="32"/>
        <v>PytaKrzysztof1978</v>
      </c>
      <c r="C558">
        <f t="shared" si="35"/>
        <v>557</v>
      </c>
      <c r="D558" s="9" t="s">
        <v>4045</v>
      </c>
      <c r="E558" s="9" t="s">
        <v>22</v>
      </c>
      <c r="F558" s="9" t="s">
        <v>1313</v>
      </c>
      <c r="G558" s="9">
        <v>1978</v>
      </c>
      <c r="H558" t="str">
        <f t="shared" si="33"/>
        <v>Pyta Krzysztof</v>
      </c>
      <c r="I558">
        <f t="shared" si="34"/>
        <v>1978</v>
      </c>
      <c r="J558" t="s">
        <v>32</v>
      </c>
      <c r="K558" t="s">
        <v>810</v>
      </c>
      <c r="L558" t="e">
        <f>VLOOKUP(H558,'id (2018)'!H:I,2,0)</f>
        <v>#N/A</v>
      </c>
    </row>
    <row r="559" spans="1:12">
      <c r="A559" t="str">
        <f t="shared" si="32"/>
        <v>BardzikBogumil1982</v>
      </c>
      <c r="C559">
        <f t="shared" si="35"/>
        <v>558</v>
      </c>
      <c r="D559" t="s">
        <v>3813</v>
      </c>
      <c r="E559" t="s">
        <v>4349</v>
      </c>
      <c r="G559">
        <v>1982</v>
      </c>
      <c r="H559" t="str">
        <f t="shared" si="33"/>
        <v>Bardzik Bogumil</v>
      </c>
      <c r="I559">
        <f t="shared" si="34"/>
        <v>1982</v>
      </c>
      <c r="J559" t="s">
        <v>32</v>
      </c>
      <c r="K559" t="s">
        <v>810</v>
      </c>
      <c r="L559" t="e">
        <f>VLOOKUP(H559,'id (2018)'!H:I,2,0)</f>
        <v>#N/A</v>
      </c>
    </row>
    <row r="560" spans="1:12">
      <c r="A560" t="str">
        <f t="shared" si="32"/>
        <v>DefecińskiRadosław1971</v>
      </c>
      <c r="C560">
        <f t="shared" si="35"/>
        <v>559</v>
      </c>
      <c r="D560" t="s">
        <v>806</v>
      </c>
      <c r="E560" t="s">
        <v>237</v>
      </c>
      <c r="G560">
        <v>1971</v>
      </c>
      <c r="H560" t="str">
        <f t="shared" si="33"/>
        <v>Defeciński Radosław</v>
      </c>
      <c r="I560">
        <f t="shared" si="34"/>
        <v>1971</v>
      </c>
      <c r="J560" t="s">
        <v>32</v>
      </c>
      <c r="K560" t="s">
        <v>810</v>
      </c>
      <c r="L560" t="e">
        <f>VLOOKUP(H560,'id (2018)'!H:I,2,0)</f>
        <v>#N/A</v>
      </c>
    </row>
    <row r="561" spans="1:12">
      <c r="A561" t="str">
        <f t="shared" si="32"/>
        <v>KalinowskiMichał1989</v>
      </c>
      <c r="C561">
        <f t="shared" si="35"/>
        <v>560</v>
      </c>
      <c r="D561" t="s">
        <v>357</v>
      </c>
      <c r="E561" t="s">
        <v>55</v>
      </c>
      <c r="G561">
        <v>1989</v>
      </c>
      <c r="H561" t="str">
        <f t="shared" si="33"/>
        <v>Kalinowski Michał</v>
      </c>
      <c r="I561">
        <f t="shared" si="34"/>
        <v>1989</v>
      </c>
      <c r="J561" t="s">
        <v>32</v>
      </c>
      <c r="K561" t="s">
        <v>810</v>
      </c>
      <c r="L561" t="e">
        <f>VLOOKUP(H561,'id (2018)'!H:I,2,0)</f>
        <v>#N/A</v>
      </c>
    </row>
    <row r="562" spans="1:12">
      <c r="A562" t="str">
        <f t="shared" si="32"/>
        <v>OpaszowskiTomasz0</v>
      </c>
      <c r="C562">
        <f t="shared" si="35"/>
        <v>561</v>
      </c>
      <c r="D562" t="s">
        <v>1545</v>
      </c>
      <c r="E562" t="s">
        <v>44</v>
      </c>
      <c r="F562" t="s">
        <v>4351</v>
      </c>
      <c r="G562">
        <v>0</v>
      </c>
      <c r="H562" t="str">
        <f t="shared" si="33"/>
        <v>Opaszowski Tomasz</v>
      </c>
      <c r="I562">
        <f t="shared" si="34"/>
        <v>0</v>
      </c>
      <c r="J562" t="s">
        <v>32</v>
      </c>
      <c r="K562" t="s">
        <v>810</v>
      </c>
      <c r="L562" t="e">
        <f>VLOOKUP(H562,'id (2018)'!H:I,2,0)</f>
        <v>#N/A</v>
      </c>
    </row>
    <row r="563" spans="1:12">
      <c r="A563" t="str">
        <f t="shared" si="32"/>
        <v>PasiecznikWojciech1970</v>
      </c>
      <c r="C563">
        <f t="shared" si="35"/>
        <v>562</v>
      </c>
      <c r="D563" t="s">
        <v>909</v>
      </c>
      <c r="E563" t="s">
        <v>147</v>
      </c>
      <c r="F563" t="s">
        <v>3439</v>
      </c>
      <c r="G563">
        <v>1970</v>
      </c>
      <c r="H563" t="str">
        <f t="shared" si="33"/>
        <v>Pasiecznik Wojciech</v>
      </c>
      <c r="I563">
        <f t="shared" si="34"/>
        <v>1970</v>
      </c>
      <c r="J563" t="s">
        <v>32</v>
      </c>
      <c r="K563" t="s">
        <v>810</v>
      </c>
      <c r="L563">
        <f>VLOOKUP(H563,'id (2018)'!H:I,2,0)</f>
        <v>1970</v>
      </c>
    </row>
    <row r="564" spans="1:12">
      <c r="A564" t="str">
        <f t="shared" si="32"/>
        <v>SobczakMarcin1980</v>
      </c>
      <c r="C564">
        <f t="shared" si="35"/>
        <v>563</v>
      </c>
      <c r="D564" t="s">
        <v>1342</v>
      </c>
      <c r="E564" t="s">
        <v>17</v>
      </c>
      <c r="F564" t="s">
        <v>4353</v>
      </c>
      <c r="G564">
        <v>1980</v>
      </c>
      <c r="H564" t="str">
        <f t="shared" si="33"/>
        <v>Sobczak Marcin</v>
      </c>
      <c r="I564">
        <f t="shared" si="34"/>
        <v>1980</v>
      </c>
      <c r="J564" t="s">
        <v>32</v>
      </c>
      <c r="K564" t="s">
        <v>810</v>
      </c>
      <c r="L564" t="e">
        <f>VLOOKUP(H564,'id (2018)'!H:I,2,0)</f>
        <v>#N/A</v>
      </c>
    </row>
    <row r="565" spans="1:12">
      <c r="A565" t="str">
        <f t="shared" si="32"/>
        <v>MalickiGrzegorz1976</v>
      </c>
      <c r="C565">
        <f t="shared" si="35"/>
        <v>564</v>
      </c>
      <c r="D565" s="9" t="s">
        <v>222</v>
      </c>
      <c r="E565" s="9" t="s">
        <v>19</v>
      </c>
      <c r="F565" s="9" t="s">
        <v>4348</v>
      </c>
      <c r="G565" s="9">
        <v>1976</v>
      </c>
      <c r="H565" t="str">
        <f t="shared" si="33"/>
        <v>Malicki Grzegorz</v>
      </c>
      <c r="I565">
        <f t="shared" si="34"/>
        <v>1976</v>
      </c>
      <c r="J565" t="s">
        <v>32</v>
      </c>
      <c r="K565" t="s">
        <v>810</v>
      </c>
      <c r="L565" t="e">
        <f>VLOOKUP(H565,'id (2018)'!H:I,2,0)</f>
        <v>#N/A</v>
      </c>
    </row>
    <row r="566" spans="1:12">
      <c r="A566" t="str">
        <f t="shared" si="32"/>
        <v>DominikGrzegorz1971</v>
      </c>
      <c r="C566">
        <f t="shared" si="35"/>
        <v>565</v>
      </c>
      <c r="D566" t="s">
        <v>368</v>
      </c>
      <c r="E566" t="s">
        <v>19</v>
      </c>
      <c r="F566" t="s">
        <v>4354</v>
      </c>
      <c r="G566">
        <v>1971</v>
      </c>
      <c r="H566" t="str">
        <f t="shared" si="33"/>
        <v>Dominik Grzegorz</v>
      </c>
      <c r="I566">
        <f t="shared" si="34"/>
        <v>1971</v>
      </c>
      <c r="J566" t="s">
        <v>32</v>
      </c>
      <c r="K566" t="s">
        <v>810</v>
      </c>
      <c r="L566" t="e">
        <f>VLOOKUP(H566,'id (2018)'!H:I,2,0)</f>
        <v>#N/A</v>
      </c>
    </row>
    <row r="567" spans="1:12">
      <c r="A567" t="str">
        <f t="shared" si="32"/>
        <v>HapczynKrzysztof1966</v>
      </c>
      <c r="C567">
        <f t="shared" si="35"/>
        <v>566</v>
      </c>
      <c r="D567" t="s">
        <v>4362</v>
      </c>
      <c r="E567" t="s">
        <v>22</v>
      </c>
      <c r="F567" t="s">
        <v>4354</v>
      </c>
      <c r="G567">
        <v>1966</v>
      </c>
      <c r="H567" t="str">
        <f t="shared" si="33"/>
        <v>Hapczyn Krzysztof</v>
      </c>
      <c r="I567">
        <f t="shared" si="34"/>
        <v>1966</v>
      </c>
      <c r="J567" t="s">
        <v>32</v>
      </c>
      <c r="K567" t="s">
        <v>810</v>
      </c>
      <c r="L567" t="e">
        <f>VLOOKUP(H567,'id (2018)'!H:I,2,0)</f>
        <v>#N/A</v>
      </c>
    </row>
    <row r="568" spans="1:12">
      <c r="A568" t="str">
        <f t="shared" si="32"/>
        <v>SzczerbińskiMariusz1971</v>
      </c>
      <c r="C568">
        <f t="shared" si="35"/>
        <v>567</v>
      </c>
      <c r="D568" t="s">
        <v>4363</v>
      </c>
      <c r="E568" t="s">
        <v>378</v>
      </c>
      <c r="F568" t="s">
        <v>4354</v>
      </c>
      <c r="G568">
        <v>1971</v>
      </c>
      <c r="H568" t="str">
        <f t="shared" si="33"/>
        <v>Szczerbiński Mariusz</v>
      </c>
      <c r="I568">
        <f t="shared" si="34"/>
        <v>1971</v>
      </c>
      <c r="J568" t="s">
        <v>32</v>
      </c>
      <c r="K568" t="s">
        <v>810</v>
      </c>
      <c r="L568" t="e">
        <f>VLOOKUP(H568,'id (2018)'!H:I,2,0)</f>
        <v>#N/A</v>
      </c>
    </row>
    <row r="569" spans="1:12">
      <c r="A569" t="str">
        <f t="shared" si="32"/>
        <v>LaskowskiArkadiusz1971</v>
      </c>
      <c r="C569">
        <f t="shared" si="35"/>
        <v>568</v>
      </c>
      <c r="D569" t="s">
        <v>1450</v>
      </c>
      <c r="E569" t="s">
        <v>358</v>
      </c>
      <c r="F569" t="s">
        <v>4356</v>
      </c>
      <c r="G569">
        <v>1971</v>
      </c>
      <c r="H569" t="str">
        <f t="shared" si="33"/>
        <v>Laskowski Arkadiusz</v>
      </c>
      <c r="I569">
        <f t="shared" si="34"/>
        <v>1971</v>
      </c>
      <c r="J569" t="s">
        <v>32</v>
      </c>
      <c r="K569" t="s">
        <v>810</v>
      </c>
      <c r="L569" t="e">
        <f>VLOOKUP(H569,'id (2018)'!H:I,2,0)</f>
        <v>#N/A</v>
      </c>
    </row>
    <row r="570" spans="1:12">
      <c r="A570" t="str">
        <f t="shared" si="32"/>
        <v>MaturaGrzegorz1975</v>
      </c>
      <c r="C570">
        <f t="shared" si="35"/>
        <v>569</v>
      </c>
      <c r="D570" t="s">
        <v>4364</v>
      </c>
      <c r="E570" t="s">
        <v>19</v>
      </c>
      <c r="F570" t="s">
        <v>4356</v>
      </c>
      <c r="G570">
        <v>1975</v>
      </c>
      <c r="H570" t="str">
        <f t="shared" si="33"/>
        <v>Matura Grzegorz</v>
      </c>
      <c r="I570">
        <f t="shared" si="34"/>
        <v>1975</v>
      </c>
      <c r="J570" t="s">
        <v>32</v>
      </c>
      <c r="K570" t="s">
        <v>810</v>
      </c>
      <c r="L570" t="e">
        <f>VLOOKUP(H570,'id (2018)'!H:I,2,0)</f>
        <v>#N/A</v>
      </c>
    </row>
    <row r="571" spans="1:12">
      <c r="A571" t="str">
        <f t="shared" si="32"/>
        <v>BajsarowiczBartłomiej1994</v>
      </c>
      <c r="C571">
        <f t="shared" si="35"/>
        <v>570</v>
      </c>
      <c r="D571" t="s">
        <v>4365</v>
      </c>
      <c r="E571" t="s">
        <v>267</v>
      </c>
      <c r="F571" t="s">
        <v>4357</v>
      </c>
      <c r="G571">
        <v>1994</v>
      </c>
      <c r="H571" t="str">
        <f t="shared" si="33"/>
        <v>Bajsarowicz Bartłomiej</v>
      </c>
      <c r="I571">
        <f t="shared" si="34"/>
        <v>1994</v>
      </c>
      <c r="J571" t="s">
        <v>32</v>
      </c>
      <c r="K571" t="s">
        <v>810</v>
      </c>
      <c r="L571" t="e">
        <f>VLOOKUP(H571,'id (2018)'!H:I,2,0)</f>
        <v>#N/A</v>
      </c>
    </row>
    <row r="572" spans="1:12">
      <c r="A572" t="str">
        <f t="shared" si="32"/>
        <v>MasłejAndrzej1968</v>
      </c>
      <c r="C572">
        <f t="shared" si="35"/>
        <v>571</v>
      </c>
      <c r="D572" t="s">
        <v>4366</v>
      </c>
      <c r="E572" t="s">
        <v>26</v>
      </c>
      <c r="F572" t="s">
        <v>4357</v>
      </c>
      <c r="G572">
        <v>1968</v>
      </c>
      <c r="H572" t="str">
        <f t="shared" si="33"/>
        <v>Masłej Andrzej</v>
      </c>
      <c r="I572">
        <f t="shared" si="34"/>
        <v>1968</v>
      </c>
      <c r="J572" t="s">
        <v>32</v>
      </c>
      <c r="K572" t="s">
        <v>810</v>
      </c>
      <c r="L572" t="e">
        <f>VLOOKUP(H572,'id (2018)'!H:I,2,0)</f>
        <v>#N/A</v>
      </c>
    </row>
    <row r="573" spans="1:12">
      <c r="A573" t="str">
        <f t="shared" si="32"/>
        <v>OstaszkiewiczJakub2006</v>
      </c>
      <c r="C573">
        <f t="shared" si="35"/>
        <v>572</v>
      </c>
      <c r="D573" t="s">
        <v>3407</v>
      </c>
      <c r="E573" t="s">
        <v>137</v>
      </c>
      <c r="G573">
        <v>2006</v>
      </c>
      <c r="H573" t="str">
        <f t="shared" si="33"/>
        <v>Ostaszkiewicz Jakub</v>
      </c>
      <c r="I573">
        <f t="shared" si="34"/>
        <v>2006</v>
      </c>
      <c r="J573" t="s">
        <v>32</v>
      </c>
      <c r="K573" t="s">
        <v>810</v>
      </c>
      <c r="L573" t="e">
        <f>VLOOKUP(H573,'id (2018)'!H:I,2,0)</f>
        <v>#N/A</v>
      </c>
    </row>
    <row r="574" spans="1:12">
      <c r="A574" t="str">
        <f t="shared" si="32"/>
        <v>MichalskiMaciek1981</v>
      </c>
      <c r="C574">
        <f t="shared" si="35"/>
        <v>573</v>
      </c>
      <c r="D574" t="s">
        <v>3847</v>
      </c>
      <c r="E574" t="s">
        <v>1305</v>
      </c>
      <c r="G574">
        <v>1981</v>
      </c>
      <c r="H574" t="str">
        <f t="shared" si="33"/>
        <v>Michalski Maciek</v>
      </c>
      <c r="I574">
        <f t="shared" si="34"/>
        <v>1981</v>
      </c>
      <c r="J574" t="s">
        <v>32</v>
      </c>
      <c r="K574" t="s">
        <v>810</v>
      </c>
      <c r="L574" t="e">
        <f>VLOOKUP(H574,'id (2018)'!H:I,2,0)</f>
        <v>#N/A</v>
      </c>
    </row>
    <row r="575" spans="1:12">
      <c r="A575" t="str">
        <f t="shared" si="32"/>
        <v>GóreckiMarcin1977</v>
      </c>
      <c r="C575">
        <f t="shared" si="35"/>
        <v>574</v>
      </c>
      <c r="D575" t="s">
        <v>4367</v>
      </c>
      <c r="E575" t="s">
        <v>17</v>
      </c>
      <c r="F575" t="s">
        <v>4358</v>
      </c>
      <c r="G575">
        <v>1977</v>
      </c>
      <c r="H575" t="str">
        <f t="shared" si="33"/>
        <v>Górecki Marcin</v>
      </c>
      <c r="I575">
        <f t="shared" si="34"/>
        <v>1977</v>
      </c>
      <c r="J575" t="s">
        <v>32</v>
      </c>
      <c r="K575" t="s">
        <v>810</v>
      </c>
      <c r="L575" t="e">
        <f>VLOOKUP(H575,'id (2018)'!H:I,2,0)</f>
        <v>#N/A</v>
      </c>
    </row>
    <row r="576" spans="1:12">
      <c r="A576" t="str">
        <f t="shared" si="32"/>
        <v>SzczepaniakMarcin0</v>
      </c>
      <c r="C576">
        <f t="shared" si="35"/>
        <v>575</v>
      </c>
      <c r="D576" t="s">
        <v>3798</v>
      </c>
      <c r="E576" t="s">
        <v>17</v>
      </c>
      <c r="G576">
        <v>0</v>
      </c>
      <c r="H576" t="str">
        <f t="shared" si="33"/>
        <v>Szczepaniak Marcin</v>
      </c>
      <c r="I576">
        <f t="shared" si="34"/>
        <v>0</v>
      </c>
      <c r="J576" t="s">
        <v>32</v>
      </c>
      <c r="K576" t="s">
        <v>745</v>
      </c>
      <c r="L576" t="e">
        <f>VLOOKUP(H576,'id (2018)'!H:I,2,0)</f>
        <v>#N/A</v>
      </c>
    </row>
    <row r="577" spans="1:12">
      <c r="A577" t="str">
        <f t="shared" si="32"/>
        <v>CieśKacper0</v>
      </c>
      <c r="C577">
        <f t="shared" si="35"/>
        <v>576</v>
      </c>
      <c r="D577" t="s">
        <v>4369</v>
      </c>
      <c r="E577" t="s">
        <v>534</v>
      </c>
      <c r="G577">
        <v>0</v>
      </c>
      <c r="H577" t="str">
        <f t="shared" si="33"/>
        <v>Cieś Kacper</v>
      </c>
      <c r="I577">
        <f t="shared" si="34"/>
        <v>0</v>
      </c>
      <c r="J577" t="s">
        <v>32</v>
      </c>
      <c r="K577" t="s">
        <v>745</v>
      </c>
      <c r="L577" t="e">
        <f>VLOOKUP(H577,'id (2018)'!H:I,2,0)</f>
        <v>#N/A</v>
      </c>
    </row>
    <row r="578" spans="1:12">
      <c r="A578" t="str">
        <f t="shared" ref="A578:A641" si="36">D578&amp;E578&amp;G578</f>
        <v>GrzegorzewskiIwo0</v>
      </c>
      <c r="C578">
        <f t="shared" si="35"/>
        <v>577</v>
      </c>
      <c r="D578" t="s">
        <v>4371</v>
      </c>
      <c r="E578" t="s">
        <v>4372</v>
      </c>
      <c r="G578">
        <v>0</v>
      </c>
      <c r="H578" t="str">
        <f t="shared" si="33"/>
        <v>Grzegorzewski Iwo</v>
      </c>
      <c r="I578">
        <f t="shared" si="34"/>
        <v>0</v>
      </c>
      <c r="J578" t="s">
        <v>32</v>
      </c>
      <c r="K578" t="s">
        <v>745</v>
      </c>
      <c r="L578" t="e">
        <f>VLOOKUP(H578,'id (2018)'!H:I,2,0)</f>
        <v>#N/A</v>
      </c>
    </row>
    <row r="579" spans="1:12">
      <c r="A579" t="str">
        <f t="shared" si="36"/>
        <v>SakowiczKajetan0</v>
      </c>
      <c r="C579">
        <f t="shared" si="35"/>
        <v>578</v>
      </c>
      <c r="D579" t="s">
        <v>4373</v>
      </c>
      <c r="E579" t="s">
        <v>114</v>
      </c>
      <c r="G579">
        <v>0</v>
      </c>
      <c r="H579" t="str">
        <f t="shared" ref="H579:H642" si="37">D579&amp;" "&amp;E579</f>
        <v>Sakowicz Kajetan</v>
      </c>
      <c r="I579">
        <f t="shared" ref="I579:I642" si="38">G579</f>
        <v>0</v>
      </c>
      <c r="J579" t="s">
        <v>32</v>
      </c>
      <c r="K579" t="s">
        <v>745</v>
      </c>
      <c r="L579" t="e">
        <f>VLOOKUP(H579,'id (2018)'!H:I,2,0)</f>
        <v>#N/A</v>
      </c>
    </row>
    <row r="580" spans="1:12">
      <c r="A580" t="str">
        <f t="shared" si="36"/>
        <v>GędziorowskiMaciej1990</v>
      </c>
      <c r="C580">
        <f t="shared" ref="C580:C643" si="39">C579+1</f>
        <v>579</v>
      </c>
      <c r="D580" t="s">
        <v>1724</v>
      </c>
      <c r="E580" t="s">
        <v>66</v>
      </c>
      <c r="G580">
        <v>1990</v>
      </c>
      <c r="H580" t="str">
        <f t="shared" si="37"/>
        <v>Gędziorowski Maciej</v>
      </c>
      <c r="I580">
        <f t="shared" si="38"/>
        <v>1990</v>
      </c>
      <c r="J580" t="s">
        <v>32</v>
      </c>
      <c r="K580" t="s">
        <v>745</v>
      </c>
      <c r="L580" t="e">
        <f>VLOOKUP(H580,'id (2018)'!H:I,2,0)</f>
        <v>#N/A</v>
      </c>
    </row>
    <row r="581" spans="1:12">
      <c r="A581" t="str">
        <f t="shared" si="36"/>
        <v>PawlakKrzysztof1975</v>
      </c>
      <c r="C581">
        <f t="shared" si="39"/>
        <v>580</v>
      </c>
      <c r="D581" t="s">
        <v>102</v>
      </c>
      <c r="E581" t="s">
        <v>22</v>
      </c>
      <c r="F581" t="s">
        <v>4377</v>
      </c>
      <c r="G581">
        <v>1975</v>
      </c>
      <c r="H581" t="str">
        <f t="shared" si="37"/>
        <v>Pawlak Krzysztof</v>
      </c>
      <c r="I581">
        <f t="shared" si="38"/>
        <v>1975</v>
      </c>
      <c r="J581" t="s">
        <v>32</v>
      </c>
      <c r="K581" t="s">
        <v>848</v>
      </c>
      <c r="L581">
        <f>VLOOKUP(H581,'id (2018)'!H:I,2,0)</f>
        <v>1975</v>
      </c>
    </row>
    <row r="582" spans="1:12">
      <c r="A582" t="str">
        <f t="shared" si="36"/>
        <v>GrabowskiMarcin0</v>
      </c>
      <c r="C582">
        <f t="shared" si="39"/>
        <v>581</v>
      </c>
      <c r="D582" t="s">
        <v>93</v>
      </c>
      <c r="E582" t="s">
        <v>17</v>
      </c>
      <c r="F582" t="s">
        <v>4376</v>
      </c>
      <c r="G582">
        <v>0</v>
      </c>
      <c r="H582" t="str">
        <f t="shared" si="37"/>
        <v>Grabowski Marcin</v>
      </c>
      <c r="I582">
        <f t="shared" si="38"/>
        <v>0</v>
      </c>
      <c r="J582" t="s">
        <v>32</v>
      </c>
      <c r="K582" t="s">
        <v>848</v>
      </c>
      <c r="L582" t="e">
        <f>VLOOKUP(H582,'id (2018)'!H:I,2,0)</f>
        <v>#N/A</v>
      </c>
    </row>
    <row r="583" spans="1:12">
      <c r="A583" t="str">
        <f t="shared" si="36"/>
        <v>MarczakKamil1981</v>
      </c>
      <c r="C583">
        <f t="shared" si="39"/>
        <v>582</v>
      </c>
      <c r="D583" t="s">
        <v>4052</v>
      </c>
      <c r="E583" t="s">
        <v>189</v>
      </c>
      <c r="F583" t="s">
        <v>4378</v>
      </c>
      <c r="G583">
        <v>1981</v>
      </c>
      <c r="H583" t="str">
        <f t="shared" si="37"/>
        <v>Marczak Kamil</v>
      </c>
      <c r="I583">
        <f t="shared" si="38"/>
        <v>1981</v>
      </c>
      <c r="J583" t="s">
        <v>32</v>
      </c>
      <c r="K583" t="s">
        <v>4385</v>
      </c>
      <c r="L583" t="e">
        <f>VLOOKUP(H583,'id (2018)'!H:I,2,0)</f>
        <v>#N/A</v>
      </c>
    </row>
    <row r="584" spans="1:12">
      <c r="A584" t="str">
        <f t="shared" si="36"/>
        <v>SłomkaPaweł1990</v>
      </c>
      <c r="C584">
        <f t="shared" si="39"/>
        <v>583</v>
      </c>
      <c r="D584" t="s">
        <v>292</v>
      </c>
      <c r="E584" t="s">
        <v>16</v>
      </c>
      <c r="F584" t="s">
        <v>284</v>
      </c>
      <c r="G584">
        <v>1990</v>
      </c>
      <c r="H584" t="str">
        <f t="shared" si="37"/>
        <v>Słomka Paweł</v>
      </c>
      <c r="I584">
        <f t="shared" si="38"/>
        <v>1990</v>
      </c>
      <c r="J584" t="s">
        <v>32</v>
      </c>
      <c r="K584" t="s">
        <v>4385</v>
      </c>
      <c r="L584">
        <f>VLOOKUP(H584,'id (2018)'!H:I,2,0)</f>
        <v>1990</v>
      </c>
    </row>
    <row r="585" spans="1:12">
      <c r="A585" t="str">
        <f t="shared" si="36"/>
        <v>CiesielskiWitold1973</v>
      </c>
      <c r="C585">
        <f t="shared" si="39"/>
        <v>584</v>
      </c>
      <c r="D585" t="s">
        <v>309</v>
      </c>
      <c r="E585" t="s">
        <v>310</v>
      </c>
      <c r="F585" t="s">
        <v>4379</v>
      </c>
      <c r="G585">
        <v>1973</v>
      </c>
      <c r="H585" t="str">
        <f t="shared" si="37"/>
        <v>Ciesielski Witold</v>
      </c>
      <c r="I585">
        <f t="shared" si="38"/>
        <v>1973</v>
      </c>
      <c r="J585" t="s">
        <v>32</v>
      </c>
      <c r="K585" t="s">
        <v>4385</v>
      </c>
      <c r="L585">
        <f>VLOOKUP(H585,'id (2018)'!H:I,2,0)</f>
        <v>1973</v>
      </c>
    </row>
    <row r="586" spans="1:12">
      <c r="A586" t="str">
        <f t="shared" si="36"/>
        <v>WolnySebastian1978</v>
      </c>
      <c r="C586">
        <f t="shared" si="39"/>
        <v>585</v>
      </c>
      <c r="D586" t="s">
        <v>1270</v>
      </c>
      <c r="E586" t="s">
        <v>783</v>
      </c>
      <c r="F586" t="s">
        <v>4380</v>
      </c>
      <c r="G586">
        <v>1978</v>
      </c>
      <c r="H586" t="str">
        <f t="shared" si="37"/>
        <v>Wolny Sebastian</v>
      </c>
      <c r="I586">
        <f t="shared" si="38"/>
        <v>1978</v>
      </c>
      <c r="J586" t="s">
        <v>32</v>
      </c>
      <c r="K586" t="s">
        <v>4385</v>
      </c>
      <c r="L586">
        <f>VLOOKUP(H586,'id (2018)'!H:I,2,0)</f>
        <v>1978</v>
      </c>
    </row>
    <row r="587" spans="1:12">
      <c r="A587" t="str">
        <f t="shared" si="36"/>
        <v>WolnyMaciej1976</v>
      </c>
      <c r="C587">
        <f t="shared" si="39"/>
        <v>586</v>
      </c>
      <c r="D587" t="s">
        <v>1270</v>
      </c>
      <c r="E587" t="s">
        <v>66</v>
      </c>
      <c r="F587" t="s">
        <v>4380</v>
      </c>
      <c r="G587">
        <v>1976</v>
      </c>
      <c r="H587" t="str">
        <f t="shared" si="37"/>
        <v>Wolny Maciej</v>
      </c>
      <c r="I587">
        <f t="shared" si="38"/>
        <v>1976</v>
      </c>
      <c r="J587" t="s">
        <v>32</v>
      </c>
      <c r="K587" t="s">
        <v>4385</v>
      </c>
      <c r="L587" t="e">
        <f>VLOOKUP(H587,'id (2018)'!H:I,2,0)</f>
        <v>#N/A</v>
      </c>
    </row>
    <row r="588" spans="1:12">
      <c r="A588" t="str">
        <f t="shared" si="36"/>
        <v>Herman-IżyckiLeszek1958</v>
      </c>
      <c r="C588">
        <f t="shared" si="39"/>
        <v>587</v>
      </c>
      <c r="D588" t="s">
        <v>2</v>
      </c>
      <c r="E588" t="s">
        <v>25</v>
      </c>
      <c r="G588">
        <v>1958</v>
      </c>
      <c r="H588" t="str">
        <f t="shared" si="37"/>
        <v>Herman-Iżycki Leszek</v>
      </c>
      <c r="I588">
        <f t="shared" si="38"/>
        <v>1958</v>
      </c>
      <c r="J588" t="s">
        <v>32</v>
      </c>
      <c r="K588" t="s">
        <v>4385</v>
      </c>
      <c r="L588">
        <f>VLOOKUP(H588,'id (2018)'!H:I,2,0)</f>
        <v>1958</v>
      </c>
    </row>
    <row r="589" spans="1:12">
      <c r="A589" t="str">
        <f t="shared" si="36"/>
        <v>MichalskiMaciej1981</v>
      </c>
      <c r="C589">
        <f t="shared" si="39"/>
        <v>588</v>
      </c>
      <c r="D589" t="s">
        <v>3847</v>
      </c>
      <c r="E589" t="s">
        <v>66</v>
      </c>
      <c r="G589">
        <v>1981</v>
      </c>
      <c r="H589" t="str">
        <f t="shared" si="37"/>
        <v>Michalski Maciej</v>
      </c>
      <c r="I589">
        <f t="shared" si="38"/>
        <v>1981</v>
      </c>
      <c r="J589" t="s">
        <v>32</v>
      </c>
      <c r="K589" t="s">
        <v>4385</v>
      </c>
      <c r="L589" t="e">
        <f>VLOOKUP(H589,'id (2018)'!H:I,2,0)</f>
        <v>#N/A</v>
      </c>
    </row>
    <row r="590" spans="1:12">
      <c r="A590" t="str">
        <f t="shared" si="36"/>
        <v>KielakHubert1996</v>
      </c>
      <c r="C590">
        <f t="shared" si="39"/>
        <v>589</v>
      </c>
      <c r="D590" t="s">
        <v>1475</v>
      </c>
      <c r="E590" t="s">
        <v>705</v>
      </c>
      <c r="G590">
        <v>1996</v>
      </c>
      <c r="H590" t="str">
        <f t="shared" si="37"/>
        <v>Kielak Hubert</v>
      </c>
      <c r="I590">
        <f t="shared" si="38"/>
        <v>1996</v>
      </c>
      <c r="J590" t="s">
        <v>32</v>
      </c>
      <c r="K590" t="s">
        <v>4392</v>
      </c>
      <c r="L590">
        <f>VLOOKUP(H590,'id (2018)'!H:I,2,0)</f>
        <v>1996</v>
      </c>
    </row>
    <row r="591" spans="1:12">
      <c r="A591" t="str">
        <f t="shared" si="36"/>
        <v>ZłotnickiMaciek1984</v>
      </c>
      <c r="C591">
        <f t="shared" si="39"/>
        <v>590</v>
      </c>
      <c r="D591" t="s">
        <v>3688</v>
      </c>
      <c r="E591" t="s">
        <v>1305</v>
      </c>
      <c r="G591">
        <v>1984</v>
      </c>
      <c r="H591" t="str">
        <f t="shared" si="37"/>
        <v>Złotnicki Maciek</v>
      </c>
      <c r="I591">
        <f t="shared" si="38"/>
        <v>1984</v>
      </c>
      <c r="J591" t="s">
        <v>32</v>
      </c>
      <c r="K591" t="s">
        <v>4392</v>
      </c>
      <c r="L591">
        <f>VLOOKUP(H591,'id (2018)'!H:I,2,0)</f>
        <v>1984</v>
      </c>
    </row>
    <row r="592" spans="1:12">
      <c r="A592" t="str">
        <f t="shared" si="36"/>
        <v>PytaKrzysiek1978</v>
      </c>
      <c r="C592">
        <f t="shared" si="39"/>
        <v>591</v>
      </c>
      <c r="D592" t="s">
        <v>4045</v>
      </c>
      <c r="E592" t="s">
        <v>4046</v>
      </c>
      <c r="F592" t="s">
        <v>4390</v>
      </c>
      <c r="G592">
        <v>1978</v>
      </c>
      <c r="H592" t="str">
        <f t="shared" si="37"/>
        <v>Pyta Krzysiek</v>
      </c>
      <c r="I592">
        <f t="shared" si="38"/>
        <v>1978</v>
      </c>
      <c r="J592" t="s">
        <v>32</v>
      </c>
      <c r="K592" t="s">
        <v>4392</v>
      </c>
      <c r="L592">
        <f>VLOOKUP(H592,'id (2018)'!H:I,2,0)</f>
        <v>1978</v>
      </c>
    </row>
    <row r="593" spans="1:12">
      <c r="A593" t="str">
        <f t="shared" si="36"/>
        <v>SłabońMariusz0</v>
      </c>
      <c r="C593">
        <f t="shared" si="39"/>
        <v>592</v>
      </c>
      <c r="D593" t="s">
        <v>4387</v>
      </c>
      <c r="E593" t="s">
        <v>378</v>
      </c>
      <c r="F593" t="s">
        <v>4391</v>
      </c>
      <c r="G593">
        <v>0</v>
      </c>
      <c r="H593" t="str">
        <f t="shared" si="37"/>
        <v>Słaboń Mariusz</v>
      </c>
      <c r="I593">
        <f t="shared" si="38"/>
        <v>0</v>
      </c>
      <c r="J593" t="s">
        <v>32</v>
      </c>
      <c r="K593" t="s">
        <v>4392</v>
      </c>
      <c r="L593" t="e">
        <f>VLOOKUP(H593,'id (2018)'!H:I,2,0)</f>
        <v>#N/A</v>
      </c>
    </row>
    <row r="594" spans="1:12">
      <c r="A594" t="str">
        <f t="shared" si="36"/>
        <v>DuszakArkadiusz1974</v>
      </c>
      <c r="C594">
        <f t="shared" si="39"/>
        <v>593</v>
      </c>
      <c r="D594" t="s">
        <v>1291</v>
      </c>
      <c r="E594" t="s">
        <v>358</v>
      </c>
      <c r="F594" t="s">
        <v>1258</v>
      </c>
      <c r="G594">
        <v>1974</v>
      </c>
      <c r="H594" t="str">
        <f t="shared" si="37"/>
        <v>Duszak Arkadiusz</v>
      </c>
      <c r="I594">
        <f t="shared" si="38"/>
        <v>1974</v>
      </c>
      <c r="J594" t="s">
        <v>32</v>
      </c>
      <c r="K594" t="s">
        <v>4392</v>
      </c>
      <c r="L594">
        <f>VLOOKUP(H594,'id (2018)'!H:I,2,0)</f>
        <v>1974</v>
      </c>
    </row>
    <row r="595" spans="1:12">
      <c r="A595" t="str">
        <f t="shared" si="36"/>
        <v>LisikWioleta1974</v>
      </c>
      <c r="C595">
        <f t="shared" si="39"/>
        <v>594</v>
      </c>
      <c r="D595" t="s">
        <v>4386</v>
      </c>
      <c r="E595" t="s">
        <v>4074</v>
      </c>
      <c r="F595" t="s">
        <v>4391</v>
      </c>
      <c r="G595">
        <v>1974</v>
      </c>
      <c r="H595" t="str">
        <f t="shared" si="37"/>
        <v>Lisik Wioleta</v>
      </c>
      <c r="I595">
        <f t="shared" si="38"/>
        <v>1974</v>
      </c>
      <c r="J595" t="s">
        <v>0</v>
      </c>
      <c r="K595" t="s">
        <v>4392</v>
      </c>
      <c r="L595" t="e">
        <f>VLOOKUP(H595,'id (2018)'!H:I,2,0)</f>
        <v>#N/A</v>
      </c>
    </row>
    <row r="596" spans="1:12">
      <c r="A596" t="str">
        <f t="shared" si="36"/>
        <v>WilkAnna0</v>
      </c>
      <c r="C596">
        <f t="shared" si="39"/>
        <v>595</v>
      </c>
      <c r="D596" t="s">
        <v>4388</v>
      </c>
      <c r="E596" t="s">
        <v>271</v>
      </c>
      <c r="F596" t="s">
        <v>4391</v>
      </c>
      <c r="G596">
        <v>0</v>
      </c>
      <c r="H596" t="str">
        <f t="shared" si="37"/>
        <v>Wilk Anna</v>
      </c>
      <c r="I596">
        <f t="shared" si="38"/>
        <v>0</v>
      </c>
      <c r="J596" t="s">
        <v>0</v>
      </c>
      <c r="K596" t="s">
        <v>4392</v>
      </c>
      <c r="L596" t="e">
        <f>VLOOKUP(H596,'id (2018)'!H:I,2,0)</f>
        <v>#N/A</v>
      </c>
    </row>
    <row r="597" spans="1:12">
      <c r="A597" t="str">
        <f t="shared" si="36"/>
        <v>OpaszowskiTomasz1970</v>
      </c>
      <c r="C597">
        <f t="shared" si="39"/>
        <v>596</v>
      </c>
      <c r="D597" t="s">
        <v>1545</v>
      </c>
      <c r="E597" t="s">
        <v>44</v>
      </c>
      <c r="G597">
        <v>1970</v>
      </c>
      <c r="H597" t="str">
        <f t="shared" si="37"/>
        <v>Opaszowski Tomasz</v>
      </c>
      <c r="I597">
        <f t="shared" si="38"/>
        <v>1970</v>
      </c>
      <c r="J597" t="s">
        <v>32</v>
      </c>
      <c r="K597" t="s">
        <v>924</v>
      </c>
      <c r="L597" t="e">
        <f>VLOOKUP(H597,'id (2018)'!H:I,2,0)</f>
        <v>#N/A</v>
      </c>
    </row>
    <row r="598" spans="1:12">
      <c r="A598" t="str">
        <f t="shared" si="36"/>
        <v>FrankeMarcin1978</v>
      </c>
      <c r="C598">
        <f t="shared" si="39"/>
        <v>597</v>
      </c>
      <c r="D598" t="s">
        <v>1621</v>
      </c>
      <c r="E598" t="s">
        <v>17</v>
      </c>
      <c r="F598" t="s">
        <v>3440</v>
      </c>
      <c r="G598">
        <v>1978</v>
      </c>
      <c r="H598" t="str">
        <f t="shared" si="37"/>
        <v>Franke Marcin</v>
      </c>
      <c r="I598">
        <f t="shared" si="38"/>
        <v>1978</v>
      </c>
      <c r="J598" t="s">
        <v>32</v>
      </c>
      <c r="K598" t="s">
        <v>924</v>
      </c>
      <c r="L598">
        <f>VLOOKUP(H598,'id (2018)'!H:I,2,0)</f>
        <v>1978</v>
      </c>
    </row>
    <row r="599" spans="1:12">
      <c r="A599" t="str">
        <f t="shared" si="36"/>
        <v>JanerkaMarzka1978</v>
      </c>
      <c r="C599">
        <f t="shared" si="39"/>
        <v>598</v>
      </c>
      <c r="D599" t="s">
        <v>3818</v>
      </c>
      <c r="E599" t="s">
        <v>1574</v>
      </c>
      <c r="G599">
        <v>1978</v>
      </c>
      <c r="H599" t="str">
        <f t="shared" si="37"/>
        <v>Janerka Marzka</v>
      </c>
      <c r="I599">
        <f t="shared" si="38"/>
        <v>1978</v>
      </c>
      <c r="J599" t="s">
        <v>0</v>
      </c>
      <c r="K599" t="s">
        <v>924</v>
      </c>
      <c r="L599">
        <f>VLOOKUP(H599,'id (2018)'!H:I,2,0)</f>
        <v>1978</v>
      </c>
    </row>
    <row r="600" spans="1:12">
      <c r="A600" t="str">
        <f t="shared" si="36"/>
        <v>StrakowskaMonika1992</v>
      </c>
      <c r="C600">
        <f t="shared" si="39"/>
        <v>599</v>
      </c>
      <c r="D600" t="s">
        <v>4397</v>
      </c>
      <c r="E600" t="s">
        <v>203</v>
      </c>
      <c r="G600">
        <v>1992</v>
      </c>
      <c r="H600" t="str">
        <f t="shared" si="37"/>
        <v>Strakowska Monika</v>
      </c>
      <c r="I600">
        <f t="shared" si="38"/>
        <v>1992</v>
      </c>
      <c r="J600" t="s">
        <v>0</v>
      </c>
      <c r="K600" t="s">
        <v>53</v>
      </c>
      <c r="L600" t="e">
        <f>VLOOKUP(H600,'id (2018)'!H:I,2,0)</f>
        <v>#N/A</v>
      </c>
    </row>
    <row r="601" spans="1:12">
      <c r="A601" t="str">
        <f t="shared" si="36"/>
        <v>CirutJan1983</v>
      </c>
      <c r="C601">
        <f t="shared" si="39"/>
        <v>600</v>
      </c>
      <c r="D601" t="s">
        <v>4394</v>
      </c>
      <c r="E601" t="s">
        <v>92</v>
      </c>
      <c r="G601">
        <v>1983</v>
      </c>
      <c r="H601" t="str">
        <f t="shared" si="37"/>
        <v>Cirut Jan</v>
      </c>
      <c r="I601">
        <f t="shared" si="38"/>
        <v>1983</v>
      </c>
      <c r="J601" t="s">
        <v>32</v>
      </c>
      <c r="K601" t="s">
        <v>53</v>
      </c>
      <c r="L601" t="e">
        <f>VLOOKUP(H601,'id (2018)'!H:I,2,0)</f>
        <v>#N/A</v>
      </c>
    </row>
    <row r="602" spans="1:12">
      <c r="A602" t="str">
        <f t="shared" si="36"/>
        <v>DudkoŁukasz1982</v>
      </c>
      <c r="C602">
        <f t="shared" si="39"/>
        <v>601</v>
      </c>
      <c r="D602" t="s">
        <v>932</v>
      </c>
      <c r="E602" t="s">
        <v>59</v>
      </c>
      <c r="G602">
        <v>1982</v>
      </c>
      <c r="H602" t="str">
        <f t="shared" si="37"/>
        <v>Dudko Łukasz</v>
      </c>
      <c r="I602">
        <f t="shared" si="38"/>
        <v>1982</v>
      </c>
      <c r="J602" t="s">
        <v>32</v>
      </c>
      <c r="K602" t="s">
        <v>53</v>
      </c>
      <c r="L602" t="e">
        <f>VLOOKUP(H602,'id (2018)'!H:I,2,0)</f>
        <v>#N/A</v>
      </c>
    </row>
    <row r="603" spans="1:12">
      <c r="A603" t="str">
        <f t="shared" si="36"/>
        <v>KosiorekPaweł1976</v>
      </c>
      <c r="C603">
        <f t="shared" si="39"/>
        <v>602</v>
      </c>
      <c r="D603" t="s">
        <v>927</v>
      </c>
      <c r="E603" t="s">
        <v>16</v>
      </c>
      <c r="G603">
        <v>1976</v>
      </c>
      <c r="H603" t="str">
        <f t="shared" si="37"/>
        <v>Kosiorek Paweł</v>
      </c>
      <c r="I603">
        <f t="shared" si="38"/>
        <v>1976</v>
      </c>
      <c r="J603" t="s">
        <v>32</v>
      </c>
      <c r="K603" t="s">
        <v>53</v>
      </c>
      <c r="L603">
        <f>VLOOKUP(H603,'id (2018)'!H:I,2,0)</f>
        <v>1976</v>
      </c>
    </row>
    <row r="604" spans="1:12">
      <c r="A604" t="str">
        <f t="shared" si="36"/>
        <v>KulwikowskiMichał1979</v>
      </c>
      <c r="C604">
        <f t="shared" si="39"/>
        <v>603</v>
      </c>
      <c r="D604" t="s">
        <v>1084</v>
      </c>
      <c r="E604" t="s">
        <v>55</v>
      </c>
      <c r="G604">
        <v>1979</v>
      </c>
      <c r="H604" t="str">
        <f t="shared" si="37"/>
        <v>Kulwikowski Michał</v>
      </c>
      <c r="I604">
        <f t="shared" si="38"/>
        <v>1979</v>
      </c>
      <c r="J604" t="s">
        <v>32</v>
      </c>
      <c r="K604" t="s">
        <v>53</v>
      </c>
      <c r="L604">
        <f>VLOOKUP(H604,'id (2018)'!H:I,2,0)</f>
        <v>1979</v>
      </c>
    </row>
    <row r="605" spans="1:12">
      <c r="A605" t="str">
        <f t="shared" si="36"/>
        <v>WielgoszTomasz1980</v>
      </c>
      <c r="C605">
        <f t="shared" si="39"/>
        <v>604</v>
      </c>
      <c r="D605" t="s">
        <v>4395</v>
      </c>
      <c r="E605" t="s">
        <v>44</v>
      </c>
      <c r="G605">
        <v>1980</v>
      </c>
      <c r="H605" t="str">
        <f t="shared" si="37"/>
        <v>Wielgosz Tomasz</v>
      </c>
      <c r="I605">
        <f t="shared" si="38"/>
        <v>1980</v>
      </c>
      <c r="J605" t="s">
        <v>32</v>
      </c>
      <c r="K605" t="s">
        <v>53</v>
      </c>
      <c r="L605" t="e">
        <f>VLOOKUP(H605,'id (2018)'!H:I,2,0)</f>
        <v>#N/A</v>
      </c>
    </row>
    <row r="606" spans="1:12">
      <c r="A606" t="str">
        <f t="shared" si="36"/>
        <v>KurkowskiRyszard1980</v>
      </c>
      <c r="C606">
        <f t="shared" si="39"/>
        <v>605</v>
      </c>
      <c r="D606" t="s">
        <v>4396</v>
      </c>
      <c r="E606" t="s">
        <v>549</v>
      </c>
      <c r="G606">
        <v>1980</v>
      </c>
      <c r="H606" t="str">
        <f t="shared" si="37"/>
        <v>Kurkowski Ryszard</v>
      </c>
      <c r="I606">
        <f t="shared" si="38"/>
        <v>1980</v>
      </c>
      <c r="J606" t="s">
        <v>32</v>
      </c>
      <c r="K606" t="s">
        <v>53</v>
      </c>
      <c r="L606" t="e">
        <f>VLOOKUP(H606,'id (2018)'!H:I,2,0)</f>
        <v>#N/A</v>
      </c>
    </row>
    <row r="607" spans="1:12">
      <c r="A607" t="str">
        <f t="shared" si="36"/>
        <v>KozdrykPiotr1983</v>
      </c>
      <c r="C607">
        <f t="shared" si="39"/>
        <v>606</v>
      </c>
      <c r="D607" t="s">
        <v>415</v>
      </c>
      <c r="E607" t="s">
        <v>15</v>
      </c>
      <c r="G607">
        <v>1983</v>
      </c>
      <c r="H607" t="str">
        <f t="shared" si="37"/>
        <v>Kozdryk Piotr</v>
      </c>
      <c r="I607">
        <f t="shared" si="38"/>
        <v>1983</v>
      </c>
      <c r="J607" t="s">
        <v>32</v>
      </c>
      <c r="K607" t="s">
        <v>53</v>
      </c>
      <c r="L607">
        <f>VLOOKUP(H607,'id (2018)'!H:I,2,0)</f>
        <v>1983</v>
      </c>
    </row>
    <row r="608" spans="1:12">
      <c r="A608" t="str">
        <f t="shared" si="36"/>
        <v>SirockiRafał1983</v>
      </c>
      <c r="C608">
        <f t="shared" si="39"/>
        <v>607</v>
      </c>
      <c r="D608" t="s">
        <v>269</v>
      </c>
      <c r="E608" t="s">
        <v>41</v>
      </c>
      <c r="G608">
        <v>1983</v>
      </c>
      <c r="H608" t="str">
        <f t="shared" si="37"/>
        <v>Sirocki Rafał</v>
      </c>
      <c r="I608">
        <f t="shared" si="38"/>
        <v>1983</v>
      </c>
      <c r="J608" t="s">
        <v>32</v>
      </c>
      <c r="K608" t="s">
        <v>53</v>
      </c>
      <c r="L608">
        <f>VLOOKUP(H608,'id (2018)'!H:I,2,0)</f>
        <v>1983</v>
      </c>
    </row>
    <row r="609" spans="1:12">
      <c r="A609" t="str">
        <f t="shared" si="36"/>
        <v>NamiotkoWojciech1983</v>
      </c>
      <c r="C609">
        <f t="shared" si="39"/>
        <v>608</v>
      </c>
      <c r="D609" t="s">
        <v>3770</v>
      </c>
      <c r="E609" t="s">
        <v>147</v>
      </c>
      <c r="G609" s="8">
        <v>1983</v>
      </c>
      <c r="H609" t="str">
        <f t="shared" si="37"/>
        <v>Namiotko Wojciech</v>
      </c>
      <c r="I609">
        <f t="shared" si="38"/>
        <v>1983</v>
      </c>
      <c r="J609" t="s">
        <v>32</v>
      </c>
      <c r="K609" t="s">
        <v>53</v>
      </c>
      <c r="L609">
        <f>VLOOKUP(H609,'id (2018)'!H:I,2,0)</f>
        <v>1983</v>
      </c>
    </row>
    <row r="610" spans="1:12">
      <c r="A610" t="str">
        <f t="shared" si="36"/>
        <v>UrbanKrzysztof1993</v>
      </c>
      <c r="C610">
        <f t="shared" si="39"/>
        <v>609</v>
      </c>
      <c r="D610" t="s">
        <v>1009</v>
      </c>
      <c r="E610" t="s">
        <v>22</v>
      </c>
      <c r="G610" s="8">
        <v>1993</v>
      </c>
      <c r="H610" t="str">
        <f t="shared" si="37"/>
        <v>Urban Krzysztof</v>
      </c>
      <c r="I610">
        <f t="shared" si="38"/>
        <v>1993</v>
      </c>
      <c r="J610" t="s">
        <v>32</v>
      </c>
      <c r="K610" t="s">
        <v>53</v>
      </c>
      <c r="L610">
        <f>VLOOKUP(H610,'id (2018)'!H:I,2,0)</f>
        <v>1993</v>
      </c>
    </row>
    <row r="611" spans="1:12">
      <c r="A611" t="str">
        <f t="shared" si="36"/>
        <v>GalekSylwester1989</v>
      </c>
      <c r="C611">
        <f t="shared" si="39"/>
        <v>610</v>
      </c>
      <c r="D611" t="s">
        <v>512</v>
      </c>
      <c r="E611" t="s">
        <v>951</v>
      </c>
      <c r="G611" s="8">
        <v>1989</v>
      </c>
      <c r="H611" t="str">
        <f t="shared" si="37"/>
        <v>Galek Sylwester</v>
      </c>
      <c r="I611">
        <f t="shared" si="38"/>
        <v>1989</v>
      </c>
      <c r="J611" t="s">
        <v>32</v>
      </c>
      <c r="K611" t="s">
        <v>53</v>
      </c>
      <c r="L611" t="e">
        <f>VLOOKUP(H611,'id (2018)'!H:I,2,0)</f>
        <v>#N/A</v>
      </c>
    </row>
    <row r="612" spans="1:12">
      <c r="A612" t="str">
        <f t="shared" si="36"/>
        <v>KsiążekMikołaj1985</v>
      </c>
      <c r="C612">
        <f t="shared" si="39"/>
        <v>611</v>
      </c>
      <c r="D612" t="s">
        <v>708</v>
      </c>
      <c r="E612" t="s">
        <v>426</v>
      </c>
      <c r="G612" s="8">
        <v>1985</v>
      </c>
      <c r="H612" t="str">
        <f t="shared" si="37"/>
        <v>Książek Mikołaj</v>
      </c>
      <c r="I612">
        <f t="shared" si="38"/>
        <v>1985</v>
      </c>
      <c r="J612" t="s">
        <v>32</v>
      </c>
      <c r="K612" t="s">
        <v>1645</v>
      </c>
      <c r="L612">
        <f>VLOOKUP(H612,'id (2018)'!H:I,2,0)</f>
        <v>1985</v>
      </c>
    </row>
    <row r="613" spans="1:12">
      <c r="A613" t="str">
        <f t="shared" si="36"/>
        <v>MelonMichał1989</v>
      </c>
      <c r="C613">
        <f t="shared" si="39"/>
        <v>612</v>
      </c>
      <c r="D613" t="s">
        <v>4401</v>
      </c>
      <c r="E613" t="s">
        <v>55</v>
      </c>
      <c r="G613" s="8">
        <v>1989</v>
      </c>
      <c r="H613" t="str">
        <f t="shared" si="37"/>
        <v>Melon Michał</v>
      </c>
      <c r="I613">
        <f t="shared" si="38"/>
        <v>1989</v>
      </c>
      <c r="J613" t="s">
        <v>32</v>
      </c>
      <c r="K613" t="s">
        <v>1645</v>
      </c>
      <c r="L613" t="e">
        <f>VLOOKUP(H613,'id (2018)'!H:I,2,0)</f>
        <v>#N/A</v>
      </c>
    </row>
    <row r="614" spans="1:12">
      <c r="A614" t="str">
        <f t="shared" si="36"/>
        <v>MączkaMichał1973</v>
      </c>
      <c r="C614">
        <f t="shared" si="39"/>
        <v>613</v>
      </c>
      <c r="D614" t="s">
        <v>4402</v>
      </c>
      <c r="E614" t="s">
        <v>55</v>
      </c>
      <c r="G614" s="8">
        <v>1973</v>
      </c>
      <c r="H614" t="str">
        <f t="shared" si="37"/>
        <v>Mączka Michał</v>
      </c>
      <c r="I614">
        <f t="shared" si="38"/>
        <v>1973</v>
      </c>
      <c r="J614" t="s">
        <v>32</v>
      </c>
      <c r="K614" t="s">
        <v>1645</v>
      </c>
      <c r="L614" t="e">
        <f>VLOOKUP(H614,'id (2018)'!H:I,2,0)</f>
        <v>#N/A</v>
      </c>
    </row>
    <row r="615" spans="1:12">
      <c r="A615" t="str">
        <f t="shared" si="36"/>
        <v>PilakPiotr1962</v>
      </c>
      <c r="C615">
        <f t="shared" si="39"/>
        <v>614</v>
      </c>
      <c r="D615" t="s">
        <v>1540</v>
      </c>
      <c r="E615" t="s">
        <v>15</v>
      </c>
      <c r="G615" s="8">
        <v>1962</v>
      </c>
      <c r="H615" t="str">
        <f t="shared" si="37"/>
        <v>Pilak Piotr</v>
      </c>
      <c r="I615">
        <f t="shared" si="38"/>
        <v>1962</v>
      </c>
      <c r="J615" t="s">
        <v>32</v>
      </c>
      <c r="K615" t="s">
        <v>5</v>
      </c>
      <c r="L615" t="e">
        <f>VLOOKUP(H615,'id (2018)'!H:I,2,0)</f>
        <v>#N/A</v>
      </c>
    </row>
    <row r="616" spans="1:12">
      <c r="A616" t="str">
        <f t="shared" si="36"/>
        <v>PońcMaciej1970</v>
      </c>
      <c r="C616">
        <f t="shared" si="39"/>
        <v>615</v>
      </c>
      <c r="D616" t="s">
        <v>963</v>
      </c>
      <c r="E616" t="s">
        <v>66</v>
      </c>
      <c r="G616" s="8">
        <v>1970</v>
      </c>
      <c r="H616" t="str">
        <f t="shared" si="37"/>
        <v>Pońc Maciej</v>
      </c>
      <c r="I616">
        <f t="shared" si="38"/>
        <v>1970</v>
      </c>
      <c r="J616" t="s">
        <v>32</v>
      </c>
      <c r="K616" t="s">
        <v>5</v>
      </c>
      <c r="L616" t="e">
        <f>VLOOKUP(H616,'id (2018)'!H:I,2,0)</f>
        <v>#N/A</v>
      </c>
    </row>
    <row r="617" spans="1:12">
      <c r="A617" t="str">
        <f t="shared" si="36"/>
        <v>NawrockiJacek1973</v>
      </c>
      <c r="C617">
        <f t="shared" si="39"/>
        <v>616</v>
      </c>
      <c r="D617" t="s">
        <v>955</v>
      </c>
      <c r="E617" t="s">
        <v>21</v>
      </c>
      <c r="G617">
        <v>1973</v>
      </c>
      <c r="H617" t="str">
        <f t="shared" si="37"/>
        <v>Nawrocki Jacek</v>
      </c>
      <c r="I617">
        <f t="shared" si="38"/>
        <v>1973</v>
      </c>
      <c r="J617" t="s">
        <v>32</v>
      </c>
      <c r="K617" t="s">
        <v>5</v>
      </c>
      <c r="L617" t="e">
        <f>VLOOKUP(H617,'id (2018)'!H:I,2,0)</f>
        <v>#N/A</v>
      </c>
    </row>
    <row r="618" spans="1:12">
      <c r="A618" t="str">
        <f t="shared" si="36"/>
        <v>TykaMarek1975</v>
      </c>
      <c r="C618">
        <f t="shared" si="39"/>
        <v>617</v>
      </c>
      <c r="D618" t="s">
        <v>954</v>
      </c>
      <c r="E618" t="s">
        <v>33</v>
      </c>
      <c r="G618">
        <v>1975</v>
      </c>
      <c r="H618" t="str">
        <f t="shared" si="37"/>
        <v>Tyka Marek</v>
      </c>
      <c r="I618">
        <f t="shared" si="38"/>
        <v>1975</v>
      </c>
      <c r="J618" t="s">
        <v>32</v>
      </c>
      <c r="K618" t="s">
        <v>5</v>
      </c>
      <c r="L618" t="e">
        <f>VLOOKUP(H618,'id (2018)'!H:I,2,0)</f>
        <v>#N/A</v>
      </c>
    </row>
    <row r="619" spans="1:12">
      <c r="A619" t="str">
        <f t="shared" si="36"/>
        <v>KołodziejczykMarcel1985</v>
      </c>
      <c r="C619">
        <f t="shared" si="39"/>
        <v>618</v>
      </c>
      <c r="D619" t="s">
        <v>4400</v>
      </c>
      <c r="E619" t="s">
        <v>4399</v>
      </c>
      <c r="G619">
        <v>1985</v>
      </c>
      <c r="H619" t="str">
        <f t="shared" si="37"/>
        <v>Kołodziejczyk Marcel</v>
      </c>
      <c r="I619">
        <f t="shared" si="38"/>
        <v>1985</v>
      </c>
      <c r="J619" t="s">
        <v>32</v>
      </c>
      <c r="K619" t="s">
        <v>5</v>
      </c>
      <c r="L619" t="e">
        <f>VLOOKUP(H619,'id (2018)'!H:I,2,0)</f>
        <v>#N/A</v>
      </c>
    </row>
    <row r="620" spans="1:12">
      <c r="A620" t="str">
        <f t="shared" si="36"/>
        <v>KopećAgnieszka1984</v>
      </c>
      <c r="C620">
        <f t="shared" si="39"/>
        <v>619</v>
      </c>
      <c r="D620" t="s">
        <v>1627</v>
      </c>
      <c r="E620" t="s">
        <v>129</v>
      </c>
      <c r="G620">
        <v>1984</v>
      </c>
      <c r="H620" t="str">
        <f t="shared" si="37"/>
        <v>Kopeć Agnieszka</v>
      </c>
      <c r="I620">
        <f t="shared" si="38"/>
        <v>1984</v>
      </c>
      <c r="J620" t="s">
        <v>0</v>
      </c>
      <c r="K620" t="s">
        <v>5</v>
      </c>
      <c r="L620">
        <f>VLOOKUP(H620,'id (2018)'!H:I,2,0)</f>
        <v>1984</v>
      </c>
    </row>
    <row r="621" spans="1:12">
      <c r="A621" t="str">
        <f t="shared" si="36"/>
        <v>PospiszyłBeata1974</v>
      </c>
      <c r="C621">
        <f t="shared" si="39"/>
        <v>620</v>
      </c>
      <c r="D621" t="s">
        <v>4398</v>
      </c>
      <c r="E621" t="s">
        <v>482</v>
      </c>
      <c r="G621">
        <v>1974</v>
      </c>
      <c r="H621" t="str">
        <f t="shared" si="37"/>
        <v>Pospiszył Beata</v>
      </c>
      <c r="I621">
        <f t="shared" si="38"/>
        <v>1974</v>
      </c>
      <c r="J621" t="s">
        <v>0</v>
      </c>
      <c r="K621" t="s">
        <v>5</v>
      </c>
      <c r="L621" t="e">
        <f>VLOOKUP(H621,'id (2018)'!H:I,2,0)</f>
        <v>#N/A</v>
      </c>
    </row>
    <row r="622" spans="1:12">
      <c r="A622" t="str">
        <f t="shared" si="36"/>
        <v>MarcinkowskaMagda1970</v>
      </c>
      <c r="C622">
        <f t="shared" si="39"/>
        <v>621</v>
      </c>
      <c r="D622" t="s">
        <v>82</v>
      </c>
      <c r="E622" t="s">
        <v>4368</v>
      </c>
      <c r="G622">
        <v>1970</v>
      </c>
      <c r="H622" t="str">
        <f t="shared" si="37"/>
        <v>Marcinkowska Magda</v>
      </c>
      <c r="I622">
        <f t="shared" si="38"/>
        <v>1970</v>
      </c>
      <c r="J622" t="s">
        <v>0</v>
      </c>
      <c r="K622" t="s">
        <v>4406</v>
      </c>
      <c r="L622" t="e">
        <f>VLOOKUP(H622,'id (2018)'!H:I,2,0)</f>
        <v>#N/A</v>
      </c>
    </row>
    <row r="623" spans="1:12">
      <c r="A623" t="str">
        <f t="shared" si="36"/>
        <v>SontowskiMarcin1986</v>
      </c>
      <c r="C623">
        <f t="shared" si="39"/>
        <v>622</v>
      </c>
      <c r="D623" t="s">
        <v>3808</v>
      </c>
      <c r="E623" t="s">
        <v>17</v>
      </c>
      <c r="F623" t="s">
        <v>822</v>
      </c>
      <c r="G623">
        <v>1986</v>
      </c>
      <c r="H623" t="str">
        <f t="shared" si="37"/>
        <v>Sontowski Marcin</v>
      </c>
      <c r="I623">
        <f t="shared" si="38"/>
        <v>1986</v>
      </c>
      <c r="J623" t="s">
        <v>32</v>
      </c>
      <c r="K623" t="s">
        <v>4406</v>
      </c>
      <c r="L623">
        <f>VLOOKUP(H623,'id (2018)'!H:I,2,0)</f>
        <v>1986</v>
      </c>
    </row>
    <row r="624" spans="1:12">
      <c r="A624" t="str">
        <f t="shared" si="36"/>
        <v>MalinowskiMarek1974</v>
      </c>
      <c r="C624">
        <f t="shared" si="39"/>
        <v>623</v>
      </c>
      <c r="D624" t="s">
        <v>981</v>
      </c>
      <c r="E624" t="s">
        <v>33</v>
      </c>
      <c r="G624">
        <v>1974</v>
      </c>
      <c r="H624" t="str">
        <f t="shared" si="37"/>
        <v>Malinowski Marek</v>
      </c>
      <c r="I624">
        <f t="shared" si="38"/>
        <v>1974</v>
      </c>
      <c r="J624" t="s">
        <v>32</v>
      </c>
      <c r="K624" t="s">
        <v>4406</v>
      </c>
      <c r="L624" t="e">
        <f>VLOOKUP(H624,'id (2018)'!H:I,2,0)</f>
        <v>#N/A</v>
      </c>
    </row>
    <row r="625" spans="1:12">
      <c r="A625" t="str">
        <f t="shared" si="36"/>
        <v>JankowskiTomasz1967</v>
      </c>
      <c r="C625">
        <f t="shared" si="39"/>
        <v>624</v>
      </c>
      <c r="D625" t="s">
        <v>304</v>
      </c>
      <c r="E625" t="s">
        <v>44</v>
      </c>
      <c r="G625">
        <v>1967</v>
      </c>
      <c r="H625" t="str">
        <f t="shared" si="37"/>
        <v>Jankowski Tomasz</v>
      </c>
      <c r="I625">
        <f t="shared" si="38"/>
        <v>1967</v>
      </c>
      <c r="J625" t="s">
        <v>32</v>
      </c>
      <c r="K625" t="s">
        <v>4406</v>
      </c>
      <c r="L625">
        <f>VLOOKUP(H625,'id (2018)'!H:I,2,0)</f>
        <v>1967</v>
      </c>
    </row>
    <row r="626" spans="1:12">
      <c r="A626" t="str">
        <f t="shared" si="36"/>
        <v>ChmielewskiMarcin1984</v>
      </c>
      <c r="C626">
        <f t="shared" si="39"/>
        <v>625</v>
      </c>
      <c r="D626" t="s">
        <v>321</v>
      </c>
      <c r="E626" t="s">
        <v>17</v>
      </c>
      <c r="F626" t="s">
        <v>4405</v>
      </c>
      <c r="G626">
        <v>1984</v>
      </c>
      <c r="H626" t="str">
        <f t="shared" si="37"/>
        <v>Chmielewski Marcin</v>
      </c>
      <c r="I626">
        <f t="shared" si="38"/>
        <v>1984</v>
      </c>
      <c r="J626" t="s">
        <v>32</v>
      </c>
      <c r="K626" t="s">
        <v>4406</v>
      </c>
      <c r="L626">
        <f>VLOOKUP(H626,'id (2018)'!H:I,2,0)</f>
        <v>2018</v>
      </c>
    </row>
    <row r="627" spans="1:12">
      <c r="A627" t="str">
        <f t="shared" si="36"/>
        <v>MierzwickiKrzysztof1979</v>
      </c>
      <c r="C627">
        <f t="shared" si="39"/>
        <v>626</v>
      </c>
      <c r="D627" t="s">
        <v>272</v>
      </c>
      <c r="E627" t="s">
        <v>22</v>
      </c>
      <c r="F627" t="s">
        <v>3</v>
      </c>
      <c r="G627">
        <v>1979</v>
      </c>
      <c r="H627" t="str">
        <f t="shared" si="37"/>
        <v>Mierzwicki Krzysztof</v>
      </c>
      <c r="I627">
        <f t="shared" si="38"/>
        <v>1979</v>
      </c>
      <c r="J627" t="s">
        <v>32</v>
      </c>
      <c r="K627" t="s">
        <v>4406</v>
      </c>
      <c r="L627">
        <f>VLOOKUP(H627,'id (2018)'!H:I,2,0)</f>
        <v>1979</v>
      </c>
    </row>
    <row r="628" spans="1:12">
      <c r="A628" t="str">
        <f t="shared" si="36"/>
        <v>FlorkiewiczMarcin1971</v>
      </c>
      <c r="C628">
        <f t="shared" si="39"/>
        <v>627</v>
      </c>
      <c r="D628" t="s">
        <v>3955</v>
      </c>
      <c r="E628" t="s">
        <v>17</v>
      </c>
      <c r="G628">
        <v>1971</v>
      </c>
      <c r="H628" t="str">
        <f t="shared" si="37"/>
        <v>Florkiewicz Marcin</v>
      </c>
      <c r="I628">
        <f t="shared" si="38"/>
        <v>1971</v>
      </c>
      <c r="J628" t="s">
        <v>32</v>
      </c>
      <c r="K628" t="s">
        <v>4406</v>
      </c>
      <c r="L628">
        <f>VLOOKUP(H628,'id (2018)'!H:I,2,0)</f>
        <v>1971</v>
      </c>
    </row>
    <row r="629" spans="1:12">
      <c r="A629" t="str">
        <f t="shared" si="36"/>
        <v>BożyczkoMariusz1973</v>
      </c>
      <c r="C629">
        <f t="shared" si="39"/>
        <v>628</v>
      </c>
      <c r="D629" t="s">
        <v>1185</v>
      </c>
      <c r="E629" t="s">
        <v>378</v>
      </c>
      <c r="G629">
        <v>1973</v>
      </c>
      <c r="H629" t="str">
        <f t="shared" si="37"/>
        <v>Bożyczko Mariusz</v>
      </c>
      <c r="I629">
        <f t="shared" si="38"/>
        <v>1973</v>
      </c>
      <c r="J629" t="s">
        <v>32</v>
      </c>
      <c r="K629" t="s">
        <v>4406</v>
      </c>
      <c r="L629">
        <f>VLOOKUP(H629,'id (2018)'!H:I,2,0)</f>
        <v>1973</v>
      </c>
    </row>
    <row r="630" spans="1:12">
      <c r="A630" t="str">
        <f t="shared" si="36"/>
        <v>BiolikAgnieszka1977</v>
      </c>
      <c r="C630">
        <f t="shared" si="39"/>
        <v>629</v>
      </c>
      <c r="D630" t="s">
        <v>1477</v>
      </c>
      <c r="E630" t="s">
        <v>129</v>
      </c>
      <c r="F630" t="s">
        <v>1772</v>
      </c>
      <c r="G630">
        <v>1977</v>
      </c>
      <c r="H630" t="str">
        <f t="shared" si="37"/>
        <v>Biolik Agnieszka</v>
      </c>
      <c r="I630">
        <f t="shared" si="38"/>
        <v>1977</v>
      </c>
      <c r="J630" t="s">
        <v>0</v>
      </c>
      <c r="K630" t="s">
        <v>4419</v>
      </c>
      <c r="L630" t="e">
        <f>VLOOKUP(H630,'id (2018)'!H:I,2,0)</f>
        <v>#N/A</v>
      </c>
    </row>
    <row r="631" spans="1:12">
      <c r="A631" t="str">
        <f t="shared" si="36"/>
        <v>GonciarzBartłomiej1989</v>
      </c>
      <c r="C631">
        <f t="shared" si="39"/>
        <v>630</v>
      </c>
      <c r="D631" t="s">
        <v>4409</v>
      </c>
      <c r="E631" t="s">
        <v>267</v>
      </c>
      <c r="F631" t="s">
        <v>4410</v>
      </c>
      <c r="G631">
        <v>1989</v>
      </c>
      <c r="H631" t="str">
        <f t="shared" si="37"/>
        <v>Gonciarz Bartłomiej</v>
      </c>
      <c r="I631">
        <f t="shared" si="38"/>
        <v>1989</v>
      </c>
      <c r="J631" t="s">
        <v>32</v>
      </c>
      <c r="K631" t="s">
        <v>4419</v>
      </c>
      <c r="L631" t="e">
        <f>VLOOKUP(H631,'id (2018)'!H:I,2,0)</f>
        <v>#N/A</v>
      </c>
    </row>
    <row r="632" spans="1:12">
      <c r="A632" t="str">
        <f t="shared" si="36"/>
        <v>HelbikRafał1983</v>
      </c>
      <c r="C632">
        <f t="shared" si="39"/>
        <v>631</v>
      </c>
      <c r="D632" t="s">
        <v>794</v>
      </c>
      <c r="E632" t="s">
        <v>41</v>
      </c>
      <c r="G632">
        <v>1983</v>
      </c>
      <c r="H632" t="str">
        <f t="shared" si="37"/>
        <v>Helbik Rafał</v>
      </c>
      <c r="I632">
        <f t="shared" si="38"/>
        <v>1983</v>
      </c>
      <c r="J632" t="s">
        <v>32</v>
      </c>
      <c r="K632" t="s">
        <v>4419</v>
      </c>
      <c r="L632" t="e">
        <f>VLOOKUP(H632,'id (2018)'!H:I,2,0)</f>
        <v>#N/A</v>
      </c>
    </row>
    <row r="633" spans="1:12">
      <c r="A633" t="str">
        <f t="shared" si="36"/>
        <v>MajCezary0</v>
      </c>
      <c r="C633">
        <f t="shared" si="39"/>
        <v>632</v>
      </c>
      <c r="D633" t="s">
        <v>4413</v>
      </c>
      <c r="E633" t="s">
        <v>934</v>
      </c>
      <c r="G633">
        <v>0</v>
      </c>
      <c r="H633" t="str">
        <f t="shared" si="37"/>
        <v>Maj Cezary</v>
      </c>
      <c r="I633">
        <f t="shared" si="38"/>
        <v>0</v>
      </c>
      <c r="J633" t="s">
        <v>32</v>
      </c>
      <c r="K633" t="s">
        <v>4419</v>
      </c>
      <c r="L633" t="e">
        <f>VLOOKUP(H633,'id (2018)'!H:I,2,0)</f>
        <v>#N/A</v>
      </c>
    </row>
    <row r="634" spans="1:12">
      <c r="A634" t="str">
        <f t="shared" si="36"/>
        <v>BiolikGrzegorz1976</v>
      </c>
      <c r="C634">
        <f t="shared" si="39"/>
        <v>633</v>
      </c>
      <c r="D634" t="s">
        <v>1477</v>
      </c>
      <c r="E634" t="s">
        <v>19</v>
      </c>
      <c r="F634" t="s">
        <v>1772</v>
      </c>
      <c r="G634">
        <v>1976</v>
      </c>
      <c r="H634" t="str">
        <f t="shared" si="37"/>
        <v>Biolik Grzegorz</v>
      </c>
      <c r="I634">
        <f t="shared" si="38"/>
        <v>1976</v>
      </c>
      <c r="J634" t="s">
        <v>32</v>
      </c>
      <c r="K634" t="s">
        <v>4419</v>
      </c>
      <c r="L634" t="e">
        <f>VLOOKUP(H634,'id (2018)'!H:I,2,0)</f>
        <v>#N/A</v>
      </c>
    </row>
    <row r="635" spans="1:12">
      <c r="A635" t="str">
        <f t="shared" si="36"/>
        <v>CiołakDariusz1972</v>
      </c>
      <c r="C635">
        <f t="shared" si="39"/>
        <v>634</v>
      </c>
      <c r="D635" t="s">
        <v>4414</v>
      </c>
      <c r="E635" t="s">
        <v>140</v>
      </c>
      <c r="F635" t="s">
        <v>3721</v>
      </c>
      <c r="G635">
        <v>1972</v>
      </c>
      <c r="H635" t="str">
        <f t="shared" si="37"/>
        <v>Ciołak Dariusz</v>
      </c>
      <c r="I635">
        <f t="shared" si="38"/>
        <v>1972</v>
      </c>
      <c r="J635" t="s">
        <v>32</v>
      </c>
      <c r="K635" t="s">
        <v>4419</v>
      </c>
      <c r="L635" t="e">
        <f>VLOOKUP(H635,'id (2018)'!H:I,2,0)</f>
        <v>#N/A</v>
      </c>
    </row>
    <row r="636" spans="1:12">
      <c r="A636" t="str">
        <f t="shared" si="36"/>
        <v>DamianSebastian1980</v>
      </c>
      <c r="C636">
        <f t="shared" si="39"/>
        <v>635</v>
      </c>
      <c r="D636" t="s">
        <v>277</v>
      </c>
      <c r="E636" t="s">
        <v>783</v>
      </c>
      <c r="F636" t="s">
        <v>3721</v>
      </c>
      <c r="G636">
        <v>1980</v>
      </c>
      <c r="H636" t="str">
        <f t="shared" si="37"/>
        <v>Damian Sebastian</v>
      </c>
      <c r="I636">
        <f t="shared" si="38"/>
        <v>1980</v>
      </c>
      <c r="J636" t="s">
        <v>32</v>
      </c>
      <c r="K636" t="s">
        <v>4419</v>
      </c>
      <c r="L636" t="e">
        <f>VLOOKUP(H636,'id (2018)'!H:I,2,0)</f>
        <v>#N/A</v>
      </c>
    </row>
    <row r="637" spans="1:12">
      <c r="A637" t="str">
        <f t="shared" si="36"/>
        <v>BanaszkiewiczKrzysztof1976</v>
      </c>
      <c r="C637">
        <f t="shared" si="39"/>
        <v>636</v>
      </c>
      <c r="D637" t="s">
        <v>257</v>
      </c>
      <c r="E637" t="s">
        <v>22</v>
      </c>
      <c r="F637" t="s">
        <v>256</v>
      </c>
      <c r="G637">
        <v>1976</v>
      </c>
      <c r="H637" t="str">
        <f t="shared" si="37"/>
        <v>Banaszkiewicz Krzysztof</v>
      </c>
      <c r="I637">
        <f t="shared" si="38"/>
        <v>1976</v>
      </c>
      <c r="J637" t="s">
        <v>32</v>
      </c>
      <c r="K637" t="s">
        <v>4419</v>
      </c>
      <c r="L637" t="e">
        <f>VLOOKUP(H637,'id (2018)'!H:I,2,0)</f>
        <v>#N/A</v>
      </c>
    </row>
    <row r="638" spans="1:12">
      <c r="A638" t="str">
        <f t="shared" si="36"/>
        <v>WarzychaMarcin1977</v>
      </c>
      <c r="C638">
        <f t="shared" si="39"/>
        <v>637</v>
      </c>
      <c r="D638" t="s">
        <v>4415</v>
      </c>
      <c r="E638" t="s">
        <v>17</v>
      </c>
      <c r="F638" t="s">
        <v>4416</v>
      </c>
      <c r="G638">
        <v>1977</v>
      </c>
      <c r="H638" t="str">
        <f t="shared" si="37"/>
        <v>Warzycha Marcin</v>
      </c>
      <c r="I638">
        <f t="shared" si="38"/>
        <v>1977</v>
      </c>
      <c r="J638" t="s">
        <v>32</v>
      </c>
      <c r="K638" t="s">
        <v>4419</v>
      </c>
      <c r="L638" t="e">
        <f>VLOOKUP(H638,'id (2018)'!H:I,2,0)</f>
        <v>#N/A</v>
      </c>
    </row>
    <row r="639" spans="1:12">
      <c r="A639" t="str">
        <f t="shared" si="36"/>
        <v>NyczPiotr1968</v>
      </c>
      <c r="C639">
        <f t="shared" si="39"/>
        <v>638</v>
      </c>
      <c r="D639" t="s">
        <v>4088</v>
      </c>
      <c r="E639" t="s">
        <v>15</v>
      </c>
      <c r="F639" t="s">
        <v>1372</v>
      </c>
      <c r="G639">
        <v>1968</v>
      </c>
      <c r="H639" t="str">
        <f t="shared" si="37"/>
        <v>Nycz Piotr</v>
      </c>
      <c r="I639">
        <f t="shared" si="38"/>
        <v>1968</v>
      </c>
      <c r="J639" t="s">
        <v>32</v>
      </c>
      <c r="K639" t="s">
        <v>4419</v>
      </c>
      <c r="L639" t="e">
        <f>VLOOKUP(H639,'id (2018)'!H:I,2,0)</f>
        <v>#N/A</v>
      </c>
    </row>
    <row r="640" spans="1:12">
      <c r="A640" t="str">
        <f t="shared" si="36"/>
        <v>WiewiórskiDawid2006</v>
      </c>
      <c r="C640">
        <f t="shared" si="39"/>
        <v>639</v>
      </c>
      <c r="D640" t="s">
        <v>4181</v>
      </c>
      <c r="E640" t="s">
        <v>462</v>
      </c>
      <c r="F640" t="s">
        <v>1372</v>
      </c>
      <c r="G640">
        <v>2006</v>
      </c>
      <c r="H640" t="str">
        <f t="shared" si="37"/>
        <v>Wiewiórski Dawid</v>
      </c>
      <c r="I640">
        <f t="shared" si="38"/>
        <v>2006</v>
      </c>
      <c r="J640" t="s">
        <v>32</v>
      </c>
      <c r="K640" t="s">
        <v>4419</v>
      </c>
      <c r="L640" t="e">
        <f>VLOOKUP(H640,'id (2018)'!H:I,2,0)</f>
        <v>#N/A</v>
      </c>
    </row>
    <row r="641" spans="1:12">
      <c r="A641" t="str">
        <f t="shared" si="36"/>
        <v>WiewiórskiPiotr1968</v>
      </c>
      <c r="C641">
        <f t="shared" si="39"/>
        <v>640</v>
      </c>
      <c r="D641" t="s">
        <v>4181</v>
      </c>
      <c r="E641" t="s">
        <v>15</v>
      </c>
      <c r="F641" t="s">
        <v>1372</v>
      </c>
      <c r="G641">
        <v>1968</v>
      </c>
      <c r="H641" t="str">
        <f t="shared" si="37"/>
        <v>Wiewiórski Piotr</v>
      </c>
      <c r="I641">
        <f t="shared" si="38"/>
        <v>1968</v>
      </c>
      <c r="J641" t="s">
        <v>32</v>
      </c>
      <c r="K641" t="s">
        <v>4419</v>
      </c>
      <c r="L641" t="e">
        <f>VLOOKUP(H641,'id (2018)'!H:I,2,0)</f>
        <v>#N/A</v>
      </c>
    </row>
    <row r="642" spans="1:12">
      <c r="A642" t="str">
        <f t="shared" ref="A642:A705" si="40">D642&amp;E642&amp;G642</f>
        <v>SworskiKarol1997</v>
      </c>
      <c r="C642">
        <f t="shared" si="39"/>
        <v>641</v>
      </c>
      <c r="D642" t="s">
        <v>4417</v>
      </c>
      <c r="E642" t="s">
        <v>91</v>
      </c>
      <c r="G642">
        <v>1997</v>
      </c>
      <c r="H642" t="str">
        <f t="shared" si="37"/>
        <v>Sworski Karol</v>
      </c>
      <c r="I642">
        <f t="shared" si="38"/>
        <v>1997</v>
      </c>
      <c r="J642" t="s">
        <v>32</v>
      </c>
      <c r="K642" t="s">
        <v>4419</v>
      </c>
      <c r="L642" t="e">
        <f>VLOOKUP(H642,'id (2018)'!H:I,2,0)</f>
        <v>#N/A</v>
      </c>
    </row>
    <row r="643" spans="1:12">
      <c r="A643" t="str">
        <f t="shared" si="40"/>
        <v>AdamczykMichał1983</v>
      </c>
      <c r="C643">
        <f t="shared" si="39"/>
        <v>642</v>
      </c>
      <c r="D643" t="s">
        <v>226</v>
      </c>
      <c r="E643" t="s">
        <v>55</v>
      </c>
      <c r="F643" t="s">
        <v>4416</v>
      </c>
      <c r="G643">
        <v>1983</v>
      </c>
      <c r="H643" t="str">
        <f t="shared" ref="H643:H706" si="41">D643&amp;" "&amp;E643</f>
        <v>Adamczyk Michał</v>
      </c>
      <c r="I643">
        <f t="shared" ref="I643:I706" si="42">G643</f>
        <v>1983</v>
      </c>
      <c r="J643" t="s">
        <v>32</v>
      </c>
      <c r="K643" t="s">
        <v>4419</v>
      </c>
      <c r="L643" t="e">
        <f>VLOOKUP(H643,'id (2018)'!H:I,2,0)</f>
        <v>#N/A</v>
      </c>
    </row>
    <row r="644" spans="1:12">
      <c r="A644" t="str">
        <f t="shared" si="40"/>
        <v>WodzyńskiWojciech1982</v>
      </c>
      <c r="C644">
        <f t="shared" ref="C644:C707" si="43">C643+1</f>
        <v>643</v>
      </c>
      <c r="D644" t="s">
        <v>4418</v>
      </c>
      <c r="E644" t="s">
        <v>147</v>
      </c>
      <c r="F644" t="s">
        <v>4416</v>
      </c>
      <c r="G644">
        <v>1982</v>
      </c>
      <c r="H644" t="str">
        <f t="shared" si="41"/>
        <v>Wodzyński Wojciech</v>
      </c>
      <c r="I644">
        <f t="shared" si="42"/>
        <v>1982</v>
      </c>
      <c r="J644" t="s">
        <v>32</v>
      </c>
      <c r="K644" t="s">
        <v>4419</v>
      </c>
      <c r="L644" t="e">
        <f>VLOOKUP(H644,'id (2018)'!H:I,2,0)</f>
        <v>#N/A</v>
      </c>
    </row>
    <row r="645" spans="1:12">
      <c r="A645" t="str">
        <f t="shared" si="40"/>
        <v>JanowskiGrzegorz1965</v>
      </c>
      <c r="C645">
        <f t="shared" si="43"/>
        <v>644</v>
      </c>
      <c r="D645" t="s">
        <v>1268</v>
      </c>
      <c r="E645" t="s">
        <v>19</v>
      </c>
      <c r="G645">
        <v>1965</v>
      </c>
      <c r="H645" t="str">
        <f t="shared" si="41"/>
        <v>Janowski Grzegorz</v>
      </c>
      <c r="I645">
        <f t="shared" si="42"/>
        <v>1965</v>
      </c>
      <c r="J645" t="s">
        <v>32</v>
      </c>
      <c r="K645" t="s">
        <v>4419</v>
      </c>
      <c r="L645" t="e">
        <f>VLOOKUP(H645,'id (2018)'!H:I,2,0)</f>
        <v>#N/A</v>
      </c>
    </row>
    <row r="646" spans="1:12">
      <c r="A646" t="str">
        <f t="shared" si="40"/>
        <v>KosiorekMałgorzata1973</v>
      </c>
      <c r="C646">
        <f t="shared" si="43"/>
        <v>645</v>
      </c>
      <c r="D646" t="s">
        <v>927</v>
      </c>
      <c r="E646" t="s">
        <v>495</v>
      </c>
      <c r="G646">
        <v>1973</v>
      </c>
      <c r="H646" t="str">
        <f t="shared" si="41"/>
        <v>Kosiorek Małgorzata</v>
      </c>
      <c r="I646">
        <f t="shared" si="42"/>
        <v>1973</v>
      </c>
      <c r="J646" t="s">
        <v>0</v>
      </c>
      <c r="K646" t="s">
        <v>4537</v>
      </c>
      <c r="L646">
        <f>VLOOKUP(H646,'id (2018)'!H:I,2,0)</f>
        <v>1973</v>
      </c>
    </row>
    <row r="647" spans="1:12">
      <c r="A647" t="str">
        <f t="shared" si="40"/>
        <v>RomanowskaAgnieszka1977</v>
      </c>
      <c r="C647">
        <f t="shared" si="43"/>
        <v>646</v>
      </c>
      <c r="D647" t="s">
        <v>4422</v>
      </c>
      <c r="E647" t="s">
        <v>129</v>
      </c>
      <c r="F647" t="s">
        <v>4423</v>
      </c>
      <c r="G647">
        <v>1977</v>
      </c>
      <c r="H647" t="str">
        <f t="shared" si="41"/>
        <v>Romanowska Agnieszka</v>
      </c>
      <c r="I647">
        <f t="shared" si="42"/>
        <v>1977</v>
      </c>
      <c r="J647" t="s">
        <v>0</v>
      </c>
      <c r="K647" t="s">
        <v>4537</v>
      </c>
      <c r="L647" t="e">
        <f>VLOOKUP(H647,'id (2018)'!H:I,2,0)</f>
        <v>#N/A</v>
      </c>
    </row>
    <row r="648" spans="1:12">
      <c r="A648" t="str">
        <f t="shared" si="40"/>
        <v>StabeuszKatarzyna1990</v>
      </c>
      <c r="C648">
        <f t="shared" si="43"/>
        <v>647</v>
      </c>
      <c r="D648" t="s">
        <v>4424</v>
      </c>
      <c r="E648" t="s">
        <v>763</v>
      </c>
      <c r="F648" t="s">
        <v>4299</v>
      </c>
      <c r="G648">
        <v>1990</v>
      </c>
      <c r="H648" t="str">
        <f t="shared" si="41"/>
        <v>Stabeusz Katarzyna</v>
      </c>
      <c r="I648">
        <f t="shared" si="42"/>
        <v>1990</v>
      </c>
      <c r="J648" t="s">
        <v>0</v>
      </c>
      <c r="K648" t="s">
        <v>4537</v>
      </c>
      <c r="L648" t="e">
        <f>VLOOKUP(H648,'id (2018)'!H:I,2,0)</f>
        <v>#N/A</v>
      </c>
    </row>
    <row r="649" spans="1:12">
      <c r="A649" t="str">
        <f t="shared" si="40"/>
        <v>ŚlósarczykDominika1982</v>
      </c>
      <c r="C649">
        <f t="shared" si="43"/>
        <v>648</v>
      </c>
      <c r="D649" t="s">
        <v>580</v>
      </c>
      <c r="E649" t="s">
        <v>579</v>
      </c>
      <c r="F649" t="s">
        <v>4449</v>
      </c>
      <c r="G649">
        <v>1982</v>
      </c>
      <c r="H649" t="str">
        <f t="shared" si="41"/>
        <v>Ślósarczyk Dominika</v>
      </c>
      <c r="I649">
        <f t="shared" si="42"/>
        <v>1982</v>
      </c>
      <c r="J649" t="s">
        <v>0</v>
      </c>
      <c r="K649" t="s">
        <v>4540</v>
      </c>
      <c r="L649">
        <f>VLOOKUP(H649,'id (2018)'!H:I,2,0)</f>
        <v>1982</v>
      </c>
    </row>
    <row r="650" spans="1:12">
      <c r="A650" t="str">
        <f t="shared" si="40"/>
        <v>Szymirska-KowalskaKarina1972</v>
      </c>
      <c r="C650">
        <f t="shared" si="43"/>
        <v>649</v>
      </c>
      <c r="D650" t="s">
        <v>4538</v>
      </c>
      <c r="E650" t="s">
        <v>4539</v>
      </c>
      <c r="G650">
        <v>1972</v>
      </c>
      <c r="H650" t="str">
        <f t="shared" si="41"/>
        <v>Szymirska-Kowalska Karina</v>
      </c>
      <c r="I650">
        <f t="shared" si="42"/>
        <v>1972</v>
      </c>
      <c r="J650" t="s">
        <v>0</v>
      </c>
      <c r="K650" t="s">
        <v>4540</v>
      </c>
      <c r="L650" t="e">
        <f>VLOOKUP(H650,'id (2018)'!H:I,2,0)</f>
        <v>#N/A</v>
      </c>
    </row>
    <row r="651" spans="1:12">
      <c r="A651" t="str">
        <f t="shared" si="40"/>
        <v>HruszkaWiktoria2002</v>
      </c>
      <c r="C651">
        <f t="shared" si="43"/>
        <v>650</v>
      </c>
      <c r="D651" t="s">
        <v>4450</v>
      </c>
      <c r="E651" t="s">
        <v>1208</v>
      </c>
      <c r="G651">
        <v>2002</v>
      </c>
      <c r="H651" t="str">
        <f t="shared" si="41"/>
        <v>Hruszka Wiktoria</v>
      </c>
      <c r="I651">
        <f t="shared" si="42"/>
        <v>2002</v>
      </c>
      <c r="J651" t="s">
        <v>0</v>
      </c>
      <c r="K651" t="s">
        <v>4540</v>
      </c>
      <c r="L651" t="e">
        <f>VLOOKUP(H651,'id (2018)'!H:I,2,0)</f>
        <v>#N/A</v>
      </c>
    </row>
    <row r="652" spans="1:12">
      <c r="A652" t="str">
        <f t="shared" si="40"/>
        <v>SkowyraMonika1991</v>
      </c>
      <c r="C652">
        <f t="shared" si="43"/>
        <v>651</v>
      </c>
      <c r="D652" t="s">
        <v>3860</v>
      </c>
      <c r="E652" t="s">
        <v>203</v>
      </c>
      <c r="F652" t="s">
        <v>3859</v>
      </c>
      <c r="G652">
        <v>1991</v>
      </c>
      <c r="H652" t="str">
        <f t="shared" si="41"/>
        <v>Skowyra Monika</v>
      </c>
      <c r="I652">
        <f t="shared" si="42"/>
        <v>1991</v>
      </c>
      <c r="J652" t="s">
        <v>0</v>
      </c>
      <c r="K652" t="s">
        <v>4540</v>
      </c>
      <c r="L652">
        <f>VLOOKUP(H652,'id (2018)'!H:I,2,0)</f>
        <v>1991</v>
      </c>
    </row>
    <row r="653" spans="1:12">
      <c r="A653" t="str">
        <f t="shared" si="40"/>
        <v>JażdżewskaJulita1980</v>
      </c>
      <c r="C653">
        <f t="shared" si="43"/>
        <v>652</v>
      </c>
      <c r="D653" t="s">
        <v>1095</v>
      </c>
      <c r="E653" t="s">
        <v>1094</v>
      </c>
      <c r="F653" t="s">
        <v>4451</v>
      </c>
      <c r="G653">
        <v>1980</v>
      </c>
      <c r="H653" t="str">
        <f t="shared" si="41"/>
        <v>Jażdżewska Julita</v>
      </c>
      <c r="I653">
        <f t="shared" si="42"/>
        <v>1980</v>
      </c>
      <c r="J653" t="s">
        <v>0</v>
      </c>
      <c r="K653" t="s">
        <v>4540</v>
      </c>
      <c r="L653" t="e">
        <f>VLOOKUP(H653,'id (2018)'!H:I,2,0)</f>
        <v>#N/A</v>
      </c>
    </row>
    <row r="654" spans="1:12">
      <c r="A654" t="str">
        <f t="shared" si="40"/>
        <v>LewandowskaAleksandra1981</v>
      </c>
      <c r="C654">
        <f t="shared" si="43"/>
        <v>653</v>
      </c>
      <c r="D654" t="s">
        <v>3842</v>
      </c>
      <c r="E654" t="s">
        <v>478</v>
      </c>
      <c r="F654" t="s">
        <v>4452</v>
      </c>
      <c r="G654">
        <v>1981</v>
      </c>
      <c r="H654" t="str">
        <f t="shared" si="41"/>
        <v>Lewandowska Aleksandra</v>
      </c>
      <c r="I654">
        <f t="shared" si="42"/>
        <v>1981</v>
      </c>
      <c r="J654" t="s">
        <v>0</v>
      </c>
      <c r="K654" t="s">
        <v>4540</v>
      </c>
      <c r="L654" t="e">
        <f>VLOOKUP(H654,'id (2018)'!H:I,2,0)</f>
        <v>#N/A</v>
      </c>
    </row>
    <row r="655" spans="1:12">
      <c r="A655" t="str">
        <f t="shared" si="40"/>
        <v>SiłkowskaMonika1976</v>
      </c>
      <c r="C655">
        <f t="shared" si="43"/>
        <v>654</v>
      </c>
      <c r="D655" t="s">
        <v>4453</v>
      </c>
      <c r="E655" t="s">
        <v>203</v>
      </c>
      <c r="F655" t="s">
        <v>4454</v>
      </c>
      <c r="G655">
        <v>1976</v>
      </c>
      <c r="H655" t="str">
        <f t="shared" si="41"/>
        <v>Siłkowska Monika</v>
      </c>
      <c r="I655">
        <f t="shared" si="42"/>
        <v>1976</v>
      </c>
      <c r="J655" t="s">
        <v>0</v>
      </c>
      <c r="K655" t="s">
        <v>4540</v>
      </c>
      <c r="L655" t="e">
        <f>VLOOKUP(H655,'id (2018)'!H:I,2,0)</f>
        <v>#N/A</v>
      </c>
    </row>
    <row r="656" spans="1:12">
      <c r="A656" t="str">
        <f t="shared" si="40"/>
        <v>GralakAleksandra1985</v>
      </c>
      <c r="C656">
        <f t="shared" si="43"/>
        <v>655</v>
      </c>
      <c r="D656" t="s">
        <v>1773</v>
      </c>
      <c r="E656" t="s">
        <v>478</v>
      </c>
      <c r="F656" t="s">
        <v>4455</v>
      </c>
      <c r="G656">
        <v>1985</v>
      </c>
      <c r="H656" t="str">
        <f t="shared" si="41"/>
        <v>Gralak Aleksandra</v>
      </c>
      <c r="I656">
        <f t="shared" si="42"/>
        <v>1985</v>
      </c>
      <c r="J656" t="s">
        <v>0</v>
      </c>
      <c r="K656" t="s">
        <v>4540</v>
      </c>
      <c r="L656">
        <f>VLOOKUP(H656,'id (2018)'!H:I,2,0)</f>
        <v>1985</v>
      </c>
    </row>
    <row r="657" spans="1:12">
      <c r="A657" t="str">
        <f t="shared" si="40"/>
        <v>KolkaKatarzyna1985</v>
      </c>
      <c r="C657">
        <f t="shared" si="43"/>
        <v>656</v>
      </c>
      <c r="D657" t="s">
        <v>3900</v>
      </c>
      <c r="E657" t="s">
        <v>763</v>
      </c>
      <c r="F657" t="s">
        <v>4456</v>
      </c>
      <c r="G657">
        <v>1985</v>
      </c>
      <c r="H657" t="str">
        <f t="shared" si="41"/>
        <v>Kolka Katarzyna</v>
      </c>
      <c r="I657">
        <f t="shared" si="42"/>
        <v>1985</v>
      </c>
      <c r="J657" t="s">
        <v>0</v>
      </c>
      <c r="K657" t="s">
        <v>4540</v>
      </c>
      <c r="L657" t="e">
        <f>VLOOKUP(H657,'id (2018)'!H:I,2,0)</f>
        <v>#N/A</v>
      </c>
    </row>
    <row r="658" spans="1:12">
      <c r="A658" t="str">
        <f t="shared" si="40"/>
        <v>BeigerKarolina1979</v>
      </c>
      <c r="C658">
        <f t="shared" si="43"/>
        <v>657</v>
      </c>
      <c r="D658" t="s">
        <v>3568</v>
      </c>
      <c r="E658" t="s">
        <v>545</v>
      </c>
      <c r="F658" t="s">
        <v>4457</v>
      </c>
      <c r="G658">
        <v>1979</v>
      </c>
      <c r="H658" t="str">
        <f t="shared" si="41"/>
        <v>Beiger Karolina</v>
      </c>
      <c r="I658">
        <f t="shared" si="42"/>
        <v>1979</v>
      </c>
      <c r="J658" t="s">
        <v>0</v>
      </c>
      <c r="K658" t="s">
        <v>4540</v>
      </c>
      <c r="L658">
        <f>VLOOKUP(H658,'id (2018)'!H:I,2,0)</f>
        <v>1979</v>
      </c>
    </row>
    <row r="659" spans="1:12">
      <c r="A659" t="str">
        <f t="shared" si="40"/>
        <v>MyślakBarbara1990</v>
      </c>
      <c r="C659">
        <f t="shared" si="43"/>
        <v>658</v>
      </c>
      <c r="D659" t="s">
        <v>350</v>
      </c>
      <c r="E659" t="s">
        <v>404</v>
      </c>
      <c r="F659" t="s">
        <v>349</v>
      </c>
      <c r="G659">
        <v>1990</v>
      </c>
      <c r="H659" t="str">
        <f t="shared" si="41"/>
        <v>Myślak Barbara</v>
      </c>
      <c r="I659">
        <f t="shared" si="42"/>
        <v>1990</v>
      </c>
      <c r="J659" t="s">
        <v>0</v>
      </c>
      <c r="K659" t="s">
        <v>4540</v>
      </c>
      <c r="L659" t="e">
        <f>VLOOKUP(H659,'id (2018)'!H:I,2,0)</f>
        <v>#N/A</v>
      </c>
    </row>
    <row r="660" spans="1:12">
      <c r="A660" t="str">
        <f t="shared" si="40"/>
        <v>ĆwidakPaweł1988</v>
      </c>
      <c r="C660">
        <f t="shared" si="43"/>
        <v>659</v>
      </c>
      <c r="D660" t="s">
        <v>4425</v>
      </c>
      <c r="E660" t="s">
        <v>16</v>
      </c>
      <c r="F660" t="s">
        <v>4426</v>
      </c>
      <c r="G660">
        <v>1988</v>
      </c>
      <c r="H660" t="str">
        <f t="shared" si="41"/>
        <v>Ćwidak Paweł</v>
      </c>
      <c r="I660">
        <f t="shared" si="42"/>
        <v>1988</v>
      </c>
      <c r="J660" t="s">
        <v>32</v>
      </c>
      <c r="K660" t="s">
        <v>4537</v>
      </c>
      <c r="L660" t="e">
        <f>VLOOKUP(H660,'id (2018)'!H:I,2,0)</f>
        <v>#N/A</v>
      </c>
    </row>
    <row r="661" spans="1:12">
      <c r="A661" t="str">
        <f t="shared" si="40"/>
        <v>MarciniukAdam1956</v>
      </c>
      <c r="C661">
        <f t="shared" si="43"/>
        <v>660</v>
      </c>
      <c r="D661" t="s">
        <v>419</v>
      </c>
      <c r="E661" t="s">
        <v>79</v>
      </c>
      <c r="F661" t="s">
        <v>420</v>
      </c>
      <c r="G661">
        <v>1956</v>
      </c>
      <c r="H661" t="str">
        <f t="shared" si="41"/>
        <v>Marciniuk Adam</v>
      </c>
      <c r="I661">
        <f t="shared" si="42"/>
        <v>1956</v>
      </c>
      <c r="J661" t="s">
        <v>32</v>
      </c>
      <c r="K661" t="s">
        <v>4537</v>
      </c>
      <c r="L661">
        <f>VLOOKUP(H661,'id (2018)'!H:I,2,0)</f>
        <v>1956</v>
      </c>
    </row>
    <row r="662" spans="1:12">
      <c r="A662" t="str">
        <f t="shared" si="40"/>
        <v>PrzybyszPiotr1982</v>
      </c>
      <c r="C662">
        <f t="shared" si="43"/>
        <v>661</v>
      </c>
      <c r="D662" t="s">
        <v>4018</v>
      </c>
      <c r="E662" t="s">
        <v>15</v>
      </c>
      <c r="F662" t="s">
        <v>4423</v>
      </c>
      <c r="G662">
        <v>1982</v>
      </c>
      <c r="H662" t="str">
        <f t="shared" si="41"/>
        <v>Przybysz Piotr</v>
      </c>
      <c r="I662">
        <f t="shared" si="42"/>
        <v>1982</v>
      </c>
      <c r="J662" t="s">
        <v>32</v>
      </c>
      <c r="K662" t="s">
        <v>4537</v>
      </c>
      <c r="L662">
        <f>VLOOKUP(H662,'id (2018)'!H:I,2,0)</f>
        <v>1982</v>
      </c>
    </row>
    <row r="663" spans="1:12">
      <c r="A663" t="str">
        <f t="shared" si="40"/>
        <v>CymanTomasz1988</v>
      </c>
      <c r="C663">
        <f t="shared" si="43"/>
        <v>662</v>
      </c>
      <c r="D663" t="s">
        <v>4427</v>
      </c>
      <c r="E663" t="s">
        <v>44</v>
      </c>
      <c r="F663" t="s">
        <v>4428</v>
      </c>
      <c r="G663">
        <v>1988</v>
      </c>
      <c r="H663" t="str">
        <f t="shared" si="41"/>
        <v>Cyman Tomasz</v>
      </c>
      <c r="I663">
        <f t="shared" si="42"/>
        <v>1988</v>
      </c>
      <c r="J663" t="s">
        <v>32</v>
      </c>
      <c r="K663" t="s">
        <v>4537</v>
      </c>
      <c r="L663" t="e">
        <f>VLOOKUP(H663,'id (2018)'!H:I,2,0)</f>
        <v>#N/A</v>
      </c>
    </row>
    <row r="664" spans="1:12">
      <c r="A664" t="str">
        <f t="shared" si="40"/>
        <v>CyganSzymon1978</v>
      </c>
      <c r="C664">
        <f t="shared" si="43"/>
        <v>663</v>
      </c>
      <c r="D664" t="s">
        <v>1121</v>
      </c>
      <c r="E664" t="s">
        <v>393</v>
      </c>
      <c r="G664">
        <v>1978</v>
      </c>
      <c r="H664" t="str">
        <f t="shared" si="41"/>
        <v>Cygan Szymon</v>
      </c>
      <c r="I664">
        <f t="shared" si="42"/>
        <v>1978</v>
      </c>
      <c r="J664" t="s">
        <v>32</v>
      </c>
      <c r="K664" t="s">
        <v>4537</v>
      </c>
      <c r="L664">
        <f>VLOOKUP(H664,'id (2018)'!H:I,2,0)</f>
        <v>1978</v>
      </c>
    </row>
    <row r="665" spans="1:12">
      <c r="A665" t="str">
        <f t="shared" si="40"/>
        <v>WadowskiTomasz1979</v>
      </c>
      <c r="C665">
        <f t="shared" si="43"/>
        <v>664</v>
      </c>
      <c r="D665" t="s">
        <v>1001</v>
      </c>
      <c r="E665" t="s">
        <v>44</v>
      </c>
      <c r="F665" t="s">
        <v>4430</v>
      </c>
      <c r="G665">
        <v>1979</v>
      </c>
      <c r="H665" t="str">
        <f t="shared" si="41"/>
        <v>Wadowski Tomasz</v>
      </c>
      <c r="I665">
        <f t="shared" si="42"/>
        <v>1979</v>
      </c>
      <c r="J665" t="s">
        <v>32</v>
      </c>
      <c r="K665" t="s">
        <v>4537</v>
      </c>
      <c r="L665">
        <f>VLOOKUP(H665,'id (2018)'!H:I,2,0)</f>
        <v>1979</v>
      </c>
    </row>
    <row r="666" spans="1:12">
      <c r="A666" t="str">
        <f t="shared" si="40"/>
        <v>MODRZYŃSKIDAWID1981</v>
      </c>
      <c r="C666">
        <f t="shared" si="43"/>
        <v>665</v>
      </c>
      <c r="D666" t="s">
        <v>4431</v>
      </c>
      <c r="E666" t="s">
        <v>4432</v>
      </c>
      <c r="F666" t="s">
        <v>4430</v>
      </c>
      <c r="G666">
        <v>1981</v>
      </c>
      <c r="H666" t="str">
        <f t="shared" si="41"/>
        <v>MODRZYŃSKI DAWID</v>
      </c>
      <c r="I666">
        <f t="shared" si="42"/>
        <v>1981</v>
      </c>
      <c r="J666" t="s">
        <v>32</v>
      </c>
      <c r="K666" t="s">
        <v>4537</v>
      </c>
      <c r="L666">
        <f>VLOOKUP(H666,'id (2018)'!H:I,2,0)</f>
        <v>1981</v>
      </c>
    </row>
    <row r="667" spans="1:12">
      <c r="A667" t="str">
        <f t="shared" si="40"/>
        <v>StefaniakWojciech1980</v>
      </c>
      <c r="C667">
        <f t="shared" si="43"/>
        <v>666</v>
      </c>
      <c r="D667" t="s">
        <v>1271</v>
      </c>
      <c r="E667" t="s">
        <v>147</v>
      </c>
      <c r="F667" t="s">
        <v>4433</v>
      </c>
      <c r="G667">
        <v>1980</v>
      </c>
      <c r="H667" t="str">
        <f t="shared" si="41"/>
        <v>Stefaniak Wojciech</v>
      </c>
      <c r="I667">
        <f t="shared" si="42"/>
        <v>1980</v>
      </c>
      <c r="J667" t="s">
        <v>32</v>
      </c>
      <c r="K667" t="s">
        <v>4537</v>
      </c>
      <c r="L667" t="e">
        <f>VLOOKUP(H667,'id (2018)'!H:I,2,0)</f>
        <v>#N/A</v>
      </c>
    </row>
    <row r="668" spans="1:12">
      <c r="A668" t="str">
        <f t="shared" si="40"/>
        <v>DejaDominik1988</v>
      </c>
      <c r="C668">
        <f t="shared" si="43"/>
        <v>667</v>
      </c>
      <c r="D668" t="s">
        <v>369</v>
      </c>
      <c r="E668" t="s">
        <v>368</v>
      </c>
      <c r="F668" t="s">
        <v>367</v>
      </c>
      <c r="G668">
        <v>1988</v>
      </c>
      <c r="H668" t="str">
        <f t="shared" si="41"/>
        <v>Deja Dominik</v>
      </c>
      <c r="I668">
        <f t="shared" si="42"/>
        <v>1988</v>
      </c>
      <c r="J668" t="s">
        <v>32</v>
      </c>
      <c r="K668" t="s">
        <v>4537</v>
      </c>
      <c r="L668" t="e">
        <f>VLOOKUP(H668,'id (2018)'!H:I,2,0)</f>
        <v>#N/A</v>
      </c>
    </row>
    <row r="669" spans="1:12">
      <c r="A669" t="str">
        <f t="shared" si="40"/>
        <v>LaskowskiMichał1984</v>
      </c>
      <c r="C669">
        <f t="shared" si="43"/>
        <v>668</v>
      </c>
      <c r="D669" t="s">
        <v>1450</v>
      </c>
      <c r="E669" t="s">
        <v>55</v>
      </c>
      <c r="G669">
        <v>1984</v>
      </c>
      <c r="H669" t="str">
        <f t="shared" si="41"/>
        <v>Laskowski Michał</v>
      </c>
      <c r="I669">
        <f t="shared" si="42"/>
        <v>1984</v>
      </c>
      <c r="J669" t="s">
        <v>32</v>
      </c>
      <c r="K669" t="s">
        <v>4537</v>
      </c>
      <c r="L669" t="e">
        <f>VLOOKUP(H669,'id (2018)'!H:I,2,0)</f>
        <v>#N/A</v>
      </c>
    </row>
    <row r="670" spans="1:12">
      <c r="A670" t="str">
        <f t="shared" si="40"/>
        <v>BojdeckiFilip1999</v>
      </c>
      <c r="C670">
        <f t="shared" si="43"/>
        <v>669</v>
      </c>
      <c r="D670" t="s">
        <v>540</v>
      </c>
      <c r="E670" t="s">
        <v>539</v>
      </c>
      <c r="G670">
        <v>1999</v>
      </c>
      <c r="H670" t="str">
        <f t="shared" si="41"/>
        <v>Bojdecki Filip</v>
      </c>
      <c r="I670">
        <f t="shared" si="42"/>
        <v>1999</v>
      </c>
      <c r="J670" t="s">
        <v>32</v>
      </c>
      <c r="K670" t="s">
        <v>4537</v>
      </c>
      <c r="L670">
        <f>VLOOKUP(H670,'id (2018)'!H:I,2,0)</f>
        <v>1999</v>
      </c>
    </row>
    <row r="671" spans="1:12" s="108" customFormat="1">
      <c r="C671" s="108">
        <f t="shared" si="43"/>
        <v>670</v>
      </c>
    </row>
    <row r="672" spans="1:12">
      <c r="A672" t="str">
        <f t="shared" si="40"/>
        <v>KaliszczakŁukasz1982</v>
      </c>
      <c r="C672">
        <f t="shared" si="43"/>
        <v>671</v>
      </c>
      <c r="D672" t="s">
        <v>4437</v>
      </c>
      <c r="E672" t="s">
        <v>59</v>
      </c>
      <c r="F672" t="s">
        <v>4091</v>
      </c>
      <c r="G672">
        <v>1982</v>
      </c>
      <c r="H672" t="str">
        <f t="shared" si="41"/>
        <v>Kaliszczak Łukasz</v>
      </c>
      <c r="I672">
        <f t="shared" si="42"/>
        <v>1982</v>
      </c>
      <c r="J672" t="s">
        <v>32</v>
      </c>
      <c r="K672" t="s">
        <v>4537</v>
      </c>
      <c r="L672" t="e">
        <f>VLOOKUP(H672,'id (2018)'!H:I,2,0)</f>
        <v>#N/A</v>
      </c>
    </row>
    <row r="673" spans="1:12">
      <c r="A673" t="str">
        <f t="shared" si="40"/>
        <v>PiotrowiczPrzemysław1972</v>
      </c>
      <c r="C673">
        <f t="shared" si="43"/>
        <v>672</v>
      </c>
      <c r="D673" t="s">
        <v>646</v>
      </c>
      <c r="E673" t="s">
        <v>24</v>
      </c>
      <c r="G673">
        <v>1972</v>
      </c>
      <c r="H673" t="str">
        <f t="shared" si="41"/>
        <v>Piotrowicz Przemysław</v>
      </c>
      <c r="I673">
        <f t="shared" si="42"/>
        <v>1972</v>
      </c>
      <c r="J673" t="s">
        <v>32</v>
      </c>
      <c r="K673" t="s">
        <v>4537</v>
      </c>
      <c r="L673" t="e">
        <f>VLOOKUP(H673,'id (2018)'!H:I,2,0)</f>
        <v>#N/A</v>
      </c>
    </row>
    <row r="674" spans="1:12">
      <c r="A674" t="str">
        <f t="shared" si="40"/>
        <v>WitaszewskiKrzysztof1978</v>
      </c>
      <c r="C674">
        <f t="shared" si="43"/>
        <v>673</v>
      </c>
      <c r="D674" t="s">
        <v>537</v>
      </c>
      <c r="E674" t="s">
        <v>22</v>
      </c>
      <c r="G674">
        <v>1978</v>
      </c>
      <c r="H674" t="str">
        <f t="shared" si="41"/>
        <v>Witaszewski Krzysztof</v>
      </c>
      <c r="I674">
        <f t="shared" si="42"/>
        <v>1978</v>
      </c>
      <c r="J674" t="s">
        <v>32</v>
      </c>
      <c r="K674" t="s">
        <v>4537</v>
      </c>
      <c r="L674" t="e">
        <f>VLOOKUP(H674,'id (2018)'!H:I,2,0)</f>
        <v>#N/A</v>
      </c>
    </row>
    <row r="675" spans="1:12">
      <c r="A675" t="str">
        <f t="shared" si="40"/>
        <v>KowalczykAleksander1979</v>
      </c>
      <c r="C675">
        <f t="shared" si="43"/>
        <v>674</v>
      </c>
      <c r="D675" t="s">
        <v>4214</v>
      </c>
      <c r="E675" t="s">
        <v>99</v>
      </c>
      <c r="F675" t="s">
        <v>4438</v>
      </c>
      <c r="G675">
        <v>1979</v>
      </c>
      <c r="H675" t="str">
        <f t="shared" si="41"/>
        <v>Kowalczyk Aleksander</v>
      </c>
      <c r="I675">
        <f t="shared" si="42"/>
        <v>1979</v>
      </c>
      <c r="J675" t="s">
        <v>32</v>
      </c>
      <c r="K675" t="s">
        <v>4537</v>
      </c>
      <c r="L675" t="e">
        <f>VLOOKUP(H675,'id (2018)'!H:I,2,0)</f>
        <v>#N/A</v>
      </c>
    </row>
    <row r="676" spans="1:12">
      <c r="A676" t="str">
        <f t="shared" si="40"/>
        <v>DworskiAdrian1983</v>
      </c>
      <c r="C676">
        <f t="shared" si="43"/>
        <v>675</v>
      </c>
      <c r="D676" t="s">
        <v>1760</v>
      </c>
      <c r="E676" t="s">
        <v>317</v>
      </c>
      <c r="G676">
        <v>1983</v>
      </c>
      <c r="H676" t="str">
        <f t="shared" si="41"/>
        <v>Dworski Adrian</v>
      </c>
      <c r="I676">
        <f t="shared" si="42"/>
        <v>1983</v>
      </c>
      <c r="J676" t="s">
        <v>32</v>
      </c>
      <c r="K676" t="s">
        <v>4537</v>
      </c>
      <c r="L676">
        <f>VLOOKUP(H676,'id (2018)'!H:I,2,0)</f>
        <v>1983</v>
      </c>
    </row>
    <row r="677" spans="1:12">
      <c r="A677" t="str">
        <f t="shared" si="40"/>
        <v>SiochRadosław1981</v>
      </c>
      <c r="C677">
        <f t="shared" si="43"/>
        <v>676</v>
      </c>
      <c r="D677" t="s">
        <v>1700</v>
      </c>
      <c r="E677" t="s">
        <v>237</v>
      </c>
      <c r="F677" t="s">
        <v>3456</v>
      </c>
      <c r="G677">
        <v>1981</v>
      </c>
      <c r="H677" t="str">
        <f t="shared" si="41"/>
        <v>Sioch Radosław</v>
      </c>
      <c r="I677">
        <f t="shared" si="42"/>
        <v>1981</v>
      </c>
      <c r="J677" t="s">
        <v>32</v>
      </c>
      <c r="K677" t="s">
        <v>4537</v>
      </c>
      <c r="L677">
        <f>VLOOKUP(H677,'id (2018)'!H:I,2,0)</f>
        <v>1981</v>
      </c>
    </row>
    <row r="678" spans="1:12">
      <c r="A678" t="str">
        <f t="shared" si="40"/>
        <v>ZiajaAdam1983</v>
      </c>
      <c r="C678">
        <f t="shared" si="43"/>
        <v>677</v>
      </c>
      <c r="D678" t="s">
        <v>1706</v>
      </c>
      <c r="E678" t="s">
        <v>79</v>
      </c>
      <c r="G678">
        <v>1983</v>
      </c>
      <c r="H678" t="str">
        <f t="shared" si="41"/>
        <v>Ziaja Adam</v>
      </c>
      <c r="I678">
        <f t="shared" si="42"/>
        <v>1983</v>
      </c>
      <c r="J678" t="s">
        <v>32</v>
      </c>
      <c r="K678" t="s">
        <v>4537</v>
      </c>
      <c r="L678">
        <f>VLOOKUP(H678,'id (2018)'!H:I,2,0)</f>
        <v>1983</v>
      </c>
    </row>
    <row r="679" spans="1:12">
      <c r="A679" t="str">
        <f t="shared" si="40"/>
        <v>PrzemyskiKacper1995</v>
      </c>
      <c r="C679">
        <f t="shared" si="43"/>
        <v>678</v>
      </c>
      <c r="D679" t="s">
        <v>4439</v>
      </c>
      <c r="E679" t="s">
        <v>534</v>
      </c>
      <c r="F679" t="s">
        <v>4299</v>
      </c>
      <c r="G679">
        <v>1995</v>
      </c>
      <c r="H679" t="str">
        <f t="shared" si="41"/>
        <v>Przemyski Kacper</v>
      </c>
      <c r="I679">
        <f t="shared" si="42"/>
        <v>1995</v>
      </c>
      <c r="J679" t="s">
        <v>32</v>
      </c>
      <c r="K679" t="s">
        <v>4537</v>
      </c>
      <c r="L679" t="e">
        <f>VLOOKUP(H679,'id (2018)'!H:I,2,0)</f>
        <v>#N/A</v>
      </c>
    </row>
    <row r="680" spans="1:12">
      <c r="A680" t="str">
        <f t="shared" si="40"/>
        <v>PleckePiotr1984</v>
      </c>
      <c r="C680">
        <f t="shared" si="43"/>
        <v>679</v>
      </c>
      <c r="D680" t="s">
        <v>3996</v>
      </c>
      <c r="E680" t="s">
        <v>15</v>
      </c>
      <c r="G680">
        <v>1984</v>
      </c>
      <c r="H680" t="str">
        <f t="shared" si="41"/>
        <v>Plecke Piotr</v>
      </c>
      <c r="I680">
        <f t="shared" si="42"/>
        <v>1984</v>
      </c>
      <c r="J680" t="s">
        <v>32</v>
      </c>
      <c r="K680" t="s">
        <v>4537</v>
      </c>
      <c r="L680">
        <f>VLOOKUP(H680,'id (2018)'!H:I,2,0)</f>
        <v>1984</v>
      </c>
    </row>
    <row r="681" spans="1:12">
      <c r="A681" t="str">
        <f t="shared" si="40"/>
        <v>AlickiMarcin1985</v>
      </c>
      <c r="C681">
        <f t="shared" si="43"/>
        <v>680</v>
      </c>
      <c r="D681" t="s">
        <v>4441</v>
      </c>
      <c r="E681" t="s">
        <v>17</v>
      </c>
      <c r="F681" t="s">
        <v>4442</v>
      </c>
      <c r="G681">
        <v>1985</v>
      </c>
      <c r="H681" t="str">
        <f t="shared" si="41"/>
        <v>Alicki Marcin</v>
      </c>
      <c r="I681">
        <f t="shared" si="42"/>
        <v>1985</v>
      </c>
      <c r="J681" t="s">
        <v>32</v>
      </c>
      <c r="K681" t="s">
        <v>4537</v>
      </c>
      <c r="L681" t="e">
        <f>VLOOKUP(H681,'id (2018)'!H:I,2,0)</f>
        <v>#N/A</v>
      </c>
    </row>
    <row r="682" spans="1:12">
      <c r="A682" t="str">
        <f t="shared" si="40"/>
        <v>MatejewskiMarek1983</v>
      </c>
      <c r="C682">
        <f t="shared" si="43"/>
        <v>681</v>
      </c>
      <c r="D682" t="s">
        <v>4443</v>
      </c>
      <c r="E682" t="s">
        <v>33</v>
      </c>
      <c r="F682" t="s">
        <v>4442</v>
      </c>
      <c r="G682">
        <v>1983</v>
      </c>
      <c r="H682" t="str">
        <f t="shared" si="41"/>
        <v>Matejewski Marek</v>
      </c>
      <c r="I682">
        <f t="shared" si="42"/>
        <v>1983</v>
      </c>
      <c r="J682" t="s">
        <v>32</v>
      </c>
      <c r="K682" t="s">
        <v>4537</v>
      </c>
      <c r="L682" t="e">
        <f>VLOOKUP(H682,'id (2018)'!H:I,2,0)</f>
        <v>#N/A</v>
      </c>
    </row>
    <row r="683" spans="1:12">
      <c r="A683" t="str">
        <f t="shared" si="40"/>
        <v>TorzeckiŁukasz1986</v>
      </c>
      <c r="C683">
        <f t="shared" si="43"/>
        <v>682</v>
      </c>
      <c r="D683" t="s">
        <v>4444</v>
      </c>
      <c r="E683" t="s">
        <v>59</v>
      </c>
      <c r="F683" t="s">
        <v>4445</v>
      </c>
      <c r="G683">
        <v>1986</v>
      </c>
      <c r="H683" t="str">
        <f t="shared" si="41"/>
        <v>Torzecki Łukasz</v>
      </c>
      <c r="I683">
        <f t="shared" si="42"/>
        <v>1986</v>
      </c>
      <c r="J683" t="s">
        <v>32</v>
      </c>
      <c r="K683" t="s">
        <v>4537</v>
      </c>
      <c r="L683" t="e">
        <f>VLOOKUP(H683,'id (2018)'!H:I,2,0)</f>
        <v>#N/A</v>
      </c>
    </row>
    <row r="684" spans="1:12">
      <c r="A684" t="str">
        <f t="shared" si="40"/>
        <v>KędzierskiMaciej1970</v>
      </c>
      <c r="C684">
        <f t="shared" si="43"/>
        <v>683</v>
      </c>
      <c r="D684" t="s">
        <v>4446</v>
      </c>
      <c r="E684" t="s">
        <v>66</v>
      </c>
      <c r="G684">
        <v>1970</v>
      </c>
      <c r="H684" t="str">
        <f t="shared" si="41"/>
        <v>Kędzierski Maciej</v>
      </c>
      <c r="I684">
        <f t="shared" si="42"/>
        <v>1970</v>
      </c>
      <c r="J684" t="s">
        <v>32</v>
      </c>
      <c r="K684" t="s">
        <v>4537</v>
      </c>
      <c r="L684" t="e">
        <f>VLOOKUP(H684,'id (2018)'!H:I,2,0)</f>
        <v>#N/A</v>
      </c>
    </row>
    <row r="685" spans="1:12">
      <c r="A685" t="str">
        <f t="shared" si="40"/>
        <v>WojciechowskiMichał1986</v>
      </c>
      <c r="C685">
        <f t="shared" si="43"/>
        <v>684</v>
      </c>
      <c r="D685" t="s">
        <v>295</v>
      </c>
      <c r="E685" t="s">
        <v>55</v>
      </c>
      <c r="G685">
        <v>1986</v>
      </c>
      <c r="H685" t="str">
        <f t="shared" si="41"/>
        <v>Wojciechowski Michał</v>
      </c>
      <c r="I685">
        <f t="shared" si="42"/>
        <v>1986</v>
      </c>
      <c r="J685" t="s">
        <v>32</v>
      </c>
      <c r="K685" t="s">
        <v>4537</v>
      </c>
      <c r="L685" t="str">
        <f>VLOOKUP(H685,'id (2018)'!H:I,2,0)</f>
        <v>1984</v>
      </c>
    </row>
    <row r="686" spans="1:12">
      <c r="A686" t="str">
        <f t="shared" si="40"/>
        <v>KaczyńskiTomasz1985</v>
      </c>
      <c r="C686">
        <f t="shared" si="43"/>
        <v>685</v>
      </c>
      <c r="D686" t="s">
        <v>864</v>
      </c>
      <c r="E686" t="s">
        <v>44</v>
      </c>
      <c r="F686" t="s">
        <v>862</v>
      </c>
      <c r="G686">
        <v>1985</v>
      </c>
      <c r="H686" t="str">
        <f t="shared" si="41"/>
        <v>Kaczyński Tomasz</v>
      </c>
      <c r="I686">
        <f t="shared" si="42"/>
        <v>1985</v>
      </c>
      <c r="J686" t="s">
        <v>32</v>
      </c>
      <c r="K686" t="s">
        <v>4537</v>
      </c>
      <c r="L686">
        <f>VLOOKUP(H686,'id (2018)'!H:I,2,0)</f>
        <v>1985</v>
      </c>
    </row>
    <row r="687" spans="1:12">
      <c r="A687" t="str">
        <f t="shared" si="40"/>
        <v>MajkowskiDaniel1986</v>
      </c>
      <c r="C687">
        <f t="shared" si="43"/>
        <v>686</v>
      </c>
      <c r="D687" t="s">
        <v>4447</v>
      </c>
      <c r="E687" t="s">
        <v>135</v>
      </c>
      <c r="F687" t="s">
        <v>4423</v>
      </c>
      <c r="G687">
        <v>1986</v>
      </c>
      <c r="H687" t="str">
        <f t="shared" si="41"/>
        <v>Majkowski Daniel</v>
      </c>
      <c r="I687">
        <f t="shared" si="42"/>
        <v>1986</v>
      </c>
      <c r="J687" t="s">
        <v>32</v>
      </c>
      <c r="K687" t="s">
        <v>4537</v>
      </c>
      <c r="L687" t="e">
        <f>VLOOKUP(H687,'id (2018)'!H:I,2,0)</f>
        <v>#N/A</v>
      </c>
    </row>
    <row r="688" spans="1:12">
      <c r="A688" t="str">
        <f t="shared" si="40"/>
        <v>KoszykTomasz1974</v>
      </c>
      <c r="C688">
        <f t="shared" si="43"/>
        <v>687</v>
      </c>
      <c r="D688" t="s">
        <v>4448</v>
      </c>
      <c r="E688" t="s">
        <v>44</v>
      </c>
      <c r="G688">
        <v>1974</v>
      </c>
      <c r="H688" t="str">
        <f t="shared" si="41"/>
        <v>Koszyk Tomasz</v>
      </c>
      <c r="I688">
        <f t="shared" si="42"/>
        <v>1974</v>
      </c>
      <c r="J688" t="s">
        <v>32</v>
      </c>
      <c r="K688" t="s">
        <v>4537</v>
      </c>
      <c r="L688" t="e">
        <f>VLOOKUP(H688,'id (2018)'!H:I,2,0)</f>
        <v>#N/A</v>
      </c>
    </row>
    <row r="689" spans="1:12">
      <c r="A689" t="str">
        <f t="shared" si="40"/>
        <v>CelejewskiFilip2007</v>
      </c>
      <c r="C689">
        <f t="shared" si="43"/>
        <v>688</v>
      </c>
      <c r="D689" t="s">
        <v>1078</v>
      </c>
      <c r="E689" t="s">
        <v>539</v>
      </c>
      <c r="G689">
        <v>2007</v>
      </c>
      <c r="H689" t="str">
        <f t="shared" si="41"/>
        <v>Celejewski Filip</v>
      </c>
      <c r="I689">
        <f t="shared" si="42"/>
        <v>2007</v>
      </c>
      <c r="J689" t="s">
        <v>32</v>
      </c>
      <c r="K689" t="s">
        <v>4537</v>
      </c>
      <c r="L689">
        <f>VLOOKUP(H689,'id (2018)'!H:I,2,0)</f>
        <v>2007</v>
      </c>
    </row>
    <row r="690" spans="1:12">
      <c r="A690" t="str">
        <f t="shared" si="40"/>
        <v>CelejewskiSebastian1977</v>
      </c>
      <c r="C690">
        <f t="shared" si="43"/>
        <v>689</v>
      </c>
      <c r="D690" t="s">
        <v>1078</v>
      </c>
      <c r="E690" t="s">
        <v>783</v>
      </c>
      <c r="G690">
        <v>1977</v>
      </c>
      <c r="H690" t="str">
        <f t="shared" si="41"/>
        <v>Celejewski Sebastian</v>
      </c>
      <c r="I690">
        <f t="shared" si="42"/>
        <v>1977</v>
      </c>
      <c r="J690" t="s">
        <v>32</v>
      </c>
      <c r="K690" t="s">
        <v>4537</v>
      </c>
      <c r="L690">
        <f>VLOOKUP(H690,'id (2018)'!H:I,2,0)</f>
        <v>1977</v>
      </c>
    </row>
    <row r="691" spans="1:12">
      <c r="A691" t="str">
        <f t="shared" si="40"/>
        <v>KrasodomskiMaciej1975</v>
      </c>
      <c r="C691">
        <f t="shared" si="43"/>
        <v>690</v>
      </c>
      <c r="D691" t="s">
        <v>4036</v>
      </c>
      <c r="E691" t="s">
        <v>66</v>
      </c>
      <c r="G691">
        <v>1975</v>
      </c>
      <c r="H691" t="str">
        <f t="shared" si="41"/>
        <v>Krasodomski Maciej</v>
      </c>
      <c r="I691">
        <f t="shared" si="42"/>
        <v>1975</v>
      </c>
      <c r="J691" t="s">
        <v>32</v>
      </c>
      <c r="K691" t="s">
        <v>4537</v>
      </c>
      <c r="L691">
        <f>VLOOKUP(H691,'id (2018)'!H:I,2,0)</f>
        <v>1975</v>
      </c>
    </row>
    <row r="692" spans="1:12">
      <c r="A692" t="str">
        <f t="shared" si="40"/>
        <v>PadzikRafał1971</v>
      </c>
      <c r="C692">
        <f t="shared" si="43"/>
        <v>691</v>
      </c>
      <c r="D692" t="s">
        <v>3536</v>
      </c>
      <c r="E692" t="s">
        <v>41</v>
      </c>
      <c r="F692">
        <v>0</v>
      </c>
      <c r="G692">
        <v>1971</v>
      </c>
      <c r="H692" t="str">
        <f t="shared" si="41"/>
        <v>Padzik Rafał</v>
      </c>
      <c r="I692">
        <f t="shared" si="42"/>
        <v>1971</v>
      </c>
      <c r="J692" t="s">
        <v>32</v>
      </c>
      <c r="K692" t="s">
        <v>4540</v>
      </c>
      <c r="L692">
        <f>VLOOKUP(H692,'id (2018)'!H:I,2,0)</f>
        <v>1971</v>
      </c>
    </row>
    <row r="693" spans="1:12">
      <c r="A693" t="str">
        <f t="shared" si="40"/>
        <v>MańkaAdam1979</v>
      </c>
      <c r="C693">
        <f t="shared" si="43"/>
        <v>692</v>
      </c>
      <c r="D693" t="s">
        <v>3972</v>
      </c>
      <c r="E693" t="s">
        <v>79</v>
      </c>
      <c r="F693" t="s">
        <v>4459</v>
      </c>
      <c r="G693">
        <v>1979</v>
      </c>
      <c r="H693" t="str">
        <f t="shared" si="41"/>
        <v>Mańka Adam</v>
      </c>
      <c r="I693">
        <f t="shared" si="42"/>
        <v>1979</v>
      </c>
      <c r="J693" t="s">
        <v>32</v>
      </c>
      <c r="K693" t="s">
        <v>4540</v>
      </c>
      <c r="L693">
        <f>VLOOKUP(H693,'id (2018)'!H:I,2,0)</f>
        <v>1979</v>
      </c>
    </row>
    <row r="694" spans="1:12">
      <c r="A694" t="str">
        <f t="shared" si="40"/>
        <v>KokocińskiTomasz1976</v>
      </c>
      <c r="C694">
        <f t="shared" si="43"/>
        <v>693</v>
      </c>
      <c r="D694" t="s">
        <v>1172</v>
      </c>
      <c r="E694" t="s">
        <v>44</v>
      </c>
      <c r="F694" t="s">
        <v>1169</v>
      </c>
      <c r="G694">
        <v>1976</v>
      </c>
      <c r="H694" t="str">
        <f t="shared" si="41"/>
        <v>Kokociński Tomasz</v>
      </c>
      <c r="I694">
        <f t="shared" si="42"/>
        <v>1976</v>
      </c>
      <c r="J694" t="s">
        <v>32</v>
      </c>
      <c r="K694" t="s">
        <v>4540</v>
      </c>
      <c r="L694">
        <f>VLOOKUP(H694,'id (2018)'!H:I,2,0)</f>
        <v>1976</v>
      </c>
    </row>
    <row r="695" spans="1:12">
      <c r="A695" t="str">
        <f t="shared" si="40"/>
        <v>UsowskiMarcin1976</v>
      </c>
      <c r="C695">
        <f t="shared" si="43"/>
        <v>694</v>
      </c>
      <c r="D695" t="s">
        <v>1170</v>
      </c>
      <c r="E695" t="s">
        <v>17</v>
      </c>
      <c r="F695" t="s">
        <v>1169</v>
      </c>
      <c r="G695">
        <v>1976</v>
      </c>
      <c r="H695" t="str">
        <f t="shared" si="41"/>
        <v>Usowski Marcin</v>
      </c>
      <c r="I695">
        <f t="shared" si="42"/>
        <v>1976</v>
      </c>
      <c r="J695" t="s">
        <v>32</v>
      </c>
      <c r="K695" t="s">
        <v>4540</v>
      </c>
      <c r="L695">
        <f>VLOOKUP(H695,'id (2018)'!H:I,2,0)</f>
        <v>1976</v>
      </c>
    </row>
    <row r="696" spans="1:12">
      <c r="A696" t="str">
        <f t="shared" si="40"/>
        <v>TężyckiJarosław1976</v>
      </c>
      <c r="C696">
        <f t="shared" si="43"/>
        <v>695</v>
      </c>
      <c r="D696" t="s">
        <v>3966</v>
      </c>
      <c r="E696" t="s">
        <v>86</v>
      </c>
      <c r="F696" t="s">
        <v>3965</v>
      </c>
      <c r="G696">
        <v>1976</v>
      </c>
      <c r="H696" t="str">
        <f t="shared" si="41"/>
        <v>Tężycki Jarosław</v>
      </c>
      <c r="I696">
        <f t="shared" si="42"/>
        <v>1976</v>
      </c>
      <c r="J696" t="s">
        <v>32</v>
      </c>
      <c r="K696" t="s">
        <v>4540</v>
      </c>
      <c r="L696">
        <f>VLOOKUP(H696,'id (2018)'!H:I,2,0)</f>
        <v>1976</v>
      </c>
    </row>
    <row r="697" spans="1:12">
      <c r="A697" t="str">
        <f t="shared" si="40"/>
        <v>WawrzyniakTomek1987</v>
      </c>
      <c r="C697">
        <f t="shared" si="43"/>
        <v>696</v>
      </c>
      <c r="D697" t="s">
        <v>837</v>
      </c>
      <c r="E697" t="s">
        <v>729</v>
      </c>
      <c r="F697">
        <v>0</v>
      </c>
      <c r="G697">
        <v>1987</v>
      </c>
      <c r="H697" t="str">
        <f t="shared" si="41"/>
        <v>Wawrzyniak Tomek</v>
      </c>
      <c r="I697">
        <f t="shared" si="42"/>
        <v>1987</v>
      </c>
      <c r="J697" t="s">
        <v>32</v>
      </c>
      <c r="K697" t="s">
        <v>4540</v>
      </c>
      <c r="L697" t="e">
        <f>VLOOKUP(H697,'id (2018)'!H:I,2,0)</f>
        <v>#N/A</v>
      </c>
    </row>
    <row r="698" spans="1:12">
      <c r="A698" t="str">
        <f t="shared" si="40"/>
        <v>HołodMatt1987</v>
      </c>
      <c r="C698">
        <f t="shared" si="43"/>
        <v>697</v>
      </c>
      <c r="D698" t="s">
        <v>604</v>
      </c>
      <c r="E698" t="s">
        <v>4460</v>
      </c>
      <c r="F698">
        <v>0</v>
      </c>
      <c r="G698">
        <v>1987</v>
      </c>
      <c r="H698" t="str">
        <f t="shared" si="41"/>
        <v>Hołod Matt</v>
      </c>
      <c r="I698">
        <f t="shared" si="42"/>
        <v>1987</v>
      </c>
      <c r="J698" t="s">
        <v>32</v>
      </c>
      <c r="K698" t="s">
        <v>4540</v>
      </c>
      <c r="L698" t="e">
        <f>VLOOKUP(H698,'id (2018)'!H:I,2,0)</f>
        <v>#N/A</v>
      </c>
    </row>
    <row r="699" spans="1:12">
      <c r="A699" t="str">
        <f t="shared" si="40"/>
        <v>BuczkoDariusz1990</v>
      </c>
      <c r="C699">
        <f t="shared" si="43"/>
        <v>698</v>
      </c>
      <c r="D699" t="s">
        <v>4461</v>
      </c>
      <c r="E699" t="s">
        <v>140</v>
      </c>
      <c r="F699" t="s">
        <v>4111</v>
      </c>
      <c r="G699">
        <v>1990</v>
      </c>
      <c r="H699" t="str">
        <f t="shared" si="41"/>
        <v>Buczko Dariusz</v>
      </c>
      <c r="I699">
        <f t="shared" si="42"/>
        <v>1990</v>
      </c>
      <c r="J699" t="s">
        <v>32</v>
      </c>
      <c r="K699" t="s">
        <v>4540</v>
      </c>
      <c r="L699" t="e">
        <f>VLOOKUP(H699,'id (2018)'!H:I,2,0)</f>
        <v>#N/A</v>
      </c>
    </row>
    <row r="700" spans="1:12">
      <c r="A700" t="str">
        <f t="shared" si="40"/>
        <v>BuczkoKrzysztof1993</v>
      </c>
      <c r="C700">
        <f t="shared" si="43"/>
        <v>699</v>
      </c>
      <c r="D700" t="s">
        <v>4461</v>
      </c>
      <c r="E700" t="s">
        <v>22</v>
      </c>
      <c r="F700" t="s">
        <v>4111</v>
      </c>
      <c r="G700">
        <v>1993</v>
      </c>
      <c r="H700" t="str">
        <f t="shared" si="41"/>
        <v>Buczko Krzysztof</v>
      </c>
      <c r="I700">
        <f t="shared" si="42"/>
        <v>1993</v>
      </c>
      <c r="J700" t="s">
        <v>32</v>
      </c>
      <c r="K700" t="s">
        <v>4540</v>
      </c>
      <c r="L700" t="e">
        <f>VLOOKUP(H700,'id (2018)'!H:I,2,0)</f>
        <v>#N/A</v>
      </c>
    </row>
    <row r="701" spans="1:12">
      <c r="A701" t="str">
        <f t="shared" si="40"/>
        <v>RutkowskiWojciech1996</v>
      </c>
      <c r="C701">
        <f t="shared" si="43"/>
        <v>700</v>
      </c>
      <c r="D701" t="s">
        <v>3908</v>
      </c>
      <c r="E701" t="s">
        <v>147</v>
      </c>
      <c r="F701" t="s">
        <v>4111</v>
      </c>
      <c r="G701">
        <v>1996</v>
      </c>
      <c r="H701" t="str">
        <f t="shared" si="41"/>
        <v>Rutkowski Wojciech</v>
      </c>
      <c r="I701">
        <f t="shared" si="42"/>
        <v>1996</v>
      </c>
      <c r="J701" t="s">
        <v>32</v>
      </c>
      <c r="K701" t="s">
        <v>4540</v>
      </c>
      <c r="L701" t="e">
        <f>VLOOKUP(H701,'id (2018)'!H:I,2,0)</f>
        <v>#N/A</v>
      </c>
    </row>
    <row r="702" spans="1:12">
      <c r="A702" t="str">
        <f t="shared" si="40"/>
        <v>FrączykBogusław1979</v>
      </c>
      <c r="C702">
        <f t="shared" si="43"/>
        <v>701</v>
      </c>
      <c r="D702" t="s">
        <v>4462</v>
      </c>
      <c r="E702" t="s">
        <v>1410</v>
      </c>
      <c r="F702" t="s">
        <v>4463</v>
      </c>
      <c r="G702">
        <v>1979</v>
      </c>
      <c r="H702" t="str">
        <f t="shared" si="41"/>
        <v>Frączyk Bogusław</v>
      </c>
      <c r="I702">
        <f t="shared" si="42"/>
        <v>1979</v>
      </c>
      <c r="J702" t="s">
        <v>32</v>
      </c>
      <c r="K702" t="s">
        <v>4540</v>
      </c>
      <c r="L702" t="e">
        <f>VLOOKUP(H702,'id (2018)'!H:I,2,0)</f>
        <v>#N/A</v>
      </c>
    </row>
    <row r="703" spans="1:12">
      <c r="A703" t="str">
        <f t="shared" si="40"/>
        <v>CzarnowskiŁukasz1985</v>
      </c>
      <c r="C703">
        <f t="shared" si="43"/>
        <v>702</v>
      </c>
      <c r="D703" t="s">
        <v>4464</v>
      </c>
      <c r="E703" t="s">
        <v>59</v>
      </c>
      <c r="F703" t="s">
        <v>4465</v>
      </c>
      <c r="G703">
        <v>1985</v>
      </c>
      <c r="H703" t="str">
        <f t="shared" si="41"/>
        <v>Czarnowski Łukasz</v>
      </c>
      <c r="I703">
        <f t="shared" si="42"/>
        <v>1985</v>
      </c>
      <c r="J703" t="s">
        <v>32</v>
      </c>
      <c r="K703" t="s">
        <v>4540</v>
      </c>
      <c r="L703" t="e">
        <f>VLOOKUP(H703,'id (2018)'!H:I,2,0)</f>
        <v>#N/A</v>
      </c>
    </row>
    <row r="704" spans="1:12">
      <c r="A704" t="str">
        <f t="shared" si="40"/>
        <v>ŚlósarczykMaciej1979</v>
      </c>
      <c r="C704">
        <f t="shared" si="43"/>
        <v>703</v>
      </c>
      <c r="D704" t="s">
        <v>580</v>
      </c>
      <c r="E704" t="s">
        <v>66</v>
      </c>
      <c r="F704" t="s">
        <v>4449</v>
      </c>
      <c r="G704">
        <v>1979</v>
      </c>
      <c r="H704" t="str">
        <f t="shared" si="41"/>
        <v>Ślósarczyk Maciej</v>
      </c>
      <c r="I704">
        <f t="shared" si="42"/>
        <v>1979</v>
      </c>
      <c r="J704" t="s">
        <v>32</v>
      </c>
      <c r="K704" t="s">
        <v>4540</v>
      </c>
      <c r="L704">
        <f>VLOOKUP(H704,'id (2018)'!H:I,2,0)</f>
        <v>1979</v>
      </c>
    </row>
    <row r="705" spans="1:12">
      <c r="A705" t="str">
        <f t="shared" si="40"/>
        <v>KruszyńskiMarcin1983</v>
      </c>
      <c r="C705">
        <f t="shared" si="43"/>
        <v>704</v>
      </c>
      <c r="D705" t="s">
        <v>4466</v>
      </c>
      <c r="E705" t="s">
        <v>17</v>
      </c>
      <c r="F705" t="s">
        <v>4467</v>
      </c>
      <c r="G705">
        <v>1983</v>
      </c>
      <c r="H705" t="str">
        <f t="shared" si="41"/>
        <v>Kruszyński Marcin</v>
      </c>
      <c r="I705">
        <f t="shared" si="42"/>
        <v>1983</v>
      </c>
      <c r="J705" t="s">
        <v>32</v>
      </c>
      <c r="K705" t="s">
        <v>4540</v>
      </c>
      <c r="L705" t="e">
        <f>VLOOKUP(H705,'id (2018)'!H:I,2,0)</f>
        <v>#N/A</v>
      </c>
    </row>
    <row r="706" spans="1:12">
      <c r="A706" t="str">
        <f t="shared" ref="A706:A769" si="44">D706&amp;E706&amp;G706</f>
        <v>GrundkowskiJacek1982</v>
      </c>
      <c r="C706">
        <f t="shared" si="43"/>
        <v>705</v>
      </c>
      <c r="D706" t="s">
        <v>640</v>
      </c>
      <c r="E706" t="s">
        <v>21</v>
      </c>
      <c r="F706">
        <v>0</v>
      </c>
      <c r="G706">
        <v>1982</v>
      </c>
      <c r="H706" t="str">
        <f t="shared" si="41"/>
        <v>Grundkowski Jacek</v>
      </c>
      <c r="I706">
        <f t="shared" si="42"/>
        <v>1982</v>
      </c>
      <c r="J706" t="s">
        <v>32</v>
      </c>
      <c r="K706" t="s">
        <v>4540</v>
      </c>
      <c r="L706">
        <f>VLOOKUP(H706,'id (2018)'!H:I,2,0)</f>
        <v>1982</v>
      </c>
    </row>
    <row r="707" spans="1:12">
      <c r="A707" t="str">
        <f t="shared" si="44"/>
        <v>RogalewskiRemigiusz1976</v>
      </c>
      <c r="C707">
        <f t="shared" si="43"/>
        <v>706</v>
      </c>
      <c r="D707" t="s">
        <v>4468</v>
      </c>
      <c r="E707" t="s">
        <v>4469</v>
      </c>
      <c r="F707" t="s">
        <v>4470</v>
      </c>
      <c r="G707">
        <v>1976</v>
      </c>
      <c r="H707" t="str">
        <f t="shared" ref="H707:H770" si="45">D707&amp;" "&amp;E707</f>
        <v>Rogalewski Remigiusz</v>
      </c>
      <c r="I707">
        <f t="shared" ref="I707:I770" si="46">G707</f>
        <v>1976</v>
      </c>
      <c r="J707" t="s">
        <v>32</v>
      </c>
      <c r="K707" t="s">
        <v>4540</v>
      </c>
      <c r="L707" t="e">
        <f>VLOOKUP(H707,'id (2018)'!H:I,2,0)</f>
        <v>#N/A</v>
      </c>
    </row>
    <row r="708" spans="1:12">
      <c r="A708" t="str">
        <f t="shared" si="44"/>
        <v>TafelskiPrzemek1977</v>
      </c>
      <c r="C708">
        <f t="shared" ref="C708:C771" si="47">C707+1</f>
        <v>707</v>
      </c>
      <c r="D708" t="s">
        <v>3561</v>
      </c>
      <c r="E708" t="s">
        <v>1155</v>
      </c>
      <c r="F708">
        <v>0</v>
      </c>
      <c r="G708">
        <v>1977</v>
      </c>
      <c r="H708" t="str">
        <f t="shared" si="45"/>
        <v>Tafelski Przemek</v>
      </c>
      <c r="I708">
        <f t="shared" si="46"/>
        <v>1977</v>
      </c>
      <c r="J708" t="s">
        <v>32</v>
      </c>
      <c r="K708" t="s">
        <v>4540</v>
      </c>
      <c r="L708" t="e">
        <f>VLOOKUP(H708,'id (2018)'!H:I,2,0)</f>
        <v>#N/A</v>
      </c>
    </row>
    <row r="709" spans="1:12">
      <c r="A709" t="str">
        <f t="shared" si="44"/>
        <v>SzyngwelskiKrzysztof1984</v>
      </c>
      <c r="C709">
        <f t="shared" si="47"/>
        <v>708</v>
      </c>
      <c r="D709" t="s">
        <v>435</v>
      </c>
      <c r="E709" t="s">
        <v>22</v>
      </c>
      <c r="F709" t="s">
        <v>4471</v>
      </c>
      <c r="G709">
        <v>1984</v>
      </c>
      <c r="H709" t="str">
        <f t="shared" si="45"/>
        <v>Szyngwelski Krzysztof</v>
      </c>
      <c r="I709">
        <f t="shared" si="46"/>
        <v>1984</v>
      </c>
      <c r="J709" t="s">
        <v>32</v>
      </c>
      <c r="K709" t="s">
        <v>4540</v>
      </c>
      <c r="L709">
        <f>VLOOKUP(H709,'id (2018)'!H:I,2,0)</f>
        <v>1984</v>
      </c>
    </row>
    <row r="710" spans="1:12">
      <c r="A710" t="str">
        <f t="shared" si="44"/>
        <v>AntoniukMichał1986</v>
      </c>
      <c r="C710">
        <f t="shared" si="47"/>
        <v>709</v>
      </c>
      <c r="D710" t="s">
        <v>4472</v>
      </c>
      <c r="E710" t="s">
        <v>55</v>
      </c>
      <c r="F710">
        <v>0</v>
      </c>
      <c r="G710">
        <v>1986</v>
      </c>
      <c r="H710" t="str">
        <f t="shared" si="45"/>
        <v>Antoniuk Michał</v>
      </c>
      <c r="I710">
        <f t="shared" si="46"/>
        <v>1986</v>
      </c>
      <c r="J710" t="s">
        <v>32</v>
      </c>
      <c r="K710" t="s">
        <v>4540</v>
      </c>
      <c r="L710" t="e">
        <f>VLOOKUP(H710,'id (2018)'!H:I,2,0)</f>
        <v>#N/A</v>
      </c>
    </row>
    <row r="711" spans="1:12">
      <c r="A711" t="str">
        <f t="shared" si="44"/>
        <v>SurdykowskiMichał1976</v>
      </c>
      <c r="C711">
        <f t="shared" si="47"/>
        <v>710</v>
      </c>
      <c r="D711" t="s">
        <v>4473</v>
      </c>
      <c r="E711" t="s">
        <v>55</v>
      </c>
      <c r="F711">
        <v>0</v>
      </c>
      <c r="G711">
        <v>1976</v>
      </c>
      <c r="H711" t="str">
        <f t="shared" si="45"/>
        <v>Surdykowski Michał</v>
      </c>
      <c r="I711">
        <f t="shared" si="46"/>
        <v>1976</v>
      </c>
      <c r="J711" t="s">
        <v>32</v>
      </c>
      <c r="K711" t="s">
        <v>4540</v>
      </c>
      <c r="L711" t="e">
        <f>VLOOKUP(H711,'id (2018)'!H:I,2,0)</f>
        <v>#N/A</v>
      </c>
    </row>
    <row r="712" spans="1:12">
      <c r="A712" t="str">
        <f t="shared" si="44"/>
        <v>LetniowskiMaciej1969</v>
      </c>
      <c r="C712">
        <f t="shared" si="47"/>
        <v>711</v>
      </c>
      <c r="D712" t="s">
        <v>4474</v>
      </c>
      <c r="E712" t="s">
        <v>66</v>
      </c>
      <c r="F712">
        <v>0</v>
      </c>
      <c r="G712">
        <v>1969</v>
      </c>
      <c r="H712" t="str">
        <f t="shared" si="45"/>
        <v>Letniowski Maciej</v>
      </c>
      <c r="I712">
        <f t="shared" si="46"/>
        <v>1969</v>
      </c>
      <c r="J712" t="s">
        <v>32</v>
      </c>
      <c r="K712" t="s">
        <v>4540</v>
      </c>
      <c r="L712" t="e">
        <f>VLOOKUP(H712,'id (2018)'!H:I,2,0)</f>
        <v>#N/A</v>
      </c>
    </row>
    <row r="713" spans="1:12">
      <c r="A713" t="str">
        <f t="shared" si="44"/>
        <v>GrabowskiŁukasz1986</v>
      </c>
      <c r="C713">
        <f t="shared" si="47"/>
        <v>712</v>
      </c>
      <c r="D713" t="s">
        <v>93</v>
      </c>
      <c r="E713" t="s">
        <v>59</v>
      </c>
      <c r="F713">
        <v>0</v>
      </c>
      <c r="G713">
        <v>1986</v>
      </c>
      <c r="H713" t="str">
        <f t="shared" si="45"/>
        <v>Grabowski Łukasz</v>
      </c>
      <c r="I713">
        <f t="shared" si="46"/>
        <v>1986</v>
      </c>
      <c r="J713" t="s">
        <v>32</v>
      </c>
      <c r="K713" t="s">
        <v>4540</v>
      </c>
      <c r="L713" t="e">
        <f>VLOOKUP(H713,'id (2018)'!H:I,2,0)</f>
        <v>#N/A</v>
      </c>
    </row>
    <row r="714" spans="1:12">
      <c r="A714" t="str">
        <f t="shared" si="44"/>
        <v>PawlewskiIgor1990</v>
      </c>
      <c r="C714">
        <f t="shared" si="47"/>
        <v>713</v>
      </c>
      <c r="D714" t="s">
        <v>3517</v>
      </c>
      <c r="E714" t="s">
        <v>1476</v>
      </c>
      <c r="F714" t="s">
        <v>4475</v>
      </c>
      <c r="G714">
        <v>1990</v>
      </c>
      <c r="H714" t="str">
        <f t="shared" si="45"/>
        <v>Pawlewski Igor</v>
      </c>
      <c r="I714">
        <f t="shared" si="46"/>
        <v>1990</v>
      </c>
      <c r="J714" t="s">
        <v>32</v>
      </c>
      <c r="K714" t="s">
        <v>4540</v>
      </c>
      <c r="L714">
        <f>VLOOKUP(H714,'id (2018)'!H:I,2,0)</f>
        <v>1990</v>
      </c>
    </row>
    <row r="715" spans="1:12">
      <c r="A715" t="str">
        <f t="shared" si="44"/>
        <v>StolcDawid Robert1984</v>
      </c>
      <c r="C715">
        <f t="shared" si="47"/>
        <v>714</v>
      </c>
      <c r="D715" t="s">
        <v>4476</v>
      </c>
      <c r="E715" t="s">
        <v>4477</v>
      </c>
      <c r="F715">
        <v>0</v>
      </c>
      <c r="G715">
        <v>1984</v>
      </c>
      <c r="H715" t="str">
        <f t="shared" si="45"/>
        <v>Stolc Dawid Robert</v>
      </c>
      <c r="I715">
        <f t="shared" si="46"/>
        <v>1984</v>
      </c>
      <c r="J715" t="s">
        <v>32</v>
      </c>
      <c r="K715" t="s">
        <v>4540</v>
      </c>
      <c r="L715" t="e">
        <f>VLOOKUP(H715,'id (2018)'!H:I,2,0)</f>
        <v>#N/A</v>
      </c>
    </row>
    <row r="716" spans="1:12">
      <c r="A716" t="str">
        <f t="shared" si="44"/>
        <v>GolderArkadiusz Mateusz1991</v>
      </c>
      <c r="C716">
        <f t="shared" si="47"/>
        <v>715</v>
      </c>
      <c r="D716" t="s">
        <v>4479</v>
      </c>
      <c r="E716" t="s">
        <v>4480</v>
      </c>
      <c r="F716" t="s">
        <v>4478</v>
      </c>
      <c r="G716">
        <v>1991</v>
      </c>
      <c r="H716" t="str">
        <f t="shared" si="45"/>
        <v>Golder Arkadiusz Mateusz</v>
      </c>
      <c r="I716">
        <f t="shared" si="46"/>
        <v>1991</v>
      </c>
      <c r="J716" t="s">
        <v>32</v>
      </c>
      <c r="K716" t="s">
        <v>4540</v>
      </c>
      <c r="L716" t="e">
        <f>VLOOKUP(H716,'id (2018)'!H:I,2,0)</f>
        <v>#N/A</v>
      </c>
    </row>
    <row r="717" spans="1:12">
      <c r="A717" t="str">
        <f t="shared" si="44"/>
        <v>MusielskiKamil1984</v>
      </c>
      <c r="C717">
        <f t="shared" si="47"/>
        <v>716</v>
      </c>
      <c r="D717" t="s">
        <v>1134</v>
      </c>
      <c r="E717" t="s">
        <v>189</v>
      </c>
      <c r="F717" t="s">
        <v>1131</v>
      </c>
      <c r="G717">
        <v>1984</v>
      </c>
      <c r="H717" t="str">
        <f t="shared" si="45"/>
        <v>Musielski Kamil</v>
      </c>
      <c r="I717">
        <f t="shared" si="46"/>
        <v>1984</v>
      </c>
      <c r="J717" t="s">
        <v>32</v>
      </c>
      <c r="K717" t="s">
        <v>4540</v>
      </c>
      <c r="L717">
        <f>VLOOKUP(H717,'id (2018)'!H:I,2,0)</f>
        <v>1984</v>
      </c>
    </row>
    <row r="718" spans="1:12">
      <c r="A718" t="str">
        <f t="shared" si="44"/>
        <v>OlczakMarcin1981</v>
      </c>
      <c r="C718">
        <f t="shared" si="47"/>
        <v>717</v>
      </c>
      <c r="D718" t="s">
        <v>1135</v>
      </c>
      <c r="E718" t="s">
        <v>17</v>
      </c>
      <c r="F718" t="s">
        <v>1131</v>
      </c>
      <c r="G718">
        <v>1981</v>
      </c>
      <c r="H718" t="str">
        <f t="shared" si="45"/>
        <v>Olczak Marcin</v>
      </c>
      <c r="I718">
        <f t="shared" si="46"/>
        <v>1981</v>
      </c>
      <c r="J718" t="s">
        <v>32</v>
      </c>
      <c r="K718" t="s">
        <v>4540</v>
      </c>
      <c r="L718">
        <f>VLOOKUP(H718,'id (2018)'!H:I,2,0)</f>
        <v>1981</v>
      </c>
    </row>
    <row r="719" spans="1:12">
      <c r="A719" t="str">
        <f t="shared" si="44"/>
        <v>GołofitMaciej1980</v>
      </c>
      <c r="C719">
        <f t="shared" si="47"/>
        <v>718</v>
      </c>
      <c r="D719" t="s">
        <v>4481</v>
      </c>
      <c r="E719" t="s">
        <v>66</v>
      </c>
      <c r="F719" t="s">
        <v>4482</v>
      </c>
      <c r="G719">
        <v>1980</v>
      </c>
      <c r="H719" t="str">
        <f t="shared" si="45"/>
        <v>Gołofit Maciej</v>
      </c>
      <c r="I719">
        <f t="shared" si="46"/>
        <v>1980</v>
      </c>
      <c r="J719" t="s">
        <v>32</v>
      </c>
      <c r="K719" t="s">
        <v>4540</v>
      </c>
      <c r="L719" t="e">
        <f>VLOOKUP(H719,'id (2018)'!H:I,2,0)</f>
        <v>#N/A</v>
      </c>
    </row>
    <row r="720" spans="1:12">
      <c r="A720" t="str">
        <f t="shared" si="44"/>
        <v>PopekMarcin..1969</v>
      </c>
      <c r="C720">
        <f t="shared" si="47"/>
        <v>719</v>
      </c>
      <c r="D720" t="s">
        <v>1133</v>
      </c>
      <c r="E720" t="s">
        <v>4483</v>
      </c>
      <c r="F720" t="s">
        <v>1131</v>
      </c>
      <c r="G720">
        <v>1969</v>
      </c>
      <c r="H720" t="str">
        <f t="shared" si="45"/>
        <v>Popek Marcin..</v>
      </c>
      <c r="I720">
        <f t="shared" si="46"/>
        <v>1969</v>
      </c>
      <c r="J720" t="s">
        <v>32</v>
      </c>
      <c r="K720" t="s">
        <v>4540</v>
      </c>
      <c r="L720" t="e">
        <f>VLOOKUP(H720,'id (2018)'!H:I,2,0)</f>
        <v>#N/A</v>
      </c>
    </row>
    <row r="721" spans="1:12">
      <c r="A721" t="str">
        <f t="shared" si="44"/>
        <v>UstianowskiPrzemko1983</v>
      </c>
      <c r="C721">
        <f t="shared" si="47"/>
        <v>720</v>
      </c>
      <c r="D721" t="s">
        <v>1137</v>
      </c>
      <c r="E721" t="s">
        <v>1136</v>
      </c>
      <c r="F721" t="s">
        <v>1131</v>
      </c>
      <c r="G721">
        <v>1983</v>
      </c>
      <c r="H721" t="str">
        <f t="shared" si="45"/>
        <v>Ustianowski Przemko</v>
      </c>
      <c r="I721">
        <f t="shared" si="46"/>
        <v>1983</v>
      </c>
      <c r="J721" t="s">
        <v>32</v>
      </c>
      <c r="K721" t="s">
        <v>4540</v>
      </c>
      <c r="L721" t="e">
        <f>VLOOKUP(H721,'id (2018)'!H:I,2,0)</f>
        <v>#N/A</v>
      </c>
    </row>
    <row r="722" spans="1:12">
      <c r="A722" t="str">
        <f t="shared" si="44"/>
        <v>KummerAdam1974</v>
      </c>
      <c r="C722">
        <f t="shared" si="47"/>
        <v>721</v>
      </c>
      <c r="D722" t="s">
        <v>1138</v>
      </c>
      <c r="E722" t="s">
        <v>79</v>
      </c>
      <c r="F722" t="s">
        <v>1131</v>
      </c>
      <c r="G722">
        <v>1974</v>
      </c>
      <c r="H722" t="str">
        <f t="shared" si="45"/>
        <v>Kummer Adam</v>
      </c>
      <c r="I722">
        <f t="shared" si="46"/>
        <v>1974</v>
      </c>
      <c r="J722" t="s">
        <v>32</v>
      </c>
      <c r="K722" t="s">
        <v>4540</v>
      </c>
      <c r="L722">
        <f>VLOOKUP(H722,'id (2018)'!H:I,2,0)</f>
        <v>1974</v>
      </c>
    </row>
    <row r="723" spans="1:12">
      <c r="A723" t="str">
        <f t="shared" si="44"/>
        <v>JareckiMariusz1974</v>
      </c>
      <c r="C723">
        <f t="shared" si="47"/>
        <v>722</v>
      </c>
      <c r="D723" t="s">
        <v>1132</v>
      </c>
      <c r="E723" t="s">
        <v>378</v>
      </c>
      <c r="F723" t="s">
        <v>1131</v>
      </c>
      <c r="G723">
        <v>1974</v>
      </c>
      <c r="H723" t="str">
        <f t="shared" si="45"/>
        <v>Jarecki Mariusz</v>
      </c>
      <c r="I723">
        <f t="shared" si="46"/>
        <v>1974</v>
      </c>
      <c r="J723" t="s">
        <v>32</v>
      </c>
      <c r="K723" t="s">
        <v>4540</v>
      </c>
      <c r="L723">
        <f>VLOOKUP(H723,'id (2018)'!H:I,2,0)</f>
        <v>1974</v>
      </c>
    </row>
    <row r="724" spans="1:12">
      <c r="A724" t="str">
        <f t="shared" si="44"/>
        <v>SzopaKrzysztof1986</v>
      </c>
      <c r="C724">
        <f t="shared" si="47"/>
        <v>723</v>
      </c>
      <c r="D724" t="s">
        <v>183</v>
      </c>
      <c r="E724" t="s">
        <v>22</v>
      </c>
      <c r="F724" t="s">
        <v>4484</v>
      </c>
      <c r="G724">
        <v>1986</v>
      </c>
      <c r="H724" t="str">
        <f t="shared" si="45"/>
        <v>Szopa Krzysztof</v>
      </c>
      <c r="I724">
        <f t="shared" si="46"/>
        <v>1986</v>
      </c>
      <c r="J724" t="s">
        <v>32</v>
      </c>
      <c r="K724" t="s">
        <v>4540</v>
      </c>
      <c r="L724" t="e">
        <f>VLOOKUP(H724,'id (2018)'!H:I,2,0)</f>
        <v>#N/A</v>
      </c>
    </row>
    <row r="725" spans="1:12">
      <c r="A725" t="str">
        <f t="shared" si="44"/>
        <v>FilipiukTomasz1974</v>
      </c>
      <c r="C725">
        <f t="shared" si="47"/>
        <v>724</v>
      </c>
      <c r="D725" t="s">
        <v>152</v>
      </c>
      <c r="E725" t="s">
        <v>44</v>
      </c>
      <c r="F725" t="s">
        <v>4486</v>
      </c>
      <c r="G725">
        <v>1974</v>
      </c>
      <c r="H725" t="str">
        <f t="shared" si="45"/>
        <v>Filipiuk Tomasz</v>
      </c>
      <c r="I725">
        <f t="shared" si="46"/>
        <v>1974</v>
      </c>
      <c r="J725" t="s">
        <v>32</v>
      </c>
      <c r="K725" t="s">
        <v>4540</v>
      </c>
      <c r="L725">
        <f>VLOOKUP(H725,'id (2018)'!H:I,2,0)</f>
        <v>1974</v>
      </c>
    </row>
    <row r="726" spans="1:12">
      <c r="A726" t="str">
        <f t="shared" si="44"/>
        <v>KasprzykDarek1974</v>
      </c>
      <c r="C726">
        <f t="shared" si="47"/>
        <v>725</v>
      </c>
      <c r="D726" t="s">
        <v>4284</v>
      </c>
      <c r="E726" t="s">
        <v>171</v>
      </c>
      <c r="F726" t="s">
        <v>4478</v>
      </c>
      <c r="G726">
        <v>1974</v>
      </c>
      <c r="H726" t="str">
        <f t="shared" si="45"/>
        <v>Kasprzyk Darek</v>
      </c>
      <c r="I726">
        <f t="shared" si="46"/>
        <v>1974</v>
      </c>
      <c r="J726" t="s">
        <v>32</v>
      </c>
      <c r="K726" t="s">
        <v>4540</v>
      </c>
      <c r="L726" t="e">
        <f>VLOOKUP(H726,'id (2018)'!H:I,2,0)</f>
        <v>#N/A</v>
      </c>
    </row>
    <row r="727" spans="1:12">
      <c r="A727" t="str">
        <f t="shared" si="44"/>
        <v>KozdrońArkadiusz1966</v>
      </c>
      <c r="C727">
        <f t="shared" si="47"/>
        <v>726</v>
      </c>
      <c r="D727" t="s">
        <v>4487</v>
      </c>
      <c r="E727" t="s">
        <v>358</v>
      </c>
      <c r="F727">
        <v>0</v>
      </c>
      <c r="G727">
        <v>1966</v>
      </c>
      <c r="H727" t="str">
        <f t="shared" si="45"/>
        <v>Kozdroń Arkadiusz</v>
      </c>
      <c r="I727">
        <f t="shared" si="46"/>
        <v>1966</v>
      </c>
      <c r="J727" t="s">
        <v>32</v>
      </c>
      <c r="K727" t="s">
        <v>4540</v>
      </c>
      <c r="L727" t="e">
        <f>VLOOKUP(H727,'id (2018)'!H:I,2,0)</f>
        <v>#N/A</v>
      </c>
    </row>
    <row r="728" spans="1:12">
      <c r="A728" t="str">
        <f t="shared" si="44"/>
        <v>KowalewskiTomasz1991</v>
      </c>
      <c r="C728">
        <f t="shared" si="47"/>
        <v>727</v>
      </c>
      <c r="D728" t="s">
        <v>1158</v>
      </c>
      <c r="E728" t="s">
        <v>44</v>
      </c>
      <c r="F728" t="s">
        <v>1734</v>
      </c>
      <c r="G728">
        <v>1991</v>
      </c>
      <c r="H728" t="str">
        <f t="shared" si="45"/>
        <v>Kowalewski Tomasz</v>
      </c>
      <c r="I728">
        <f t="shared" si="46"/>
        <v>1991</v>
      </c>
      <c r="J728" t="s">
        <v>32</v>
      </c>
      <c r="K728" t="s">
        <v>4540</v>
      </c>
      <c r="L728">
        <f>VLOOKUP(H728,'id (2018)'!H:I,2,0)</f>
        <v>1991</v>
      </c>
    </row>
    <row r="729" spans="1:12">
      <c r="A729" t="str">
        <f t="shared" si="44"/>
        <v>PopekMarcin.1974</v>
      </c>
      <c r="C729">
        <f t="shared" si="47"/>
        <v>728</v>
      </c>
      <c r="D729" t="s">
        <v>1133</v>
      </c>
      <c r="E729" t="s">
        <v>1738</v>
      </c>
      <c r="F729" t="s">
        <v>1734</v>
      </c>
      <c r="G729">
        <v>1974</v>
      </c>
      <c r="H729" t="str">
        <f t="shared" si="45"/>
        <v>Popek Marcin.</v>
      </c>
      <c r="I729">
        <f t="shared" si="46"/>
        <v>1974</v>
      </c>
      <c r="J729" t="s">
        <v>32</v>
      </c>
      <c r="K729" t="s">
        <v>4540</v>
      </c>
      <c r="L729" t="e">
        <f>VLOOKUP(H729,'id (2018)'!H:I,2,0)</f>
        <v>#N/A</v>
      </c>
    </row>
    <row r="730" spans="1:12">
      <c r="A730" t="str">
        <f t="shared" si="44"/>
        <v>RynkiewiczRoman1979</v>
      </c>
      <c r="C730">
        <f t="shared" si="47"/>
        <v>729</v>
      </c>
      <c r="D730" t="s">
        <v>1736</v>
      </c>
      <c r="E730" t="s">
        <v>230</v>
      </c>
      <c r="F730" t="s">
        <v>1734</v>
      </c>
      <c r="G730">
        <v>1979</v>
      </c>
      <c r="H730" t="str">
        <f t="shared" si="45"/>
        <v>Rynkiewicz Roman</v>
      </c>
      <c r="I730">
        <f t="shared" si="46"/>
        <v>1979</v>
      </c>
      <c r="J730" t="s">
        <v>32</v>
      </c>
      <c r="K730" t="s">
        <v>4540</v>
      </c>
      <c r="L730">
        <f>VLOOKUP(H730,'id (2018)'!H:I,2,0)</f>
        <v>1979</v>
      </c>
    </row>
    <row r="731" spans="1:12">
      <c r="A731" t="str">
        <f t="shared" si="44"/>
        <v>SieńkoJarosław1978</v>
      </c>
      <c r="C731">
        <f t="shared" si="47"/>
        <v>730</v>
      </c>
      <c r="D731" t="s">
        <v>1735</v>
      </c>
      <c r="E731" t="s">
        <v>86</v>
      </c>
      <c r="F731" t="s">
        <v>1734</v>
      </c>
      <c r="G731">
        <v>1978</v>
      </c>
      <c r="H731" t="str">
        <f t="shared" si="45"/>
        <v>Sieńko Jarosław</v>
      </c>
      <c r="I731">
        <f t="shared" si="46"/>
        <v>1978</v>
      </c>
      <c r="J731" t="s">
        <v>32</v>
      </c>
      <c r="K731" t="s">
        <v>4540</v>
      </c>
      <c r="L731">
        <f>VLOOKUP(H731,'id (2018)'!H:I,2,0)</f>
        <v>1978</v>
      </c>
    </row>
    <row r="732" spans="1:12">
      <c r="A732" t="str">
        <f t="shared" si="44"/>
        <v>ZielonkaPaweł1991</v>
      </c>
      <c r="C732">
        <f t="shared" si="47"/>
        <v>731</v>
      </c>
      <c r="D732" t="s">
        <v>3871</v>
      </c>
      <c r="E732" t="s">
        <v>16</v>
      </c>
      <c r="F732">
        <v>0</v>
      </c>
      <c r="G732">
        <v>1991</v>
      </c>
      <c r="H732" t="str">
        <f t="shared" si="45"/>
        <v>Zielonka Paweł</v>
      </c>
      <c r="I732">
        <f t="shared" si="46"/>
        <v>1991</v>
      </c>
      <c r="J732" t="s">
        <v>32</v>
      </c>
      <c r="K732" t="s">
        <v>4540</v>
      </c>
      <c r="L732" t="e">
        <f>VLOOKUP(H732,'id (2018)'!H:I,2,0)</f>
        <v>#N/A</v>
      </c>
    </row>
    <row r="733" spans="1:12">
      <c r="A733" t="str">
        <f t="shared" si="44"/>
        <v>SkowronekRafał1979</v>
      </c>
      <c r="C733">
        <f t="shared" si="47"/>
        <v>732</v>
      </c>
      <c r="D733" t="s">
        <v>248</v>
      </c>
      <c r="E733" t="s">
        <v>41</v>
      </c>
      <c r="F733">
        <v>0</v>
      </c>
      <c r="G733">
        <v>1979</v>
      </c>
      <c r="H733" t="str">
        <f t="shared" si="45"/>
        <v>Skowronek Rafał</v>
      </c>
      <c r="I733">
        <f t="shared" si="46"/>
        <v>1979</v>
      </c>
      <c r="J733" t="s">
        <v>32</v>
      </c>
      <c r="K733" t="s">
        <v>4540</v>
      </c>
      <c r="L733" t="e">
        <f>VLOOKUP(H733,'id (2018)'!H:I,2,0)</f>
        <v>#N/A</v>
      </c>
    </row>
    <row r="734" spans="1:12">
      <c r="A734" t="str">
        <f t="shared" si="44"/>
        <v>PacholskiKarol1984</v>
      </c>
      <c r="C734">
        <f t="shared" si="47"/>
        <v>733</v>
      </c>
      <c r="D734" t="s">
        <v>4489</v>
      </c>
      <c r="E734" t="s">
        <v>91</v>
      </c>
      <c r="F734">
        <v>0</v>
      </c>
      <c r="G734">
        <v>1984</v>
      </c>
      <c r="H734" t="str">
        <f t="shared" si="45"/>
        <v>Pacholski Karol</v>
      </c>
      <c r="I734">
        <f t="shared" si="46"/>
        <v>1984</v>
      </c>
      <c r="J734" t="s">
        <v>32</v>
      </c>
      <c r="K734" t="s">
        <v>4540</v>
      </c>
      <c r="L734" t="e">
        <f>VLOOKUP(H734,'id (2018)'!H:I,2,0)</f>
        <v>#N/A</v>
      </c>
    </row>
    <row r="735" spans="1:12">
      <c r="A735" t="str">
        <f t="shared" si="44"/>
        <v>GojtowskiTomasz1987</v>
      </c>
      <c r="C735">
        <f t="shared" si="47"/>
        <v>734</v>
      </c>
      <c r="D735" t="s">
        <v>1120</v>
      </c>
      <c r="E735" t="s">
        <v>44</v>
      </c>
      <c r="F735" t="s">
        <v>4490</v>
      </c>
      <c r="G735">
        <v>1987</v>
      </c>
      <c r="H735" t="str">
        <f t="shared" si="45"/>
        <v>Gojtowski Tomasz</v>
      </c>
      <c r="I735">
        <f t="shared" si="46"/>
        <v>1987</v>
      </c>
      <c r="J735" t="s">
        <v>32</v>
      </c>
      <c r="K735" t="s">
        <v>4540</v>
      </c>
      <c r="L735" t="e">
        <f>VLOOKUP(H735,'id (2018)'!H:I,2,0)</f>
        <v>#N/A</v>
      </c>
    </row>
    <row r="736" spans="1:12">
      <c r="A736" t="str">
        <f t="shared" si="44"/>
        <v>MatuszczykMateusz1985</v>
      </c>
      <c r="C736">
        <f t="shared" si="47"/>
        <v>735</v>
      </c>
      <c r="D736" t="s">
        <v>3754</v>
      </c>
      <c r="E736" t="s">
        <v>87</v>
      </c>
      <c r="F736">
        <v>0</v>
      </c>
      <c r="G736">
        <v>1985</v>
      </c>
      <c r="H736" t="str">
        <f t="shared" si="45"/>
        <v>Matuszczyk Mateusz</v>
      </c>
      <c r="I736">
        <f t="shared" si="46"/>
        <v>1985</v>
      </c>
      <c r="J736" t="s">
        <v>32</v>
      </c>
      <c r="K736" t="s">
        <v>4540</v>
      </c>
      <c r="L736" t="e">
        <f>VLOOKUP(H736,'id (2018)'!H:I,2,0)</f>
        <v>#N/A</v>
      </c>
    </row>
    <row r="737" spans="1:12">
      <c r="A737" t="str">
        <f t="shared" si="44"/>
        <v>KozłowskiJan.1982</v>
      </c>
      <c r="C737">
        <f t="shared" si="47"/>
        <v>736</v>
      </c>
      <c r="D737" t="s">
        <v>3945</v>
      </c>
      <c r="E737" t="s">
        <v>4491</v>
      </c>
      <c r="F737">
        <v>0</v>
      </c>
      <c r="G737">
        <v>1982</v>
      </c>
      <c r="H737" t="str">
        <f t="shared" si="45"/>
        <v>Kozłowski Jan.</v>
      </c>
      <c r="I737">
        <f t="shared" si="46"/>
        <v>1982</v>
      </c>
      <c r="J737" t="s">
        <v>32</v>
      </c>
      <c r="K737" t="s">
        <v>4540</v>
      </c>
      <c r="L737" t="e">
        <f>VLOOKUP(H737,'id (2018)'!H:I,2,0)</f>
        <v>#N/A</v>
      </c>
    </row>
    <row r="738" spans="1:12">
      <c r="A738" t="str">
        <f t="shared" si="44"/>
        <v>HruszkaKarol1975</v>
      </c>
      <c r="C738">
        <f t="shared" si="47"/>
        <v>737</v>
      </c>
      <c r="D738" t="s">
        <v>4450</v>
      </c>
      <c r="E738" t="s">
        <v>91</v>
      </c>
      <c r="F738">
        <v>0</v>
      </c>
      <c r="G738">
        <v>1975</v>
      </c>
      <c r="H738" t="str">
        <f t="shared" si="45"/>
        <v>Hruszka Karol</v>
      </c>
      <c r="I738">
        <f t="shared" si="46"/>
        <v>1975</v>
      </c>
      <c r="J738" t="s">
        <v>32</v>
      </c>
      <c r="K738" t="s">
        <v>4540</v>
      </c>
      <c r="L738" t="e">
        <f>VLOOKUP(H738,'id (2018)'!H:I,2,0)</f>
        <v>#N/A</v>
      </c>
    </row>
    <row r="739" spans="1:12">
      <c r="A739" t="str">
        <f t="shared" si="44"/>
        <v>ŻaneckiTadeusz1980</v>
      </c>
      <c r="C739">
        <f t="shared" si="47"/>
        <v>738</v>
      </c>
      <c r="D739" t="s">
        <v>4493</v>
      </c>
      <c r="E739" t="s">
        <v>85</v>
      </c>
      <c r="F739" t="s">
        <v>3903</v>
      </c>
      <c r="G739">
        <v>1980</v>
      </c>
      <c r="H739" t="str">
        <f t="shared" si="45"/>
        <v>Żanecki Tadeusz</v>
      </c>
      <c r="I739">
        <f t="shared" si="46"/>
        <v>1980</v>
      </c>
      <c r="J739" t="s">
        <v>32</v>
      </c>
      <c r="K739" t="s">
        <v>4540</v>
      </c>
      <c r="L739" t="e">
        <f>VLOOKUP(H739,'id (2018)'!H:I,2,0)</f>
        <v>#N/A</v>
      </c>
    </row>
    <row r="740" spans="1:12">
      <c r="A740" t="str">
        <f t="shared" si="44"/>
        <v>MazurekPiotr1979</v>
      </c>
      <c r="C740">
        <f t="shared" si="47"/>
        <v>739</v>
      </c>
      <c r="D740" t="s">
        <v>3904</v>
      </c>
      <c r="E740" t="s">
        <v>15</v>
      </c>
      <c r="F740" t="s">
        <v>3903</v>
      </c>
      <c r="G740" s="8">
        <v>1979</v>
      </c>
      <c r="H740" t="str">
        <f t="shared" si="45"/>
        <v>Mazurek Piotr</v>
      </c>
      <c r="I740">
        <f t="shared" si="46"/>
        <v>1979</v>
      </c>
      <c r="J740" t="s">
        <v>32</v>
      </c>
      <c r="K740" t="s">
        <v>4540</v>
      </c>
      <c r="L740">
        <f>VLOOKUP(H740,'id (2018)'!H:I,2,0)</f>
        <v>1979</v>
      </c>
    </row>
    <row r="741" spans="1:12">
      <c r="A741" t="str">
        <f t="shared" si="44"/>
        <v>KrólAdrian1980</v>
      </c>
      <c r="C741">
        <f t="shared" si="47"/>
        <v>740</v>
      </c>
      <c r="D741" t="s">
        <v>1114</v>
      </c>
      <c r="E741" t="s">
        <v>317</v>
      </c>
      <c r="F741" t="s">
        <v>4494</v>
      </c>
      <c r="G741" s="8">
        <v>1980</v>
      </c>
      <c r="H741" t="str">
        <f t="shared" si="45"/>
        <v>Król Adrian</v>
      </c>
      <c r="I741">
        <f t="shared" si="46"/>
        <v>1980</v>
      </c>
      <c r="J741" t="s">
        <v>32</v>
      </c>
      <c r="K741" t="s">
        <v>4540</v>
      </c>
      <c r="L741" t="e">
        <f>VLOOKUP(H741,'id (2018)'!H:I,2,0)</f>
        <v>#N/A</v>
      </c>
    </row>
    <row r="742" spans="1:12">
      <c r="A742" t="str">
        <f t="shared" si="44"/>
        <v>RomanikMariusz1977</v>
      </c>
      <c r="C742">
        <f t="shared" si="47"/>
        <v>741</v>
      </c>
      <c r="D742" t="s">
        <v>4495</v>
      </c>
      <c r="E742" t="s">
        <v>378</v>
      </c>
      <c r="F742">
        <v>0</v>
      </c>
      <c r="G742" s="8">
        <v>1977</v>
      </c>
      <c r="H742" t="str">
        <f t="shared" si="45"/>
        <v>Romanik Mariusz</v>
      </c>
      <c r="I742">
        <f t="shared" si="46"/>
        <v>1977</v>
      </c>
      <c r="J742" t="s">
        <v>32</v>
      </c>
      <c r="K742" t="s">
        <v>4540</v>
      </c>
      <c r="L742" t="e">
        <f>VLOOKUP(H742,'id (2018)'!H:I,2,0)</f>
        <v>#N/A</v>
      </c>
    </row>
    <row r="743" spans="1:12">
      <c r="A743" t="str">
        <f t="shared" si="44"/>
        <v>BudnikBartosz1985</v>
      </c>
      <c r="C743">
        <f t="shared" si="47"/>
        <v>742</v>
      </c>
      <c r="D743" t="s">
        <v>3961</v>
      </c>
      <c r="E743" t="s">
        <v>42</v>
      </c>
      <c r="F743">
        <v>0</v>
      </c>
      <c r="G743" s="8">
        <v>1985</v>
      </c>
      <c r="H743" t="str">
        <f t="shared" si="45"/>
        <v>Budnik Bartosz</v>
      </c>
      <c r="I743">
        <f t="shared" si="46"/>
        <v>1985</v>
      </c>
      <c r="J743" t="s">
        <v>32</v>
      </c>
      <c r="K743" t="s">
        <v>4540</v>
      </c>
      <c r="L743" t="e">
        <f>VLOOKUP(H743,'id (2018)'!H:I,2,0)</f>
        <v>#N/A</v>
      </c>
    </row>
    <row r="744" spans="1:12">
      <c r="A744" t="str">
        <f t="shared" si="44"/>
        <v>RopelPatryk1984</v>
      </c>
      <c r="C744">
        <f t="shared" si="47"/>
        <v>743</v>
      </c>
      <c r="D744" t="s">
        <v>3925</v>
      </c>
      <c r="E744" t="s">
        <v>374</v>
      </c>
      <c r="F744">
        <v>0</v>
      </c>
      <c r="G744" s="8">
        <v>1984</v>
      </c>
      <c r="H744" t="str">
        <f t="shared" si="45"/>
        <v>Ropel Patryk</v>
      </c>
      <c r="I744">
        <f t="shared" si="46"/>
        <v>1984</v>
      </c>
      <c r="J744" t="s">
        <v>32</v>
      </c>
      <c r="K744" t="s">
        <v>4540</v>
      </c>
      <c r="L744">
        <f>VLOOKUP(H744,'id (2018)'!H:I,2,0)</f>
        <v>1984</v>
      </c>
    </row>
    <row r="745" spans="1:12">
      <c r="A745" t="str">
        <f t="shared" si="44"/>
        <v>FrymarkMarcin1984</v>
      </c>
      <c r="C745">
        <f t="shared" si="47"/>
        <v>744</v>
      </c>
      <c r="D745" t="s">
        <v>3927</v>
      </c>
      <c r="E745" t="s">
        <v>17</v>
      </c>
      <c r="F745" t="s">
        <v>3926</v>
      </c>
      <c r="G745">
        <v>1984</v>
      </c>
      <c r="H745" t="str">
        <f t="shared" si="45"/>
        <v>Frymark Marcin</v>
      </c>
      <c r="I745">
        <f t="shared" si="46"/>
        <v>1984</v>
      </c>
      <c r="J745" t="s">
        <v>32</v>
      </c>
      <c r="K745" t="s">
        <v>4540</v>
      </c>
      <c r="L745">
        <f>VLOOKUP(H745,'id (2018)'!H:I,2,0)</f>
        <v>1984</v>
      </c>
    </row>
    <row r="746" spans="1:12">
      <c r="A746" t="str">
        <f t="shared" si="44"/>
        <v>CichoszJulian2006</v>
      </c>
      <c r="C746">
        <f t="shared" si="47"/>
        <v>745</v>
      </c>
      <c r="D746" t="s">
        <v>4496</v>
      </c>
      <c r="E746" t="s">
        <v>1662</v>
      </c>
      <c r="F746" t="s">
        <v>3871</v>
      </c>
      <c r="G746">
        <v>2006</v>
      </c>
      <c r="H746" t="str">
        <f t="shared" si="45"/>
        <v>Cichosz Julian</v>
      </c>
      <c r="I746">
        <f t="shared" si="46"/>
        <v>2006</v>
      </c>
      <c r="J746" t="s">
        <v>32</v>
      </c>
      <c r="K746" t="s">
        <v>4540</v>
      </c>
      <c r="L746" t="e">
        <f>VLOOKUP(H746,'id (2018)'!H:I,2,0)</f>
        <v>#N/A</v>
      </c>
    </row>
    <row r="747" spans="1:12">
      <c r="A747" t="str">
        <f t="shared" si="44"/>
        <v>CichoszJacek1971</v>
      </c>
      <c r="C747">
        <f t="shared" si="47"/>
        <v>746</v>
      </c>
      <c r="D747" t="s">
        <v>4496</v>
      </c>
      <c r="E747" t="s">
        <v>21</v>
      </c>
      <c r="F747" t="s">
        <v>3871</v>
      </c>
      <c r="G747">
        <v>1971</v>
      </c>
      <c r="H747" t="str">
        <f t="shared" si="45"/>
        <v>Cichosz Jacek</v>
      </c>
      <c r="I747">
        <f t="shared" si="46"/>
        <v>1971</v>
      </c>
      <c r="J747" t="s">
        <v>32</v>
      </c>
      <c r="K747" t="s">
        <v>4540</v>
      </c>
      <c r="L747" t="e">
        <f>VLOOKUP(H747,'id (2018)'!H:I,2,0)</f>
        <v>#N/A</v>
      </c>
    </row>
    <row r="748" spans="1:12">
      <c r="A748" t="str">
        <f t="shared" si="44"/>
        <v>SpruttaDamian1959</v>
      </c>
      <c r="C748">
        <f t="shared" si="47"/>
        <v>747</v>
      </c>
      <c r="D748" t="s">
        <v>1127</v>
      </c>
      <c r="E748" t="s">
        <v>277</v>
      </c>
      <c r="F748">
        <v>0</v>
      </c>
      <c r="G748">
        <v>1959</v>
      </c>
      <c r="H748" t="str">
        <f t="shared" si="45"/>
        <v>Sprutta Damian</v>
      </c>
      <c r="I748">
        <f t="shared" si="46"/>
        <v>1959</v>
      </c>
      <c r="J748" t="s">
        <v>32</v>
      </c>
      <c r="K748" t="s">
        <v>4540</v>
      </c>
      <c r="L748">
        <f>VLOOKUP(H748,'id (2018)'!H:I,2,0)</f>
        <v>1980</v>
      </c>
    </row>
    <row r="749" spans="1:12">
      <c r="A749" t="str">
        <f t="shared" si="44"/>
        <v>SiewertJanusz1975</v>
      </c>
      <c r="C749">
        <f t="shared" si="47"/>
        <v>748</v>
      </c>
      <c r="D749" t="s">
        <v>4293</v>
      </c>
      <c r="E749" t="s">
        <v>1202</v>
      </c>
      <c r="F749" t="s">
        <v>4217</v>
      </c>
      <c r="G749">
        <v>1975</v>
      </c>
      <c r="H749" t="str">
        <f t="shared" si="45"/>
        <v>Siewert Janusz</v>
      </c>
      <c r="I749">
        <f t="shared" si="46"/>
        <v>1975</v>
      </c>
      <c r="J749" t="s">
        <v>32</v>
      </c>
      <c r="K749" t="s">
        <v>4540</v>
      </c>
      <c r="L749" t="e">
        <f>VLOOKUP(H749,'id (2018)'!H:I,2,0)</f>
        <v>#N/A</v>
      </c>
    </row>
    <row r="750" spans="1:12">
      <c r="A750" t="str">
        <f t="shared" si="44"/>
        <v>LaoKrzysztof1990</v>
      </c>
      <c r="C750">
        <f t="shared" si="47"/>
        <v>749</v>
      </c>
      <c r="D750" t="s">
        <v>4497</v>
      </c>
      <c r="E750" t="s">
        <v>22</v>
      </c>
      <c r="F750">
        <v>0</v>
      </c>
      <c r="G750">
        <v>1990</v>
      </c>
      <c r="H750" t="str">
        <f t="shared" si="45"/>
        <v>Lao Krzysztof</v>
      </c>
      <c r="I750">
        <f t="shared" si="46"/>
        <v>1990</v>
      </c>
      <c r="J750" t="s">
        <v>32</v>
      </c>
      <c r="K750" t="s">
        <v>4540</v>
      </c>
      <c r="L750" t="e">
        <f>VLOOKUP(H750,'id (2018)'!H:I,2,0)</f>
        <v>#N/A</v>
      </c>
    </row>
    <row r="751" spans="1:12">
      <c r="A751" t="str">
        <f t="shared" si="44"/>
        <v>MaciaszekPiotr1990</v>
      </c>
      <c r="C751">
        <f t="shared" si="47"/>
        <v>750</v>
      </c>
      <c r="D751" t="s">
        <v>4498</v>
      </c>
      <c r="E751" t="s">
        <v>15</v>
      </c>
      <c r="F751">
        <v>0</v>
      </c>
      <c r="G751">
        <v>1990</v>
      </c>
      <c r="H751" t="str">
        <f t="shared" si="45"/>
        <v>Maciaszek Piotr</v>
      </c>
      <c r="I751">
        <f t="shared" si="46"/>
        <v>1990</v>
      </c>
      <c r="J751" t="s">
        <v>32</v>
      </c>
      <c r="K751" t="s">
        <v>4540</v>
      </c>
      <c r="L751" t="e">
        <f>VLOOKUP(H751,'id (2018)'!H:I,2,0)</f>
        <v>#N/A</v>
      </c>
    </row>
    <row r="752" spans="1:12">
      <c r="A752" t="str">
        <f t="shared" si="44"/>
        <v>GłuchowskiJacek1984</v>
      </c>
      <c r="C752">
        <f t="shared" si="47"/>
        <v>751</v>
      </c>
      <c r="D752" t="s">
        <v>4499</v>
      </c>
      <c r="E752" t="s">
        <v>21</v>
      </c>
      <c r="F752" t="s">
        <v>4500</v>
      </c>
      <c r="G752">
        <v>1984</v>
      </c>
      <c r="H752" t="str">
        <f t="shared" si="45"/>
        <v>Głuchowski Jacek</v>
      </c>
      <c r="I752">
        <f t="shared" si="46"/>
        <v>1984</v>
      </c>
      <c r="J752" t="s">
        <v>32</v>
      </c>
      <c r="K752" t="s">
        <v>4540</v>
      </c>
      <c r="L752" t="e">
        <f>VLOOKUP(H752,'id (2018)'!H:I,2,0)</f>
        <v>#N/A</v>
      </c>
    </row>
    <row r="753" spans="1:12">
      <c r="A753" t="str">
        <f t="shared" si="44"/>
        <v>MateńkoTadeusz1990</v>
      </c>
      <c r="C753">
        <f t="shared" si="47"/>
        <v>752</v>
      </c>
      <c r="D753" t="s">
        <v>4501</v>
      </c>
      <c r="E753" t="s">
        <v>85</v>
      </c>
      <c r="F753">
        <v>0</v>
      </c>
      <c r="G753">
        <v>1990</v>
      </c>
      <c r="H753" t="str">
        <f t="shared" si="45"/>
        <v>Mateńko Tadeusz</v>
      </c>
      <c r="I753">
        <f t="shared" si="46"/>
        <v>1990</v>
      </c>
      <c r="J753" t="s">
        <v>32</v>
      </c>
      <c r="K753" t="s">
        <v>4540</v>
      </c>
      <c r="L753" t="e">
        <f>VLOOKUP(H753,'id (2018)'!H:I,2,0)</f>
        <v>#N/A</v>
      </c>
    </row>
    <row r="754" spans="1:12">
      <c r="A754" t="str">
        <f t="shared" si="44"/>
        <v>NawrockiTomasz1974</v>
      </c>
      <c r="C754">
        <f t="shared" si="47"/>
        <v>753</v>
      </c>
      <c r="D754" t="s">
        <v>955</v>
      </c>
      <c r="E754" t="s">
        <v>44</v>
      </c>
      <c r="F754" t="s">
        <v>4502</v>
      </c>
      <c r="G754">
        <v>1974</v>
      </c>
      <c r="H754" t="str">
        <f t="shared" si="45"/>
        <v>Nawrocki Tomasz</v>
      </c>
      <c r="I754">
        <f t="shared" si="46"/>
        <v>1974</v>
      </c>
      <c r="J754" t="s">
        <v>32</v>
      </c>
      <c r="K754" t="s">
        <v>4540</v>
      </c>
      <c r="L754">
        <f>VLOOKUP(H754,'id (2018)'!H:I,2,0)</f>
        <v>1974</v>
      </c>
    </row>
    <row r="755" spans="1:12">
      <c r="A755" t="str">
        <f t="shared" si="44"/>
        <v>GrundkowskiLesław1952</v>
      </c>
      <c r="C755">
        <f t="shared" si="47"/>
        <v>754</v>
      </c>
      <c r="D755" t="s">
        <v>640</v>
      </c>
      <c r="E755" t="s">
        <v>639</v>
      </c>
      <c r="F755">
        <v>0</v>
      </c>
      <c r="G755">
        <v>1952</v>
      </c>
      <c r="H755" t="str">
        <f t="shared" si="45"/>
        <v>Grundkowski Lesław</v>
      </c>
      <c r="I755">
        <f t="shared" si="46"/>
        <v>1952</v>
      </c>
      <c r="J755" t="s">
        <v>32</v>
      </c>
      <c r="K755" t="s">
        <v>4540</v>
      </c>
      <c r="L755">
        <f>VLOOKUP(H755,'id (2018)'!H:I,2,0)</f>
        <v>1952</v>
      </c>
    </row>
    <row r="756" spans="1:12">
      <c r="A756" t="str">
        <f t="shared" si="44"/>
        <v>LiberaDominik1992</v>
      </c>
      <c r="C756">
        <f t="shared" si="47"/>
        <v>755</v>
      </c>
      <c r="D756" t="s">
        <v>4503</v>
      </c>
      <c r="E756" t="s">
        <v>368</v>
      </c>
      <c r="F756">
        <v>0</v>
      </c>
      <c r="G756">
        <v>1992</v>
      </c>
      <c r="H756" t="str">
        <f t="shared" si="45"/>
        <v>Libera Dominik</v>
      </c>
      <c r="I756">
        <f t="shared" si="46"/>
        <v>1992</v>
      </c>
      <c r="J756" t="s">
        <v>32</v>
      </c>
      <c r="K756" t="s">
        <v>4540</v>
      </c>
      <c r="L756" t="e">
        <f>VLOOKUP(H756,'id (2018)'!H:I,2,0)</f>
        <v>#N/A</v>
      </c>
    </row>
    <row r="757" spans="1:12">
      <c r="A757" t="str">
        <f t="shared" si="44"/>
        <v>WulczyńskiZbigniew1969</v>
      </c>
      <c r="C757">
        <f t="shared" si="47"/>
        <v>756</v>
      </c>
      <c r="D757" t="s">
        <v>1142</v>
      </c>
      <c r="E757" t="s">
        <v>264</v>
      </c>
      <c r="F757">
        <v>0</v>
      </c>
      <c r="G757">
        <v>1969</v>
      </c>
      <c r="H757" t="str">
        <f t="shared" si="45"/>
        <v>Wulczyński Zbigniew</v>
      </c>
      <c r="I757">
        <f t="shared" si="46"/>
        <v>1969</v>
      </c>
      <c r="J757" t="s">
        <v>32</v>
      </c>
      <c r="K757" t="s">
        <v>4540</v>
      </c>
      <c r="L757">
        <f>VLOOKUP(H757,'id (2018)'!H:I,2,0)</f>
        <v>1969</v>
      </c>
    </row>
    <row r="758" spans="1:12">
      <c r="A758" t="str">
        <f t="shared" si="44"/>
        <v>ChudzikEmil1984</v>
      </c>
      <c r="C758">
        <f t="shared" si="47"/>
        <v>757</v>
      </c>
      <c r="D758" t="s">
        <v>4504</v>
      </c>
      <c r="E758" t="s">
        <v>4505</v>
      </c>
      <c r="F758">
        <v>0</v>
      </c>
      <c r="G758">
        <v>1984</v>
      </c>
      <c r="H758" t="str">
        <f t="shared" si="45"/>
        <v>Chudzik Emil</v>
      </c>
      <c r="I758">
        <f t="shared" si="46"/>
        <v>1984</v>
      </c>
      <c r="J758" t="s">
        <v>32</v>
      </c>
      <c r="K758" t="s">
        <v>4540</v>
      </c>
      <c r="L758" t="e">
        <f>VLOOKUP(H758,'id (2018)'!H:I,2,0)</f>
        <v>#N/A</v>
      </c>
    </row>
    <row r="759" spans="1:12">
      <c r="A759" t="str">
        <f t="shared" si="44"/>
        <v>NadolnyWojciech1980</v>
      </c>
      <c r="C759">
        <f t="shared" si="47"/>
        <v>758</v>
      </c>
      <c r="D759" t="s">
        <v>522</v>
      </c>
      <c r="E759" t="s">
        <v>147</v>
      </c>
      <c r="F759" t="s">
        <v>4506</v>
      </c>
      <c r="G759">
        <v>1980</v>
      </c>
      <c r="H759" t="str">
        <f t="shared" si="45"/>
        <v>Nadolny Wojciech</v>
      </c>
      <c r="I759">
        <f t="shared" si="46"/>
        <v>1980</v>
      </c>
      <c r="J759" t="s">
        <v>32</v>
      </c>
      <c r="K759" t="s">
        <v>4540</v>
      </c>
      <c r="L759" t="e">
        <f>VLOOKUP(H759,'id (2018)'!H:I,2,0)</f>
        <v>#N/A</v>
      </c>
    </row>
    <row r="760" spans="1:12">
      <c r="A760" t="str">
        <f t="shared" si="44"/>
        <v>OpałkaŁukasz1988</v>
      </c>
      <c r="C760">
        <f t="shared" si="47"/>
        <v>759</v>
      </c>
      <c r="D760" t="s">
        <v>4507</v>
      </c>
      <c r="E760" t="s">
        <v>59</v>
      </c>
      <c r="F760" t="s">
        <v>4506</v>
      </c>
      <c r="G760">
        <v>1988</v>
      </c>
      <c r="H760" t="str">
        <f t="shared" si="45"/>
        <v>Opałka Łukasz</v>
      </c>
      <c r="I760">
        <f t="shared" si="46"/>
        <v>1988</v>
      </c>
      <c r="J760" t="s">
        <v>32</v>
      </c>
      <c r="K760" t="s">
        <v>4540</v>
      </c>
      <c r="L760" t="e">
        <f>VLOOKUP(H760,'id (2018)'!H:I,2,0)</f>
        <v>#N/A</v>
      </c>
    </row>
    <row r="761" spans="1:12">
      <c r="A761" t="str">
        <f t="shared" si="44"/>
        <v>BędkowskiKrzysztof1984</v>
      </c>
      <c r="C761">
        <f t="shared" si="47"/>
        <v>760</v>
      </c>
      <c r="D761" t="s">
        <v>4508</v>
      </c>
      <c r="E761" t="s">
        <v>22</v>
      </c>
      <c r="F761" t="s">
        <v>4506</v>
      </c>
      <c r="G761">
        <v>1984</v>
      </c>
      <c r="H761" t="str">
        <f t="shared" si="45"/>
        <v>Będkowski Krzysztof</v>
      </c>
      <c r="I761">
        <f t="shared" si="46"/>
        <v>1984</v>
      </c>
      <c r="J761" t="s">
        <v>32</v>
      </c>
      <c r="K761" t="s">
        <v>4540</v>
      </c>
      <c r="L761" t="e">
        <f>VLOOKUP(H761,'id (2018)'!H:I,2,0)</f>
        <v>#N/A</v>
      </c>
    </row>
    <row r="762" spans="1:12">
      <c r="A762" t="str">
        <f t="shared" si="44"/>
        <v>KrawczenkoMariusz1985</v>
      </c>
      <c r="C762">
        <f t="shared" si="47"/>
        <v>761</v>
      </c>
      <c r="D762" t="s">
        <v>4509</v>
      </c>
      <c r="E762" t="s">
        <v>378</v>
      </c>
      <c r="F762" t="s">
        <v>4506</v>
      </c>
      <c r="G762">
        <v>1985</v>
      </c>
      <c r="H762" t="str">
        <f t="shared" si="45"/>
        <v>Krawczenko Mariusz</v>
      </c>
      <c r="I762">
        <f t="shared" si="46"/>
        <v>1985</v>
      </c>
      <c r="J762" t="s">
        <v>32</v>
      </c>
      <c r="K762" t="s">
        <v>4540</v>
      </c>
      <c r="L762" t="e">
        <f>VLOOKUP(H762,'id (2018)'!H:I,2,0)</f>
        <v>#N/A</v>
      </c>
    </row>
    <row r="763" spans="1:12">
      <c r="A763" t="str">
        <f t="shared" si="44"/>
        <v>OłubiecPaweł1981</v>
      </c>
      <c r="C763">
        <f t="shared" si="47"/>
        <v>762</v>
      </c>
      <c r="D763" t="s">
        <v>4510</v>
      </c>
      <c r="E763" t="s">
        <v>16</v>
      </c>
      <c r="F763">
        <v>0</v>
      </c>
      <c r="G763">
        <v>1981</v>
      </c>
      <c r="H763" t="str">
        <f t="shared" si="45"/>
        <v>Ołubiec Paweł</v>
      </c>
      <c r="I763">
        <f t="shared" si="46"/>
        <v>1981</v>
      </c>
      <c r="J763" t="s">
        <v>32</v>
      </c>
      <c r="K763" t="s">
        <v>4540</v>
      </c>
      <c r="L763" t="e">
        <f>VLOOKUP(H763,'id (2018)'!H:I,2,0)</f>
        <v>#N/A</v>
      </c>
    </row>
    <row r="764" spans="1:12">
      <c r="A764" t="str">
        <f t="shared" si="44"/>
        <v>SzymkunDariusz1962</v>
      </c>
      <c r="C764">
        <f t="shared" si="47"/>
        <v>763</v>
      </c>
      <c r="D764" t="s">
        <v>1373</v>
      </c>
      <c r="E764" t="s">
        <v>140</v>
      </c>
      <c r="F764">
        <v>0</v>
      </c>
      <c r="G764">
        <v>1962</v>
      </c>
      <c r="H764" t="str">
        <f t="shared" si="45"/>
        <v>Szymkun Dariusz</v>
      </c>
      <c r="I764">
        <f t="shared" si="46"/>
        <v>1962</v>
      </c>
      <c r="J764" t="s">
        <v>32</v>
      </c>
      <c r="K764" t="s">
        <v>4540</v>
      </c>
      <c r="L764">
        <f>VLOOKUP(H764,'id (2018)'!H:I,2,0)</f>
        <v>1962</v>
      </c>
    </row>
    <row r="765" spans="1:12">
      <c r="A765" t="str">
        <f t="shared" si="44"/>
        <v>SzymkunMarek1992</v>
      </c>
      <c r="C765">
        <f t="shared" si="47"/>
        <v>764</v>
      </c>
      <c r="D765" t="s">
        <v>1373</v>
      </c>
      <c r="E765" t="s">
        <v>33</v>
      </c>
      <c r="F765">
        <v>0</v>
      </c>
      <c r="G765">
        <v>1992</v>
      </c>
      <c r="H765" t="str">
        <f t="shared" si="45"/>
        <v>Szymkun Marek</v>
      </c>
      <c r="I765">
        <f t="shared" si="46"/>
        <v>1992</v>
      </c>
      <c r="J765" t="s">
        <v>32</v>
      </c>
      <c r="K765" t="s">
        <v>4540</v>
      </c>
      <c r="L765" t="e">
        <f>VLOOKUP(H765,'id (2018)'!H:I,2,0)</f>
        <v>#N/A</v>
      </c>
    </row>
    <row r="766" spans="1:12">
      <c r="A766" t="str">
        <f t="shared" si="44"/>
        <v>KUNISZYKPiotr1981</v>
      </c>
      <c r="C766">
        <f t="shared" si="47"/>
        <v>765</v>
      </c>
      <c r="D766" t="s">
        <v>3959</v>
      </c>
      <c r="E766" t="s">
        <v>15</v>
      </c>
      <c r="F766" t="s">
        <v>4478</v>
      </c>
      <c r="G766">
        <v>1981</v>
      </c>
      <c r="H766" t="str">
        <f t="shared" si="45"/>
        <v>KUNISZYK Piotr</v>
      </c>
      <c r="I766">
        <f t="shared" si="46"/>
        <v>1981</v>
      </c>
      <c r="J766" t="s">
        <v>32</v>
      </c>
      <c r="K766" t="s">
        <v>4540</v>
      </c>
      <c r="L766">
        <f>VLOOKUP(H766,'id (2018)'!H:I,2,0)</f>
        <v>1981</v>
      </c>
    </row>
    <row r="767" spans="1:12">
      <c r="A767" t="str">
        <f t="shared" si="44"/>
        <v>ŻyndaJakub Aleksander1980</v>
      </c>
      <c r="C767">
        <f t="shared" si="47"/>
        <v>766</v>
      </c>
      <c r="D767" t="s">
        <v>4511</v>
      </c>
      <c r="E767" t="s">
        <v>4512</v>
      </c>
      <c r="F767" t="s">
        <v>4478</v>
      </c>
      <c r="G767">
        <v>1980</v>
      </c>
      <c r="H767" t="str">
        <f t="shared" si="45"/>
        <v>Żynda Jakub Aleksander</v>
      </c>
      <c r="I767">
        <f t="shared" si="46"/>
        <v>1980</v>
      </c>
      <c r="J767" t="s">
        <v>32</v>
      </c>
      <c r="K767" t="s">
        <v>4540</v>
      </c>
      <c r="L767" t="e">
        <f>VLOOKUP(H767,'id (2018)'!H:I,2,0)</f>
        <v>#N/A</v>
      </c>
    </row>
    <row r="768" spans="1:12">
      <c r="A768" t="str">
        <f t="shared" si="44"/>
        <v>KudoszAndrzej1980</v>
      </c>
      <c r="C768">
        <f t="shared" si="47"/>
        <v>767</v>
      </c>
      <c r="D768" t="s">
        <v>4513</v>
      </c>
      <c r="E768" t="s">
        <v>26</v>
      </c>
      <c r="F768" t="s">
        <v>4514</v>
      </c>
      <c r="G768">
        <v>1980</v>
      </c>
      <c r="H768" t="str">
        <f t="shared" si="45"/>
        <v>Kudosz Andrzej</v>
      </c>
      <c r="I768">
        <f t="shared" si="46"/>
        <v>1980</v>
      </c>
      <c r="J768" t="s">
        <v>32</v>
      </c>
      <c r="K768" t="s">
        <v>4540</v>
      </c>
      <c r="L768" t="e">
        <f>VLOOKUP(H768,'id (2018)'!H:I,2,0)</f>
        <v>#N/A</v>
      </c>
    </row>
    <row r="769" spans="1:12">
      <c r="A769" t="str">
        <f t="shared" si="44"/>
        <v>StadlewskiMichał1989</v>
      </c>
      <c r="C769">
        <f t="shared" si="47"/>
        <v>768</v>
      </c>
      <c r="D769" t="s">
        <v>4515</v>
      </c>
      <c r="E769" t="s">
        <v>55</v>
      </c>
      <c r="F769" t="s">
        <v>4516</v>
      </c>
      <c r="G769">
        <v>1989</v>
      </c>
      <c r="H769" t="str">
        <f t="shared" si="45"/>
        <v>Stadlewski Michał</v>
      </c>
      <c r="I769">
        <f t="shared" si="46"/>
        <v>1989</v>
      </c>
      <c r="J769" t="s">
        <v>32</v>
      </c>
      <c r="K769" t="s">
        <v>4540</v>
      </c>
      <c r="L769" t="e">
        <f>VLOOKUP(H769,'id (2018)'!H:I,2,0)</f>
        <v>#N/A</v>
      </c>
    </row>
    <row r="770" spans="1:12">
      <c r="A770" t="str">
        <f t="shared" ref="A770:A821" si="48">D770&amp;E770&amp;G770</f>
        <v>SowinskiMichal1984</v>
      </c>
      <c r="C770">
        <f t="shared" si="47"/>
        <v>769</v>
      </c>
      <c r="D770" t="s">
        <v>4517</v>
      </c>
      <c r="E770" t="s">
        <v>583</v>
      </c>
      <c r="F770" t="s">
        <v>4518</v>
      </c>
      <c r="G770">
        <v>1984</v>
      </c>
      <c r="H770" t="str">
        <f t="shared" si="45"/>
        <v>Sowinski Michal</v>
      </c>
      <c r="I770">
        <f t="shared" si="46"/>
        <v>1984</v>
      </c>
      <c r="J770" t="s">
        <v>32</v>
      </c>
      <c r="K770" t="s">
        <v>4540</v>
      </c>
      <c r="L770" t="e">
        <f>VLOOKUP(H770,'id (2018)'!H:I,2,0)</f>
        <v>#N/A</v>
      </c>
    </row>
    <row r="771" spans="1:12">
      <c r="A771" t="str">
        <f t="shared" si="48"/>
        <v>MrózKacper1984</v>
      </c>
      <c r="C771">
        <f t="shared" si="47"/>
        <v>770</v>
      </c>
      <c r="D771" t="s">
        <v>3460</v>
      </c>
      <c r="E771" t="s">
        <v>534</v>
      </c>
      <c r="F771" t="s">
        <v>4518</v>
      </c>
      <c r="G771">
        <v>1984</v>
      </c>
      <c r="H771" t="str">
        <f t="shared" ref="H771:H821" si="49">D771&amp;" "&amp;E771</f>
        <v>Mróz Kacper</v>
      </c>
      <c r="I771">
        <f t="shared" ref="I771:I821" si="50">G771</f>
        <v>1984</v>
      </c>
      <c r="J771" t="s">
        <v>32</v>
      </c>
      <c r="K771" t="s">
        <v>4540</v>
      </c>
      <c r="L771" t="e">
        <f>VLOOKUP(H771,'id (2018)'!H:I,2,0)</f>
        <v>#N/A</v>
      </c>
    </row>
    <row r="772" spans="1:12">
      <c r="A772" t="str">
        <f t="shared" si="48"/>
        <v>DaleckiMateusz1993</v>
      </c>
      <c r="C772">
        <f t="shared" ref="C772:C821" si="51">C771+1</f>
        <v>771</v>
      </c>
      <c r="D772" t="s">
        <v>4519</v>
      </c>
      <c r="E772" t="s">
        <v>87</v>
      </c>
      <c r="F772" t="s">
        <v>4289</v>
      </c>
      <c r="G772">
        <v>1993</v>
      </c>
      <c r="H772" t="str">
        <f t="shared" si="49"/>
        <v>Dalecki Mateusz</v>
      </c>
      <c r="I772">
        <f t="shared" si="50"/>
        <v>1993</v>
      </c>
      <c r="J772" t="s">
        <v>32</v>
      </c>
      <c r="K772" t="s">
        <v>4540</v>
      </c>
      <c r="L772" t="e">
        <f>VLOOKUP(H772,'id (2018)'!H:I,2,0)</f>
        <v>#N/A</v>
      </c>
    </row>
    <row r="773" spans="1:12">
      <c r="A773" t="str">
        <f t="shared" si="48"/>
        <v>KrankiewiczPrzemyslaw1976</v>
      </c>
      <c r="C773">
        <f t="shared" si="51"/>
        <v>772</v>
      </c>
      <c r="D773" t="s">
        <v>4251</v>
      </c>
      <c r="E773" t="s">
        <v>4520</v>
      </c>
      <c r="F773">
        <v>0</v>
      </c>
      <c r="G773">
        <v>1976</v>
      </c>
      <c r="H773" t="str">
        <f t="shared" si="49"/>
        <v>Krankiewicz Przemyslaw</v>
      </c>
      <c r="I773">
        <f t="shared" si="50"/>
        <v>1976</v>
      </c>
      <c r="J773" t="s">
        <v>32</v>
      </c>
      <c r="K773" t="s">
        <v>4540</v>
      </c>
      <c r="L773" t="e">
        <f>VLOOKUP(H773,'id (2018)'!H:I,2,0)</f>
        <v>#N/A</v>
      </c>
    </row>
    <row r="774" spans="1:12">
      <c r="A774" t="str">
        <f t="shared" si="48"/>
        <v>WyganowskiAdam1989</v>
      </c>
      <c r="C774">
        <f t="shared" si="51"/>
        <v>773</v>
      </c>
      <c r="D774" t="s">
        <v>4521</v>
      </c>
      <c r="E774" t="s">
        <v>79</v>
      </c>
      <c r="F774">
        <v>0</v>
      </c>
      <c r="G774">
        <v>1989</v>
      </c>
      <c r="H774" t="str">
        <f t="shared" si="49"/>
        <v>Wyganowski Adam</v>
      </c>
      <c r="I774">
        <f t="shared" si="50"/>
        <v>1989</v>
      </c>
      <c r="J774" t="s">
        <v>32</v>
      </c>
      <c r="K774" t="s">
        <v>4540</v>
      </c>
      <c r="L774" t="e">
        <f>VLOOKUP(H774,'id (2018)'!H:I,2,0)</f>
        <v>#N/A</v>
      </c>
    </row>
    <row r="775" spans="1:12">
      <c r="A775" t="str">
        <f t="shared" si="48"/>
        <v>MichniewiczDominik1999</v>
      </c>
      <c r="C775">
        <f t="shared" si="51"/>
        <v>774</v>
      </c>
      <c r="D775" t="s">
        <v>3862</v>
      </c>
      <c r="E775" t="s">
        <v>368</v>
      </c>
      <c r="F775">
        <v>0</v>
      </c>
      <c r="G775">
        <v>1999</v>
      </c>
      <c r="H775" t="str">
        <f t="shared" si="49"/>
        <v>Michniewicz Dominik</v>
      </c>
      <c r="I775">
        <f t="shared" si="50"/>
        <v>1999</v>
      </c>
      <c r="J775" t="s">
        <v>32</v>
      </c>
      <c r="K775" t="s">
        <v>4540</v>
      </c>
      <c r="L775" t="e">
        <f>VLOOKUP(H775,'id (2018)'!H:I,2,0)</f>
        <v>#N/A</v>
      </c>
    </row>
    <row r="776" spans="1:12">
      <c r="A776" t="str">
        <f t="shared" si="48"/>
        <v>RappPiotr1979</v>
      </c>
      <c r="C776">
        <f t="shared" si="51"/>
        <v>775</v>
      </c>
      <c r="D776" t="s">
        <v>108</v>
      </c>
      <c r="E776" t="s">
        <v>15</v>
      </c>
      <c r="F776">
        <v>0</v>
      </c>
      <c r="G776">
        <v>1979</v>
      </c>
      <c r="H776" t="str">
        <f t="shared" si="49"/>
        <v>Rapp Piotr</v>
      </c>
      <c r="I776">
        <f t="shared" si="50"/>
        <v>1979</v>
      </c>
      <c r="J776" t="s">
        <v>32</v>
      </c>
      <c r="K776" t="s">
        <v>4540</v>
      </c>
      <c r="L776" t="e">
        <f>VLOOKUP(H776,'id (2018)'!H:I,2,0)</f>
        <v>#N/A</v>
      </c>
    </row>
    <row r="777" spans="1:12">
      <c r="A777" t="str">
        <f t="shared" si="48"/>
        <v>BrzozowskiAndrzej1981</v>
      </c>
      <c r="C777">
        <f t="shared" si="51"/>
        <v>776</v>
      </c>
      <c r="D777" t="s">
        <v>4522</v>
      </c>
      <c r="E777" t="s">
        <v>26</v>
      </c>
      <c r="F777">
        <v>0</v>
      </c>
      <c r="G777">
        <v>1981</v>
      </c>
      <c r="H777" t="str">
        <f t="shared" si="49"/>
        <v>Brzozowski Andrzej</v>
      </c>
      <c r="I777">
        <f t="shared" si="50"/>
        <v>1981</v>
      </c>
      <c r="J777" t="s">
        <v>32</v>
      </c>
      <c r="K777" t="s">
        <v>4540</v>
      </c>
      <c r="L777" t="e">
        <f>VLOOKUP(H777,'id (2018)'!H:I,2,0)</f>
        <v>#N/A</v>
      </c>
    </row>
    <row r="778" spans="1:12">
      <c r="A778" t="str">
        <f t="shared" si="48"/>
        <v>CzeszyńskiMichał1991</v>
      </c>
      <c r="C778">
        <f t="shared" si="51"/>
        <v>777</v>
      </c>
      <c r="D778" t="s">
        <v>4523</v>
      </c>
      <c r="E778" t="s">
        <v>55</v>
      </c>
      <c r="F778">
        <v>0</v>
      </c>
      <c r="G778">
        <v>1991</v>
      </c>
      <c r="H778" t="str">
        <f t="shared" si="49"/>
        <v>Czeszyński Michał</v>
      </c>
      <c r="I778">
        <f t="shared" si="50"/>
        <v>1991</v>
      </c>
      <c r="J778" t="s">
        <v>32</v>
      </c>
      <c r="K778" t="s">
        <v>4540</v>
      </c>
      <c r="L778" t="e">
        <f>VLOOKUP(H778,'id (2018)'!H:I,2,0)</f>
        <v>#N/A</v>
      </c>
    </row>
    <row r="779" spans="1:12">
      <c r="A779" t="str">
        <f t="shared" si="48"/>
        <v>NiesiobędzkiMichał1981</v>
      </c>
      <c r="C779">
        <f t="shared" si="51"/>
        <v>778</v>
      </c>
      <c r="D779" t="s">
        <v>4524</v>
      </c>
      <c r="E779" t="s">
        <v>55</v>
      </c>
      <c r="F779" t="s">
        <v>4525</v>
      </c>
      <c r="G779">
        <v>1981</v>
      </c>
      <c r="H779" t="str">
        <f t="shared" si="49"/>
        <v>Niesiobędzki Michał</v>
      </c>
      <c r="I779">
        <f t="shared" si="50"/>
        <v>1981</v>
      </c>
      <c r="J779" t="s">
        <v>32</v>
      </c>
      <c r="K779" t="s">
        <v>4540</v>
      </c>
      <c r="L779" t="e">
        <f>VLOOKUP(H779,'id (2018)'!H:I,2,0)</f>
        <v>#N/A</v>
      </c>
    </row>
    <row r="780" spans="1:12">
      <c r="A780" t="str">
        <f t="shared" si="48"/>
        <v>FerdekPrzemysław1974</v>
      </c>
      <c r="C780">
        <f t="shared" si="51"/>
        <v>779</v>
      </c>
      <c r="D780" t="s">
        <v>621</v>
      </c>
      <c r="E780" t="s">
        <v>24</v>
      </c>
      <c r="F780" t="s">
        <v>620</v>
      </c>
      <c r="G780">
        <v>1974</v>
      </c>
      <c r="H780" t="str">
        <f t="shared" si="49"/>
        <v>Ferdek Przemysław</v>
      </c>
      <c r="I780">
        <f t="shared" si="50"/>
        <v>1974</v>
      </c>
      <c r="J780" t="s">
        <v>32</v>
      </c>
      <c r="K780" t="s">
        <v>4540</v>
      </c>
      <c r="L780" t="e">
        <f>VLOOKUP(H780,'id (2018)'!H:I,2,0)</f>
        <v>#N/A</v>
      </c>
    </row>
    <row r="781" spans="1:12">
      <c r="A781" t="str">
        <f t="shared" si="48"/>
        <v>KawczakMariusz1977</v>
      </c>
      <c r="C781">
        <f t="shared" si="51"/>
        <v>780</v>
      </c>
      <c r="D781" t="s">
        <v>4526</v>
      </c>
      <c r="E781" t="s">
        <v>378</v>
      </c>
      <c r="F781">
        <v>0</v>
      </c>
      <c r="G781">
        <v>1977</v>
      </c>
      <c r="H781" t="str">
        <f t="shared" si="49"/>
        <v>Kawczak Mariusz</v>
      </c>
      <c r="I781">
        <f t="shared" si="50"/>
        <v>1977</v>
      </c>
      <c r="J781" t="s">
        <v>32</v>
      </c>
      <c r="K781" t="s">
        <v>4540</v>
      </c>
      <c r="L781" t="e">
        <f>VLOOKUP(H781,'id (2018)'!H:I,2,0)</f>
        <v>#N/A</v>
      </c>
    </row>
    <row r="782" spans="1:12">
      <c r="A782" t="str">
        <f t="shared" si="48"/>
        <v>MalinowskiBartosz1979</v>
      </c>
      <c r="C782">
        <f t="shared" si="51"/>
        <v>781</v>
      </c>
      <c r="D782" t="s">
        <v>981</v>
      </c>
      <c r="E782" t="s">
        <v>42</v>
      </c>
      <c r="F782" t="s">
        <v>4451</v>
      </c>
      <c r="G782">
        <v>1979</v>
      </c>
      <c r="H782" t="str">
        <f t="shared" si="49"/>
        <v>Malinowski Bartosz</v>
      </c>
      <c r="I782">
        <f t="shared" si="50"/>
        <v>1979</v>
      </c>
      <c r="J782" t="s">
        <v>32</v>
      </c>
      <c r="K782" t="s">
        <v>4540</v>
      </c>
      <c r="L782" t="e">
        <f>VLOOKUP(H782,'id (2018)'!H:I,2,0)</f>
        <v>#N/A</v>
      </c>
    </row>
    <row r="783" spans="1:12">
      <c r="A783" t="str">
        <f t="shared" si="48"/>
        <v>WoźniakJacek1968</v>
      </c>
      <c r="C783">
        <f t="shared" si="51"/>
        <v>782</v>
      </c>
      <c r="D783" t="s">
        <v>376</v>
      </c>
      <c r="E783" t="s">
        <v>21</v>
      </c>
      <c r="F783" t="s">
        <v>4527</v>
      </c>
      <c r="G783">
        <v>1968</v>
      </c>
      <c r="H783" t="str">
        <f t="shared" si="49"/>
        <v>Woźniak Jacek</v>
      </c>
      <c r="I783">
        <f t="shared" si="50"/>
        <v>1968</v>
      </c>
      <c r="J783" t="s">
        <v>32</v>
      </c>
      <c r="K783" t="s">
        <v>4540</v>
      </c>
      <c r="L783">
        <f>VLOOKUP(H783,'id (2018)'!H:I,2,0)</f>
        <v>1968</v>
      </c>
    </row>
    <row r="784" spans="1:12">
      <c r="A784" t="str">
        <f t="shared" si="48"/>
        <v>SypułaSławomir1958</v>
      </c>
      <c r="C784">
        <f t="shared" si="51"/>
        <v>783</v>
      </c>
      <c r="D784" t="s">
        <v>1771</v>
      </c>
      <c r="E784" t="s">
        <v>88</v>
      </c>
      <c r="F784" t="s">
        <v>1772</v>
      </c>
      <c r="G784">
        <v>1958</v>
      </c>
      <c r="H784" t="str">
        <f t="shared" si="49"/>
        <v>Sypuła Sławomir</v>
      </c>
      <c r="I784">
        <f t="shared" si="50"/>
        <v>1958</v>
      </c>
      <c r="J784" t="s">
        <v>32</v>
      </c>
      <c r="K784" t="s">
        <v>4540</v>
      </c>
      <c r="L784" t="e">
        <f>VLOOKUP(H784,'id (2018)'!H:I,2,0)</f>
        <v>#N/A</v>
      </c>
    </row>
    <row r="785" spans="1:12">
      <c r="A785" t="str">
        <f t="shared" si="48"/>
        <v>ChylakPawel1984</v>
      </c>
      <c r="C785">
        <f t="shared" si="51"/>
        <v>784</v>
      </c>
      <c r="D785" t="s">
        <v>1096</v>
      </c>
      <c r="E785" t="s">
        <v>1754</v>
      </c>
      <c r="F785" t="s">
        <v>3885</v>
      </c>
      <c r="G785">
        <v>1984</v>
      </c>
      <c r="H785" t="str">
        <f t="shared" si="49"/>
        <v>Chylak Pawel</v>
      </c>
      <c r="I785">
        <f t="shared" si="50"/>
        <v>1984</v>
      </c>
      <c r="J785" t="s">
        <v>32</v>
      </c>
      <c r="K785" t="s">
        <v>4540</v>
      </c>
      <c r="L785">
        <f>VLOOKUP(H785,'id (2018)'!H:I,2,0)</f>
        <v>1984</v>
      </c>
    </row>
    <row r="786" spans="1:12">
      <c r="A786" t="str">
        <f t="shared" si="48"/>
        <v>WasilewskiKrzysztof1975</v>
      </c>
      <c r="C786">
        <f t="shared" si="51"/>
        <v>785</v>
      </c>
      <c r="D786" t="s">
        <v>650</v>
      </c>
      <c r="E786" t="s">
        <v>22</v>
      </c>
      <c r="F786" t="s">
        <v>4528</v>
      </c>
      <c r="G786">
        <v>1975</v>
      </c>
      <c r="H786" t="str">
        <f t="shared" si="49"/>
        <v>Wasilewski Krzysztof</v>
      </c>
      <c r="I786">
        <f t="shared" si="50"/>
        <v>1975</v>
      </c>
      <c r="J786" t="s">
        <v>32</v>
      </c>
      <c r="K786" t="s">
        <v>4540</v>
      </c>
      <c r="L786">
        <f>VLOOKUP(H786,'id (2018)'!H:I,2,0)</f>
        <v>1975</v>
      </c>
    </row>
    <row r="787" spans="1:12">
      <c r="A787" t="str">
        <f t="shared" si="48"/>
        <v>MalatynskiPrzemysław1978</v>
      </c>
      <c r="C787">
        <f t="shared" si="51"/>
        <v>786</v>
      </c>
      <c r="D787" t="s">
        <v>4529</v>
      </c>
      <c r="E787" t="s">
        <v>24</v>
      </c>
      <c r="F787" t="s">
        <v>4454</v>
      </c>
      <c r="G787">
        <v>1978</v>
      </c>
      <c r="H787" t="str">
        <f t="shared" si="49"/>
        <v>Malatynski Przemysław</v>
      </c>
      <c r="I787">
        <f t="shared" si="50"/>
        <v>1978</v>
      </c>
      <c r="J787" t="s">
        <v>32</v>
      </c>
      <c r="K787" t="s">
        <v>4540</v>
      </c>
      <c r="L787" t="e">
        <f>VLOOKUP(H787,'id (2018)'!H:I,2,0)</f>
        <v>#N/A</v>
      </c>
    </row>
    <row r="788" spans="1:12">
      <c r="A788" t="str">
        <f t="shared" si="48"/>
        <v>SadowskiAndrzej1971</v>
      </c>
      <c r="C788">
        <f t="shared" si="51"/>
        <v>787</v>
      </c>
      <c r="D788" t="s">
        <v>90</v>
      </c>
      <c r="E788" t="s">
        <v>26</v>
      </c>
      <c r="F788">
        <v>0</v>
      </c>
      <c r="G788">
        <v>1971</v>
      </c>
      <c r="H788" t="str">
        <f t="shared" si="49"/>
        <v>Sadowski Andrzej</v>
      </c>
      <c r="I788">
        <f t="shared" si="50"/>
        <v>1971</v>
      </c>
      <c r="J788" t="s">
        <v>32</v>
      </c>
      <c r="K788" t="s">
        <v>4540</v>
      </c>
      <c r="L788" t="e">
        <f>VLOOKUP(H788,'id (2018)'!H:I,2,0)</f>
        <v>#N/A</v>
      </c>
    </row>
    <row r="789" spans="1:12">
      <c r="A789" t="str">
        <f t="shared" si="48"/>
        <v>GralakGrzegorz1974</v>
      </c>
      <c r="C789">
        <f t="shared" si="51"/>
        <v>788</v>
      </c>
      <c r="D789" t="s">
        <v>1773</v>
      </c>
      <c r="E789" t="s">
        <v>19</v>
      </c>
      <c r="F789" t="s">
        <v>4455</v>
      </c>
      <c r="G789">
        <v>1974</v>
      </c>
      <c r="H789" t="str">
        <f t="shared" si="49"/>
        <v>Gralak Grzegorz</v>
      </c>
      <c r="I789">
        <f t="shared" si="50"/>
        <v>1974</v>
      </c>
      <c r="J789" t="s">
        <v>32</v>
      </c>
      <c r="K789" t="s">
        <v>4540</v>
      </c>
      <c r="L789">
        <f>VLOOKUP(H789,'id (2018)'!H:I,2,0)</f>
        <v>1974</v>
      </c>
    </row>
    <row r="790" spans="1:12">
      <c r="A790" t="str">
        <f t="shared" si="48"/>
        <v>SadowskiPiotr1983</v>
      </c>
      <c r="C790">
        <f t="shared" si="51"/>
        <v>789</v>
      </c>
      <c r="D790" t="s">
        <v>90</v>
      </c>
      <c r="E790" t="s">
        <v>15</v>
      </c>
      <c r="F790">
        <v>0</v>
      </c>
      <c r="G790">
        <v>1983</v>
      </c>
      <c r="H790" t="str">
        <f t="shared" si="49"/>
        <v>Sadowski Piotr</v>
      </c>
      <c r="I790">
        <f t="shared" si="50"/>
        <v>1983</v>
      </c>
      <c r="J790" t="s">
        <v>32</v>
      </c>
      <c r="K790" t="s">
        <v>4540</v>
      </c>
      <c r="L790" t="e">
        <f>VLOOKUP(H790,'id (2018)'!H:I,2,0)</f>
        <v>#N/A</v>
      </c>
    </row>
    <row r="791" spans="1:12">
      <c r="A791" t="str">
        <f t="shared" si="48"/>
        <v>NowakJerzy1979</v>
      </c>
      <c r="C791">
        <f t="shared" si="51"/>
        <v>790</v>
      </c>
      <c r="D791" t="s">
        <v>597</v>
      </c>
      <c r="E791" t="s">
        <v>205</v>
      </c>
      <c r="F791" t="s">
        <v>4530</v>
      </c>
      <c r="G791">
        <v>1979</v>
      </c>
      <c r="H791" t="str">
        <f t="shared" si="49"/>
        <v>Nowak Jerzy</v>
      </c>
      <c r="I791">
        <f t="shared" si="50"/>
        <v>1979</v>
      </c>
      <c r="J791" t="s">
        <v>32</v>
      </c>
      <c r="K791" t="s">
        <v>4540</v>
      </c>
      <c r="L791" t="e">
        <f>VLOOKUP(H791,'id (2018)'!H:I,2,0)</f>
        <v>#N/A</v>
      </c>
    </row>
    <row r="792" spans="1:12">
      <c r="A792" t="str">
        <f t="shared" si="48"/>
        <v>KolkaŁukasz1981</v>
      </c>
      <c r="C792">
        <f t="shared" si="51"/>
        <v>791</v>
      </c>
      <c r="D792" t="s">
        <v>3900</v>
      </c>
      <c r="E792" t="s">
        <v>59</v>
      </c>
      <c r="F792" t="s">
        <v>4456</v>
      </c>
      <c r="G792">
        <v>1981</v>
      </c>
      <c r="H792" t="str">
        <f t="shared" si="49"/>
        <v>Kolka Łukasz</v>
      </c>
      <c r="I792">
        <f t="shared" si="50"/>
        <v>1981</v>
      </c>
      <c r="J792" t="s">
        <v>32</v>
      </c>
      <c r="K792" t="s">
        <v>4540</v>
      </c>
      <c r="L792" t="e">
        <f>VLOOKUP(H792,'id (2018)'!H:I,2,0)</f>
        <v>#N/A</v>
      </c>
    </row>
    <row r="793" spans="1:12">
      <c r="A793" t="str">
        <f t="shared" si="48"/>
        <v>ŁapanowskiŁukasz1979</v>
      </c>
      <c r="C793">
        <f t="shared" si="51"/>
        <v>792</v>
      </c>
      <c r="D793" t="s">
        <v>4531</v>
      </c>
      <c r="E793" t="s">
        <v>59</v>
      </c>
      <c r="F793" t="s">
        <v>4532</v>
      </c>
      <c r="G793">
        <v>1979</v>
      </c>
      <c r="H793" t="str">
        <f t="shared" si="49"/>
        <v>Łapanowski Łukasz</v>
      </c>
      <c r="I793">
        <f t="shared" si="50"/>
        <v>1979</v>
      </c>
      <c r="J793" t="s">
        <v>32</v>
      </c>
      <c r="K793" t="s">
        <v>4540</v>
      </c>
      <c r="L793" t="e">
        <f>VLOOKUP(H793,'id (2018)'!H:I,2,0)</f>
        <v>#N/A</v>
      </c>
    </row>
    <row r="794" spans="1:12">
      <c r="A794" t="str">
        <f t="shared" si="48"/>
        <v>OgrodnikPrzemysław1984</v>
      </c>
      <c r="C794">
        <f t="shared" si="51"/>
        <v>793</v>
      </c>
      <c r="D794" t="s">
        <v>1051</v>
      </c>
      <c r="E794" t="s">
        <v>24</v>
      </c>
      <c r="F794" t="s">
        <v>3882</v>
      </c>
      <c r="G794">
        <v>1984</v>
      </c>
      <c r="H794" t="str">
        <f t="shared" si="49"/>
        <v>Ogrodnik Przemysław</v>
      </c>
      <c r="I794">
        <f t="shared" si="50"/>
        <v>1984</v>
      </c>
      <c r="J794" t="s">
        <v>32</v>
      </c>
      <c r="K794" t="s">
        <v>4540</v>
      </c>
      <c r="L794">
        <f>VLOOKUP(H794,'id (2018)'!H:I,2,0)</f>
        <v>1984</v>
      </c>
    </row>
    <row r="795" spans="1:12">
      <c r="A795" t="str">
        <f t="shared" si="48"/>
        <v>WróblewskiTomasz1979</v>
      </c>
      <c r="C795">
        <f t="shared" si="51"/>
        <v>794</v>
      </c>
      <c r="D795" t="s">
        <v>3779</v>
      </c>
      <c r="E795" t="s">
        <v>44</v>
      </c>
      <c r="F795">
        <v>0</v>
      </c>
      <c r="G795">
        <v>1979</v>
      </c>
      <c r="H795" t="str">
        <f t="shared" si="49"/>
        <v>Wróblewski Tomasz</v>
      </c>
      <c r="I795">
        <f t="shared" si="50"/>
        <v>1979</v>
      </c>
      <c r="J795" t="s">
        <v>32</v>
      </c>
      <c r="K795" t="s">
        <v>4540</v>
      </c>
      <c r="L795" t="e">
        <f>VLOOKUP(H795,'id (2018)'!H:I,2,0)</f>
        <v>#N/A</v>
      </c>
    </row>
    <row r="796" spans="1:12">
      <c r="A796" t="str">
        <f t="shared" si="48"/>
        <v>MilkaŁukasz0</v>
      </c>
      <c r="C796">
        <f t="shared" si="51"/>
        <v>795</v>
      </c>
      <c r="D796" t="s">
        <v>4534</v>
      </c>
      <c r="E796" t="s">
        <v>59</v>
      </c>
      <c r="F796" t="s">
        <v>4535</v>
      </c>
      <c r="G796">
        <v>0</v>
      </c>
      <c r="H796" t="str">
        <f t="shared" si="49"/>
        <v>Milka Łukasz</v>
      </c>
      <c r="I796">
        <f t="shared" si="50"/>
        <v>0</v>
      </c>
      <c r="J796" t="s">
        <v>32</v>
      </c>
      <c r="K796" t="s">
        <v>4540</v>
      </c>
      <c r="L796" t="e">
        <f>VLOOKUP(H796,'id (2018)'!H:I,2,0)</f>
        <v>#N/A</v>
      </c>
    </row>
    <row r="797" spans="1:12">
      <c r="A797" t="str">
        <f t="shared" si="48"/>
        <v>MilkaAdam1966</v>
      </c>
      <c r="C797">
        <f t="shared" si="51"/>
        <v>796</v>
      </c>
      <c r="D797" t="s">
        <v>4534</v>
      </c>
      <c r="E797" t="s">
        <v>79</v>
      </c>
      <c r="F797" t="s">
        <v>4535</v>
      </c>
      <c r="G797">
        <v>1966</v>
      </c>
      <c r="H797" t="str">
        <f t="shared" si="49"/>
        <v>Milka Adam</v>
      </c>
      <c r="I797">
        <f t="shared" si="50"/>
        <v>1966</v>
      </c>
      <c r="J797" t="s">
        <v>32</v>
      </c>
      <c r="K797" t="s">
        <v>4540</v>
      </c>
      <c r="L797" t="e">
        <f>VLOOKUP(H797,'id (2018)'!H:I,2,0)</f>
        <v>#N/A</v>
      </c>
    </row>
    <row r="798" spans="1:12">
      <c r="A798" t="str">
        <f t="shared" si="48"/>
        <v>PochwałaŁukasz1987</v>
      </c>
      <c r="C798">
        <f t="shared" si="51"/>
        <v>797</v>
      </c>
      <c r="D798" t="s">
        <v>4536</v>
      </c>
      <c r="E798" t="s">
        <v>59</v>
      </c>
      <c r="F798">
        <v>0</v>
      </c>
      <c r="G798">
        <v>1987</v>
      </c>
      <c r="H798" t="str">
        <f t="shared" si="49"/>
        <v>Pochwała Łukasz</v>
      </c>
      <c r="I798">
        <f t="shared" si="50"/>
        <v>1987</v>
      </c>
      <c r="J798" t="s">
        <v>32</v>
      </c>
      <c r="K798" t="s">
        <v>4540</v>
      </c>
      <c r="L798" t="e">
        <f>VLOOKUP(H798,'id (2018)'!H:I,2,0)</f>
        <v>#N/A</v>
      </c>
    </row>
    <row r="799" spans="1:12">
      <c r="A799" t="str">
        <f t="shared" si="48"/>
        <v>DobrzańskiPiotr1980</v>
      </c>
      <c r="C799">
        <f t="shared" si="51"/>
        <v>798</v>
      </c>
      <c r="D799" t="s">
        <v>1743</v>
      </c>
      <c r="E799" t="s">
        <v>15</v>
      </c>
      <c r="F799">
        <v>0</v>
      </c>
      <c r="G799">
        <v>1980</v>
      </c>
      <c r="H799" t="str">
        <f t="shared" si="49"/>
        <v>Dobrzański Piotr</v>
      </c>
      <c r="I799">
        <f t="shared" si="50"/>
        <v>1980</v>
      </c>
      <c r="J799" t="s">
        <v>32</v>
      </c>
      <c r="K799" t="s">
        <v>4540</v>
      </c>
      <c r="L799">
        <f>VLOOKUP(H799,'id (2018)'!H:I,2,0)</f>
        <v>1980</v>
      </c>
    </row>
    <row r="800" spans="1:12">
      <c r="A800" t="str">
        <f t="shared" si="48"/>
        <v>ZielińskiGrzegorz1990</v>
      </c>
      <c r="C800">
        <f t="shared" si="51"/>
        <v>799</v>
      </c>
      <c r="D800" t="s">
        <v>34</v>
      </c>
      <c r="E800" t="s">
        <v>19</v>
      </c>
      <c r="F800">
        <v>0</v>
      </c>
      <c r="G800">
        <v>1990</v>
      </c>
      <c r="H800" t="str">
        <f t="shared" si="49"/>
        <v>Zieliński Grzegorz</v>
      </c>
      <c r="I800">
        <f t="shared" si="50"/>
        <v>1990</v>
      </c>
      <c r="J800" t="s">
        <v>32</v>
      </c>
      <c r="K800" t="s">
        <v>4540</v>
      </c>
      <c r="L800" t="e">
        <f>VLOOKUP(H800,'id (2018)'!H:I,2,0)</f>
        <v>#N/A</v>
      </c>
    </row>
    <row r="801" spans="1:12">
      <c r="A801" t="str">
        <f t="shared" si="48"/>
        <v>WoźniakPaweł1993</v>
      </c>
      <c r="C801">
        <f t="shared" si="51"/>
        <v>800</v>
      </c>
      <c r="D801" t="s">
        <v>376</v>
      </c>
      <c r="E801" t="s">
        <v>16</v>
      </c>
      <c r="F801" t="s">
        <v>4242</v>
      </c>
      <c r="G801">
        <v>1993</v>
      </c>
      <c r="H801" t="str">
        <f t="shared" si="49"/>
        <v>Woźniak Paweł</v>
      </c>
      <c r="I801">
        <f t="shared" si="50"/>
        <v>1993</v>
      </c>
      <c r="J801" t="s">
        <v>32</v>
      </c>
      <c r="K801" t="s">
        <v>4540</v>
      </c>
      <c r="L801" t="e">
        <f>VLOOKUP(H801,'id (2018)'!H:I,2,0)</f>
        <v>#N/A</v>
      </c>
    </row>
    <row r="802" spans="1:12">
      <c r="A802" t="str">
        <f t="shared" si="48"/>
        <v>WojtczakSzymon1983</v>
      </c>
      <c r="C802">
        <f t="shared" si="51"/>
        <v>801</v>
      </c>
      <c r="D802" t="s">
        <v>4031</v>
      </c>
      <c r="E802" t="s">
        <v>393</v>
      </c>
      <c r="G802">
        <v>1983</v>
      </c>
      <c r="H802" t="str">
        <f t="shared" si="49"/>
        <v>Wojtczak Szymon</v>
      </c>
      <c r="I802">
        <f t="shared" si="50"/>
        <v>1983</v>
      </c>
      <c r="J802" t="s">
        <v>32</v>
      </c>
      <c r="K802" t="s">
        <v>1794</v>
      </c>
      <c r="L802">
        <f>VLOOKUP(H802,'id (2018)'!H:I,2,0)</f>
        <v>1983</v>
      </c>
    </row>
    <row r="803" spans="1:12">
      <c r="A803" t="str">
        <f t="shared" si="48"/>
        <v>ZłomańczukMichał1981</v>
      </c>
      <c r="C803">
        <f t="shared" si="51"/>
        <v>802</v>
      </c>
      <c r="D803" t="s">
        <v>870</v>
      </c>
      <c r="E803" t="s">
        <v>55</v>
      </c>
      <c r="G803">
        <v>1981</v>
      </c>
      <c r="H803" t="str">
        <f t="shared" si="49"/>
        <v>Złomańczuk Michał</v>
      </c>
      <c r="I803">
        <f t="shared" si="50"/>
        <v>1981</v>
      </c>
      <c r="J803" t="s">
        <v>32</v>
      </c>
      <c r="K803" t="s">
        <v>1794</v>
      </c>
      <c r="L803">
        <f>VLOOKUP(H803,'id (2018)'!H:I,2,0)</f>
        <v>1981</v>
      </c>
    </row>
    <row r="804" spans="1:12">
      <c r="A804" t="str">
        <f t="shared" si="48"/>
        <v>GruhnKrzysztof1983</v>
      </c>
      <c r="C804">
        <f t="shared" si="51"/>
        <v>803</v>
      </c>
      <c r="D804" t="s">
        <v>4541</v>
      </c>
      <c r="E804" t="s">
        <v>22</v>
      </c>
      <c r="F804" t="s">
        <v>4546</v>
      </c>
      <c r="G804">
        <v>1983</v>
      </c>
      <c r="H804" t="str">
        <f t="shared" si="49"/>
        <v>Gruhn Krzysztof</v>
      </c>
      <c r="I804">
        <f t="shared" si="50"/>
        <v>1983</v>
      </c>
      <c r="J804" t="s">
        <v>32</v>
      </c>
      <c r="K804" t="s">
        <v>4042</v>
      </c>
      <c r="L804" t="e">
        <f>VLOOKUP(H804,'id (2018)'!H:I,2,0)</f>
        <v>#N/A</v>
      </c>
    </row>
    <row r="805" spans="1:12">
      <c r="A805" t="str">
        <f t="shared" si="48"/>
        <v>SkawińskiMarcin1976</v>
      </c>
      <c r="C805">
        <f t="shared" si="51"/>
        <v>804</v>
      </c>
      <c r="D805" t="s">
        <v>4542</v>
      </c>
      <c r="E805" t="s">
        <v>17</v>
      </c>
      <c r="F805">
        <v>0</v>
      </c>
      <c r="G805">
        <v>1976</v>
      </c>
      <c r="H805" t="str">
        <f t="shared" si="49"/>
        <v>Skawiński Marcin</v>
      </c>
      <c r="I805">
        <f t="shared" si="50"/>
        <v>1976</v>
      </c>
      <c r="J805" t="s">
        <v>32</v>
      </c>
      <c r="K805" t="s">
        <v>4042</v>
      </c>
      <c r="L805" t="e">
        <f>VLOOKUP(H805,'id (2018)'!H:I,2,0)</f>
        <v>#N/A</v>
      </c>
    </row>
    <row r="806" spans="1:12">
      <c r="A806" t="str">
        <f t="shared" si="48"/>
        <v>SzczęsnyMichał1977</v>
      </c>
      <c r="C806">
        <f t="shared" si="51"/>
        <v>805</v>
      </c>
      <c r="D806" t="s">
        <v>4543</v>
      </c>
      <c r="E806" t="s">
        <v>55</v>
      </c>
      <c r="F806" t="s">
        <v>4547</v>
      </c>
      <c r="G806">
        <v>1977</v>
      </c>
      <c r="H806" t="str">
        <f t="shared" si="49"/>
        <v>Szczęsny Michał</v>
      </c>
      <c r="I806">
        <f t="shared" si="50"/>
        <v>1977</v>
      </c>
      <c r="J806" t="s">
        <v>32</v>
      </c>
      <c r="K806" t="s">
        <v>4042</v>
      </c>
      <c r="L806" t="e">
        <f>VLOOKUP(H806,'id (2018)'!H:I,2,0)</f>
        <v>#N/A</v>
      </c>
    </row>
    <row r="807" spans="1:12">
      <c r="A807" t="str">
        <f t="shared" si="48"/>
        <v>SassGabor1980</v>
      </c>
      <c r="C807">
        <f t="shared" si="51"/>
        <v>806</v>
      </c>
      <c r="D807" t="s">
        <v>4545</v>
      </c>
      <c r="E807" t="s">
        <v>4544</v>
      </c>
      <c r="F807" t="s">
        <v>4547</v>
      </c>
      <c r="G807">
        <v>1980</v>
      </c>
      <c r="H807" t="str">
        <f t="shared" si="49"/>
        <v>Sass Gabor</v>
      </c>
      <c r="I807">
        <f t="shared" si="50"/>
        <v>1980</v>
      </c>
      <c r="J807" t="s">
        <v>32</v>
      </c>
      <c r="K807" t="s">
        <v>4042</v>
      </c>
      <c r="L807" t="e">
        <f>VLOOKUP(H807,'id (2018)'!H:I,2,0)</f>
        <v>#N/A</v>
      </c>
    </row>
    <row r="808" spans="1:12" ht="15">
      <c r="A808" t="str">
        <f t="shared" si="48"/>
        <v>BedykMichał1986</v>
      </c>
      <c r="C808">
        <f t="shared" si="51"/>
        <v>807</v>
      </c>
      <c r="D808" s="69" t="s">
        <v>1314</v>
      </c>
      <c r="E808" s="69" t="s">
        <v>55</v>
      </c>
      <c r="F808" s="69"/>
      <c r="G808" s="69">
        <v>1986</v>
      </c>
      <c r="H808" t="str">
        <f t="shared" si="49"/>
        <v>Bedyk Michał</v>
      </c>
      <c r="I808">
        <f t="shared" si="50"/>
        <v>1986</v>
      </c>
      <c r="J808" t="s">
        <v>32</v>
      </c>
      <c r="K808" t="s">
        <v>1804</v>
      </c>
      <c r="L808">
        <f>VLOOKUP(H808,'id (2018)'!H:I,2,0)</f>
        <v>1986</v>
      </c>
    </row>
    <row r="809" spans="1:12" ht="15">
      <c r="A809" t="str">
        <f t="shared" si="48"/>
        <v>SzaciłowskiPiotr1971</v>
      </c>
      <c r="C809">
        <f t="shared" si="51"/>
        <v>808</v>
      </c>
      <c r="D809" s="69" t="s">
        <v>773</v>
      </c>
      <c r="E809" s="69" t="s">
        <v>15</v>
      </c>
      <c r="F809" s="69"/>
      <c r="G809" s="69">
        <v>1971</v>
      </c>
      <c r="H809" t="str">
        <f t="shared" si="49"/>
        <v>Szaciłowski Piotr</v>
      </c>
      <c r="I809">
        <f t="shared" si="50"/>
        <v>1971</v>
      </c>
      <c r="J809" t="s">
        <v>32</v>
      </c>
      <c r="K809" t="s">
        <v>1804</v>
      </c>
      <c r="L809" t="e">
        <f>VLOOKUP(H809,'id (2018)'!H:I,2,0)</f>
        <v>#N/A</v>
      </c>
    </row>
    <row r="810" spans="1:12" ht="15">
      <c r="A810" t="str">
        <f t="shared" si="48"/>
        <v>SzamrowiczGrzegorz1998</v>
      </c>
      <c r="C810">
        <f t="shared" si="51"/>
        <v>809</v>
      </c>
      <c r="D810" s="69" t="s">
        <v>4549</v>
      </c>
      <c r="E810" s="69" t="s">
        <v>19</v>
      </c>
      <c r="F810" s="69"/>
      <c r="G810" s="69">
        <v>1998</v>
      </c>
      <c r="H810" t="str">
        <f t="shared" si="49"/>
        <v>Szamrowicz Grzegorz</v>
      </c>
      <c r="I810">
        <f t="shared" si="50"/>
        <v>1998</v>
      </c>
      <c r="J810" t="s">
        <v>32</v>
      </c>
      <c r="K810" t="s">
        <v>1804</v>
      </c>
      <c r="L810" t="e">
        <f>VLOOKUP(H810,'id (2018)'!H:I,2,0)</f>
        <v>#N/A</v>
      </c>
    </row>
    <row r="811" spans="1:12" ht="15">
      <c r="A811" t="str">
        <f t="shared" si="48"/>
        <v>SobieszczańskiBartłomiej1974</v>
      </c>
      <c r="C811">
        <f t="shared" si="51"/>
        <v>810</v>
      </c>
      <c r="D811" s="69" t="s">
        <v>1193</v>
      </c>
      <c r="E811" s="69" t="s">
        <v>267</v>
      </c>
      <c r="F811" s="69"/>
      <c r="G811" s="69">
        <v>1974</v>
      </c>
      <c r="H811" t="str">
        <f t="shared" si="49"/>
        <v>Sobieszczański Bartłomiej</v>
      </c>
      <c r="I811">
        <f t="shared" si="50"/>
        <v>1974</v>
      </c>
      <c r="J811" t="s">
        <v>32</v>
      </c>
      <c r="K811" t="s">
        <v>1804</v>
      </c>
      <c r="L811">
        <f>VLOOKUP(H811,'id (2018)'!H:I,2,0)</f>
        <v>1974</v>
      </c>
    </row>
    <row r="812" spans="1:12" ht="15">
      <c r="A812" t="str">
        <f t="shared" si="48"/>
        <v>JuszczykTomasz1974</v>
      </c>
      <c r="C812">
        <f t="shared" si="51"/>
        <v>811</v>
      </c>
      <c r="D812" s="69" t="s">
        <v>1800</v>
      </c>
      <c r="E812" s="69" t="s">
        <v>44</v>
      </c>
      <c r="F812" s="69"/>
      <c r="G812" s="69">
        <v>1974</v>
      </c>
      <c r="H812" t="str">
        <f t="shared" si="49"/>
        <v>Juszczyk Tomasz</v>
      </c>
      <c r="I812">
        <f t="shared" si="50"/>
        <v>1974</v>
      </c>
      <c r="J812" t="s">
        <v>32</v>
      </c>
      <c r="K812" t="s">
        <v>1804</v>
      </c>
      <c r="L812">
        <f>VLOOKUP(H812,'id (2018)'!H:I,2,0)</f>
        <v>1974</v>
      </c>
    </row>
    <row r="813" spans="1:12" ht="15">
      <c r="A813" t="str">
        <f t="shared" si="48"/>
        <v>StarkowskiMarcin1974</v>
      </c>
      <c r="C813">
        <f t="shared" si="51"/>
        <v>812</v>
      </c>
      <c r="D813" s="69" t="s">
        <v>4550</v>
      </c>
      <c r="E813" s="69" t="s">
        <v>17</v>
      </c>
      <c r="F813" s="69"/>
      <c r="G813" s="69">
        <v>1974</v>
      </c>
      <c r="H813" t="str">
        <f t="shared" si="49"/>
        <v>Starkowski Marcin</v>
      </c>
      <c r="I813">
        <f t="shared" si="50"/>
        <v>1974</v>
      </c>
      <c r="J813" t="s">
        <v>32</v>
      </c>
      <c r="K813" t="s">
        <v>1804</v>
      </c>
      <c r="L813" t="e">
        <f>VLOOKUP(H813,'id (2018)'!H:I,2,0)</f>
        <v>#N/A</v>
      </c>
    </row>
    <row r="814" spans="1:12" ht="15">
      <c r="A814" t="str">
        <f t="shared" si="48"/>
        <v>BorciuchZbigniew1961</v>
      </c>
      <c r="C814">
        <f t="shared" si="51"/>
        <v>813</v>
      </c>
      <c r="D814" s="69" t="s">
        <v>1798</v>
      </c>
      <c r="E814" s="69" t="s">
        <v>264</v>
      </c>
      <c r="F814" s="69"/>
      <c r="G814" s="69">
        <v>1961</v>
      </c>
      <c r="H814" t="str">
        <f t="shared" si="49"/>
        <v>Borciuch Zbigniew</v>
      </c>
      <c r="I814">
        <f t="shared" si="50"/>
        <v>1961</v>
      </c>
      <c r="J814" t="s">
        <v>32</v>
      </c>
      <c r="K814" t="s">
        <v>1804</v>
      </c>
      <c r="L814">
        <f>VLOOKUP(H814,'id (2018)'!H:I,2,0)</f>
        <v>1961</v>
      </c>
    </row>
    <row r="815" spans="1:12" ht="15">
      <c r="A815" t="str">
        <f t="shared" si="48"/>
        <v>WielińskiPrzemysław1973</v>
      </c>
      <c r="C815">
        <f t="shared" si="51"/>
        <v>814</v>
      </c>
      <c r="D815" s="69" t="s">
        <v>1195</v>
      </c>
      <c r="E815" s="69" t="s">
        <v>24</v>
      </c>
      <c r="F815" s="69"/>
      <c r="G815" s="69">
        <v>1973</v>
      </c>
      <c r="H815" t="str">
        <f t="shared" si="49"/>
        <v>Wieliński Przemysław</v>
      </c>
      <c r="I815">
        <f t="shared" si="50"/>
        <v>1973</v>
      </c>
      <c r="J815" t="s">
        <v>32</v>
      </c>
      <c r="K815" t="s">
        <v>1804</v>
      </c>
      <c r="L815">
        <f>VLOOKUP(H815,'id (2018)'!H:I,2,0)</f>
        <v>1973</v>
      </c>
    </row>
    <row r="816" spans="1:12" ht="15">
      <c r="A816" t="str">
        <f t="shared" si="48"/>
        <v>JuszczykSławomir1963</v>
      </c>
      <c r="C816">
        <f t="shared" si="51"/>
        <v>815</v>
      </c>
      <c r="D816" s="69" t="s">
        <v>1800</v>
      </c>
      <c r="E816" s="69" t="s">
        <v>88</v>
      </c>
      <c r="F816" s="69"/>
      <c r="G816" s="69">
        <v>1963</v>
      </c>
      <c r="H816" t="str">
        <f t="shared" si="49"/>
        <v>Juszczyk Sławomir</v>
      </c>
      <c r="I816">
        <f t="shared" si="50"/>
        <v>1963</v>
      </c>
      <c r="J816" t="s">
        <v>32</v>
      </c>
      <c r="K816" t="s">
        <v>1804</v>
      </c>
      <c r="L816">
        <f>VLOOKUP(H816,'id (2018)'!H:I,2,0)</f>
        <v>1963</v>
      </c>
    </row>
    <row r="817" spans="1:12" ht="15">
      <c r="A817" t="str">
        <f t="shared" si="48"/>
        <v>BoczkowskiBorys1970</v>
      </c>
      <c r="C817">
        <f t="shared" si="51"/>
        <v>816</v>
      </c>
      <c r="D817" s="69" t="s">
        <v>4047</v>
      </c>
      <c r="E817" s="69" t="s">
        <v>1392</v>
      </c>
      <c r="F817" s="69"/>
      <c r="G817" s="69">
        <v>1970</v>
      </c>
      <c r="H817" t="str">
        <f t="shared" si="49"/>
        <v>Boczkowski Borys</v>
      </c>
      <c r="I817">
        <f t="shared" si="50"/>
        <v>1970</v>
      </c>
      <c r="J817" t="s">
        <v>32</v>
      </c>
      <c r="K817" t="s">
        <v>1804</v>
      </c>
      <c r="L817">
        <f>VLOOKUP(H817,'id (2018)'!H:I,2,0)</f>
        <v>1970</v>
      </c>
    </row>
    <row r="818" spans="1:12" ht="15">
      <c r="A818" t="str">
        <f t="shared" si="48"/>
        <v>KuczaJarosław1977</v>
      </c>
      <c r="C818">
        <f t="shared" si="51"/>
        <v>817</v>
      </c>
      <c r="D818" s="69" t="s">
        <v>4167</v>
      </c>
      <c r="E818" s="69" t="s">
        <v>86</v>
      </c>
      <c r="F818" s="69"/>
      <c r="G818" s="69">
        <v>1977</v>
      </c>
      <c r="H818" t="str">
        <f t="shared" si="49"/>
        <v>Kucza Jarosław</v>
      </c>
      <c r="I818">
        <f t="shared" si="50"/>
        <v>1977</v>
      </c>
      <c r="J818" t="s">
        <v>32</v>
      </c>
      <c r="K818" t="s">
        <v>1804</v>
      </c>
      <c r="L818" t="e">
        <f>VLOOKUP(H818,'id (2018)'!H:I,2,0)</f>
        <v>#N/A</v>
      </c>
    </row>
    <row r="819" spans="1:12" ht="15">
      <c r="A819" t="str">
        <f t="shared" si="48"/>
        <v>KarasińskiPaweł1982</v>
      </c>
      <c r="C819">
        <f t="shared" si="51"/>
        <v>818</v>
      </c>
      <c r="D819" s="69" t="s">
        <v>4552</v>
      </c>
      <c r="E819" s="69" t="s">
        <v>16</v>
      </c>
      <c r="F819" s="69"/>
      <c r="G819" s="69">
        <v>1982</v>
      </c>
      <c r="H819" t="str">
        <f t="shared" si="49"/>
        <v>Karasiński Paweł</v>
      </c>
      <c r="I819">
        <f t="shared" si="50"/>
        <v>1982</v>
      </c>
      <c r="J819" t="s">
        <v>32</v>
      </c>
      <c r="K819" t="s">
        <v>1804</v>
      </c>
      <c r="L819" t="e">
        <f>VLOOKUP(H819,'id (2018)'!H:I,2,0)</f>
        <v>#N/A</v>
      </c>
    </row>
    <row r="820" spans="1:12" ht="15">
      <c r="A820" t="str">
        <f t="shared" si="48"/>
        <v>JurkowskiWojciech1985</v>
      </c>
      <c r="C820">
        <f t="shared" si="51"/>
        <v>819</v>
      </c>
      <c r="D820" s="69" t="s">
        <v>4553</v>
      </c>
      <c r="E820" s="69" t="s">
        <v>147</v>
      </c>
      <c r="F820" s="69"/>
      <c r="G820" s="69">
        <v>1985</v>
      </c>
      <c r="H820" t="str">
        <f t="shared" si="49"/>
        <v>Jurkowski Wojciech</v>
      </c>
      <c r="I820">
        <f t="shared" si="50"/>
        <v>1985</v>
      </c>
      <c r="J820" t="s">
        <v>32</v>
      </c>
      <c r="K820" t="s">
        <v>1804</v>
      </c>
      <c r="L820" t="e">
        <f>VLOOKUP(H820,'id (2018)'!H:I,2,0)</f>
        <v>#N/A</v>
      </c>
    </row>
    <row r="821" spans="1:12" ht="15">
      <c r="A821" t="str">
        <f t="shared" si="48"/>
        <v>OpałkaAleksander1966</v>
      </c>
      <c r="C821">
        <f t="shared" si="51"/>
        <v>820</v>
      </c>
      <c r="D821" s="69" t="s">
        <v>4507</v>
      </c>
      <c r="E821" s="69" t="s">
        <v>99</v>
      </c>
      <c r="F821" s="69"/>
      <c r="G821" s="69">
        <v>1966</v>
      </c>
      <c r="H821" t="str">
        <f t="shared" si="49"/>
        <v>Opałka Aleksander</v>
      </c>
      <c r="I821">
        <f t="shared" si="50"/>
        <v>1966</v>
      </c>
      <c r="J821" t="s">
        <v>32</v>
      </c>
      <c r="K821" t="s">
        <v>1804</v>
      </c>
      <c r="L821" t="e">
        <f>VLOOKUP(H821,'id (2018)'!H:I,2,0)</f>
        <v>#N/A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8"/>
  <sheetViews>
    <sheetView workbookViewId="0"/>
  </sheetViews>
  <sheetFormatPr defaultRowHeight="12.75"/>
  <cols>
    <col min="1" max="1" width="25.5703125" bestFit="1" customWidth="1"/>
    <col min="2" max="2" width="8.140625" bestFit="1" customWidth="1"/>
    <col min="3" max="3" width="13.85546875" bestFit="1" customWidth="1"/>
    <col min="4" max="4" width="13.5703125" bestFit="1" customWidth="1"/>
    <col min="5" max="5" width="11.140625" bestFit="1" customWidth="1"/>
    <col min="6" max="6" width="27.28515625" bestFit="1" customWidth="1"/>
    <col min="7" max="7" width="9" bestFit="1" customWidth="1"/>
    <col min="8" max="8" width="23.5703125" bestFit="1" customWidth="1"/>
    <col min="9" max="9" width="6.85546875" bestFit="1" customWidth="1"/>
  </cols>
  <sheetData>
    <row r="1" spans="1:13">
      <c r="A1" t="s">
        <v>68</v>
      </c>
      <c r="B1" t="s">
        <v>70</v>
      </c>
      <c r="C1" t="s">
        <v>67</v>
      </c>
      <c r="D1" t="s">
        <v>9</v>
      </c>
      <c r="E1" t="s">
        <v>36</v>
      </c>
      <c r="F1" t="s">
        <v>11</v>
      </c>
      <c r="G1" t="s">
        <v>54</v>
      </c>
      <c r="H1" t="s">
        <v>14</v>
      </c>
      <c r="I1" t="s">
        <v>69</v>
      </c>
      <c r="J1" t="s">
        <v>127</v>
      </c>
      <c r="K1" t="s">
        <v>125</v>
      </c>
    </row>
    <row r="2" spans="1:13">
      <c r="A2" t="str">
        <f t="shared" ref="A2:A65" si="0">D2&amp;E2&amp;G2</f>
        <v>BrudłoPaweł1979</v>
      </c>
      <c r="C2">
        <v>1</v>
      </c>
      <c r="D2" t="s">
        <v>262</v>
      </c>
      <c r="E2" t="s">
        <v>16</v>
      </c>
      <c r="F2" t="s">
        <v>261</v>
      </c>
      <c r="G2">
        <v>1979</v>
      </c>
      <c r="H2" t="str">
        <f>D2&amp;" "&amp;E2</f>
        <v>Brudło Paweł</v>
      </c>
      <c r="I2">
        <f>G2</f>
        <v>1979</v>
      </c>
      <c r="J2" t="s">
        <v>32</v>
      </c>
      <c r="K2" t="s">
        <v>1225</v>
      </c>
      <c r="L2">
        <f>VLOOKUP(H2,'id (2019)'!H:I,2,0)</f>
        <v>1979</v>
      </c>
      <c r="M2">
        <f>VLOOKUP(H2,'id (2018)'!H:I,2,0)</f>
        <v>1979</v>
      </c>
    </row>
    <row r="3" spans="1:13">
      <c r="A3" t="str">
        <f t="shared" si="0"/>
        <v>JakubekKrystian1992</v>
      </c>
      <c r="C3">
        <f>C2+1</f>
        <v>2</v>
      </c>
      <c r="D3" t="s">
        <v>74</v>
      </c>
      <c r="E3" t="s">
        <v>73</v>
      </c>
      <c r="F3" t="s">
        <v>158</v>
      </c>
      <c r="G3">
        <v>1992</v>
      </c>
      <c r="H3" t="str">
        <f t="shared" ref="H3:H66" si="1">D3&amp;" "&amp;E3</f>
        <v>Jakubek Krystian</v>
      </c>
      <c r="I3">
        <f t="shared" ref="I3:I66" si="2">G3</f>
        <v>1992</v>
      </c>
      <c r="J3" t="s">
        <v>32</v>
      </c>
      <c r="K3" t="s">
        <v>1225</v>
      </c>
      <c r="L3">
        <f>VLOOKUP(H3,'id (2019)'!H:I,2,0)</f>
        <v>1992</v>
      </c>
      <c r="M3">
        <f>VLOOKUP(H3,'id (2018)'!H:I,2,0)</f>
        <v>1992</v>
      </c>
    </row>
    <row r="4" spans="1:13">
      <c r="A4" t="str">
        <f t="shared" si="0"/>
        <v>DopierałaPiotr1978</v>
      </c>
      <c r="C4">
        <f t="shared" ref="C4:C67" si="3">C3+1</f>
        <v>3</v>
      </c>
      <c r="D4" t="s">
        <v>1803</v>
      </c>
      <c r="E4" t="s">
        <v>15</v>
      </c>
      <c r="F4" t="s">
        <v>1564</v>
      </c>
      <c r="G4">
        <v>1978</v>
      </c>
      <c r="H4" t="str">
        <f t="shared" si="1"/>
        <v>Dopierała Piotr</v>
      </c>
      <c r="I4">
        <f t="shared" si="2"/>
        <v>1978</v>
      </c>
      <c r="J4" t="s">
        <v>32</v>
      </c>
      <c r="K4" t="s">
        <v>1225</v>
      </c>
      <c r="L4" t="e">
        <f>VLOOKUP(H4,'id (2019)'!H:I,2,0)</f>
        <v>#N/A</v>
      </c>
      <c r="M4">
        <f>VLOOKUP(H4,'id (2018)'!H:I,2,0)</f>
        <v>1978</v>
      </c>
    </row>
    <row r="5" spans="1:13">
      <c r="A5" t="str">
        <f t="shared" si="0"/>
        <v>GallaFranciszek1989</v>
      </c>
      <c r="C5">
        <f t="shared" si="3"/>
        <v>4</v>
      </c>
      <c r="D5" t="s">
        <v>163</v>
      </c>
      <c r="E5" t="s">
        <v>4558</v>
      </c>
      <c r="F5">
        <v>0</v>
      </c>
      <c r="G5">
        <v>1989</v>
      </c>
      <c r="H5" t="str">
        <f t="shared" si="1"/>
        <v>Galla Franciszek</v>
      </c>
      <c r="I5">
        <f t="shared" si="2"/>
        <v>1989</v>
      </c>
      <c r="J5" t="s">
        <v>32</v>
      </c>
      <c r="K5" t="s">
        <v>1225</v>
      </c>
      <c r="L5" t="e">
        <f>VLOOKUP(H5,'id (2019)'!H:I,2,0)</f>
        <v>#N/A</v>
      </c>
      <c r="M5" t="e">
        <f>VLOOKUP(H5,'id (2018)'!H:I,2,0)</f>
        <v>#N/A</v>
      </c>
    </row>
    <row r="6" spans="1:13">
      <c r="A6" t="str">
        <f t="shared" si="0"/>
        <v>RochowskiKonrad1984</v>
      </c>
      <c r="C6">
        <f t="shared" si="3"/>
        <v>5</v>
      </c>
      <c r="D6" t="s">
        <v>1801</v>
      </c>
      <c r="E6" t="s">
        <v>64</v>
      </c>
      <c r="F6" t="s">
        <v>4569</v>
      </c>
      <c r="G6">
        <v>1984</v>
      </c>
      <c r="H6" t="str">
        <f t="shared" si="1"/>
        <v>Rochowski Konrad</v>
      </c>
      <c r="I6">
        <f t="shared" si="2"/>
        <v>1984</v>
      </c>
      <c r="J6" t="s">
        <v>32</v>
      </c>
      <c r="K6" t="s">
        <v>1225</v>
      </c>
      <c r="L6" t="e">
        <f>VLOOKUP(H6,'id (2019)'!H:I,2,0)</f>
        <v>#N/A</v>
      </c>
      <c r="M6">
        <f>VLOOKUP(H6,'id (2018)'!H:I,2,0)</f>
        <v>1984</v>
      </c>
    </row>
    <row r="7" spans="1:13">
      <c r="A7" t="str">
        <f t="shared" si="0"/>
        <v>MirowskiŁukasz1986</v>
      </c>
      <c r="C7">
        <f t="shared" si="3"/>
        <v>6</v>
      </c>
      <c r="D7" t="s">
        <v>76</v>
      </c>
      <c r="E7" t="s">
        <v>59</v>
      </c>
      <c r="F7">
        <v>0</v>
      </c>
      <c r="G7">
        <v>1986</v>
      </c>
      <c r="H7" t="str">
        <f t="shared" si="1"/>
        <v>Mirowski Łukasz</v>
      </c>
      <c r="I7">
        <f t="shared" si="2"/>
        <v>1986</v>
      </c>
      <c r="J7" t="s">
        <v>32</v>
      </c>
      <c r="K7" t="s">
        <v>1225</v>
      </c>
      <c r="L7">
        <f>VLOOKUP(H7,'id (2019)'!H:I,2,0)</f>
        <v>1986</v>
      </c>
      <c r="M7">
        <f>VLOOKUP(H7,'id (2018)'!H:I,2,0)</f>
        <v>1986</v>
      </c>
    </row>
    <row r="8" spans="1:13">
      <c r="A8" t="str">
        <f t="shared" si="0"/>
        <v>CecułaKrzysztof1975</v>
      </c>
      <c r="C8">
        <f t="shared" si="3"/>
        <v>7</v>
      </c>
      <c r="D8" t="s">
        <v>10</v>
      </c>
      <c r="E8" t="s">
        <v>22</v>
      </c>
      <c r="F8">
        <v>0</v>
      </c>
      <c r="G8">
        <v>1975</v>
      </c>
      <c r="H8" t="str">
        <f t="shared" si="1"/>
        <v>Cecuła Krzysztof</v>
      </c>
      <c r="I8">
        <f t="shared" si="2"/>
        <v>1975</v>
      </c>
      <c r="J8" t="s">
        <v>32</v>
      </c>
      <c r="K8" t="s">
        <v>1225</v>
      </c>
      <c r="L8">
        <f>VLOOKUP(H8,'id (2019)'!H:I,2,0)</f>
        <v>1975</v>
      </c>
      <c r="M8">
        <f>VLOOKUP(H8,'id (2018)'!H:I,2,0)</f>
        <v>1975</v>
      </c>
    </row>
    <row r="9" spans="1:13">
      <c r="A9" t="str">
        <f t="shared" si="0"/>
        <v>WesołowskiStefan1989</v>
      </c>
      <c r="C9">
        <f t="shared" si="3"/>
        <v>8</v>
      </c>
      <c r="D9" t="s">
        <v>1517</v>
      </c>
      <c r="E9" t="s">
        <v>1362</v>
      </c>
      <c r="F9" t="s">
        <v>4570</v>
      </c>
      <c r="G9">
        <v>1989</v>
      </c>
      <c r="H9" t="str">
        <f t="shared" si="1"/>
        <v>Wesołowski Stefan</v>
      </c>
      <c r="I9">
        <f t="shared" si="2"/>
        <v>1989</v>
      </c>
      <c r="J9" t="s">
        <v>32</v>
      </c>
      <c r="K9" t="s">
        <v>1225</v>
      </c>
      <c r="L9">
        <f>VLOOKUP(H9,'id (2019)'!H:I,2,0)</f>
        <v>1989</v>
      </c>
      <c r="M9">
        <f>VLOOKUP(H9,'id (2018)'!H:I,2,0)</f>
        <v>1989</v>
      </c>
    </row>
    <row r="10" spans="1:13">
      <c r="A10" t="str">
        <f t="shared" si="0"/>
        <v>ZarzyckiPiotr1989</v>
      </c>
      <c r="C10">
        <f t="shared" si="3"/>
        <v>9</v>
      </c>
      <c r="D10" t="s">
        <v>849</v>
      </c>
      <c r="E10" t="s">
        <v>15</v>
      </c>
      <c r="F10" t="s">
        <v>3790</v>
      </c>
      <c r="G10">
        <v>1989</v>
      </c>
      <c r="H10" t="str">
        <f t="shared" si="1"/>
        <v>Zarzycki Piotr</v>
      </c>
      <c r="I10">
        <f t="shared" si="2"/>
        <v>1989</v>
      </c>
      <c r="J10" t="s">
        <v>32</v>
      </c>
      <c r="K10" t="s">
        <v>1225</v>
      </c>
      <c r="L10">
        <f>VLOOKUP(H10,'id (2019)'!H:I,2,0)</f>
        <v>1989</v>
      </c>
      <c r="M10">
        <f>VLOOKUP(H10,'id (2018)'!H:I,2,0)</f>
        <v>1989</v>
      </c>
    </row>
    <row r="11" spans="1:13">
      <c r="A11" t="str">
        <f t="shared" si="0"/>
        <v>SzotTomasz1977</v>
      </c>
      <c r="C11">
        <f t="shared" si="3"/>
        <v>10</v>
      </c>
      <c r="D11" t="s">
        <v>155</v>
      </c>
      <c r="E11" t="s">
        <v>44</v>
      </c>
      <c r="F11" t="s">
        <v>139</v>
      </c>
      <c r="G11">
        <v>1977</v>
      </c>
      <c r="H11" t="str">
        <f t="shared" si="1"/>
        <v>Szot Tomasz</v>
      </c>
      <c r="I11">
        <f t="shared" si="2"/>
        <v>1977</v>
      </c>
      <c r="J11" t="s">
        <v>32</v>
      </c>
      <c r="K11" t="s">
        <v>1225</v>
      </c>
      <c r="L11" t="e">
        <f>VLOOKUP(H11,'id (2019)'!H:I,2,0)</f>
        <v>#N/A</v>
      </c>
      <c r="M11" t="e">
        <f>VLOOKUP(H11,'id (2018)'!H:I,2,0)</f>
        <v>#N/A</v>
      </c>
    </row>
    <row r="12" spans="1:13">
      <c r="A12" t="str">
        <f t="shared" si="0"/>
        <v>DoboszPatryk1990</v>
      </c>
      <c r="C12">
        <f t="shared" si="3"/>
        <v>11</v>
      </c>
      <c r="D12" t="s">
        <v>3729</v>
      </c>
      <c r="E12" t="s">
        <v>374</v>
      </c>
      <c r="F12">
        <v>0</v>
      </c>
      <c r="G12">
        <v>1990</v>
      </c>
      <c r="H12" t="str">
        <f t="shared" si="1"/>
        <v>Dobosz Patryk</v>
      </c>
      <c r="I12">
        <f t="shared" si="2"/>
        <v>1990</v>
      </c>
      <c r="J12" t="s">
        <v>32</v>
      </c>
      <c r="K12" t="s">
        <v>1225</v>
      </c>
      <c r="L12">
        <f>VLOOKUP(H12,'id (2019)'!H:I,2,0)</f>
        <v>1990</v>
      </c>
      <c r="M12">
        <f>VLOOKUP(H12,'id (2018)'!H:I,2,0)</f>
        <v>1990</v>
      </c>
    </row>
    <row r="13" spans="1:13">
      <c r="A13" t="str">
        <f t="shared" si="0"/>
        <v>KowalskiKrzysztof1963</v>
      </c>
      <c r="C13">
        <f t="shared" si="3"/>
        <v>12</v>
      </c>
      <c r="D13" t="s">
        <v>832</v>
      </c>
      <c r="E13" t="s">
        <v>22</v>
      </c>
      <c r="F13">
        <v>0</v>
      </c>
      <c r="G13">
        <v>1963</v>
      </c>
      <c r="H13" t="str">
        <f t="shared" si="1"/>
        <v>Kowalski Krzysztof</v>
      </c>
      <c r="I13">
        <f t="shared" si="2"/>
        <v>1963</v>
      </c>
      <c r="J13" t="s">
        <v>32</v>
      </c>
      <c r="K13" t="s">
        <v>1225</v>
      </c>
      <c r="L13">
        <f>VLOOKUP(H13,'id (2019)'!H:I,2,0)</f>
        <v>1963</v>
      </c>
      <c r="M13">
        <f>VLOOKUP(H13,'id (2018)'!H:I,2,0)</f>
        <v>1963</v>
      </c>
    </row>
    <row r="14" spans="1:13">
      <c r="A14" t="str">
        <f t="shared" si="0"/>
        <v>RudnickiMariusz1966</v>
      </c>
      <c r="C14">
        <f t="shared" si="3"/>
        <v>13</v>
      </c>
      <c r="D14" t="s">
        <v>831</v>
      </c>
      <c r="E14" t="s">
        <v>378</v>
      </c>
      <c r="F14">
        <v>0</v>
      </c>
      <c r="G14">
        <v>1966</v>
      </c>
      <c r="H14" t="str">
        <f t="shared" si="1"/>
        <v>Rudnicki Mariusz</v>
      </c>
      <c r="I14">
        <f t="shared" si="2"/>
        <v>1966</v>
      </c>
      <c r="J14" t="s">
        <v>32</v>
      </c>
      <c r="K14" t="s">
        <v>1225</v>
      </c>
      <c r="L14">
        <f>VLOOKUP(H14,'id (2019)'!H:I,2,0)</f>
        <v>1966</v>
      </c>
      <c r="M14">
        <f>VLOOKUP(H14,'id (2018)'!H:I,2,0)</f>
        <v>1966</v>
      </c>
    </row>
    <row r="15" spans="1:13">
      <c r="A15" t="str">
        <f t="shared" si="0"/>
        <v>WitkowskiMarcin1969</v>
      </c>
      <c r="C15">
        <f t="shared" si="3"/>
        <v>14</v>
      </c>
      <c r="D15" t="s">
        <v>23</v>
      </c>
      <c r="E15" t="s">
        <v>17</v>
      </c>
      <c r="F15" t="s">
        <v>4374</v>
      </c>
      <c r="G15">
        <v>1969</v>
      </c>
      <c r="H15" t="str">
        <f t="shared" si="1"/>
        <v>Witkowski Marcin</v>
      </c>
      <c r="I15">
        <f t="shared" si="2"/>
        <v>1969</v>
      </c>
      <c r="J15" t="s">
        <v>32</v>
      </c>
      <c r="K15" t="s">
        <v>1225</v>
      </c>
      <c r="L15">
        <f>VLOOKUP(H15,'id (2019)'!H:I,2,0)</f>
        <v>1969</v>
      </c>
      <c r="M15">
        <f>VLOOKUP(H15,'id (2018)'!H:I,2,0)</f>
        <v>1969</v>
      </c>
    </row>
    <row r="16" spans="1:13">
      <c r="A16" t="str">
        <f t="shared" si="0"/>
        <v>MańskiKrzysztof1986</v>
      </c>
      <c r="C16">
        <f t="shared" si="3"/>
        <v>15</v>
      </c>
      <c r="D16" t="s">
        <v>3444</v>
      </c>
      <c r="E16" t="s">
        <v>22</v>
      </c>
      <c r="F16" t="s">
        <v>3443</v>
      </c>
      <c r="G16">
        <v>1986</v>
      </c>
      <c r="H16" t="str">
        <f t="shared" si="1"/>
        <v>Mański Krzysztof</v>
      </c>
      <c r="I16">
        <f t="shared" si="2"/>
        <v>1986</v>
      </c>
      <c r="J16" t="s">
        <v>32</v>
      </c>
      <c r="K16" t="s">
        <v>1225</v>
      </c>
      <c r="L16" t="e">
        <f>VLOOKUP(H16,'id (2019)'!H:I,2,0)</f>
        <v>#N/A</v>
      </c>
      <c r="M16">
        <f>VLOOKUP(H16,'id (2018)'!H:I,2,0)</f>
        <v>1986</v>
      </c>
    </row>
    <row r="17" spans="1:13">
      <c r="A17" t="str">
        <f t="shared" si="0"/>
        <v>MarszałekPiotr1977</v>
      </c>
      <c r="C17">
        <f t="shared" si="3"/>
        <v>16</v>
      </c>
      <c r="D17" t="s">
        <v>3760</v>
      </c>
      <c r="E17" t="s">
        <v>15</v>
      </c>
      <c r="F17" t="s">
        <v>3759</v>
      </c>
      <c r="G17">
        <v>1977</v>
      </c>
      <c r="H17" t="str">
        <f t="shared" si="1"/>
        <v>Marszałek Piotr</v>
      </c>
      <c r="I17">
        <f t="shared" si="2"/>
        <v>1977</v>
      </c>
      <c r="J17" t="s">
        <v>32</v>
      </c>
      <c r="K17" t="s">
        <v>1225</v>
      </c>
      <c r="L17">
        <f>VLOOKUP(H17,'id (2019)'!H:I,2,0)</f>
        <v>1977</v>
      </c>
      <c r="M17">
        <f>VLOOKUP(H17,'id (2018)'!H:I,2,0)</f>
        <v>1977</v>
      </c>
    </row>
    <row r="18" spans="1:13">
      <c r="A18" t="str">
        <f t="shared" si="0"/>
        <v>DrewniakŁukasz1986</v>
      </c>
      <c r="C18">
        <v>17</v>
      </c>
      <c r="D18" t="s">
        <v>904</v>
      </c>
      <c r="E18" t="s">
        <v>59</v>
      </c>
      <c r="F18">
        <v>0</v>
      </c>
      <c r="G18">
        <v>1986</v>
      </c>
      <c r="H18" t="str">
        <f t="shared" si="1"/>
        <v>Drewniak Łukasz</v>
      </c>
      <c r="I18">
        <f t="shared" si="2"/>
        <v>1986</v>
      </c>
      <c r="J18" t="s">
        <v>32</v>
      </c>
      <c r="K18" t="s">
        <v>1225</v>
      </c>
      <c r="L18" t="e">
        <f>VLOOKUP(H18,'id (2019)'!H:I,2,0)</f>
        <v>#N/A</v>
      </c>
      <c r="M18" t="e">
        <f>VLOOKUP(H18,'id (2018)'!H:I,2,0)</f>
        <v>#N/A</v>
      </c>
    </row>
    <row r="19" spans="1:13">
      <c r="A19" t="str">
        <f t="shared" si="0"/>
        <v>BiałkaMarcin1976</v>
      </c>
      <c r="C19">
        <v>18</v>
      </c>
      <c r="D19" t="s">
        <v>1570</v>
      </c>
      <c r="E19" t="s">
        <v>17</v>
      </c>
      <c r="F19">
        <v>0</v>
      </c>
      <c r="G19">
        <v>1976</v>
      </c>
      <c r="H19" t="str">
        <f t="shared" si="1"/>
        <v>Białka Marcin</v>
      </c>
      <c r="I19">
        <f t="shared" si="2"/>
        <v>1976</v>
      </c>
      <c r="J19" t="s">
        <v>32</v>
      </c>
      <c r="K19" t="s">
        <v>1225</v>
      </c>
      <c r="L19">
        <f>VLOOKUP(H19,'id (2019)'!H:I,2,0)</f>
        <v>1976</v>
      </c>
      <c r="M19">
        <f>VLOOKUP(H19,'id (2018)'!H:I,2,0)</f>
        <v>1976</v>
      </c>
    </row>
    <row r="20" spans="1:13">
      <c r="A20" t="str">
        <f t="shared" si="0"/>
        <v>KotMaciej1984</v>
      </c>
      <c r="C20">
        <f t="shared" si="3"/>
        <v>19</v>
      </c>
      <c r="D20" t="s">
        <v>240</v>
      </c>
      <c r="E20" t="s">
        <v>66</v>
      </c>
      <c r="F20" t="s">
        <v>3438</v>
      </c>
      <c r="G20">
        <v>1984</v>
      </c>
      <c r="H20" t="str">
        <f t="shared" si="1"/>
        <v>Kot Maciej</v>
      </c>
      <c r="I20">
        <f t="shared" si="2"/>
        <v>1984</v>
      </c>
      <c r="J20" t="s">
        <v>32</v>
      </c>
      <c r="K20" t="s">
        <v>1225</v>
      </c>
      <c r="L20">
        <f>VLOOKUP(H20,'id (2019)'!H:I,2,0)</f>
        <v>1984</v>
      </c>
      <c r="M20">
        <f>VLOOKUP(H20,'id (2018)'!H:I,2,0)</f>
        <v>1984</v>
      </c>
    </row>
    <row r="21" spans="1:13">
      <c r="A21" t="str">
        <f t="shared" si="0"/>
        <v>GugułMaciej1983</v>
      </c>
      <c r="C21">
        <f t="shared" si="3"/>
        <v>20</v>
      </c>
      <c r="D21" t="s">
        <v>4559</v>
      </c>
      <c r="E21" t="s">
        <v>66</v>
      </c>
      <c r="F21">
        <v>0</v>
      </c>
      <c r="G21">
        <v>1983</v>
      </c>
      <c r="H21" t="str">
        <f t="shared" si="1"/>
        <v>Guguł Maciej</v>
      </c>
      <c r="I21">
        <f t="shared" si="2"/>
        <v>1983</v>
      </c>
      <c r="J21" t="s">
        <v>32</v>
      </c>
      <c r="K21" t="s">
        <v>1225</v>
      </c>
      <c r="L21" t="e">
        <f>VLOOKUP(H21,'id (2019)'!H:I,2,0)</f>
        <v>#N/A</v>
      </c>
      <c r="M21" t="e">
        <f>VLOOKUP(H21,'id (2018)'!H:I,2,0)</f>
        <v>#N/A</v>
      </c>
    </row>
    <row r="22" spans="1:13">
      <c r="A22" t="str">
        <f t="shared" si="0"/>
        <v>AdamczykJarek1967</v>
      </c>
      <c r="C22">
        <f t="shared" si="3"/>
        <v>21</v>
      </c>
      <c r="D22" t="s">
        <v>226</v>
      </c>
      <c r="E22" t="s">
        <v>331</v>
      </c>
      <c r="F22" t="s">
        <v>330</v>
      </c>
      <c r="G22">
        <v>1967</v>
      </c>
      <c r="H22" t="str">
        <f t="shared" si="1"/>
        <v>Adamczyk Jarek</v>
      </c>
      <c r="I22">
        <f t="shared" si="2"/>
        <v>1967</v>
      </c>
      <c r="J22" t="s">
        <v>32</v>
      </c>
      <c r="K22" t="s">
        <v>1225</v>
      </c>
      <c r="L22">
        <f>VLOOKUP(H22,'id (2019)'!H:I,2,0)</f>
        <v>1967</v>
      </c>
      <c r="M22">
        <f>VLOOKUP(H22,'id (2018)'!H:I,2,0)</f>
        <v>1967</v>
      </c>
    </row>
    <row r="23" spans="1:13">
      <c r="A23" t="str">
        <f t="shared" si="0"/>
        <v>DziewiorArkadiusz1972</v>
      </c>
      <c r="C23">
        <f t="shared" si="3"/>
        <v>22</v>
      </c>
      <c r="D23" t="s">
        <v>1534</v>
      </c>
      <c r="E23" t="s">
        <v>358</v>
      </c>
      <c r="F23" t="s">
        <v>1524</v>
      </c>
      <c r="G23">
        <v>1972</v>
      </c>
      <c r="H23" t="str">
        <f t="shared" si="1"/>
        <v>Dziewior Arkadiusz</v>
      </c>
      <c r="I23">
        <f t="shared" si="2"/>
        <v>1972</v>
      </c>
      <c r="J23" t="s">
        <v>32</v>
      </c>
      <c r="K23" t="s">
        <v>1225</v>
      </c>
      <c r="L23">
        <f>VLOOKUP(H23,'id (2019)'!H:I,2,0)</f>
        <v>1972</v>
      </c>
      <c r="M23">
        <f>VLOOKUP(H23,'id (2018)'!H:I,2,0)</f>
        <v>1972</v>
      </c>
    </row>
    <row r="24" spans="1:13">
      <c r="A24" t="str">
        <f t="shared" si="0"/>
        <v>StaszewskiDaniel1973</v>
      </c>
      <c r="C24">
        <f t="shared" si="3"/>
        <v>23</v>
      </c>
      <c r="D24" t="s">
        <v>221</v>
      </c>
      <c r="E24" t="s">
        <v>135</v>
      </c>
      <c r="F24">
        <v>0</v>
      </c>
      <c r="G24">
        <v>1973</v>
      </c>
      <c r="H24" t="str">
        <f t="shared" si="1"/>
        <v>Staszewski Daniel</v>
      </c>
      <c r="I24">
        <f t="shared" si="2"/>
        <v>1973</v>
      </c>
      <c r="J24" t="s">
        <v>32</v>
      </c>
      <c r="K24" t="s">
        <v>1225</v>
      </c>
      <c r="L24">
        <f>VLOOKUP(H24,'id (2019)'!H:I,2,0)</f>
        <v>1973</v>
      </c>
      <c r="M24">
        <f>VLOOKUP(H24,'id (2018)'!H:I,2,0)</f>
        <v>1973</v>
      </c>
    </row>
    <row r="25" spans="1:13">
      <c r="A25" t="str">
        <f t="shared" si="0"/>
        <v>SadowskiMarek1978</v>
      </c>
      <c r="C25">
        <f t="shared" si="3"/>
        <v>24</v>
      </c>
      <c r="D25" t="s">
        <v>90</v>
      </c>
      <c r="E25" t="s">
        <v>33</v>
      </c>
      <c r="F25" t="s">
        <v>3675</v>
      </c>
      <c r="G25">
        <v>1978</v>
      </c>
      <c r="H25" t="str">
        <f t="shared" si="1"/>
        <v>Sadowski Marek</v>
      </c>
      <c r="I25">
        <f t="shared" si="2"/>
        <v>1978</v>
      </c>
      <c r="J25" t="s">
        <v>32</v>
      </c>
      <c r="K25" t="s">
        <v>1225</v>
      </c>
      <c r="L25">
        <f>VLOOKUP(H25,'id (2019)'!H:I,2,0)</f>
        <v>1978</v>
      </c>
      <c r="M25">
        <f>VLOOKUP(H25,'id (2018)'!H:I,2,0)</f>
        <v>1978</v>
      </c>
    </row>
    <row r="26" spans="1:13">
      <c r="A26" t="str">
        <f t="shared" si="0"/>
        <v>BelicaRobert1979</v>
      </c>
      <c r="C26">
        <f t="shared" si="3"/>
        <v>25</v>
      </c>
      <c r="D26" t="s">
        <v>984</v>
      </c>
      <c r="E26" t="s">
        <v>45</v>
      </c>
      <c r="F26" t="s">
        <v>1315</v>
      </c>
      <c r="G26">
        <v>1979</v>
      </c>
      <c r="H26" t="str">
        <f t="shared" si="1"/>
        <v>Belica Robert</v>
      </c>
      <c r="I26">
        <f t="shared" si="2"/>
        <v>1979</v>
      </c>
      <c r="J26" t="s">
        <v>32</v>
      </c>
      <c r="K26" t="s">
        <v>1225</v>
      </c>
      <c r="L26">
        <f>VLOOKUP(H26,'id (2019)'!H:I,2,0)</f>
        <v>1979</v>
      </c>
      <c r="M26">
        <f>VLOOKUP(H26,'id (2018)'!H:I,2,0)</f>
        <v>1979</v>
      </c>
    </row>
    <row r="27" spans="1:13">
      <c r="A27" t="str">
        <f t="shared" si="0"/>
        <v>NiewęgłowskiPiotr1976</v>
      </c>
      <c r="C27">
        <f t="shared" si="3"/>
        <v>26</v>
      </c>
      <c r="D27" t="s">
        <v>1237</v>
      </c>
      <c r="E27" t="s">
        <v>15</v>
      </c>
      <c r="F27">
        <v>0</v>
      </c>
      <c r="G27">
        <v>1976</v>
      </c>
      <c r="H27" t="str">
        <f t="shared" si="1"/>
        <v>Niewęgłowski Piotr</v>
      </c>
      <c r="I27">
        <f t="shared" si="2"/>
        <v>1976</v>
      </c>
      <c r="J27" t="s">
        <v>32</v>
      </c>
      <c r="K27" t="s">
        <v>1225</v>
      </c>
      <c r="L27">
        <f>VLOOKUP(H27,'id (2019)'!H:I,2,0)</f>
        <v>1976</v>
      </c>
      <c r="M27">
        <f>VLOOKUP(H27,'id (2018)'!H:I,2,0)</f>
        <v>1976</v>
      </c>
    </row>
    <row r="28" spans="1:13">
      <c r="A28" t="str">
        <f t="shared" si="0"/>
        <v>WalentowskiRadosław1979</v>
      </c>
      <c r="C28">
        <f t="shared" si="3"/>
        <v>27</v>
      </c>
      <c r="D28" t="s">
        <v>241</v>
      </c>
      <c r="E28" t="s">
        <v>237</v>
      </c>
      <c r="F28" t="s">
        <v>232</v>
      </c>
      <c r="G28">
        <v>1979</v>
      </c>
      <c r="H28" t="str">
        <f t="shared" si="1"/>
        <v>Walentowski Radosław</v>
      </c>
      <c r="I28">
        <f t="shared" si="2"/>
        <v>1979</v>
      </c>
      <c r="J28" t="s">
        <v>32</v>
      </c>
      <c r="K28" t="s">
        <v>1225</v>
      </c>
      <c r="L28">
        <f>VLOOKUP(H28,'id (2019)'!H:I,2,0)</f>
        <v>1979</v>
      </c>
      <c r="M28">
        <f>VLOOKUP(H28,'id (2018)'!H:I,2,0)</f>
        <v>1979</v>
      </c>
    </row>
    <row r="29" spans="1:13">
      <c r="A29" t="str">
        <f t="shared" si="0"/>
        <v>SmejdaAndrzej1965</v>
      </c>
      <c r="C29">
        <f t="shared" si="3"/>
        <v>28</v>
      </c>
      <c r="D29" t="s">
        <v>29</v>
      </c>
      <c r="E29" t="s">
        <v>26</v>
      </c>
      <c r="F29">
        <v>0</v>
      </c>
      <c r="G29">
        <v>1965</v>
      </c>
      <c r="H29" t="str">
        <f t="shared" si="1"/>
        <v>Smejda Andrzej</v>
      </c>
      <c r="I29">
        <f t="shared" si="2"/>
        <v>1965</v>
      </c>
      <c r="J29" t="s">
        <v>32</v>
      </c>
      <c r="K29" t="s">
        <v>1225</v>
      </c>
      <c r="L29">
        <f>VLOOKUP(H29,'id (2019)'!H:I,2,0)</f>
        <v>1965</v>
      </c>
      <c r="M29">
        <f>VLOOKUP(H29,'id (2018)'!H:I,2,0)</f>
        <v>1965</v>
      </c>
    </row>
    <row r="30" spans="1:13">
      <c r="A30" t="str">
        <f t="shared" si="0"/>
        <v>CzarnyGrzegorz1984</v>
      </c>
      <c r="C30">
        <f t="shared" si="3"/>
        <v>29</v>
      </c>
      <c r="D30" t="s">
        <v>802</v>
      </c>
      <c r="E30" t="s">
        <v>19</v>
      </c>
      <c r="F30" t="s">
        <v>800</v>
      </c>
      <c r="G30">
        <v>1984</v>
      </c>
      <c r="H30" t="str">
        <f t="shared" si="1"/>
        <v>Czarny Grzegorz</v>
      </c>
      <c r="I30">
        <f t="shared" si="2"/>
        <v>1984</v>
      </c>
      <c r="J30" t="s">
        <v>32</v>
      </c>
      <c r="K30" t="s">
        <v>1225</v>
      </c>
      <c r="L30">
        <f>VLOOKUP(H30,'id (2019)'!H:I,2,0)</f>
        <v>1984</v>
      </c>
      <c r="M30">
        <f>VLOOKUP(H30,'id (2018)'!H:I,2,0)</f>
        <v>1984</v>
      </c>
    </row>
    <row r="31" spans="1:13">
      <c r="A31" t="str">
        <f t="shared" si="0"/>
        <v>ŻelaskoAndrzej1963</v>
      </c>
      <c r="C31">
        <f t="shared" si="3"/>
        <v>30</v>
      </c>
      <c r="D31" t="s">
        <v>3344</v>
      </c>
      <c r="E31" t="s">
        <v>26</v>
      </c>
      <c r="F31">
        <v>0</v>
      </c>
      <c r="G31">
        <v>1963</v>
      </c>
      <c r="H31" t="str">
        <f t="shared" si="1"/>
        <v>Żelasko Andrzej</v>
      </c>
      <c r="I31">
        <f t="shared" si="2"/>
        <v>1963</v>
      </c>
      <c r="J31" t="s">
        <v>32</v>
      </c>
      <c r="K31" t="s">
        <v>1225</v>
      </c>
      <c r="L31">
        <f>VLOOKUP(H31,'id (2019)'!H:I,2,0)</f>
        <v>1963</v>
      </c>
      <c r="M31">
        <f>VLOOKUP(H31,'id (2018)'!H:I,2,0)</f>
        <v>1963</v>
      </c>
    </row>
    <row r="32" spans="1:13">
      <c r="A32" t="str">
        <f t="shared" si="0"/>
        <v>SójkaTomasz1963</v>
      </c>
      <c r="C32">
        <f t="shared" si="3"/>
        <v>31</v>
      </c>
      <c r="D32" t="s">
        <v>65</v>
      </c>
      <c r="E32" t="s">
        <v>44</v>
      </c>
      <c r="F32" t="s">
        <v>219</v>
      </c>
      <c r="G32">
        <v>1963</v>
      </c>
      <c r="H32" t="str">
        <f t="shared" si="1"/>
        <v>Sójka Tomasz</v>
      </c>
      <c r="I32">
        <f t="shared" si="2"/>
        <v>1963</v>
      </c>
      <c r="J32" t="s">
        <v>32</v>
      </c>
      <c r="K32" t="s">
        <v>1225</v>
      </c>
      <c r="L32">
        <f>VLOOKUP(H32,'id (2019)'!H:I,2,0)</f>
        <v>1963</v>
      </c>
      <c r="M32">
        <f>VLOOKUP(H32,'id (2018)'!H:I,2,0)</f>
        <v>1963</v>
      </c>
    </row>
    <row r="33" spans="1:13">
      <c r="A33" t="str">
        <f t="shared" si="0"/>
        <v>GryszkalisMarcin1977</v>
      </c>
      <c r="C33">
        <f t="shared" si="3"/>
        <v>32</v>
      </c>
      <c r="D33" t="s">
        <v>235</v>
      </c>
      <c r="E33" t="s">
        <v>17</v>
      </c>
      <c r="F33">
        <v>0</v>
      </c>
      <c r="G33">
        <v>1977</v>
      </c>
      <c r="H33" t="str">
        <f t="shared" si="1"/>
        <v>Gryszkalis Marcin</v>
      </c>
      <c r="I33">
        <f t="shared" si="2"/>
        <v>1977</v>
      </c>
      <c r="J33" t="s">
        <v>32</v>
      </c>
      <c r="K33" t="s">
        <v>1225</v>
      </c>
      <c r="L33">
        <f>VLOOKUP(H33,'id (2019)'!H:I,2,0)</f>
        <v>1977</v>
      </c>
      <c r="M33">
        <f>VLOOKUP(H33,'id (2018)'!H:I,2,0)</f>
        <v>1977</v>
      </c>
    </row>
    <row r="34" spans="1:13">
      <c r="A34" t="str">
        <f t="shared" si="0"/>
        <v>RychlikMichał1978</v>
      </c>
      <c r="C34">
        <f t="shared" si="3"/>
        <v>33</v>
      </c>
      <c r="D34" t="s">
        <v>743</v>
      </c>
      <c r="E34" t="s">
        <v>55</v>
      </c>
      <c r="F34" t="s">
        <v>742</v>
      </c>
      <c r="G34">
        <v>1978</v>
      </c>
      <c r="H34" t="str">
        <f t="shared" si="1"/>
        <v>Rychlik Michał</v>
      </c>
      <c r="I34">
        <f t="shared" si="2"/>
        <v>1978</v>
      </c>
      <c r="J34" t="s">
        <v>32</v>
      </c>
      <c r="K34" t="s">
        <v>1225</v>
      </c>
      <c r="L34">
        <f>VLOOKUP(H34,'id (2019)'!H:I,2,0)</f>
        <v>1978</v>
      </c>
      <c r="M34">
        <f>VLOOKUP(H34,'id (2018)'!H:I,2,0)</f>
        <v>1978</v>
      </c>
    </row>
    <row r="35" spans="1:13">
      <c r="A35" t="str">
        <f t="shared" si="0"/>
        <v>JacakAndrzej1986</v>
      </c>
      <c r="C35">
        <f t="shared" si="3"/>
        <v>34</v>
      </c>
      <c r="D35" t="s">
        <v>799</v>
      </c>
      <c r="E35" t="s">
        <v>26</v>
      </c>
      <c r="F35" t="s">
        <v>1311</v>
      </c>
      <c r="G35">
        <v>1986</v>
      </c>
      <c r="H35" t="str">
        <f t="shared" si="1"/>
        <v>Jacak Andrzej</v>
      </c>
      <c r="I35">
        <f t="shared" si="2"/>
        <v>1986</v>
      </c>
      <c r="J35" t="s">
        <v>32</v>
      </c>
      <c r="K35" t="s">
        <v>1225</v>
      </c>
      <c r="L35">
        <f>VLOOKUP(H35,'id (2019)'!H:I,2,0)</f>
        <v>1986</v>
      </c>
      <c r="M35">
        <f>VLOOKUP(H35,'id (2018)'!H:I,2,0)</f>
        <v>1986</v>
      </c>
    </row>
    <row r="36" spans="1:13">
      <c r="A36" t="str">
        <f t="shared" si="0"/>
        <v>Melon-MikaKrzysztof1975</v>
      </c>
      <c r="C36">
        <f t="shared" si="3"/>
        <v>35</v>
      </c>
      <c r="D36" t="s">
        <v>233</v>
      </c>
      <c r="E36" t="s">
        <v>22</v>
      </c>
      <c r="F36" t="s">
        <v>307</v>
      </c>
      <c r="G36">
        <v>1975</v>
      </c>
      <c r="H36" t="str">
        <f t="shared" si="1"/>
        <v>Melon-Mika Krzysztof</v>
      </c>
      <c r="I36">
        <f t="shared" si="2"/>
        <v>1975</v>
      </c>
      <c r="J36" t="s">
        <v>32</v>
      </c>
      <c r="K36" t="s">
        <v>1225</v>
      </c>
      <c r="L36">
        <f>VLOOKUP(H36,'id (2019)'!H:I,2,0)</f>
        <v>1975</v>
      </c>
      <c r="M36">
        <f>VLOOKUP(H36,'id (2018)'!H:I,2,0)</f>
        <v>1975</v>
      </c>
    </row>
    <row r="37" spans="1:13">
      <c r="A37" t="str">
        <f t="shared" si="0"/>
        <v>WiktorowskiKrzysztof1954</v>
      </c>
      <c r="C37">
        <f t="shared" si="3"/>
        <v>36</v>
      </c>
      <c r="D37" t="s">
        <v>72</v>
      </c>
      <c r="E37" t="s">
        <v>22</v>
      </c>
      <c r="F37">
        <v>0</v>
      </c>
      <c r="G37">
        <v>1954</v>
      </c>
      <c r="H37" t="str">
        <f t="shared" si="1"/>
        <v>Wiktorowski Krzysztof</v>
      </c>
      <c r="I37">
        <f t="shared" si="2"/>
        <v>1954</v>
      </c>
      <c r="J37" t="s">
        <v>32</v>
      </c>
      <c r="K37" t="s">
        <v>1225</v>
      </c>
      <c r="L37">
        <f>VLOOKUP(H37,'id (2019)'!H:I,2,0)</f>
        <v>1954</v>
      </c>
      <c r="M37">
        <f>VLOOKUP(H37,'id (2018)'!H:I,2,0)</f>
        <v>1954</v>
      </c>
    </row>
    <row r="38" spans="1:13">
      <c r="A38" t="str">
        <f t="shared" si="0"/>
        <v>BardzikBogumił1982</v>
      </c>
      <c r="C38">
        <f t="shared" si="3"/>
        <v>37</v>
      </c>
      <c r="D38" t="s">
        <v>3813</v>
      </c>
      <c r="E38" t="s">
        <v>432</v>
      </c>
      <c r="F38">
        <v>0</v>
      </c>
      <c r="G38">
        <v>1982</v>
      </c>
      <c r="H38" t="str">
        <f t="shared" si="1"/>
        <v>Bardzik Bogumił</v>
      </c>
      <c r="I38">
        <f t="shared" si="2"/>
        <v>1982</v>
      </c>
      <c r="J38" t="s">
        <v>32</v>
      </c>
      <c r="K38" t="s">
        <v>1225</v>
      </c>
      <c r="L38">
        <f>VLOOKUP(H38,'id (2019)'!H:I,2,0)</f>
        <v>1982</v>
      </c>
      <c r="M38">
        <f>VLOOKUP(H38,'id (2018)'!H:I,2,0)</f>
        <v>1982</v>
      </c>
    </row>
    <row r="39" spans="1:13">
      <c r="A39" t="str">
        <f t="shared" si="0"/>
        <v>KuczaJarosław1977</v>
      </c>
      <c r="C39">
        <f t="shared" si="3"/>
        <v>38</v>
      </c>
      <c r="D39" t="s">
        <v>4167</v>
      </c>
      <c r="E39" t="s">
        <v>86</v>
      </c>
      <c r="F39" t="s">
        <v>4164</v>
      </c>
      <c r="G39">
        <v>1977</v>
      </c>
      <c r="H39" t="str">
        <f t="shared" si="1"/>
        <v>Kucza Jarosław</v>
      </c>
      <c r="I39">
        <f t="shared" si="2"/>
        <v>1977</v>
      </c>
      <c r="J39" t="s">
        <v>32</v>
      </c>
      <c r="K39" t="s">
        <v>1225</v>
      </c>
      <c r="L39">
        <f>VLOOKUP(H39,'id (2019)'!H:I,2,0)</f>
        <v>0</v>
      </c>
      <c r="M39" t="e">
        <f>VLOOKUP(H39,'id (2018)'!H:I,2,0)</f>
        <v>#N/A</v>
      </c>
    </row>
    <row r="40" spans="1:13">
      <c r="A40" t="str">
        <f t="shared" si="0"/>
        <v>KarpovNick1986</v>
      </c>
      <c r="C40">
        <f t="shared" si="3"/>
        <v>39</v>
      </c>
      <c r="D40" t="s">
        <v>4561</v>
      </c>
      <c r="E40" t="s">
        <v>4560</v>
      </c>
      <c r="F40">
        <v>0</v>
      </c>
      <c r="G40">
        <v>1986</v>
      </c>
      <c r="H40" t="str">
        <f t="shared" si="1"/>
        <v>Karpov Nick</v>
      </c>
      <c r="I40">
        <f t="shared" si="2"/>
        <v>1986</v>
      </c>
      <c r="J40" t="s">
        <v>32</v>
      </c>
      <c r="K40" t="s">
        <v>1225</v>
      </c>
      <c r="L40" t="e">
        <f>VLOOKUP(H40,'id (2019)'!H:I,2,0)</f>
        <v>#N/A</v>
      </c>
      <c r="M40" t="e">
        <f>VLOOKUP(H40,'id (2018)'!H:I,2,0)</f>
        <v>#N/A</v>
      </c>
    </row>
    <row r="41" spans="1:13">
      <c r="A41" t="str">
        <f t="shared" si="0"/>
        <v>StrashkoDmytro1988</v>
      </c>
      <c r="C41">
        <f t="shared" si="3"/>
        <v>40</v>
      </c>
      <c r="D41" t="s">
        <v>4563</v>
      </c>
      <c r="E41" t="s">
        <v>4562</v>
      </c>
      <c r="F41">
        <v>0</v>
      </c>
      <c r="G41">
        <v>1988</v>
      </c>
      <c r="H41" t="str">
        <f t="shared" si="1"/>
        <v>Strashko Dmytro</v>
      </c>
      <c r="I41">
        <f t="shared" si="2"/>
        <v>1988</v>
      </c>
      <c r="J41" t="s">
        <v>32</v>
      </c>
      <c r="K41" t="s">
        <v>1225</v>
      </c>
      <c r="L41" t="e">
        <f>VLOOKUP(H41,'id (2019)'!H:I,2,0)</f>
        <v>#N/A</v>
      </c>
      <c r="M41" t="e">
        <f>VLOOKUP(H41,'id (2018)'!H:I,2,0)</f>
        <v>#N/A</v>
      </c>
    </row>
    <row r="42" spans="1:13">
      <c r="A42" t="str">
        <f t="shared" si="0"/>
        <v>LiszkaGrzegorz1964</v>
      </c>
      <c r="C42">
        <f t="shared" si="3"/>
        <v>41</v>
      </c>
      <c r="D42" t="s">
        <v>18</v>
      </c>
      <c r="E42" t="s">
        <v>19</v>
      </c>
      <c r="F42" t="s">
        <v>672</v>
      </c>
      <c r="G42">
        <v>1964</v>
      </c>
      <c r="H42" t="str">
        <f t="shared" si="1"/>
        <v>Liszka Grzegorz</v>
      </c>
      <c r="I42">
        <f t="shared" si="2"/>
        <v>1964</v>
      </c>
      <c r="J42" t="s">
        <v>32</v>
      </c>
      <c r="K42" t="s">
        <v>1225</v>
      </c>
      <c r="L42">
        <f>VLOOKUP(H42,'id (2019)'!H:I,2,0)</f>
        <v>1964</v>
      </c>
      <c r="M42">
        <f>VLOOKUP(H42,'id (2018)'!H:I,2,0)</f>
        <v>1964</v>
      </c>
    </row>
    <row r="43" spans="1:13">
      <c r="A43" t="str">
        <f t="shared" si="0"/>
        <v>MyszkiewiczPiotr1997</v>
      </c>
      <c r="C43">
        <f t="shared" si="3"/>
        <v>42</v>
      </c>
      <c r="D43" t="s">
        <v>4564</v>
      </c>
      <c r="E43" t="s">
        <v>15</v>
      </c>
      <c r="F43">
        <v>0</v>
      </c>
      <c r="G43">
        <v>1997</v>
      </c>
      <c r="H43" t="str">
        <f t="shared" si="1"/>
        <v>Myszkiewicz Piotr</v>
      </c>
      <c r="I43">
        <f t="shared" si="2"/>
        <v>1997</v>
      </c>
      <c r="J43" t="s">
        <v>32</v>
      </c>
      <c r="K43" t="s">
        <v>1225</v>
      </c>
      <c r="L43" t="e">
        <f>VLOOKUP(H43,'id (2019)'!H:I,2,0)</f>
        <v>#N/A</v>
      </c>
      <c r="M43" t="e">
        <f>VLOOKUP(H43,'id (2018)'!H:I,2,0)</f>
        <v>#N/A</v>
      </c>
    </row>
    <row r="44" spans="1:13">
      <c r="A44" t="str">
        <f t="shared" si="0"/>
        <v>SławskiTomasz1978</v>
      </c>
      <c r="C44">
        <f t="shared" si="3"/>
        <v>43</v>
      </c>
      <c r="D44" t="s">
        <v>4565</v>
      </c>
      <c r="E44" t="s">
        <v>44</v>
      </c>
      <c r="F44">
        <v>0</v>
      </c>
      <c r="G44">
        <v>1978</v>
      </c>
      <c r="H44" t="str">
        <f t="shared" si="1"/>
        <v>Sławski Tomasz</v>
      </c>
      <c r="I44">
        <f t="shared" si="2"/>
        <v>1978</v>
      </c>
      <c r="J44" t="s">
        <v>32</v>
      </c>
      <c r="K44" t="s">
        <v>1225</v>
      </c>
      <c r="L44" t="e">
        <f>VLOOKUP(H44,'id (2019)'!H:I,2,0)</f>
        <v>#N/A</v>
      </c>
      <c r="M44" t="e">
        <f>VLOOKUP(H44,'id (2018)'!H:I,2,0)</f>
        <v>#N/A</v>
      </c>
    </row>
    <row r="45" spans="1:13">
      <c r="A45" t="str">
        <f t="shared" si="0"/>
        <v>Sławski
Łukasz1980</v>
      </c>
      <c r="C45">
        <f t="shared" si="3"/>
        <v>44</v>
      </c>
      <c r="D45" t="s">
        <v>4566</v>
      </c>
      <c r="E45" t="s">
        <v>59</v>
      </c>
      <c r="F45">
        <v>0</v>
      </c>
      <c r="G45">
        <v>1980</v>
      </c>
      <c r="H45" t="str">
        <f t="shared" si="1"/>
        <v>Sławski
 Łukasz</v>
      </c>
      <c r="I45">
        <f t="shared" si="2"/>
        <v>1980</v>
      </c>
      <c r="J45" t="s">
        <v>32</v>
      </c>
      <c r="K45" t="s">
        <v>1225</v>
      </c>
      <c r="L45" t="e">
        <f>VLOOKUP(H45,'id (2019)'!H:I,2,0)</f>
        <v>#N/A</v>
      </c>
      <c r="M45" t="e">
        <f>VLOOKUP(H45,'id (2018)'!H:I,2,0)</f>
        <v>#N/A</v>
      </c>
    </row>
    <row r="46" spans="1:13">
      <c r="A46" t="str">
        <f t="shared" si="0"/>
        <v>KowalewskiDominik1975</v>
      </c>
      <c r="C46">
        <f t="shared" si="3"/>
        <v>45</v>
      </c>
      <c r="D46" t="s">
        <v>1158</v>
      </c>
      <c r="E46" t="s">
        <v>368</v>
      </c>
      <c r="F46">
        <v>0</v>
      </c>
      <c r="G46">
        <v>1975</v>
      </c>
      <c r="H46" t="str">
        <f t="shared" si="1"/>
        <v>Kowalewski Dominik</v>
      </c>
      <c r="I46">
        <f t="shared" si="2"/>
        <v>1975</v>
      </c>
      <c r="J46" t="s">
        <v>32</v>
      </c>
      <c r="K46" t="s">
        <v>1225</v>
      </c>
      <c r="L46">
        <f>VLOOKUP(H46,'id (2019)'!H:I,2,0)</f>
        <v>1975</v>
      </c>
      <c r="M46">
        <f>VLOOKUP(H46,'id (2018)'!H:I,2,0)</f>
        <v>1975</v>
      </c>
    </row>
    <row r="47" spans="1:13">
      <c r="A47" t="str">
        <f t="shared" si="0"/>
        <v>MłynarkiewiczMichał1978</v>
      </c>
      <c r="C47">
        <f t="shared" si="3"/>
        <v>46</v>
      </c>
      <c r="D47" t="s">
        <v>1582</v>
      </c>
      <c r="E47" t="s">
        <v>55</v>
      </c>
      <c r="F47" t="s">
        <v>4056</v>
      </c>
      <c r="G47">
        <v>1978</v>
      </c>
      <c r="H47" t="str">
        <f t="shared" si="1"/>
        <v>Młynarkiewicz Michał</v>
      </c>
      <c r="I47">
        <f t="shared" si="2"/>
        <v>1978</v>
      </c>
      <c r="J47" t="s">
        <v>32</v>
      </c>
      <c r="K47" t="s">
        <v>1225</v>
      </c>
      <c r="L47">
        <f>VLOOKUP(H47,'id (2019)'!H:I,2,0)</f>
        <v>1978</v>
      </c>
      <c r="M47">
        <f>VLOOKUP(H47,'id (2018)'!H:I,2,0)</f>
        <v>1978</v>
      </c>
    </row>
    <row r="48" spans="1:13">
      <c r="A48" t="str">
        <f t="shared" si="0"/>
        <v>BasterPrzemysław1978</v>
      </c>
      <c r="C48">
        <f t="shared" si="3"/>
        <v>47</v>
      </c>
      <c r="D48" t="s">
        <v>212</v>
      </c>
      <c r="E48" t="s">
        <v>24</v>
      </c>
      <c r="F48">
        <v>0</v>
      </c>
      <c r="G48">
        <v>1978</v>
      </c>
      <c r="H48" t="str">
        <f t="shared" si="1"/>
        <v>Baster Przemysław</v>
      </c>
      <c r="I48">
        <f t="shared" si="2"/>
        <v>1978</v>
      </c>
      <c r="J48" t="s">
        <v>32</v>
      </c>
      <c r="K48" t="s">
        <v>1225</v>
      </c>
      <c r="L48">
        <f>VLOOKUP(H48,'id (2019)'!H:I,2,0)</f>
        <v>1978</v>
      </c>
      <c r="M48">
        <f>VLOOKUP(H48,'id (2018)'!H:I,2,0)</f>
        <v>1978</v>
      </c>
    </row>
    <row r="49" spans="1:13">
      <c r="A49" t="str">
        <f t="shared" si="0"/>
        <v>WesołowskiMichał1982</v>
      </c>
      <c r="C49">
        <f t="shared" si="3"/>
        <v>48</v>
      </c>
      <c r="D49" t="s">
        <v>1517</v>
      </c>
      <c r="E49" t="s">
        <v>55</v>
      </c>
      <c r="F49" t="s">
        <v>3652</v>
      </c>
      <c r="G49">
        <v>1982</v>
      </c>
      <c r="H49" t="str">
        <f t="shared" si="1"/>
        <v>Wesołowski Michał</v>
      </c>
      <c r="I49">
        <f t="shared" si="2"/>
        <v>1982</v>
      </c>
      <c r="J49" t="s">
        <v>32</v>
      </c>
      <c r="K49" t="s">
        <v>1225</v>
      </c>
      <c r="L49">
        <f>VLOOKUP(H49,'id (2019)'!H:I,2,0)</f>
        <v>1982</v>
      </c>
      <c r="M49">
        <f>VLOOKUP(H49,'id (2018)'!H:I,2,0)</f>
        <v>1982</v>
      </c>
    </row>
    <row r="50" spans="1:13">
      <c r="A50" t="str">
        <f t="shared" si="0"/>
        <v>SkraburskiŁukasz1980</v>
      </c>
      <c r="C50">
        <f t="shared" si="3"/>
        <v>49</v>
      </c>
      <c r="D50" t="s">
        <v>4567</v>
      </c>
      <c r="E50" t="s">
        <v>59</v>
      </c>
      <c r="F50">
        <v>0</v>
      </c>
      <c r="G50">
        <v>1980</v>
      </c>
      <c r="H50" t="str">
        <f t="shared" si="1"/>
        <v>Skraburski Łukasz</v>
      </c>
      <c r="I50">
        <f t="shared" si="2"/>
        <v>1980</v>
      </c>
      <c r="J50" t="s">
        <v>32</v>
      </c>
      <c r="K50" t="s">
        <v>1225</v>
      </c>
      <c r="L50" t="e">
        <f>VLOOKUP(H50,'id (2019)'!H:I,2,0)</f>
        <v>#N/A</v>
      </c>
      <c r="M50" t="e">
        <f>VLOOKUP(H50,'id (2018)'!H:I,2,0)</f>
        <v>#N/A</v>
      </c>
    </row>
    <row r="51" spans="1:13">
      <c r="A51" t="str">
        <f t="shared" si="0"/>
        <v>BarszczewskiAndrzej1977</v>
      </c>
      <c r="C51">
        <f t="shared" si="3"/>
        <v>50</v>
      </c>
      <c r="D51" t="s">
        <v>4568</v>
      </c>
      <c r="E51" t="s">
        <v>26</v>
      </c>
      <c r="F51" t="s">
        <v>4571</v>
      </c>
      <c r="G51">
        <v>1977</v>
      </c>
      <c r="H51" t="str">
        <f t="shared" si="1"/>
        <v>Barszczewski Andrzej</v>
      </c>
      <c r="I51">
        <f t="shared" si="2"/>
        <v>1977</v>
      </c>
      <c r="J51" t="s">
        <v>32</v>
      </c>
      <c r="K51" t="s">
        <v>1225</v>
      </c>
      <c r="L51" t="e">
        <f>VLOOKUP(H51,'id (2019)'!H:I,2,0)</f>
        <v>#N/A</v>
      </c>
      <c r="M51" t="e">
        <f>VLOOKUP(H51,'id (2018)'!H:I,2,0)</f>
        <v>#N/A</v>
      </c>
    </row>
    <row r="52" spans="1:13">
      <c r="A52" t="str">
        <f t="shared" si="0"/>
        <v>CiosekKrzysztof1964</v>
      </c>
      <c r="C52">
        <f t="shared" si="3"/>
        <v>51</v>
      </c>
      <c r="D52" t="s">
        <v>1579</v>
      </c>
      <c r="E52" t="s">
        <v>22</v>
      </c>
      <c r="F52">
        <v>0</v>
      </c>
      <c r="G52">
        <v>1964</v>
      </c>
      <c r="H52" t="str">
        <f t="shared" si="1"/>
        <v>Ciosek Krzysztof</v>
      </c>
      <c r="I52">
        <f t="shared" si="2"/>
        <v>1964</v>
      </c>
      <c r="J52" t="s">
        <v>32</v>
      </c>
      <c r="K52" t="s">
        <v>1225</v>
      </c>
      <c r="L52">
        <f>VLOOKUP(H52,'id (2019)'!H:I,2,0)</f>
        <v>1964</v>
      </c>
      <c r="M52">
        <f>VLOOKUP(H52,'id (2018)'!H:I,2,0)</f>
        <v>1964</v>
      </c>
    </row>
    <row r="53" spans="1:13">
      <c r="A53" t="str">
        <f t="shared" si="0"/>
        <v>PaszkowskiWojciech1978</v>
      </c>
      <c r="C53">
        <f t="shared" si="3"/>
        <v>52</v>
      </c>
      <c r="D53" t="s">
        <v>150</v>
      </c>
      <c r="E53" t="s">
        <v>147</v>
      </c>
      <c r="F53">
        <v>0</v>
      </c>
      <c r="G53">
        <v>1978</v>
      </c>
      <c r="H53" t="str">
        <f t="shared" si="1"/>
        <v>Paszkowski Wojciech</v>
      </c>
      <c r="I53">
        <f t="shared" si="2"/>
        <v>1978</v>
      </c>
      <c r="J53" t="s">
        <v>32</v>
      </c>
      <c r="K53" t="s">
        <v>1225</v>
      </c>
      <c r="L53">
        <f>VLOOKUP(H53,'id (2019)'!H:I,2,0)</f>
        <v>1978</v>
      </c>
      <c r="M53">
        <f>VLOOKUP(H53,'id (2018)'!H:I,2,0)</f>
        <v>1978</v>
      </c>
    </row>
    <row r="54" spans="1:13">
      <c r="A54" t="str">
        <f t="shared" si="0"/>
        <v>SzawdzinKrzysztof1969</v>
      </c>
      <c r="C54">
        <f t="shared" si="3"/>
        <v>53</v>
      </c>
      <c r="D54" t="s">
        <v>51</v>
      </c>
      <c r="E54" t="s">
        <v>22</v>
      </c>
      <c r="F54">
        <v>0</v>
      </c>
      <c r="G54">
        <v>1969</v>
      </c>
      <c r="H54" t="str">
        <f t="shared" si="1"/>
        <v>Szawdzin Krzysztof</v>
      </c>
      <c r="I54">
        <f t="shared" si="2"/>
        <v>1969</v>
      </c>
      <c r="J54" t="s">
        <v>32</v>
      </c>
      <c r="K54" t="s">
        <v>1225</v>
      </c>
      <c r="L54">
        <f>VLOOKUP(H54,'id (2019)'!H:I,2,0)</f>
        <v>1969</v>
      </c>
      <c r="M54">
        <f>VLOOKUP(H54,'id (2018)'!H:I,2,0)</f>
        <v>1969</v>
      </c>
    </row>
    <row r="55" spans="1:13">
      <c r="A55" t="str">
        <f t="shared" si="0"/>
        <v>KrólikowskiRoman1963</v>
      </c>
      <c r="C55">
        <f t="shared" si="3"/>
        <v>54</v>
      </c>
      <c r="D55" t="s">
        <v>260</v>
      </c>
      <c r="E55" t="s">
        <v>230</v>
      </c>
      <c r="F55">
        <v>0</v>
      </c>
      <c r="G55">
        <v>1963</v>
      </c>
      <c r="H55" t="str">
        <f t="shared" si="1"/>
        <v>Królikowski Roman</v>
      </c>
      <c r="I55">
        <f t="shared" si="2"/>
        <v>1963</v>
      </c>
      <c r="J55" t="s">
        <v>32</v>
      </c>
      <c r="K55" t="s">
        <v>1225</v>
      </c>
      <c r="L55">
        <f>VLOOKUP(H55,'id (2019)'!H:I,2,0)</f>
        <v>1963</v>
      </c>
      <c r="M55">
        <f>VLOOKUP(H55,'id (2018)'!H:I,2,0)</f>
        <v>1963</v>
      </c>
    </row>
    <row r="56" spans="1:13">
      <c r="A56" t="str">
        <f t="shared" si="0"/>
        <v>DudekMagdalena1984</v>
      </c>
      <c r="C56">
        <f t="shared" si="3"/>
        <v>55</v>
      </c>
      <c r="D56" t="s">
        <v>711</v>
      </c>
      <c r="E56" t="s">
        <v>35</v>
      </c>
      <c r="F56" t="s">
        <v>3445</v>
      </c>
      <c r="G56">
        <v>1984</v>
      </c>
      <c r="H56" t="str">
        <f t="shared" si="1"/>
        <v>Dudek Magdalena</v>
      </c>
      <c r="I56">
        <f t="shared" si="2"/>
        <v>1984</v>
      </c>
      <c r="J56" t="s">
        <v>0</v>
      </c>
      <c r="K56" t="s">
        <v>1225</v>
      </c>
      <c r="L56">
        <f>VLOOKUP(H56,'id (2019)'!H:I,2,0)</f>
        <v>1984</v>
      </c>
      <c r="M56">
        <f>VLOOKUP(H56,'id (2018)'!H:I,2,0)</f>
        <v>1984</v>
      </c>
    </row>
    <row r="57" spans="1:13">
      <c r="A57" t="str">
        <f t="shared" si="0"/>
        <v>AdamczykEwa1975</v>
      </c>
      <c r="C57">
        <f t="shared" si="3"/>
        <v>56</v>
      </c>
      <c r="D57" t="s">
        <v>226</v>
      </c>
      <c r="E57" t="s">
        <v>329</v>
      </c>
      <c r="F57" t="s">
        <v>330</v>
      </c>
      <c r="G57">
        <v>1975</v>
      </c>
      <c r="H57" t="str">
        <f t="shared" si="1"/>
        <v>Adamczyk Ewa</v>
      </c>
      <c r="I57">
        <f t="shared" si="2"/>
        <v>1975</v>
      </c>
      <c r="J57" t="s">
        <v>0</v>
      </c>
      <c r="K57" t="s">
        <v>1225</v>
      </c>
      <c r="L57">
        <f>VLOOKUP(H57,'id (2019)'!H:I,2,0)</f>
        <v>1975</v>
      </c>
      <c r="M57">
        <f>VLOOKUP(H57,'id (2018)'!H:I,2,0)</f>
        <v>1975</v>
      </c>
    </row>
    <row r="58" spans="1:13">
      <c r="A58" t="str">
        <f t="shared" si="0"/>
        <v>DziewiorIwona1972</v>
      </c>
      <c r="C58">
        <f t="shared" si="3"/>
        <v>57</v>
      </c>
      <c r="D58" t="s">
        <v>1534</v>
      </c>
      <c r="E58" t="s">
        <v>1533</v>
      </c>
      <c r="F58" t="s">
        <v>1524</v>
      </c>
      <c r="G58">
        <v>1972</v>
      </c>
      <c r="H58" t="str">
        <f t="shared" si="1"/>
        <v>Dziewior Iwona</v>
      </c>
      <c r="I58">
        <f t="shared" si="2"/>
        <v>1972</v>
      </c>
      <c r="J58" t="s">
        <v>0</v>
      </c>
      <c r="K58" t="s">
        <v>1225</v>
      </c>
      <c r="L58">
        <f>VLOOKUP(H58,'id (2019)'!H:I,2,0)</f>
        <v>1972</v>
      </c>
      <c r="M58">
        <f>VLOOKUP(H58,'id (2018)'!H:I,2,0)</f>
        <v>1972</v>
      </c>
    </row>
    <row r="59" spans="1:13">
      <c r="A59" t="str">
        <f t="shared" si="0"/>
        <v>CzarnyBarbara1982</v>
      </c>
      <c r="C59">
        <f t="shared" si="3"/>
        <v>58</v>
      </c>
      <c r="D59" t="s">
        <v>802</v>
      </c>
      <c r="E59" t="s">
        <v>404</v>
      </c>
      <c r="F59" t="s">
        <v>800</v>
      </c>
      <c r="G59">
        <v>1982</v>
      </c>
      <c r="H59" t="str">
        <f t="shared" si="1"/>
        <v>Czarny Barbara</v>
      </c>
      <c r="I59">
        <f t="shared" si="2"/>
        <v>1982</v>
      </c>
      <c r="J59" t="s">
        <v>0</v>
      </c>
      <c r="K59" t="s">
        <v>1225</v>
      </c>
      <c r="L59">
        <f>VLOOKUP(H59,'id (2019)'!H:I,2,0)</f>
        <v>1982</v>
      </c>
      <c r="M59">
        <f>VLOOKUP(H59,'id (2018)'!H:I,2,0)</f>
        <v>1982</v>
      </c>
    </row>
    <row r="60" spans="1:13">
      <c r="A60" t="str">
        <f t="shared" si="0"/>
        <v>KuczaAgnieszka1978</v>
      </c>
      <c r="C60">
        <f t="shared" si="3"/>
        <v>59</v>
      </c>
      <c r="D60" t="s">
        <v>4167</v>
      </c>
      <c r="E60" t="s">
        <v>129</v>
      </c>
      <c r="F60" t="s">
        <v>4164</v>
      </c>
      <c r="G60">
        <v>1978</v>
      </c>
      <c r="H60" t="str">
        <f t="shared" si="1"/>
        <v>Kucza Agnieszka</v>
      </c>
      <c r="I60">
        <f t="shared" si="2"/>
        <v>1978</v>
      </c>
      <c r="J60" t="s">
        <v>0</v>
      </c>
      <c r="K60" t="s">
        <v>1225</v>
      </c>
      <c r="L60" t="e">
        <f>VLOOKUP(H60,'id (2019)'!H:I,2,0)</f>
        <v>#N/A</v>
      </c>
      <c r="M60" t="e">
        <f>VLOOKUP(H60,'id (2018)'!H:I,2,0)</f>
        <v>#N/A</v>
      </c>
    </row>
    <row r="61" spans="1:13">
      <c r="A61" t="str">
        <f t="shared" si="0"/>
        <v>WilkowskaIwona1980</v>
      </c>
      <c r="C61">
        <f t="shared" si="3"/>
        <v>60</v>
      </c>
      <c r="D61" t="s">
        <v>4572</v>
      </c>
      <c r="E61" t="s">
        <v>1533</v>
      </c>
      <c r="F61" t="s">
        <v>4571</v>
      </c>
      <c r="G61">
        <v>1980</v>
      </c>
      <c r="H61" t="str">
        <f t="shared" si="1"/>
        <v>Wilkowska Iwona</v>
      </c>
      <c r="I61">
        <f t="shared" si="2"/>
        <v>1980</v>
      </c>
      <c r="J61" t="s">
        <v>0</v>
      </c>
      <c r="K61" t="s">
        <v>1225</v>
      </c>
      <c r="L61" t="e">
        <f>VLOOKUP(H61,'id (2019)'!H:I,2,0)</f>
        <v>#N/A</v>
      </c>
      <c r="M61" t="e">
        <f>VLOOKUP(H61,'id (2018)'!H:I,2,0)</f>
        <v>#N/A</v>
      </c>
    </row>
    <row r="62" spans="1:13">
      <c r="A62" t="str">
        <f t="shared" si="0"/>
        <v>PachulskiLeszek1967</v>
      </c>
      <c r="C62">
        <f t="shared" si="3"/>
        <v>61</v>
      </c>
      <c r="D62" t="s">
        <v>161</v>
      </c>
      <c r="E62" t="s">
        <v>25</v>
      </c>
      <c r="G62">
        <v>1967</v>
      </c>
      <c r="H62" t="str">
        <f t="shared" si="1"/>
        <v>Pachulski Leszek</v>
      </c>
      <c r="I62">
        <f t="shared" si="2"/>
        <v>1967</v>
      </c>
      <c r="J62" t="s">
        <v>32</v>
      </c>
      <c r="K62" t="s">
        <v>1285</v>
      </c>
      <c r="L62">
        <f>VLOOKUP(H62,'id (2019)'!H:I,2,0)</f>
        <v>1967</v>
      </c>
      <c r="M62">
        <f>VLOOKUP(H62,'id (2018)'!H:I,2,0)</f>
        <v>1967</v>
      </c>
    </row>
    <row r="63" spans="1:13">
      <c r="A63" t="str">
        <f t="shared" si="0"/>
        <v>PachulskiMarek1968</v>
      </c>
      <c r="C63">
        <f t="shared" si="3"/>
        <v>62</v>
      </c>
      <c r="D63" t="s">
        <v>161</v>
      </c>
      <c r="E63" t="s">
        <v>33</v>
      </c>
      <c r="G63">
        <v>1968</v>
      </c>
      <c r="H63" t="str">
        <f t="shared" si="1"/>
        <v>Pachulski Marek</v>
      </c>
      <c r="I63">
        <f t="shared" si="2"/>
        <v>1968</v>
      </c>
      <c r="J63" t="s">
        <v>32</v>
      </c>
      <c r="K63" t="s">
        <v>1285</v>
      </c>
      <c r="L63">
        <f>VLOOKUP(H63,'id (2019)'!H:I,2,0)</f>
        <v>1968</v>
      </c>
      <c r="M63">
        <f>VLOOKUP(H63,'id (2018)'!H:I,2,0)</f>
        <v>1968</v>
      </c>
    </row>
    <row r="64" spans="1:13">
      <c r="A64" t="str">
        <f t="shared" si="0"/>
        <v>SzumańskiJakub1983</v>
      </c>
      <c r="C64">
        <f t="shared" si="3"/>
        <v>63</v>
      </c>
      <c r="D64" t="s">
        <v>176</v>
      </c>
      <c r="E64" t="s">
        <v>137</v>
      </c>
      <c r="G64">
        <v>1983</v>
      </c>
      <c r="H64" t="str">
        <f t="shared" si="1"/>
        <v>Szumański Jakub</v>
      </c>
      <c r="I64">
        <f t="shared" si="2"/>
        <v>1983</v>
      </c>
      <c r="J64" t="s">
        <v>32</v>
      </c>
      <c r="K64" t="s">
        <v>1285</v>
      </c>
      <c r="L64">
        <f>VLOOKUP(H64,'id (2019)'!H:I,2,0)</f>
        <v>1983</v>
      </c>
      <c r="M64">
        <f>VLOOKUP(H64,'id (2018)'!H:I,2,0)</f>
        <v>1983</v>
      </c>
    </row>
    <row r="65" spans="1:13">
      <c r="A65" t="str">
        <f t="shared" si="0"/>
        <v>BoberBartłomiej1972</v>
      </c>
      <c r="C65">
        <f t="shared" si="3"/>
        <v>64</v>
      </c>
      <c r="D65" t="s">
        <v>293</v>
      </c>
      <c r="E65" t="s">
        <v>267</v>
      </c>
      <c r="G65">
        <v>1972</v>
      </c>
      <c r="H65" t="str">
        <f t="shared" si="1"/>
        <v>Bober Bartłomiej</v>
      </c>
      <c r="I65">
        <f t="shared" si="2"/>
        <v>1972</v>
      </c>
      <c r="J65" t="s">
        <v>32</v>
      </c>
      <c r="K65" t="s">
        <v>1285</v>
      </c>
      <c r="L65">
        <f>VLOOKUP(H65,'id (2019)'!H:I,2,0)</f>
        <v>1972</v>
      </c>
      <c r="M65">
        <f>VLOOKUP(H65,'id (2018)'!H:I,2,0)</f>
        <v>1972</v>
      </c>
    </row>
    <row r="66" spans="1:13">
      <c r="A66" t="str">
        <f t="shared" ref="A66:A129" si="4">D66&amp;E66&amp;G66</f>
        <v>PotockiRobert1974</v>
      </c>
      <c r="C66">
        <f t="shared" si="3"/>
        <v>65</v>
      </c>
      <c r="D66" t="s">
        <v>388</v>
      </c>
      <c r="E66" t="s">
        <v>45</v>
      </c>
      <c r="G66">
        <v>1974</v>
      </c>
      <c r="H66" t="str">
        <f t="shared" si="1"/>
        <v>Potocki Robert</v>
      </c>
      <c r="I66">
        <f t="shared" si="2"/>
        <v>1974</v>
      </c>
      <c r="J66" t="s">
        <v>32</v>
      </c>
      <c r="K66" t="s">
        <v>1285</v>
      </c>
      <c r="L66">
        <f>VLOOKUP(H66,'id (2019)'!H:I,2,0)</f>
        <v>1974</v>
      </c>
      <c r="M66">
        <f>VLOOKUP(H66,'id (2018)'!H:I,2,0)</f>
        <v>1974</v>
      </c>
    </row>
    <row r="67" spans="1:13">
      <c r="A67" t="str">
        <f t="shared" si="4"/>
        <v>OwczarskiMarcin1978</v>
      </c>
      <c r="C67">
        <f t="shared" si="3"/>
        <v>66</v>
      </c>
      <c r="D67" t="s">
        <v>8</v>
      </c>
      <c r="E67" t="s">
        <v>17</v>
      </c>
      <c r="G67">
        <v>1978</v>
      </c>
      <c r="H67" t="str">
        <f t="shared" ref="H67:H130" si="5">D67&amp;" "&amp;E67</f>
        <v>Owczarski Marcin</v>
      </c>
      <c r="I67">
        <f t="shared" ref="I67:I130" si="6">G67</f>
        <v>1978</v>
      </c>
      <c r="J67" t="s">
        <v>32</v>
      </c>
      <c r="K67" t="s">
        <v>1285</v>
      </c>
      <c r="L67">
        <f>VLOOKUP(H67,'id (2019)'!H:I,2,0)</f>
        <v>1978</v>
      </c>
      <c r="M67">
        <f>VLOOKUP(H67,'id (2018)'!H:I,2,0)</f>
        <v>1978</v>
      </c>
    </row>
    <row r="68" spans="1:13">
      <c r="A68" t="str">
        <f t="shared" si="4"/>
        <v>BagińskiOlgierd1971</v>
      </c>
      <c r="C68">
        <f t="shared" ref="C68:C131" si="7">C67+1</f>
        <v>67</v>
      </c>
      <c r="D68" t="s">
        <v>390</v>
      </c>
      <c r="E68" t="s">
        <v>389</v>
      </c>
      <c r="G68">
        <v>1971</v>
      </c>
      <c r="H68" t="str">
        <f t="shared" si="5"/>
        <v>Bagiński Olgierd</v>
      </c>
      <c r="I68">
        <f t="shared" si="6"/>
        <v>1971</v>
      </c>
      <c r="J68" t="s">
        <v>32</v>
      </c>
      <c r="K68" t="s">
        <v>1285</v>
      </c>
      <c r="L68">
        <f>VLOOKUP(H68,'id (2019)'!H:I,2,0)</f>
        <v>1971</v>
      </c>
      <c r="M68">
        <f>VLOOKUP(H68,'id (2018)'!H:I,2,0)</f>
        <v>1971</v>
      </c>
    </row>
    <row r="69" spans="1:13">
      <c r="A69" t="str">
        <f t="shared" si="4"/>
        <v>WalińskiMikołaj1978</v>
      </c>
      <c r="C69">
        <f t="shared" si="7"/>
        <v>68</v>
      </c>
      <c r="D69" t="s">
        <v>427</v>
      </c>
      <c r="E69" t="s">
        <v>426</v>
      </c>
      <c r="G69">
        <v>1978</v>
      </c>
      <c r="H69" t="str">
        <f t="shared" si="5"/>
        <v>Waliński Mikołaj</v>
      </c>
      <c r="I69">
        <f t="shared" si="6"/>
        <v>1978</v>
      </c>
      <c r="J69" t="s">
        <v>32</v>
      </c>
      <c r="K69" t="s">
        <v>1285</v>
      </c>
      <c r="L69">
        <f>VLOOKUP(H69,'id (2019)'!H:I,2,0)</f>
        <v>1978</v>
      </c>
      <c r="M69">
        <f>VLOOKUP(H69,'id (2018)'!H:I,2,0)</f>
        <v>1978</v>
      </c>
    </row>
    <row r="70" spans="1:13">
      <c r="A70" t="str">
        <f t="shared" si="4"/>
        <v>PotockiMirosław1969</v>
      </c>
      <c r="C70">
        <f t="shared" si="7"/>
        <v>69</v>
      </c>
      <c r="D70" t="s">
        <v>388</v>
      </c>
      <c r="E70" t="s">
        <v>387</v>
      </c>
      <c r="G70">
        <v>1969</v>
      </c>
      <c r="H70" t="str">
        <f t="shared" si="5"/>
        <v>Potocki Mirosław</v>
      </c>
      <c r="I70">
        <f t="shared" si="6"/>
        <v>1969</v>
      </c>
      <c r="J70" t="s">
        <v>32</v>
      </c>
      <c r="K70" t="s">
        <v>1285</v>
      </c>
      <c r="L70">
        <f>VLOOKUP(H70,'id (2019)'!H:I,2,0)</f>
        <v>1969</v>
      </c>
      <c r="M70">
        <f>VLOOKUP(H70,'id (2018)'!H:I,2,0)</f>
        <v>1969</v>
      </c>
    </row>
    <row r="71" spans="1:13">
      <c r="A71" t="str">
        <f t="shared" si="4"/>
        <v>DeptułaKrzysztof1977</v>
      </c>
      <c r="C71">
        <f t="shared" si="7"/>
        <v>70</v>
      </c>
      <c r="D71" t="s">
        <v>648</v>
      </c>
      <c r="E71" t="s">
        <v>22</v>
      </c>
      <c r="G71">
        <v>1977</v>
      </c>
      <c r="H71" t="str">
        <f t="shared" si="5"/>
        <v>Deptuła Krzysztof</v>
      </c>
      <c r="I71">
        <f t="shared" si="6"/>
        <v>1977</v>
      </c>
      <c r="J71" t="s">
        <v>32</v>
      </c>
      <c r="K71" t="s">
        <v>1285</v>
      </c>
      <c r="L71">
        <f>VLOOKUP(H71,'id (2019)'!H:I,2,0)</f>
        <v>1977</v>
      </c>
      <c r="M71">
        <f>VLOOKUP(H71,'id (2018)'!H:I,2,0)</f>
        <v>1977</v>
      </c>
    </row>
    <row r="72" spans="1:13">
      <c r="A72" t="str">
        <f t="shared" si="4"/>
        <v>BlockDaniel1980</v>
      </c>
      <c r="C72">
        <f t="shared" si="7"/>
        <v>71</v>
      </c>
      <c r="D72" t="s">
        <v>455</v>
      </c>
      <c r="E72" t="s">
        <v>135</v>
      </c>
      <c r="G72">
        <v>1980</v>
      </c>
      <c r="H72" t="str">
        <f t="shared" si="5"/>
        <v>Block Daniel</v>
      </c>
      <c r="I72">
        <f t="shared" si="6"/>
        <v>1980</v>
      </c>
      <c r="J72" t="s">
        <v>32</v>
      </c>
      <c r="K72" t="s">
        <v>1285</v>
      </c>
      <c r="L72">
        <f>VLOOKUP(H72,'id (2019)'!H:I,2,0)</f>
        <v>1980</v>
      </c>
      <c r="M72">
        <f>VLOOKUP(H72,'id (2018)'!H:I,2,0)</f>
        <v>1980</v>
      </c>
    </row>
    <row r="73" spans="1:13">
      <c r="A73" t="str">
        <f t="shared" si="4"/>
        <v>BuchajewiczAndrzej1966</v>
      </c>
      <c r="C73">
        <f t="shared" si="7"/>
        <v>72</v>
      </c>
      <c r="D73" t="s">
        <v>1515</v>
      </c>
      <c r="E73" t="s">
        <v>26</v>
      </c>
      <c r="G73">
        <v>1966</v>
      </c>
      <c r="H73" t="str">
        <f t="shared" si="5"/>
        <v>Buchajewicz Andrzej</v>
      </c>
      <c r="I73">
        <f t="shared" si="6"/>
        <v>1966</v>
      </c>
      <c r="J73" t="s">
        <v>32</v>
      </c>
      <c r="K73" t="s">
        <v>1285</v>
      </c>
      <c r="L73">
        <f>VLOOKUP(H73,'id (2019)'!H:I,2,0)</f>
        <v>1966</v>
      </c>
      <c r="M73">
        <f>VLOOKUP(H73,'id (2018)'!H:I,2,0)</f>
        <v>1966</v>
      </c>
    </row>
    <row r="74" spans="1:13">
      <c r="A74" t="str">
        <f t="shared" si="4"/>
        <v>LipińskiTomasz1975</v>
      </c>
      <c r="C74">
        <f t="shared" si="7"/>
        <v>73</v>
      </c>
      <c r="D74" t="s">
        <v>471</v>
      </c>
      <c r="E74" t="s">
        <v>44</v>
      </c>
      <c r="G74">
        <v>1975</v>
      </c>
      <c r="H74" t="str">
        <f t="shared" si="5"/>
        <v>Lipiński Tomasz</v>
      </c>
      <c r="I74">
        <f t="shared" si="6"/>
        <v>1975</v>
      </c>
      <c r="J74" t="s">
        <v>32</v>
      </c>
      <c r="K74" t="s">
        <v>1285</v>
      </c>
      <c r="L74">
        <f>VLOOKUP(H74,'id (2019)'!H:I,2,0)</f>
        <v>1975</v>
      </c>
      <c r="M74">
        <f>VLOOKUP(H74,'id (2018)'!H:I,2,0)</f>
        <v>1975</v>
      </c>
    </row>
    <row r="75" spans="1:13">
      <c r="A75" t="str">
        <f t="shared" si="4"/>
        <v>ProcekTomasz1978</v>
      </c>
      <c r="C75">
        <f t="shared" si="7"/>
        <v>74</v>
      </c>
      <c r="D75" t="s">
        <v>97</v>
      </c>
      <c r="E75" t="s">
        <v>44</v>
      </c>
      <c r="G75">
        <v>1978</v>
      </c>
      <c r="H75" t="str">
        <f t="shared" si="5"/>
        <v>Procek Tomasz</v>
      </c>
      <c r="I75">
        <f t="shared" si="6"/>
        <v>1978</v>
      </c>
      <c r="J75" t="s">
        <v>32</v>
      </c>
      <c r="K75" t="s">
        <v>1285</v>
      </c>
      <c r="L75" t="e">
        <f>VLOOKUP(H75,'id (2019)'!H:I,2,0)</f>
        <v>#N/A</v>
      </c>
      <c r="M75">
        <f>VLOOKUP(H75,'id (2018)'!H:I,2,0)</f>
        <v>1978</v>
      </c>
    </row>
    <row r="76" spans="1:13">
      <c r="A76" t="str">
        <f t="shared" si="4"/>
        <v>BróżWojciech1975</v>
      </c>
      <c r="C76">
        <f t="shared" si="7"/>
        <v>75</v>
      </c>
      <c r="D76" t="s">
        <v>576</v>
      </c>
      <c r="E76" t="s">
        <v>147</v>
      </c>
      <c r="G76">
        <v>1975</v>
      </c>
      <c r="H76" t="str">
        <f t="shared" si="5"/>
        <v>Bróż Wojciech</v>
      </c>
      <c r="I76">
        <f t="shared" si="6"/>
        <v>1975</v>
      </c>
      <c r="J76" t="s">
        <v>32</v>
      </c>
      <c r="K76" t="s">
        <v>1285</v>
      </c>
      <c r="L76">
        <f>VLOOKUP(H76,'id (2019)'!H:I,2,0)</f>
        <v>1975</v>
      </c>
      <c r="M76">
        <f>VLOOKUP(H76,'id (2018)'!H:I,2,0)</f>
        <v>1975</v>
      </c>
    </row>
    <row r="77" spans="1:13">
      <c r="A77" t="str">
        <f t="shared" si="4"/>
        <v>BallerstadtŁukasz1979</v>
      </c>
      <c r="C77">
        <f t="shared" si="7"/>
        <v>76</v>
      </c>
      <c r="D77" t="s">
        <v>575</v>
      </c>
      <c r="E77" t="s">
        <v>59</v>
      </c>
      <c r="G77">
        <v>1979</v>
      </c>
      <c r="H77" t="str">
        <f t="shared" si="5"/>
        <v>Ballerstadt Łukasz</v>
      </c>
      <c r="I77">
        <f t="shared" si="6"/>
        <v>1979</v>
      </c>
      <c r="J77" t="s">
        <v>32</v>
      </c>
      <c r="K77" t="s">
        <v>1285</v>
      </c>
      <c r="L77">
        <f>VLOOKUP(H77,'id (2019)'!H:I,2,0)</f>
        <v>1979</v>
      </c>
      <c r="M77">
        <f>VLOOKUP(H77,'id (2018)'!H:I,2,0)</f>
        <v>1979</v>
      </c>
    </row>
    <row r="78" spans="1:13">
      <c r="A78" t="str">
        <f t="shared" si="4"/>
        <v>HołdakowskiWojciech1970</v>
      </c>
      <c r="C78">
        <f t="shared" si="7"/>
        <v>77</v>
      </c>
      <c r="D78" t="s">
        <v>148</v>
      </c>
      <c r="E78" t="s">
        <v>147</v>
      </c>
      <c r="G78">
        <v>1970</v>
      </c>
      <c r="H78" t="str">
        <f t="shared" si="5"/>
        <v>Hołdakowski Wojciech</v>
      </c>
      <c r="I78">
        <f t="shared" si="6"/>
        <v>1970</v>
      </c>
      <c r="J78" t="s">
        <v>32</v>
      </c>
      <c r="K78" t="s">
        <v>1285</v>
      </c>
      <c r="L78">
        <f>VLOOKUP(H78,'id (2019)'!H:I,2,0)</f>
        <v>1970</v>
      </c>
      <c r="M78">
        <f>VLOOKUP(H78,'id (2018)'!H:I,2,0)</f>
        <v>1970</v>
      </c>
    </row>
    <row r="79" spans="1:13">
      <c r="A79" t="str">
        <f t="shared" si="4"/>
        <v>KowalZbigniew1977</v>
      </c>
      <c r="C79">
        <f t="shared" si="7"/>
        <v>78</v>
      </c>
      <c r="D79" t="s">
        <v>1209</v>
      </c>
      <c r="E79" t="s">
        <v>264</v>
      </c>
      <c r="G79">
        <v>1977</v>
      </c>
      <c r="H79" t="str">
        <f t="shared" si="5"/>
        <v>Kowal Zbigniew</v>
      </c>
      <c r="I79">
        <f t="shared" si="6"/>
        <v>1977</v>
      </c>
      <c r="J79" t="s">
        <v>32</v>
      </c>
      <c r="K79" t="s">
        <v>1285</v>
      </c>
      <c r="L79">
        <f>VLOOKUP(H79,'id (2019)'!H:I,2,0)</f>
        <v>1977</v>
      </c>
      <c r="M79">
        <f>VLOOKUP(H79,'id (2018)'!H:I,2,0)</f>
        <v>1977</v>
      </c>
    </row>
    <row r="80" spans="1:13">
      <c r="A80" t="str">
        <f t="shared" si="4"/>
        <v>ĆwirkoSławomir1972</v>
      </c>
      <c r="C80">
        <f t="shared" si="7"/>
        <v>79</v>
      </c>
      <c r="D80" t="s">
        <v>657</v>
      </c>
      <c r="E80" t="s">
        <v>88</v>
      </c>
      <c r="G80">
        <v>1972</v>
      </c>
      <c r="H80" t="str">
        <f t="shared" si="5"/>
        <v>Ćwirko Sławomir</v>
      </c>
      <c r="I80">
        <f t="shared" si="6"/>
        <v>1972</v>
      </c>
      <c r="J80" t="s">
        <v>32</v>
      </c>
      <c r="K80" t="s">
        <v>1285</v>
      </c>
      <c r="L80">
        <f>VLOOKUP(H80,'id (2019)'!H:I,2,0)</f>
        <v>1972</v>
      </c>
      <c r="M80">
        <f>VLOOKUP(H80,'id (2018)'!H:I,2,0)</f>
        <v>1972</v>
      </c>
    </row>
    <row r="81" spans="1:13">
      <c r="A81" t="str">
        <f t="shared" si="4"/>
        <v>SadowskiPaweł1978</v>
      </c>
      <c r="C81">
        <f t="shared" si="7"/>
        <v>80</v>
      </c>
      <c r="D81" t="s">
        <v>90</v>
      </c>
      <c r="E81" t="s">
        <v>16</v>
      </c>
      <c r="G81">
        <v>1978</v>
      </c>
      <c r="H81" t="str">
        <f t="shared" si="5"/>
        <v>Sadowski Paweł</v>
      </c>
      <c r="I81">
        <f t="shared" si="6"/>
        <v>1978</v>
      </c>
      <c r="J81" t="s">
        <v>32</v>
      </c>
      <c r="K81" t="s">
        <v>1285</v>
      </c>
      <c r="L81">
        <f>VLOOKUP(H81,'id (2019)'!H:I,2,0)</f>
        <v>1978</v>
      </c>
      <c r="M81" t="e">
        <f>VLOOKUP(H81,'id (2018)'!H:I,2,0)</f>
        <v>#N/A</v>
      </c>
    </row>
    <row r="82" spans="1:13">
      <c r="A82" t="str">
        <f t="shared" si="4"/>
        <v>DargaczWaldemar1982</v>
      </c>
      <c r="C82">
        <f t="shared" si="7"/>
        <v>81</v>
      </c>
      <c r="D82" t="s">
        <v>1725</v>
      </c>
      <c r="E82" t="s">
        <v>360</v>
      </c>
      <c r="G82">
        <v>1982</v>
      </c>
      <c r="H82" t="str">
        <f t="shared" si="5"/>
        <v>Dargacz Waldemar</v>
      </c>
      <c r="I82">
        <f t="shared" si="6"/>
        <v>1982</v>
      </c>
      <c r="J82" t="s">
        <v>32</v>
      </c>
      <c r="K82" t="s">
        <v>1285</v>
      </c>
      <c r="L82">
        <f>VLOOKUP(H82,'id (2019)'!H:I,2,0)</f>
        <v>1982</v>
      </c>
      <c r="M82">
        <f>VLOOKUP(H82,'id (2018)'!H:I,2,0)</f>
        <v>1982</v>
      </c>
    </row>
    <row r="83" spans="1:13">
      <c r="A83" t="str">
        <f t="shared" si="4"/>
        <v>BurchardMarcin1988</v>
      </c>
      <c r="C83">
        <f t="shared" si="7"/>
        <v>82</v>
      </c>
      <c r="D83" t="s">
        <v>3974</v>
      </c>
      <c r="E83" t="s">
        <v>17</v>
      </c>
      <c r="G83">
        <v>1988</v>
      </c>
      <c r="H83" t="str">
        <f t="shared" si="5"/>
        <v>Burchard Marcin</v>
      </c>
      <c r="I83">
        <f t="shared" si="6"/>
        <v>1988</v>
      </c>
      <c r="J83" t="s">
        <v>32</v>
      </c>
      <c r="K83" t="s">
        <v>1285</v>
      </c>
      <c r="L83">
        <f>VLOOKUP(H83,'id (2019)'!H:I,2,0)</f>
        <v>1988</v>
      </c>
      <c r="M83">
        <f>VLOOKUP(H83,'id (2018)'!H:I,2,0)</f>
        <v>1988</v>
      </c>
    </row>
    <row r="84" spans="1:13">
      <c r="A84" t="str">
        <f t="shared" si="4"/>
        <v>LuksKrzysztof1978</v>
      </c>
      <c r="C84">
        <f t="shared" si="7"/>
        <v>83</v>
      </c>
      <c r="D84" t="s">
        <v>1108</v>
      </c>
      <c r="E84" t="s">
        <v>22</v>
      </c>
      <c r="G84">
        <v>1978</v>
      </c>
      <c r="H84" t="str">
        <f t="shared" si="5"/>
        <v>Luks Krzysztof</v>
      </c>
      <c r="I84">
        <f t="shared" si="6"/>
        <v>1978</v>
      </c>
      <c r="J84" t="s">
        <v>32</v>
      </c>
      <c r="K84" t="s">
        <v>1285</v>
      </c>
      <c r="L84">
        <f>VLOOKUP(H84,'id (2019)'!H:I,2,0)</f>
        <v>1978</v>
      </c>
      <c r="M84">
        <f>VLOOKUP(H84,'id (2018)'!H:I,2,0)</f>
        <v>1978</v>
      </c>
    </row>
    <row r="85" spans="1:13">
      <c r="A85" t="str">
        <f t="shared" si="4"/>
        <v>LaskowskiRadosław1974</v>
      </c>
      <c r="C85">
        <f t="shared" si="7"/>
        <v>84</v>
      </c>
      <c r="D85" t="s">
        <v>1450</v>
      </c>
      <c r="E85" t="s">
        <v>237</v>
      </c>
      <c r="G85">
        <v>1974</v>
      </c>
      <c r="H85" t="str">
        <f t="shared" si="5"/>
        <v>Laskowski Radosław</v>
      </c>
      <c r="I85">
        <f t="shared" si="6"/>
        <v>1974</v>
      </c>
      <c r="J85" t="s">
        <v>32</v>
      </c>
      <c r="K85" t="s">
        <v>1285</v>
      </c>
      <c r="L85">
        <f>VLOOKUP(H85,'id (2019)'!H:I,2,0)</f>
        <v>1974</v>
      </c>
      <c r="M85">
        <f>VLOOKUP(H85,'id (2018)'!H:I,2,0)</f>
        <v>1974</v>
      </c>
    </row>
    <row r="86" spans="1:13">
      <c r="A86" t="str">
        <f t="shared" si="4"/>
        <v>BałchanowskiMichał1986</v>
      </c>
      <c r="C86">
        <f t="shared" si="7"/>
        <v>85</v>
      </c>
      <c r="D86" t="s">
        <v>4573</v>
      </c>
      <c r="E86" t="s">
        <v>55</v>
      </c>
      <c r="G86">
        <v>1986</v>
      </c>
      <c r="H86" t="str">
        <f t="shared" si="5"/>
        <v>Bałchanowski Michał</v>
      </c>
      <c r="I86">
        <f t="shared" si="6"/>
        <v>1986</v>
      </c>
      <c r="J86" t="s">
        <v>32</v>
      </c>
      <c r="K86" t="s">
        <v>1285</v>
      </c>
      <c r="L86" t="e">
        <f>VLOOKUP(H86,'id (2019)'!H:I,2,0)</f>
        <v>#N/A</v>
      </c>
      <c r="M86" t="e">
        <f>VLOOKUP(H86,'id (2018)'!H:I,2,0)</f>
        <v>#N/A</v>
      </c>
    </row>
    <row r="87" spans="1:13">
      <c r="A87" t="str">
        <f t="shared" si="4"/>
        <v>GrundkowskiJacek1982</v>
      </c>
      <c r="C87">
        <f t="shared" si="7"/>
        <v>86</v>
      </c>
      <c r="D87" t="s">
        <v>640</v>
      </c>
      <c r="E87" t="s">
        <v>21</v>
      </c>
      <c r="G87">
        <v>1982</v>
      </c>
      <c r="H87" t="str">
        <f t="shared" si="5"/>
        <v>Grundkowski Jacek</v>
      </c>
      <c r="I87">
        <f t="shared" si="6"/>
        <v>1982</v>
      </c>
      <c r="J87" t="s">
        <v>32</v>
      </c>
      <c r="K87" t="s">
        <v>1285</v>
      </c>
      <c r="L87">
        <f>VLOOKUP(H87,'id (2019)'!H:I,2,0)</f>
        <v>1982</v>
      </c>
      <c r="M87">
        <f>VLOOKUP(H87,'id (2018)'!H:I,2,0)</f>
        <v>1982</v>
      </c>
    </row>
    <row r="88" spans="1:13">
      <c r="A88" t="str">
        <f t="shared" si="4"/>
        <v>GrundkowskiLesław1952</v>
      </c>
      <c r="C88">
        <f t="shared" si="7"/>
        <v>87</v>
      </c>
      <c r="D88" t="s">
        <v>640</v>
      </c>
      <c r="E88" t="s">
        <v>639</v>
      </c>
      <c r="G88">
        <v>1952</v>
      </c>
      <c r="H88" t="str">
        <f t="shared" si="5"/>
        <v>Grundkowski Lesław</v>
      </c>
      <c r="I88">
        <f t="shared" si="6"/>
        <v>1952</v>
      </c>
      <c r="J88" t="s">
        <v>32</v>
      </c>
      <c r="K88" t="s">
        <v>1285</v>
      </c>
      <c r="L88">
        <f>VLOOKUP(H88,'id (2019)'!H:I,2,0)</f>
        <v>1952</v>
      </c>
      <c r="M88">
        <f>VLOOKUP(H88,'id (2018)'!H:I,2,0)</f>
        <v>1952</v>
      </c>
    </row>
    <row r="89" spans="1:13">
      <c r="A89" t="str">
        <f t="shared" si="4"/>
        <v>RedlarskiMarek1951</v>
      </c>
      <c r="C89">
        <f t="shared" si="7"/>
        <v>88</v>
      </c>
      <c r="D89" t="s">
        <v>352</v>
      </c>
      <c r="E89" t="s">
        <v>33</v>
      </c>
      <c r="G89">
        <v>1951</v>
      </c>
      <c r="H89" t="str">
        <f t="shared" si="5"/>
        <v>Redlarski Marek</v>
      </c>
      <c r="I89">
        <f t="shared" si="6"/>
        <v>1951</v>
      </c>
      <c r="J89" t="s">
        <v>32</v>
      </c>
      <c r="K89" t="s">
        <v>1285</v>
      </c>
      <c r="L89">
        <f>VLOOKUP(H89,'id (2019)'!H:I,2,0)</f>
        <v>1951</v>
      </c>
      <c r="M89">
        <f>VLOOKUP(H89,'id (2018)'!H:I,2,0)</f>
        <v>1951</v>
      </c>
    </row>
    <row r="90" spans="1:13">
      <c r="A90" t="str">
        <f t="shared" si="4"/>
        <v>MakowiecSławomir1974</v>
      </c>
      <c r="C90">
        <f t="shared" si="7"/>
        <v>89</v>
      </c>
      <c r="D90" t="s">
        <v>89</v>
      </c>
      <c r="E90" t="s">
        <v>88</v>
      </c>
      <c r="G90">
        <v>1974</v>
      </c>
      <c r="H90" t="str">
        <f t="shared" si="5"/>
        <v>Makowiec Sławomir</v>
      </c>
      <c r="I90">
        <f t="shared" si="6"/>
        <v>1974</v>
      </c>
      <c r="J90" t="s">
        <v>32</v>
      </c>
      <c r="K90" t="s">
        <v>1285</v>
      </c>
      <c r="L90">
        <f>VLOOKUP(H90,'id (2019)'!H:I,2,0)</f>
        <v>1974</v>
      </c>
      <c r="M90">
        <f>VLOOKUP(H90,'id (2018)'!H:I,2,0)</f>
        <v>1974</v>
      </c>
    </row>
    <row r="91" spans="1:13">
      <c r="A91" t="str">
        <f t="shared" si="4"/>
        <v>SemschArtur1962</v>
      </c>
      <c r="C91">
        <f t="shared" si="7"/>
        <v>90</v>
      </c>
      <c r="D91" t="s">
        <v>586</v>
      </c>
      <c r="E91" t="s">
        <v>47</v>
      </c>
      <c r="G91">
        <v>1962</v>
      </c>
      <c r="H91" t="str">
        <f t="shared" si="5"/>
        <v>Semsch Artur</v>
      </c>
      <c r="I91">
        <f t="shared" si="6"/>
        <v>1962</v>
      </c>
      <c r="J91" t="s">
        <v>32</v>
      </c>
      <c r="K91" t="s">
        <v>1285</v>
      </c>
      <c r="L91">
        <f>VLOOKUP(H91,'id (2019)'!H:I,2,0)</f>
        <v>1962</v>
      </c>
      <c r="M91">
        <f>VLOOKUP(H91,'id (2018)'!H:I,2,0)</f>
        <v>1962</v>
      </c>
    </row>
    <row r="92" spans="1:13">
      <c r="A92" t="str">
        <f t="shared" si="4"/>
        <v>WaleńczakTomasz1972</v>
      </c>
      <c r="C92">
        <f t="shared" si="7"/>
        <v>91</v>
      </c>
      <c r="D92" t="s">
        <v>4068</v>
      </c>
      <c r="E92" t="s">
        <v>44</v>
      </c>
      <c r="G92">
        <v>1972</v>
      </c>
      <c r="H92" t="str">
        <f t="shared" si="5"/>
        <v>Waleńczak Tomasz</v>
      </c>
      <c r="I92">
        <f t="shared" si="6"/>
        <v>1972</v>
      </c>
      <c r="J92" t="s">
        <v>32</v>
      </c>
      <c r="K92" t="s">
        <v>1285</v>
      </c>
      <c r="L92">
        <f>VLOOKUP(H92,'id (2019)'!H:I,2,0)</f>
        <v>1972</v>
      </c>
      <c r="M92" t="e">
        <f>VLOOKUP(H92,'id (2018)'!H:I,2,0)</f>
        <v>#N/A</v>
      </c>
    </row>
    <row r="93" spans="1:13">
      <c r="A93" t="str">
        <f t="shared" si="4"/>
        <v>KotAdam1968</v>
      </c>
      <c r="C93">
        <f t="shared" si="7"/>
        <v>92</v>
      </c>
      <c r="D93" t="s">
        <v>240</v>
      </c>
      <c r="E93" t="s">
        <v>79</v>
      </c>
      <c r="G93">
        <v>1968</v>
      </c>
      <c r="H93" t="str">
        <f t="shared" si="5"/>
        <v>Kot Adam</v>
      </c>
      <c r="I93">
        <f t="shared" si="6"/>
        <v>1968</v>
      </c>
      <c r="J93" t="s">
        <v>32</v>
      </c>
      <c r="K93" t="s">
        <v>1285</v>
      </c>
      <c r="L93">
        <f>VLOOKUP(H93,'id (2019)'!H:I,2,0)</f>
        <v>1968</v>
      </c>
      <c r="M93" t="e">
        <f>VLOOKUP(H93,'id (2018)'!H:I,2,0)</f>
        <v>#N/A</v>
      </c>
    </row>
    <row r="94" spans="1:13">
      <c r="A94" t="str">
        <f t="shared" si="4"/>
        <v>KowalewskiKamil1990</v>
      </c>
      <c r="C94">
        <f t="shared" si="7"/>
        <v>93</v>
      </c>
      <c r="D94" t="s">
        <v>1158</v>
      </c>
      <c r="E94" t="s">
        <v>189</v>
      </c>
      <c r="G94">
        <v>1990</v>
      </c>
      <c r="H94" t="str">
        <f t="shared" si="5"/>
        <v>Kowalewski Kamil</v>
      </c>
      <c r="I94">
        <f t="shared" si="6"/>
        <v>1990</v>
      </c>
      <c r="J94" t="s">
        <v>32</v>
      </c>
      <c r="K94" t="s">
        <v>1285</v>
      </c>
      <c r="L94" t="e">
        <f>VLOOKUP(H94,'id (2019)'!H:I,2,0)</f>
        <v>#N/A</v>
      </c>
      <c r="M94" t="e">
        <f>VLOOKUP(H94,'id (2018)'!H:I,2,0)</f>
        <v>#N/A</v>
      </c>
    </row>
    <row r="95" spans="1:13">
      <c r="A95" t="str">
        <f t="shared" si="4"/>
        <v>KotwaMaciek1987</v>
      </c>
      <c r="C95">
        <f t="shared" si="7"/>
        <v>94</v>
      </c>
      <c r="D95" t="s">
        <v>4574</v>
      </c>
      <c r="E95" t="s">
        <v>1305</v>
      </c>
      <c r="G95">
        <v>1987</v>
      </c>
      <c r="H95" t="str">
        <f t="shared" si="5"/>
        <v>Kotwa Maciek</v>
      </c>
      <c r="I95">
        <f t="shared" si="6"/>
        <v>1987</v>
      </c>
      <c r="J95" t="s">
        <v>32</v>
      </c>
      <c r="K95" t="s">
        <v>1285</v>
      </c>
      <c r="L95" t="e">
        <f>VLOOKUP(H95,'id (2019)'!H:I,2,0)</f>
        <v>#N/A</v>
      </c>
      <c r="M95" t="e">
        <f>VLOOKUP(H95,'id (2018)'!H:I,2,0)</f>
        <v>#N/A</v>
      </c>
    </row>
    <row r="96" spans="1:13">
      <c r="A96" t="str">
        <f t="shared" si="4"/>
        <v>KromerMarcin1987</v>
      </c>
      <c r="C96">
        <f t="shared" si="7"/>
        <v>95</v>
      </c>
      <c r="D96" t="s">
        <v>4575</v>
      </c>
      <c r="E96" t="s">
        <v>17</v>
      </c>
      <c r="G96">
        <v>1987</v>
      </c>
      <c r="H96" t="str">
        <f t="shared" si="5"/>
        <v>Kromer Marcin</v>
      </c>
      <c r="I96">
        <f t="shared" si="6"/>
        <v>1987</v>
      </c>
      <c r="J96" t="s">
        <v>32</v>
      </c>
      <c r="K96" t="s">
        <v>1285</v>
      </c>
      <c r="L96" t="e">
        <f>VLOOKUP(H96,'id (2019)'!H:I,2,0)</f>
        <v>#N/A</v>
      </c>
      <c r="M96" t="e">
        <f>VLOOKUP(H96,'id (2018)'!H:I,2,0)</f>
        <v>#N/A</v>
      </c>
    </row>
    <row r="97" spans="1:13">
      <c r="A97" t="str">
        <f t="shared" si="4"/>
        <v>TiszbeinPiotr1974</v>
      </c>
      <c r="C97">
        <f t="shared" si="7"/>
        <v>96</v>
      </c>
      <c r="D97" t="s">
        <v>4067</v>
      </c>
      <c r="E97" t="s">
        <v>15</v>
      </c>
      <c r="G97">
        <v>1974</v>
      </c>
      <c r="H97" t="str">
        <f t="shared" si="5"/>
        <v>Tiszbein Piotr</v>
      </c>
      <c r="I97">
        <f t="shared" si="6"/>
        <v>1974</v>
      </c>
      <c r="J97" t="s">
        <v>32</v>
      </c>
      <c r="K97" t="s">
        <v>1285</v>
      </c>
      <c r="L97">
        <f>VLOOKUP(H97,'id (2019)'!H:I,2,0)</f>
        <v>1974</v>
      </c>
      <c r="M97" t="e">
        <f>VLOOKUP(H97,'id (2018)'!H:I,2,0)</f>
        <v>#N/A</v>
      </c>
    </row>
    <row r="98" spans="1:13">
      <c r="A98" t="str">
        <f t="shared" si="4"/>
        <v>NikonowiczAdrian1973</v>
      </c>
      <c r="C98">
        <f t="shared" si="7"/>
        <v>97</v>
      </c>
      <c r="D98" t="s">
        <v>316</v>
      </c>
      <c r="E98" t="s">
        <v>317</v>
      </c>
      <c r="G98">
        <v>1973</v>
      </c>
      <c r="H98" t="str">
        <f t="shared" si="5"/>
        <v>Nikonowicz Adrian</v>
      </c>
      <c r="I98">
        <f t="shared" si="6"/>
        <v>1973</v>
      </c>
      <c r="J98" t="s">
        <v>32</v>
      </c>
      <c r="K98" t="s">
        <v>1285</v>
      </c>
      <c r="L98">
        <f>VLOOKUP(H98,'id (2019)'!H:I,2,0)</f>
        <v>1973</v>
      </c>
      <c r="M98">
        <f>VLOOKUP(H98,'id (2018)'!H:I,2,0)</f>
        <v>1973</v>
      </c>
    </row>
    <row r="99" spans="1:13">
      <c r="A99" t="str">
        <f t="shared" si="4"/>
        <v>BanachMarcin1985</v>
      </c>
      <c r="C99">
        <f t="shared" si="7"/>
        <v>98</v>
      </c>
      <c r="D99" t="s">
        <v>3686</v>
      </c>
      <c r="E99" t="s">
        <v>17</v>
      </c>
      <c r="G99">
        <v>1985</v>
      </c>
      <c r="H99" t="str">
        <f t="shared" si="5"/>
        <v>Banach Marcin</v>
      </c>
      <c r="I99">
        <f t="shared" si="6"/>
        <v>1985</v>
      </c>
      <c r="J99" t="s">
        <v>32</v>
      </c>
      <c r="K99" t="s">
        <v>1285</v>
      </c>
      <c r="L99" t="e">
        <f>VLOOKUP(H99,'id (2019)'!H:I,2,0)</f>
        <v>#N/A</v>
      </c>
      <c r="M99" t="e">
        <f>VLOOKUP(H99,'id (2018)'!H:I,2,0)</f>
        <v>#N/A</v>
      </c>
    </row>
    <row r="100" spans="1:13">
      <c r="A100" t="str">
        <f t="shared" si="4"/>
        <v>RoszkowskiMichał1976</v>
      </c>
      <c r="C100">
        <f t="shared" si="7"/>
        <v>99</v>
      </c>
      <c r="D100" t="s">
        <v>1156</v>
      </c>
      <c r="E100" t="s">
        <v>55</v>
      </c>
      <c r="G100">
        <v>1976</v>
      </c>
      <c r="H100" t="str">
        <f t="shared" si="5"/>
        <v>Roszkowski Michał</v>
      </c>
      <c r="I100">
        <f t="shared" si="6"/>
        <v>1976</v>
      </c>
      <c r="J100" t="s">
        <v>32</v>
      </c>
      <c r="K100" t="s">
        <v>1285</v>
      </c>
      <c r="L100">
        <f>VLOOKUP(H100,'id (2019)'!H:I,2,0)</f>
        <v>1976</v>
      </c>
      <c r="M100">
        <f>VLOOKUP(H100,'id (2018)'!H:I,2,0)</f>
        <v>1976</v>
      </c>
    </row>
    <row r="101" spans="1:13">
      <c r="A101" t="str">
        <f t="shared" si="4"/>
        <v>CzajaŁukasz1988</v>
      </c>
      <c r="C101">
        <f t="shared" si="7"/>
        <v>100</v>
      </c>
      <c r="D101" t="s">
        <v>4576</v>
      </c>
      <c r="E101" t="s">
        <v>59</v>
      </c>
      <c r="G101">
        <v>1988</v>
      </c>
      <c r="H101" t="str">
        <f t="shared" si="5"/>
        <v>Czaja Łukasz</v>
      </c>
      <c r="I101">
        <f t="shared" si="6"/>
        <v>1988</v>
      </c>
      <c r="J101" t="s">
        <v>32</v>
      </c>
      <c r="K101" t="s">
        <v>1285</v>
      </c>
      <c r="L101" t="e">
        <f>VLOOKUP(H101,'id (2019)'!H:I,2,0)</f>
        <v>#N/A</v>
      </c>
      <c r="M101" t="e">
        <f>VLOOKUP(H101,'id (2018)'!H:I,2,0)</f>
        <v>#N/A</v>
      </c>
    </row>
    <row r="102" spans="1:13">
      <c r="A102" t="str">
        <f t="shared" si="4"/>
        <v>FerdekPrzemek1974</v>
      </c>
      <c r="C102">
        <f t="shared" si="7"/>
        <v>101</v>
      </c>
      <c r="D102" t="s">
        <v>621</v>
      </c>
      <c r="E102" t="s">
        <v>1155</v>
      </c>
      <c r="G102">
        <v>1974</v>
      </c>
      <c r="H102" t="str">
        <f t="shared" si="5"/>
        <v>Ferdek Przemek</v>
      </c>
      <c r="I102">
        <f t="shared" si="6"/>
        <v>1974</v>
      </c>
      <c r="J102" t="s">
        <v>32</v>
      </c>
      <c r="K102" t="s">
        <v>1285</v>
      </c>
      <c r="L102">
        <f>VLOOKUP(H102,'id (2019)'!H:I,2,0)</f>
        <v>1974</v>
      </c>
      <c r="M102">
        <f>VLOOKUP(H102,'id (2018)'!H:I,2,0)</f>
        <v>1974</v>
      </c>
    </row>
    <row r="103" spans="1:13">
      <c r="A103" t="str">
        <f t="shared" si="4"/>
        <v>PopczykTomasz1975</v>
      </c>
      <c r="C103">
        <f t="shared" si="7"/>
        <v>102</v>
      </c>
      <c r="D103" t="s">
        <v>635</v>
      </c>
      <c r="E103" t="s">
        <v>44</v>
      </c>
      <c r="G103">
        <v>1975</v>
      </c>
      <c r="H103" t="str">
        <f t="shared" si="5"/>
        <v>Popczyk Tomasz</v>
      </c>
      <c r="I103">
        <f t="shared" si="6"/>
        <v>1975</v>
      </c>
      <c r="J103" t="s">
        <v>32</v>
      </c>
      <c r="K103" t="s">
        <v>1285</v>
      </c>
      <c r="L103">
        <f>VLOOKUP(H103,'id (2019)'!H:I,2,0)</f>
        <v>1975</v>
      </c>
      <c r="M103">
        <f>VLOOKUP(H103,'id (2018)'!H:I,2,0)</f>
        <v>1975</v>
      </c>
    </row>
    <row r="104" spans="1:13">
      <c r="A104" t="str">
        <f t="shared" si="4"/>
        <v>WróblewskiTomasz1979</v>
      </c>
      <c r="C104">
        <f t="shared" si="7"/>
        <v>103</v>
      </c>
      <c r="D104" t="s">
        <v>3779</v>
      </c>
      <c r="E104" t="s">
        <v>44</v>
      </c>
      <c r="G104">
        <v>1979</v>
      </c>
      <c r="H104" t="str">
        <f t="shared" si="5"/>
        <v>Wróblewski Tomasz</v>
      </c>
      <c r="I104">
        <f t="shared" si="6"/>
        <v>1979</v>
      </c>
      <c r="J104" t="s">
        <v>32</v>
      </c>
      <c r="K104" t="s">
        <v>1285</v>
      </c>
      <c r="L104">
        <f>VLOOKUP(H104,'id (2019)'!H:I,2,0)</f>
        <v>1979</v>
      </c>
      <c r="M104" t="e">
        <f>VLOOKUP(H104,'id (2018)'!H:I,2,0)</f>
        <v>#N/A</v>
      </c>
    </row>
    <row r="105" spans="1:13">
      <c r="A105" t="str">
        <f t="shared" si="4"/>
        <v>TomaszewskiMarcin1974</v>
      </c>
      <c r="C105">
        <f t="shared" si="7"/>
        <v>104</v>
      </c>
      <c r="D105" t="s">
        <v>503</v>
      </c>
      <c r="E105" t="s">
        <v>17</v>
      </c>
      <c r="G105">
        <v>1974</v>
      </c>
      <c r="H105" t="str">
        <f t="shared" si="5"/>
        <v>Tomaszewski Marcin</v>
      </c>
      <c r="I105">
        <f t="shared" si="6"/>
        <v>1974</v>
      </c>
      <c r="J105" t="s">
        <v>32</v>
      </c>
      <c r="K105" t="s">
        <v>1285</v>
      </c>
      <c r="L105" t="e">
        <f>VLOOKUP(H105,'id (2019)'!H:I,2,0)</f>
        <v>#N/A</v>
      </c>
      <c r="M105" t="e">
        <f>VLOOKUP(H105,'id (2018)'!H:I,2,0)</f>
        <v>#N/A</v>
      </c>
    </row>
    <row r="106" spans="1:13">
      <c r="A106" t="str">
        <f t="shared" si="4"/>
        <v>PiwakowskiAndrzej1951</v>
      </c>
      <c r="C106">
        <f t="shared" si="7"/>
        <v>105</v>
      </c>
      <c r="D106" t="s">
        <v>134</v>
      </c>
      <c r="E106" t="s">
        <v>26</v>
      </c>
      <c r="G106">
        <v>1951</v>
      </c>
      <c r="H106" t="str">
        <f t="shared" si="5"/>
        <v>Piwakowski Andrzej</v>
      </c>
      <c r="I106">
        <f t="shared" si="6"/>
        <v>1951</v>
      </c>
      <c r="J106" t="s">
        <v>32</v>
      </c>
      <c r="K106" t="s">
        <v>1285</v>
      </c>
      <c r="L106">
        <f>VLOOKUP(H106,'id (2019)'!H:I,2,0)</f>
        <v>1951</v>
      </c>
      <c r="M106">
        <f>VLOOKUP(H106,'id (2018)'!H:I,2,0)</f>
        <v>1951</v>
      </c>
    </row>
    <row r="107" spans="1:13">
      <c r="A107" t="str">
        <f t="shared" si="4"/>
        <v>BorkoRyszard1971</v>
      </c>
      <c r="C107">
        <f t="shared" si="7"/>
        <v>106</v>
      </c>
      <c r="D107" t="s">
        <v>550</v>
      </c>
      <c r="E107" t="s">
        <v>549</v>
      </c>
      <c r="G107">
        <v>1971</v>
      </c>
      <c r="H107" t="str">
        <f t="shared" si="5"/>
        <v>Borko Ryszard</v>
      </c>
      <c r="I107">
        <f t="shared" si="6"/>
        <v>1971</v>
      </c>
      <c r="J107" t="s">
        <v>32</v>
      </c>
      <c r="K107" t="s">
        <v>1285</v>
      </c>
      <c r="L107">
        <f>VLOOKUP(H107,'id (2019)'!H:I,2,0)</f>
        <v>1971</v>
      </c>
      <c r="M107">
        <f>VLOOKUP(H107,'id (2018)'!H:I,2,0)</f>
        <v>1978</v>
      </c>
    </row>
    <row r="108" spans="1:13">
      <c r="A108" t="str">
        <f t="shared" si="4"/>
        <v>LisowskiAndrzej1984</v>
      </c>
      <c r="C108">
        <f t="shared" si="7"/>
        <v>107</v>
      </c>
      <c r="D108" t="s">
        <v>561</v>
      </c>
      <c r="E108" t="s">
        <v>26</v>
      </c>
      <c r="G108">
        <v>1984</v>
      </c>
      <c r="H108" t="str">
        <f t="shared" si="5"/>
        <v>Lisowski Andrzej</v>
      </c>
      <c r="I108">
        <f t="shared" si="6"/>
        <v>1984</v>
      </c>
      <c r="J108" t="s">
        <v>32</v>
      </c>
      <c r="K108" t="s">
        <v>1285</v>
      </c>
      <c r="L108" t="e">
        <f>VLOOKUP(H108,'id (2019)'!H:I,2,0)</f>
        <v>#N/A</v>
      </c>
      <c r="M108" t="e">
        <f>VLOOKUP(H108,'id (2018)'!H:I,2,0)</f>
        <v>#N/A</v>
      </c>
    </row>
    <row r="109" spans="1:13">
      <c r="A109" t="str">
        <f t="shared" si="4"/>
        <v>OsielskiMaciej1971</v>
      </c>
      <c r="C109">
        <f t="shared" si="7"/>
        <v>108</v>
      </c>
      <c r="D109" t="s">
        <v>4577</v>
      </c>
      <c r="E109" t="s">
        <v>66</v>
      </c>
      <c r="G109">
        <v>1971</v>
      </c>
      <c r="H109" t="str">
        <f t="shared" si="5"/>
        <v>Osielski Maciej</v>
      </c>
      <c r="I109">
        <f t="shared" si="6"/>
        <v>1971</v>
      </c>
      <c r="J109" t="s">
        <v>32</v>
      </c>
      <c r="K109" t="s">
        <v>1285</v>
      </c>
      <c r="L109" t="e">
        <f>VLOOKUP(H109,'id (2019)'!H:I,2,0)</f>
        <v>#N/A</v>
      </c>
      <c r="M109" t="e">
        <f>VLOOKUP(H109,'id (2018)'!H:I,2,0)</f>
        <v>#N/A</v>
      </c>
    </row>
    <row r="110" spans="1:13">
      <c r="A110" t="str">
        <f t="shared" si="4"/>
        <v>JaworskiJarek1976</v>
      </c>
      <c r="C110">
        <f t="shared" si="7"/>
        <v>109</v>
      </c>
      <c r="D110" t="s">
        <v>1400</v>
      </c>
      <c r="E110" t="s">
        <v>331</v>
      </c>
      <c r="G110">
        <v>1976</v>
      </c>
      <c r="H110" t="str">
        <f t="shared" si="5"/>
        <v>Jaworski Jarek</v>
      </c>
      <c r="I110">
        <f t="shared" si="6"/>
        <v>1976</v>
      </c>
      <c r="J110" t="s">
        <v>32</v>
      </c>
      <c r="K110" t="s">
        <v>1285</v>
      </c>
      <c r="L110" t="e">
        <f>VLOOKUP(H110,'id (2019)'!H:I,2,0)</f>
        <v>#N/A</v>
      </c>
      <c r="M110" t="e">
        <f>VLOOKUP(H110,'id (2018)'!H:I,2,0)</f>
        <v>#N/A</v>
      </c>
    </row>
    <row r="111" spans="1:13">
      <c r="A111" t="str">
        <f t="shared" si="4"/>
        <v>DrzeżdżonMarta1970</v>
      </c>
      <c r="C111">
        <f t="shared" si="7"/>
        <v>110</v>
      </c>
      <c r="D111" t="s">
        <v>4578</v>
      </c>
      <c r="E111" t="s">
        <v>846</v>
      </c>
      <c r="G111">
        <v>1970</v>
      </c>
      <c r="H111" t="str">
        <f t="shared" si="5"/>
        <v>Drzeżdżon Marta</v>
      </c>
      <c r="I111">
        <f t="shared" si="6"/>
        <v>1970</v>
      </c>
      <c r="J111" t="s">
        <v>0</v>
      </c>
      <c r="K111" t="s">
        <v>1285</v>
      </c>
      <c r="L111" t="e">
        <f>VLOOKUP(H111,'id (2019)'!H:I,2,0)</f>
        <v>#N/A</v>
      </c>
      <c r="M111" t="e">
        <f>VLOOKUP(H111,'id (2018)'!H:I,2,0)</f>
        <v>#N/A</v>
      </c>
    </row>
    <row r="112" spans="1:13">
      <c r="A112" t="str">
        <f t="shared" si="4"/>
        <v>Tomaszczyk-TiszbeinAlicja1975</v>
      </c>
      <c r="C112">
        <f t="shared" si="7"/>
        <v>111</v>
      </c>
      <c r="D112" t="s">
        <v>4370</v>
      </c>
      <c r="E112" t="s">
        <v>630</v>
      </c>
      <c r="G112">
        <v>1975</v>
      </c>
      <c r="H112" t="str">
        <f t="shared" si="5"/>
        <v>Tomaszczyk-Tiszbein Alicja</v>
      </c>
      <c r="I112">
        <f t="shared" si="6"/>
        <v>1975</v>
      </c>
      <c r="J112" t="s">
        <v>0</v>
      </c>
      <c r="K112" t="s">
        <v>1285</v>
      </c>
      <c r="L112">
        <f>VLOOKUP(H112,'id (2019)'!H:I,2,0)</f>
        <v>1975</v>
      </c>
      <c r="M112" t="e">
        <f>VLOOKUP(H112,'id (2018)'!H:I,2,0)</f>
        <v>#N/A</v>
      </c>
    </row>
    <row r="113" spans="1:13">
      <c r="A113" t="str">
        <f t="shared" si="4"/>
        <v>TruszkowskaKamila1980</v>
      </c>
      <c r="C113">
        <f t="shared" si="7"/>
        <v>112</v>
      </c>
      <c r="D113" t="s">
        <v>194</v>
      </c>
      <c r="E113" t="s">
        <v>195</v>
      </c>
      <c r="G113">
        <v>1980</v>
      </c>
      <c r="H113" t="str">
        <f t="shared" si="5"/>
        <v>Truszkowska Kamila</v>
      </c>
      <c r="I113">
        <f t="shared" si="6"/>
        <v>1980</v>
      </c>
      <c r="J113" t="s">
        <v>0</v>
      </c>
      <c r="K113" t="s">
        <v>1285</v>
      </c>
      <c r="L113">
        <f>VLOOKUP(H113,'id (2019)'!H:I,2,0)</f>
        <v>1980</v>
      </c>
      <c r="M113">
        <f>VLOOKUP(H113,'id (2018)'!H:I,2,0)</f>
        <v>1980</v>
      </c>
    </row>
    <row r="114" spans="1:13">
      <c r="A114" t="str">
        <f t="shared" si="4"/>
        <v>RożekPaulina1991</v>
      </c>
      <c r="C114">
        <f t="shared" si="7"/>
        <v>113</v>
      </c>
      <c r="D114" t="s">
        <v>4579</v>
      </c>
      <c r="E114" t="s">
        <v>1197</v>
      </c>
      <c r="G114">
        <v>1991</v>
      </c>
      <c r="H114" t="str">
        <f t="shared" si="5"/>
        <v>Rożek Paulina</v>
      </c>
      <c r="I114">
        <f t="shared" si="6"/>
        <v>1991</v>
      </c>
      <c r="J114" t="s">
        <v>0</v>
      </c>
      <c r="K114" t="s">
        <v>1285</v>
      </c>
      <c r="L114" t="e">
        <f>VLOOKUP(H114,'id (2019)'!H:I,2,0)</f>
        <v>#N/A</v>
      </c>
      <c r="M114" t="e">
        <f>VLOOKUP(H114,'id (2018)'!H:I,2,0)</f>
        <v>#N/A</v>
      </c>
    </row>
    <row r="115" spans="1:13">
      <c r="A115" t="str">
        <f t="shared" si="4"/>
        <v>BarnikEdyta1985</v>
      </c>
      <c r="C115">
        <f t="shared" si="7"/>
        <v>114</v>
      </c>
      <c r="D115" t="s">
        <v>3851</v>
      </c>
      <c r="E115" t="s">
        <v>458</v>
      </c>
      <c r="G115">
        <v>1985</v>
      </c>
      <c r="H115" t="str">
        <f t="shared" si="5"/>
        <v>Barnik Edyta</v>
      </c>
      <c r="I115">
        <f t="shared" si="6"/>
        <v>1985</v>
      </c>
      <c r="J115" t="s">
        <v>0</v>
      </c>
      <c r="K115" t="s">
        <v>1285</v>
      </c>
      <c r="L115" t="e">
        <f>VLOOKUP(H115,'id (2019)'!H:I,2,0)</f>
        <v>#N/A</v>
      </c>
      <c r="M115">
        <f>VLOOKUP(H115,'id (2018)'!H:I,2,0)</f>
        <v>1985</v>
      </c>
    </row>
    <row r="116" spans="1:13">
      <c r="A116" t="str">
        <f t="shared" si="4"/>
        <v>WieczorekJarosław1984</v>
      </c>
      <c r="C116">
        <f t="shared" si="7"/>
        <v>115</v>
      </c>
      <c r="D116" t="s">
        <v>75</v>
      </c>
      <c r="E116" t="s">
        <v>86</v>
      </c>
      <c r="G116">
        <v>1984</v>
      </c>
      <c r="H116" t="str">
        <f t="shared" si="5"/>
        <v>Wieczorek Jarosław</v>
      </c>
      <c r="I116">
        <f t="shared" si="6"/>
        <v>1984</v>
      </c>
      <c r="J116" t="s">
        <v>32</v>
      </c>
      <c r="K116" t="s">
        <v>774</v>
      </c>
      <c r="L116">
        <f>VLOOKUP(H116,'id (2019)'!H:I,2,0)</f>
        <v>1984</v>
      </c>
      <c r="M116">
        <f>VLOOKUP(H116,'id (2018)'!H:I,2,0)</f>
        <v>1984</v>
      </c>
    </row>
    <row r="117" spans="1:13">
      <c r="A117" t="str">
        <f t="shared" si="4"/>
        <v>WojtczakSzymon1983</v>
      </c>
      <c r="C117">
        <f t="shared" si="7"/>
        <v>116</v>
      </c>
      <c r="D117" t="s">
        <v>4031</v>
      </c>
      <c r="E117" t="s">
        <v>393</v>
      </c>
      <c r="G117">
        <v>1983</v>
      </c>
      <c r="H117" t="str">
        <f t="shared" si="5"/>
        <v>Wojtczak Szymon</v>
      </c>
      <c r="I117">
        <f t="shared" si="6"/>
        <v>1983</v>
      </c>
      <c r="J117" t="s">
        <v>32</v>
      </c>
      <c r="K117" t="s">
        <v>774</v>
      </c>
      <c r="L117">
        <f>VLOOKUP(H117,'id (2019)'!H:I,2,0)</f>
        <v>1983</v>
      </c>
      <c r="M117">
        <f>VLOOKUP(H117,'id (2018)'!H:I,2,0)</f>
        <v>1983</v>
      </c>
    </row>
    <row r="118" spans="1:13">
      <c r="A118" t="str">
        <f t="shared" si="4"/>
        <v>StanekRobert1967</v>
      </c>
      <c r="C118">
        <f t="shared" si="7"/>
        <v>117</v>
      </c>
      <c r="D118" t="s">
        <v>46</v>
      </c>
      <c r="E118" t="s">
        <v>45</v>
      </c>
      <c r="G118">
        <v>1967</v>
      </c>
      <c r="H118" t="str">
        <f t="shared" si="5"/>
        <v>Stanek Robert</v>
      </c>
      <c r="I118">
        <f t="shared" si="6"/>
        <v>1967</v>
      </c>
      <c r="J118" t="s">
        <v>32</v>
      </c>
      <c r="K118" t="s">
        <v>774</v>
      </c>
      <c r="L118">
        <f>VLOOKUP(H118,'id (2019)'!H:I,2,0)</f>
        <v>1967</v>
      </c>
      <c r="M118">
        <f>VLOOKUP(H118,'id (2018)'!H:I,2,0)</f>
        <v>1967</v>
      </c>
    </row>
    <row r="119" spans="1:13">
      <c r="A119" t="str">
        <f t="shared" si="4"/>
        <v>PodleśRafał1994</v>
      </c>
      <c r="C119">
        <f t="shared" si="7"/>
        <v>118</v>
      </c>
      <c r="D119" t="s">
        <v>4585</v>
      </c>
      <c r="E119" t="s">
        <v>41</v>
      </c>
      <c r="G119">
        <v>1994</v>
      </c>
      <c r="H119" t="str">
        <f t="shared" si="5"/>
        <v>Podleś Rafał</v>
      </c>
      <c r="I119">
        <f t="shared" si="6"/>
        <v>1994</v>
      </c>
      <c r="J119" t="s">
        <v>32</v>
      </c>
      <c r="K119" t="s">
        <v>774</v>
      </c>
      <c r="L119" t="e">
        <f>VLOOKUP(H119,'id (2019)'!H:I,2,0)</f>
        <v>#N/A</v>
      </c>
      <c r="M119" t="e">
        <f>VLOOKUP(H119,'id (2018)'!H:I,2,0)</f>
        <v>#N/A</v>
      </c>
    </row>
    <row r="120" spans="1:13">
      <c r="A120" t="str">
        <f t="shared" si="4"/>
        <v>ZadwornyTomasz1982</v>
      </c>
      <c r="C120">
        <f t="shared" si="7"/>
        <v>119</v>
      </c>
      <c r="D120" t="s">
        <v>255</v>
      </c>
      <c r="E120" t="s">
        <v>44</v>
      </c>
      <c r="G120">
        <v>1982</v>
      </c>
      <c r="H120" t="str">
        <f t="shared" si="5"/>
        <v>Zadworny Tomasz</v>
      </c>
      <c r="I120">
        <f t="shared" si="6"/>
        <v>1982</v>
      </c>
      <c r="J120" t="s">
        <v>32</v>
      </c>
      <c r="K120" t="s">
        <v>774</v>
      </c>
      <c r="L120">
        <f>VLOOKUP(H120,'id (2019)'!H:I,2,0)</f>
        <v>1982</v>
      </c>
      <c r="M120">
        <f>VLOOKUP(H120,'id (2018)'!H:I,2,0)</f>
        <v>1982</v>
      </c>
    </row>
    <row r="121" spans="1:13">
      <c r="A121" t="str">
        <f t="shared" si="4"/>
        <v>RuchlickiStanisław1983</v>
      </c>
      <c r="C121">
        <f t="shared" si="7"/>
        <v>120</v>
      </c>
      <c r="D121" t="s">
        <v>431</v>
      </c>
      <c r="E121" t="s">
        <v>274</v>
      </c>
      <c r="G121">
        <v>1983</v>
      </c>
      <c r="H121" t="str">
        <f t="shared" si="5"/>
        <v>Ruchlicki Stanisław</v>
      </c>
      <c r="I121">
        <f t="shared" si="6"/>
        <v>1983</v>
      </c>
      <c r="J121" t="s">
        <v>32</v>
      </c>
      <c r="K121" t="s">
        <v>774</v>
      </c>
      <c r="L121">
        <f>VLOOKUP(H121,'id (2019)'!H:I,2,0)</f>
        <v>1983</v>
      </c>
      <c r="M121">
        <f>VLOOKUP(H121,'id (2018)'!H:I,2,0)</f>
        <v>1983</v>
      </c>
    </row>
    <row r="122" spans="1:13">
      <c r="A122" t="str">
        <f t="shared" si="4"/>
        <v>FiedosiukMichał1979</v>
      </c>
      <c r="C122">
        <f t="shared" si="7"/>
        <v>121</v>
      </c>
      <c r="D122" t="s">
        <v>4590</v>
      </c>
      <c r="E122" t="s">
        <v>55</v>
      </c>
      <c r="G122">
        <v>1979</v>
      </c>
      <c r="H122" t="str">
        <f t="shared" si="5"/>
        <v>Fiedosiuk Michał</v>
      </c>
      <c r="I122">
        <f t="shared" si="6"/>
        <v>1979</v>
      </c>
      <c r="J122" t="s">
        <v>32</v>
      </c>
      <c r="K122" t="s">
        <v>774</v>
      </c>
      <c r="L122" t="e">
        <f>VLOOKUP(H122,'id (2019)'!H:I,2,0)</f>
        <v>#N/A</v>
      </c>
      <c r="M122" t="e">
        <f>VLOOKUP(H122,'id (2018)'!H:I,2,0)</f>
        <v>#N/A</v>
      </c>
    </row>
    <row r="123" spans="1:13">
      <c r="A123" t="str">
        <f t="shared" si="4"/>
        <v>WichniewiczCzarek1973</v>
      </c>
      <c r="C123">
        <f t="shared" si="7"/>
        <v>122</v>
      </c>
      <c r="D123" t="s">
        <v>4591</v>
      </c>
      <c r="E123" t="s">
        <v>4592</v>
      </c>
      <c r="G123">
        <v>1973</v>
      </c>
      <c r="H123" t="str">
        <f t="shared" si="5"/>
        <v>Wichniewicz Czarek</v>
      </c>
      <c r="I123">
        <f t="shared" si="6"/>
        <v>1973</v>
      </c>
      <c r="J123" t="s">
        <v>32</v>
      </c>
      <c r="K123" t="s">
        <v>774</v>
      </c>
      <c r="L123" t="e">
        <f>VLOOKUP(H123,'id (2019)'!H:I,2,0)</f>
        <v>#N/A</v>
      </c>
      <c r="M123" t="e">
        <f>VLOOKUP(H123,'id (2018)'!H:I,2,0)</f>
        <v>#N/A</v>
      </c>
    </row>
    <row r="124" spans="1:13">
      <c r="A124" t="str">
        <f t="shared" si="4"/>
        <v>ŚcibiszJerzy1955</v>
      </c>
      <c r="C124">
        <f t="shared" si="7"/>
        <v>123</v>
      </c>
      <c r="D124" t="s">
        <v>403</v>
      </c>
      <c r="E124" t="s">
        <v>205</v>
      </c>
      <c r="G124">
        <v>1955</v>
      </c>
      <c r="H124" t="str">
        <f t="shared" si="5"/>
        <v>Ścibisz Jerzy</v>
      </c>
      <c r="I124">
        <f t="shared" si="6"/>
        <v>1955</v>
      </c>
      <c r="J124" t="s">
        <v>32</v>
      </c>
      <c r="K124" t="s">
        <v>774</v>
      </c>
      <c r="L124" t="e">
        <f>VLOOKUP(H124,'id (2019)'!H:I,2,0)</f>
        <v>#N/A</v>
      </c>
      <c r="M124">
        <f>VLOOKUP(H124,'id (2018)'!H:I,2,0)</f>
        <v>1955</v>
      </c>
    </row>
    <row r="125" spans="1:13">
      <c r="A125" t="str">
        <f t="shared" si="4"/>
        <v>SzaciłowskiPiotr1971</v>
      </c>
      <c r="C125">
        <f t="shared" si="7"/>
        <v>124</v>
      </c>
      <c r="D125" t="s">
        <v>773</v>
      </c>
      <c r="E125" t="s">
        <v>15</v>
      </c>
      <c r="G125">
        <v>1971</v>
      </c>
      <c r="H125" t="str">
        <f t="shared" si="5"/>
        <v>Szaciłowski Piotr</v>
      </c>
      <c r="I125">
        <f t="shared" si="6"/>
        <v>1971</v>
      </c>
      <c r="J125" t="s">
        <v>32</v>
      </c>
      <c r="K125" t="s">
        <v>774</v>
      </c>
      <c r="L125">
        <f>VLOOKUP(H125,'id (2019)'!H:I,2,0)</f>
        <v>1971</v>
      </c>
      <c r="M125" t="e">
        <f>VLOOKUP(H125,'id (2018)'!H:I,2,0)</f>
        <v>#N/A</v>
      </c>
    </row>
    <row r="126" spans="1:13">
      <c r="A126" t="str">
        <f t="shared" si="4"/>
        <v>NieściorukBarbara1969</v>
      </c>
      <c r="C126">
        <f t="shared" si="7"/>
        <v>125</v>
      </c>
      <c r="D126" t="s">
        <v>405</v>
      </c>
      <c r="E126" t="s">
        <v>404</v>
      </c>
      <c r="G126">
        <v>1969</v>
      </c>
      <c r="H126" t="str">
        <f t="shared" si="5"/>
        <v>Nieścioruk Barbara</v>
      </c>
      <c r="I126">
        <f t="shared" si="6"/>
        <v>1969</v>
      </c>
      <c r="J126" t="s">
        <v>0</v>
      </c>
      <c r="K126" t="s">
        <v>774</v>
      </c>
      <c r="L126" t="e">
        <f>VLOOKUP(H126,'id (2019)'!H:I,2,0)</f>
        <v>#N/A</v>
      </c>
      <c r="M126" t="e">
        <f>VLOOKUP(H126,'id (2018)'!H:I,2,0)</f>
        <v>#N/A</v>
      </c>
    </row>
    <row r="127" spans="1:13">
      <c r="A127" t="str">
        <f t="shared" si="4"/>
        <v>NowackaElżbieta1976</v>
      </c>
      <c r="C127">
        <f t="shared" si="7"/>
        <v>126</v>
      </c>
      <c r="D127" s="9" t="s">
        <v>1212</v>
      </c>
      <c r="E127" s="9" t="s">
        <v>1211</v>
      </c>
      <c r="F127" s="9"/>
      <c r="G127">
        <v>1976</v>
      </c>
      <c r="H127" t="str">
        <f t="shared" si="5"/>
        <v>Nowacka Elżbieta</v>
      </c>
      <c r="I127">
        <f t="shared" si="6"/>
        <v>1976</v>
      </c>
      <c r="J127" t="s">
        <v>0</v>
      </c>
      <c r="K127" t="s">
        <v>774</v>
      </c>
      <c r="L127">
        <f>VLOOKUP(H127,'id (2019)'!H:I,2,0)</f>
        <v>1976</v>
      </c>
      <c r="M127">
        <f>VLOOKUP(H127,'id (2018)'!H:I,2,0)</f>
        <v>1976</v>
      </c>
    </row>
    <row r="128" spans="1:13">
      <c r="A128" t="str">
        <f t="shared" si="4"/>
        <v>BeszterdaSebastian1975</v>
      </c>
      <c r="C128">
        <f t="shared" si="7"/>
        <v>127</v>
      </c>
      <c r="D128" s="9" t="s">
        <v>1267</v>
      </c>
      <c r="E128" s="9" t="s">
        <v>783</v>
      </c>
      <c r="F128" s="9"/>
      <c r="G128">
        <v>1975</v>
      </c>
      <c r="H128" t="str">
        <f t="shared" si="5"/>
        <v>Beszterda Sebastian</v>
      </c>
      <c r="I128">
        <f t="shared" si="6"/>
        <v>1975</v>
      </c>
      <c r="J128" t="s">
        <v>32</v>
      </c>
      <c r="K128" t="s">
        <v>774</v>
      </c>
      <c r="L128">
        <f>VLOOKUP(H128,'id (2019)'!H:I,2,0)</f>
        <v>1975</v>
      </c>
      <c r="M128">
        <f>VLOOKUP(H128,'id (2018)'!H:I,2,0)</f>
        <v>1975</v>
      </c>
    </row>
    <row r="129" spans="1:13">
      <c r="A129" t="str">
        <f t="shared" si="4"/>
        <v>OlszańskiPaweł1984</v>
      </c>
      <c r="C129">
        <f t="shared" si="7"/>
        <v>128</v>
      </c>
      <c r="D129" s="9" t="s">
        <v>1272</v>
      </c>
      <c r="E129" s="9" t="s">
        <v>16</v>
      </c>
      <c r="F129" s="9"/>
      <c r="G129">
        <v>1984</v>
      </c>
      <c r="H129" t="str">
        <f t="shared" si="5"/>
        <v>Olszański Paweł</v>
      </c>
      <c r="I129">
        <f t="shared" si="6"/>
        <v>1984</v>
      </c>
      <c r="J129" t="s">
        <v>32</v>
      </c>
      <c r="K129" t="s">
        <v>774</v>
      </c>
      <c r="L129" t="e">
        <f>VLOOKUP(H129,'id (2019)'!H:I,2,0)</f>
        <v>#N/A</v>
      </c>
      <c r="M129" t="e">
        <f>VLOOKUP(H129,'id (2018)'!H:I,2,0)</f>
        <v>#N/A</v>
      </c>
    </row>
    <row r="130" spans="1:13">
      <c r="A130" t="str">
        <f t="shared" ref="A130:A193" si="8">D130&amp;E130&amp;G130</f>
        <v>BujakiewiczGabriel1963</v>
      </c>
      <c r="C130">
        <f t="shared" si="7"/>
        <v>129</v>
      </c>
      <c r="D130" s="9" t="s">
        <v>84</v>
      </c>
      <c r="E130" s="9" t="s">
        <v>117</v>
      </c>
      <c r="F130" s="9"/>
      <c r="G130">
        <v>1963</v>
      </c>
      <c r="H130" t="str">
        <f t="shared" si="5"/>
        <v>Bujakiewicz Gabriel</v>
      </c>
      <c r="I130">
        <f t="shared" si="6"/>
        <v>1963</v>
      </c>
      <c r="J130" t="s">
        <v>32</v>
      </c>
      <c r="K130" t="s">
        <v>774</v>
      </c>
      <c r="L130" t="e">
        <f>VLOOKUP(H130,'id (2019)'!H:I,2,0)</f>
        <v>#N/A</v>
      </c>
      <c r="M130" t="e">
        <f>VLOOKUP(H130,'id (2018)'!H:I,2,0)</f>
        <v>#N/A</v>
      </c>
    </row>
    <row r="131" spans="1:13">
      <c r="A131" t="str">
        <f t="shared" si="8"/>
        <v>MańczakMichał1980</v>
      </c>
      <c r="C131">
        <f t="shared" si="7"/>
        <v>130</v>
      </c>
      <c r="D131" s="9" t="s">
        <v>1520</v>
      </c>
      <c r="E131" s="9" t="s">
        <v>55</v>
      </c>
      <c r="F131" s="9"/>
      <c r="G131">
        <v>1980</v>
      </c>
      <c r="H131" t="str">
        <f t="shared" ref="H131:H194" si="9">D131&amp;" "&amp;E131</f>
        <v>Mańczak Michał</v>
      </c>
      <c r="I131">
        <f t="shared" ref="I131:I194" si="10">G131</f>
        <v>1980</v>
      </c>
      <c r="J131" t="s">
        <v>32</v>
      </c>
      <c r="K131" t="s">
        <v>774</v>
      </c>
      <c r="L131" t="e">
        <f>VLOOKUP(H131,'id (2019)'!H:I,2,0)</f>
        <v>#N/A</v>
      </c>
      <c r="M131" t="e">
        <f>VLOOKUP(H131,'id (2018)'!H:I,2,0)</f>
        <v>#N/A</v>
      </c>
    </row>
    <row r="132" spans="1:13">
      <c r="A132" t="str">
        <f t="shared" si="8"/>
        <v>SokołowskiTomasz1984</v>
      </c>
      <c r="C132">
        <f t="shared" ref="C132:C195" si="11">C131+1</f>
        <v>131</v>
      </c>
      <c r="D132" s="9" t="s">
        <v>4611</v>
      </c>
      <c r="E132" s="9" t="s">
        <v>44</v>
      </c>
      <c r="F132" s="9"/>
      <c r="G132">
        <v>1984</v>
      </c>
      <c r="H132" t="str">
        <f t="shared" si="9"/>
        <v>Sokołowski Tomasz</v>
      </c>
      <c r="I132">
        <f t="shared" si="10"/>
        <v>1984</v>
      </c>
      <c r="J132" t="s">
        <v>32</v>
      </c>
      <c r="K132" t="s">
        <v>774</v>
      </c>
      <c r="L132" t="e">
        <f>VLOOKUP(H132,'id (2019)'!H:I,2,0)</f>
        <v>#N/A</v>
      </c>
      <c r="M132" t="e">
        <f>VLOOKUP(H132,'id (2018)'!H:I,2,0)</f>
        <v>#N/A</v>
      </c>
    </row>
    <row r="133" spans="1:13">
      <c r="A133" t="str">
        <f t="shared" si="8"/>
        <v>GulbinowiczAdam1967</v>
      </c>
      <c r="C133">
        <f t="shared" si="11"/>
        <v>132</v>
      </c>
      <c r="D133" s="9" t="s">
        <v>1205</v>
      </c>
      <c r="E133" s="9" t="s">
        <v>79</v>
      </c>
      <c r="F133" s="9"/>
      <c r="G133">
        <v>1967</v>
      </c>
      <c r="H133" t="str">
        <f t="shared" si="9"/>
        <v>Gulbinowicz Adam</v>
      </c>
      <c r="I133">
        <f t="shared" si="10"/>
        <v>1967</v>
      </c>
      <c r="J133" t="s">
        <v>32</v>
      </c>
      <c r="K133" t="s">
        <v>774</v>
      </c>
      <c r="L133" t="e">
        <f>VLOOKUP(H133,'id (2019)'!H:I,2,0)</f>
        <v>#N/A</v>
      </c>
      <c r="M133" t="e">
        <f>VLOOKUP(H133,'id (2018)'!H:I,2,0)</f>
        <v>#N/A</v>
      </c>
    </row>
    <row r="134" spans="1:13">
      <c r="A134" t="str">
        <f t="shared" si="8"/>
        <v>MossoczyZbigniew1973</v>
      </c>
      <c r="C134">
        <f t="shared" si="11"/>
        <v>133</v>
      </c>
      <c r="D134" t="s">
        <v>265</v>
      </c>
      <c r="E134" t="s">
        <v>264</v>
      </c>
      <c r="F134" t="s">
        <v>1317</v>
      </c>
      <c r="G134">
        <v>1973</v>
      </c>
      <c r="H134" t="str">
        <f t="shared" si="9"/>
        <v>Mossoczy Zbigniew</v>
      </c>
      <c r="I134">
        <f t="shared" si="10"/>
        <v>1973</v>
      </c>
      <c r="J134" t="s">
        <v>32</v>
      </c>
      <c r="K134" t="s">
        <v>810</v>
      </c>
      <c r="L134">
        <f>VLOOKUP(H134,'id (2019)'!H:I,2,0)</f>
        <v>1973</v>
      </c>
      <c r="M134">
        <f>VLOOKUP(H134,'id (2018)'!H:I,2,0)</f>
        <v>1973</v>
      </c>
    </row>
    <row r="135" spans="1:13">
      <c r="A135" t="str">
        <f t="shared" si="8"/>
        <v>WarmuzŁukasz1983</v>
      </c>
      <c r="C135">
        <f t="shared" si="11"/>
        <v>134</v>
      </c>
      <c r="D135" t="s">
        <v>4360</v>
      </c>
      <c r="E135" t="s">
        <v>59</v>
      </c>
      <c r="F135" t="s">
        <v>4346</v>
      </c>
      <c r="G135">
        <v>1983</v>
      </c>
      <c r="H135" t="str">
        <f t="shared" si="9"/>
        <v>Warmuz Łukasz</v>
      </c>
      <c r="I135">
        <f t="shared" si="10"/>
        <v>1983</v>
      </c>
      <c r="J135" t="s">
        <v>32</v>
      </c>
      <c r="K135" t="s">
        <v>810</v>
      </c>
      <c r="L135">
        <f>VLOOKUP(H135,'id (2019)'!H:I,2,0)</f>
        <v>1983</v>
      </c>
      <c r="M135" t="e">
        <f>VLOOKUP(H135,'id (2018)'!H:I,2,0)</f>
        <v>#N/A</v>
      </c>
    </row>
    <row r="136" spans="1:13">
      <c r="A136" t="str">
        <f t="shared" si="8"/>
        <v>GajkowskiBartek1985</v>
      </c>
      <c r="C136">
        <f t="shared" si="11"/>
        <v>135</v>
      </c>
      <c r="D136" t="s">
        <v>4361</v>
      </c>
      <c r="E136" t="s">
        <v>121</v>
      </c>
      <c r="F136" t="s">
        <v>4346</v>
      </c>
      <c r="G136">
        <v>1985</v>
      </c>
      <c r="H136" t="str">
        <f t="shared" si="9"/>
        <v>Gajkowski Bartek</v>
      </c>
      <c r="I136">
        <f t="shared" si="10"/>
        <v>1985</v>
      </c>
      <c r="J136" t="s">
        <v>32</v>
      </c>
      <c r="K136" t="s">
        <v>810</v>
      </c>
      <c r="L136">
        <f>VLOOKUP(H136,'id (2019)'!H:I,2,0)</f>
        <v>1985</v>
      </c>
      <c r="M136" t="e">
        <f>VLOOKUP(H136,'id (2018)'!H:I,2,0)</f>
        <v>#N/A</v>
      </c>
    </row>
    <row r="137" spans="1:13">
      <c r="A137" t="str">
        <f t="shared" si="8"/>
        <v>BuciakPiotr1979</v>
      </c>
      <c r="C137">
        <f t="shared" si="11"/>
        <v>136</v>
      </c>
      <c r="D137" t="s">
        <v>297</v>
      </c>
      <c r="E137" t="s">
        <v>15</v>
      </c>
      <c r="F137" t="s">
        <v>289</v>
      </c>
      <c r="G137">
        <v>1979</v>
      </c>
      <c r="H137" t="str">
        <f t="shared" si="9"/>
        <v>Buciak Piotr</v>
      </c>
      <c r="I137">
        <f t="shared" si="10"/>
        <v>1979</v>
      </c>
      <c r="J137" t="s">
        <v>32</v>
      </c>
      <c r="K137" t="s">
        <v>810</v>
      </c>
      <c r="L137">
        <f>VLOOKUP(H137,'id (2019)'!H:I,2,0)</f>
        <v>1979</v>
      </c>
      <c r="M137">
        <f>VLOOKUP(H137,'id (2018)'!H:I,2,0)</f>
        <v>1979</v>
      </c>
    </row>
    <row r="138" spans="1:13">
      <c r="A138" t="str">
        <f t="shared" si="8"/>
        <v>ZawadzkiArtur1970</v>
      </c>
      <c r="C138">
        <f t="shared" si="11"/>
        <v>137</v>
      </c>
      <c r="D138" t="s">
        <v>179</v>
      </c>
      <c r="E138" t="s">
        <v>47</v>
      </c>
      <c r="F138" t="s">
        <v>1642</v>
      </c>
      <c r="G138">
        <v>1970</v>
      </c>
      <c r="H138" t="str">
        <f t="shared" si="9"/>
        <v>Zawadzki Artur</v>
      </c>
      <c r="I138">
        <f t="shared" si="10"/>
        <v>1970</v>
      </c>
      <c r="J138" t="s">
        <v>32</v>
      </c>
      <c r="K138" t="s">
        <v>810</v>
      </c>
      <c r="L138">
        <f>VLOOKUP(H138,'id (2019)'!H:I,2,0)</f>
        <v>1970</v>
      </c>
      <c r="M138">
        <f>VLOOKUP(H138,'id (2018)'!H:I,2,0)</f>
        <v>1970</v>
      </c>
    </row>
    <row r="139" spans="1:13">
      <c r="A139" t="str">
        <f t="shared" si="8"/>
        <v>GonciarzBartłomiej1989</v>
      </c>
      <c r="C139">
        <f t="shared" si="11"/>
        <v>138</v>
      </c>
      <c r="D139" t="s">
        <v>4409</v>
      </c>
      <c r="E139" t="s">
        <v>267</v>
      </c>
      <c r="F139" t="s">
        <v>4410</v>
      </c>
      <c r="G139">
        <v>1989</v>
      </c>
      <c r="H139" t="str">
        <f t="shared" si="9"/>
        <v>Gonciarz Bartłomiej</v>
      </c>
      <c r="I139">
        <f t="shared" si="10"/>
        <v>1989</v>
      </c>
      <c r="J139" t="s">
        <v>32</v>
      </c>
      <c r="K139" t="s">
        <v>810</v>
      </c>
      <c r="L139">
        <f>VLOOKUP(H139,'id (2019)'!H:I,2,0)</f>
        <v>1989</v>
      </c>
      <c r="M139" t="e">
        <f>VLOOKUP(H139,'id (2018)'!H:I,2,0)</f>
        <v>#N/A</v>
      </c>
    </row>
    <row r="140" spans="1:13">
      <c r="A140" t="str">
        <f t="shared" si="8"/>
        <v>MajCezary1982</v>
      </c>
      <c r="C140">
        <f t="shared" si="11"/>
        <v>139</v>
      </c>
      <c r="D140" t="s">
        <v>4413</v>
      </c>
      <c r="E140" t="s">
        <v>934</v>
      </c>
      <c r="F140" t="s">
        <v>4618</v>
      </c>
      <c r="G140">
        <v>1982</v>
      </c>
      <c r="H140" t="str">
        <f t="shared" si="9"/>
        <v>Maj Cezary</v>
      </c>
      <c r="I140">
        <f t="shared" si="10"/>
        <v>1982</v>
      </c>
      <c r="J140" t="s">
        <v>32</v>
      </c>
      <c r="K140" t="s">
        <v>810</v>
      </c>
      <c r="L140">
        <f>VLOOKUP(H140,'id (2019)'!H:I,2,0)</f>
        <v>0</v>
      </c>
      <c r="M140" t="e">
        <f>VLOOKUP(H140,'id (2018)'!H:I,2,0)</f>
        <v>#N/A</v>
      </c>
    </row>
    <row r="141" spans="1:13">
      <c r="A141" t="str">
        <f t="shared" si="8"/>
        <v>ŚpionekArkadiusz1985</v>
      </c>
      <c r="C141">
        <f t="shared" si="11"/>
        <v>140</v>
      </c>
      <c r="D141" t="s">
        <v>4621</v>
      </c>
      <c r="E141" t="s">
        <v>358</v>
      </c>
      <c r="F141" t="s">
        <v>4619</v>
      </c>
      <c r="G141">
        <v>1985</v>
      </c>
      <c r="H141" t="str">
        <f t="shared" si="9"/>
        <v>Śpionek Arkadiusz</v>
      </c>
      <c r="I141">
        <f t="shared" si="10"/>
        <v>1985</v>
      </c>
      <c r="J141" t="s">
        <v>32</v>
      </c>
      <c r="K141" t="s">
        <v>810</v>
      </c>
      <c r="L141" t="e">
        <f>VLOOKUP(H141,'id (2019)'!H:I,2,0)</f>
        <v>#N/A</v>
      </c>
      <c r="M141" t="e">
        <f>VLOOKUP(H141,'id (2018)'!H:I,2,0)</f>
        <v>#N/A</v>
      </c>
    </row>
    <row r="142" spans="1:13">
      <c r="A142" t="str">
        <f t="shared" si="8"/>
        <v>HelbikRafał1983</v>
      </c>
      <c r="C142">
        <f t="shared" si="11"/>
        <v>141</v>
      </c>
      <c r="D142" t="s">
        <v>794</v>
      </c>
      <c r="E142" t="s">
        <v>41</v>
      </c>
      <c r="F142" t="s">
        <v>4618</v>
      </c>
      <c r="G142">
        <v>1983</v>
      </c>
      <c r="H142" t="str">
        <f t="shared" si="9"/>
        <v>Helbik Rafał</v>
      </c>
      <c r="I142">
        <f t="shared" si="10"/>
        <v>1983</v>
      </c>
      <c r="J142" t="s">
        <v>32</v>
      </c>
      <c r="K142" t="s">
        <v>810</v>
      </c>
      <c r="L142">
        <f>VLOOKUP(H142,'id (2019)'!H:I,2,0)</f>
        <v>1983</v>
      </c>
      <c r="M142" t="e">
        <f>VLOOKUP(H142,'id (2018)'!H:I,2,0)</f>
        <v>#N/A</v>
      </c>
    </row>
    <row r="143" spans="1:13">
      <c r="A143" t="str">
        <f t="shared" si="8"/>
        <v>KrasuskiMarcin1972</v>
      </c>
      <c r="C143">
        <f t="shared" si="11"/>
        <v>142</v>
      </c>
      <c r="D143" t="s">
        <v>744</v>
      </c>
      <c r="E143" t="s">
        <v>17</v>
      </c>
      <c r="F143" t="s">
        <v>3676</v>
      </c>
      <c r="G143">
        <v>1972</v>
      </c>
      <c r="H143" t="str">
        <f t="shared" si="9"/>
        <v>Krasuski Marcin</v>
      </c>
      <c r="I143">
        <f t="shared" si="10"/>
        <v>1972</v>
      </c>
      <c r="J143" t="s">
        <v>32</v>
      </c>
      <c r="K143" t="s">
        <v>810</v>
      </c>
      <c r="L143">
        <f>VLOOKUP(H143,'id (2019)'!H:I,2,0)</f>
        <v>1972</v>
      </c>
      <c r="M143">
        <f>VLOOKUP(H143,'id (2018)'!H:I,2,0)</f>
        <v>1972</v>
      </c>
    </row>
    <row r="144" spans="1:13">
      <c r="A144" t="str">
        <f t="shared" si="8"/>
        <v>SompolińskiŁukasz1988</v>
      </c>
      <c r="C144">
        <f t="shared" si="11"/>
        <v>143</v>
      </c>
      <c r="D144" t="s">
        <v>3663</v>
      </c>
      <c r="E144" t="s">
        <v>59</v>
      </c>
      <c r="F144" t="s">
        <v>1642</v>
      </c>
      <c r="G144">
        <v>1988</v>
      </c>
      <c r="H144" t="str">
        <f t="shared" si="9"/>
        <v>Sompoliński Łukasz</v>
      </c>
      <c r="I144">
        <f t="shared" si="10"/>
        <v>1988</v>
      </c>
      <c r="J144" t="s">
        <v>32</v>
      </c>
      <c r="K144" t="s">
        <v>810</v>
      </c>
      <c r="L144">
        <f>VLOOKUP(H144,'id (2019)'!H:I,2,0)</f>
        <v>1988</v>
      </c>
      <c r="M144">
        <f>VLOOKUP(H144,'id (2018)'!H:I,2,0)</f>
        <v>1988</v>
      </c>
    </row>
    <row r="145" spans="1:13">
      <c r="A145" t="str">
        <f t="shared" si="8"/>
        <v>MorońArtur1974</v>
      </c>
      <c r="C145">
        <f t="shared" si="11"/>
        <v>144</v>
      </c>
      <c r="D145" t="s">
        <v>1626</v>
      </c>
      <c r="E145" t="s">
        <v>47</v>
      </c>
      <c r="F145" t="s">
        <v>1642</v>
      </c>
      <c r="G145">
        <v>1974</v>
      </c>
      <c r="H145" t="str">
        <f t="shared" si="9"/>
        <v>Moroń Artur</v>
      </c>
      <c r="I145">
        <f t="shared" si="10"/>
        <v>1974</v>
      </c>
      <c r="J145" t="s">
        <v>32</v>
      </c>
      <c r="K145" t="s">
        <v>810</v>
      </c>
      <c r="L145">
        <f>VLOOKUP(H145,'id (2019)'!H:I,2,0)</f>
        <v>1974</v>
      </c>
      <c r="M145">
        <f>VLOOKUP(H145,'id (2018)'!H:I,2,0)</f>
        <v>1974</v>
      </c>
    </row>
    <row r="146" spans="1:13">
      <c r="A146" t="str">
        <f t="shared" si="8"/>
        <v>BedykMichał1986</v>
      </c>
      <c r="C146">
        <f t="shared" si="11"/>
        <v>145</v>
      </c>
      <c r="D146" t="s">
        <v>1314</v>
      </c>
      <c r="E146" t="s">
        <v>55</v>
      </c>
      <c r="F146" t="s">
        <v>1311</v>
      </c>
      <c r="G146">
        <v>1986</v>
      </c>
      <c r="H146" t="str">
        <f t="shared" si="9"/>
        <v>Bedyk Michał</v>
      </c>
      <c r="I146">
        <f t="shared" si="10"/>
        <v>1986</v>
      </c>
      <c r="J146" t="s">
        <v>32</v>
      </c>
      <c r="K146" t="s">
        <v>810</v>
      </c>
      <c r="L146">
        <f>VLOOKUP(H146,'id (2019)'!H:I,2,0)</f>
        <v>1986</v>
      </c>
      <c r="M146">
        <f>VLOOKUP(H146,'id (2018)'!H:I,2,0)</f>
        <v>1986</v>
      </c>
    </row>
    <row r="147" spans="1:13">
      <c r="A147" t="str">
        <f t="shared" si="8"/>
        <v>KapustkaWojciech1979</v>
      </c>
      <c r="C147">
        <f t="shared" si="11"/>
        <v>146</v>
      </c>
      <c r="D147" t="s">
        <v>946</v>
      </c>
      <c r="E147" t="s">
        <v>147</v>
      </c>
      <c r="F147" t="s">
        <v>1221</v>
      </c>
      <c r="G147">
        <v>1979</v>
      </c>
      <c r="H147" t="str">
        <f t="shared" si="9"/>
        <v>Kapustka Wojciech</v>
      </c>
      <c r="I147">
        <f t="shared" si="10"/>
        <v>1979</v>
      </c>
      <c r="J147" t="s">
        <v>32</v>
      </c>
      <c r="K147" t="s">
        <v>810</v>
      </c>
      <c r="L147">
        <f>VLOOKUP(H147,'id (2019)'!H:I,2,0)</f>
        <v>1979</v>
      </c>
      <c r="M147">
        <f>VLOOKUP(H147,'id (2018)'!H:I,2,0)</f>
        <v>1979</v>
      </c>
    </row>
    <row r="148" spans="1:13">
      <c r="A148" t="str">
        <f t="shared" si="8"/>
        <v>BilskiRadek1985</v>
      </c>
      <c r="C148">
        <f t="shared" si="11"/>
        <v>147</v>
      </c>
      <c r="D148" t="s">
        <v>4622</v>
      </c>
      <c r="E148" t="s">
        <v>574</v>
      </c>
      <c r="F148" t="s">
        <v>1642</v>
      </c>
      <c r="G148">
        <v>1985</v>
      </c>
      <c r="H148" t="str">
        <f t="shared" si="9"/>
        <v>Bilski Radek</v>
      </c>
      <c r="I148">
        <f t="shared" si="10"/>
        <v>1985</v>
      </c>
      <c r="J148" t="s">
        <v>32</v>
      </c>
      <c r="K148" t="s">
        <v>810</v>
      </c>
      <c r="L148" t="e">
        <f>VLOOKUP(H148,'id (2019)'!H:I,2,0)</f>
        <v>#N/A</v>
      </c>
      <c r="M148" t="e">
        <f>VLOOKUP(H148,'id (2018)'!H:I,2,0)</f>
        <v>#N/A</v>
      </c>
    </row>
    <row r="149" spans="1:13">
      <c r="A149" t="str">
        <f t="shared" si="8"/>
        <v>KorpulaGrzegorz1982</v>
      </c>
      <c r="C149">
        <f t="shared" si="11"/>
        <v>148</v>
      </c>
      <c r="D149" t="s">
        <v>4623</v>
      </c>
      <c r="E149" t="s">
        <v>19</v>
      </c>
      <c r="F149" t="s">
        <v>1642</v>
      </c>
      <c r="G149">
        <v>1982</v>
      </c>
      <c r="H149" t="str">
        <f t="shared" si="9"/>
        <v>Korpula Grzegorz</v>
      </c>
      <c r="I149">
        <f t="shared" si="10"/>
        <v>1982</v>
      </c>
      <c r="J149" t="s">
        <v>32</v>
      </c>
      <c r="K149" t="s">
        <v>810</v>
      </c>
      <c r="L149" t="e">
        <f>VLOOKUP(H149,'id (2019)'!H:I,2,0)</f>
        <v>#N/A</v>
      </c>
      <c r="M149" t="e">
        <f>VLOOKUP(H149,'id (2018)'!H:I,2,0)</f>
        <v>#N/A</v>
      </c>
    </row>
    <row r="150" spans="1:13">
      <c r="A150" t="str">
        <f t="shared" si="8"/>
        <v>MińkowskiMarcin1975</v>
      </c>
      <c r="C150">
        <f t="shared" si="11"/>
        <v>149</v>
      </c>
      <c r="D150" t="s">
        <v>3696</v>
      </c>
      <c r="E150" t="s">
        <v>17</v>
      </c>
      <c r="F150" t="s">
        <v>1642</v>
      </c>
      <c r="G150">
        <v>1975</v>
      </c>
      <c r="H150" t="str">
        <f t="shared" si="9"/>
        <v>Mińkowski Marcin</v>
      </c>
      <c r="I150">
        <f t="shared" si="10"/>
        <v>1975</v>
      </c>
      <c r="J150" t="s">
        <v>32</v>
      </c>
      <c r="K150" t="s">
        <v>810</v>
      </c>
      <c r="L150">
        <f>VLOOKUP(H150,'id (2019)'!H:I,2,0)</f>
        <v>1975</v>
      </c>
      <c r="M150">
        <f>VLOOKUP(H150,'id (2018)'!H:I,2,0)</f>
        <v>1975</v>
      </c>
    </row>
    <row r="151" spans="1:13">
      <c r="A151" t="str">
        <f t="shared" si="8"/>
        <v>GębarowskiPiotr1973</v>
      </c>
      <c r="C151">
        <f t="shared" si="11"/>
        <v>150</v>
      </c>
      <c r="D151" t="s">
        <v>1289</v>
      </c>
      <c r="E151" t="s">
        <v>15</v>
      </c>
      <c r="F151" t="s">
        <v>1642</v>
      </c>
      <c r="G151">
        <v>1973</v>
      </c>
      <c r="H151" t="str">
        <f t="shared" si="9"/>
        <v>Gębarowski Piotr</v>
      </c>
      <c r="I151">
        <f t="shared" si="10"/>
        <v>1973</v>
      </c>
      <c r="J151" t="s">
        <v>32</v>
      </c>
      <c r="K151" t="s">
        <v>810</v>
      </c>
      <c r="L151" t="e">
        <f>VLOOKUP(H151,'id (2019)'!H:I,2,0)</f>
        <v>#N/A</v>
      </c>
      <c r="M151">
        <f>VLOOKUP(H151,'id (2018)'!H:I,2,0)</f>
        <v>1973</v>
      </c>
    </row>
    <row r="152" spans="1:13">
      <c r="A152" t="str">
        <f t="shared" si="8"/>
        <v>MierzwickiKrzysztof1979</v>
      </c>
      <c r="C152">
        <f t="shared" si="11"/>
        <v>151</v>
      </c>
      <c r="D152" t="s">
        <v>272</v>
      </c>
      <c r="E152" t="s">
        <v>22</v>
      </c>
      <c r="F152" t="s">
        <v>1642</v>
      </c>
      <c r="G152">
        <v>1979</v>
      </c>
      <c r="H152" t="str">
        <f t="shared" si="9"/>
        <v>Mierzwicki Krzysztof</v>
      </c>
      <c r="I152">
        <f t="shared" si="10"/>
        <v>1979</v>
      </c>
      <c r="J152" t="s">
        <v>32</v>
      </c>
      <c r="K152" t="s">
        <v>810</v>
      </c>
      <c r="L152">
        <f>VLOOKUP(H152,'id (2019)'!H:I,2,0)</f>
        <v>1979</v>
      </c>
      <c r="M152">
        <f>VLOOKUP(H152,'id (2018)'!H:I,2,0)</f>
        <v>1979</v>
      </c>
    </row>
    <row r="153" spans="1:13">
      <c r="A153" t="str">
        <f t="shared" si="8"/>
        <v>KonopinskiMaciej1973</v>
      </c>
      <c r="C153">
        <f t="shared" si="11"/>
        <v>152</v>
      </c>
      <c r="D153" t="s">
        <v>4624</v>
      </c>
      <c r="E153" t="s">
        <v>66</v>
      </c>
      <c r="F153" t="s">
        <v>1304</v>
      </c>
      <c r="G153">
        <v>1973</v>
      </c>
      <c r="H153" t="str">
        <f t="shared" si="9"/>
        <v>Konopinski Maciej</v>
      </c>
      <c r="I153">
        <f t="shared" si="10"/>
        <v>1973</v>
      </c>
      <c r="J153" t="s">
        <v>32</v>
      </c>
      <c r="K153" t="s">
        <v>810</v>
      </c>
      <c r="L153" t="e">
        <f>VLOOKUP(H153,'id (2019)'!H:I,2,0)</f>
        <v>#N/A</v>
      </c>
      <c r="M153" t="e">
        <f>VLOOKUP(H153,'id (2018)'!H:I,2,0)</f>
        <v>#N/A</v>
      </c>
    </row>
    <row r="154" spans="1:13">
      <c r="A154" t="str">
        <f t="shared" si="8"/>
        <v>SiemieniukKrzysztof1979</v>
      </c>
      <c r="C154">
        <f t="shared" si="11"/>
        <v>153</v>
      </c>
      <c r="D154" t="s">
        <v>283</v>
      </c>
      <c r="E154" t="s">
        <v>22</v>
      </c>
      <c r="F154" t="s">
        <v>1642</v>
      </c>
      <c r="G154">
        <v>1979</v>
      </c>
      <c r="H154" t="str">
        <f t="shared" si="9"/>
        <v>Siemieniuk Krzysztof</v>
      </c>
      <c r="I154">
        <f t="shared" si="10"/>
        <v>1979</v>
      </c>
      <c r="J154" t="s">
        <v>32</v>
      </c>
      <c r="K154" t="s">
        <v>810</v>
      </c>
      <c r="L154" t="e">
        <f>VLOOKUP(H154,'id (2019)'!H:I,2,0)</f>
        <v>#N/A</v>
      </c>
      <c r="M154" t="e">
        <f>VLOOKUP(H154,'id (2018)'!H:I,2,0)</f>
        <v>#N/A</v>
      </c>
    </row>
    <row r="155" spans="1:13">
      <c r="A155" t="str">
        <f t="shared" si="8"/>
        <v>KielakSławomir1972</v>
      </c>
      <c r="C155">
        <f t="shared" si="11"/>
        <v>154</v>
      </c>
      <c r="D155" t="s">
        <v>1475</v>
      </c>
      <c r="E155" t="s">
        <v>88</v>
      </c>
      <c r="F155" t="s">
        <v>1642</v>
      </c>
      <c r="G155">
        <v>1972</v>
      </c>
      <c r="H155" t="str">
        <f t="shared" si="9"/>
        <v>Kielak Sławomir</v>
      </c>
      <c r="I155">
        <f t="shared" si="10"/>
        <v>1972</v>
      </c>
      <c r="J155" t="s">
        <v>32</v>
      </c>
      <c r="K155" t="s">
        <v>810</v>
      </c>
      <c r="L155">
        <f>VLOOKUP(H155,'id (2019)'!H:I,2,0)</f>
        <v>1972</v>
      </c>
      <c r="M155">
        <f>VLOOKUP(H155,'id (2018)'!H:I,2,0)</f>
        <v>1972</v>
      </c>
    </row>
    <row r="156" spans="1:13">
      <c r="A156" t="str">
        <f t="shared" si="8"/>
        <v>MalickiGrzegorz1976</v>
      </c>
      <c r="C156">
        <f t="shared" si="11"/>
        <v>155</v>
      </c>
      <c r="D156" t="s">
        <v>222</v>
      </c>
      <c r="E156" t="s">
        <v>19</v>
      </c>
      <c r="F156" t="s">
        <v>4106</v>
      </c>
      <c r="G156">
        <v>1976</v>
      </c>
      <c r="H156" t="str">
        <f t="shared" si="9"/>
        <v>Malicki Grzegorz</v>
      </c>
      <c r="I156">
        <f t="shared" si="10"/>
        <v>1976</v>
      </c>
      <c r="J156" t="s">
        <v>32</v>
      </c>
      <c r="K156" t="s">
        <v>810</v>
      </c>
      <c r="L156">
        <f>VLOOKUP(H156,'id (2019)'!H:I,2,0)</f>
        <v>1976</v>
      </c>
      <c r="M156" t="e">
        <f>VLOOKUP(H156,'id (2018)'!H:I,2,0)</f>
        <v>#N/A</v>
      </c>
    </row>
    <row r="157" spans="1:13">
      <c r="A157" t="str">
        <f t="shared" si="8"/>
        <v>PisarekPiotr1969</v>
      </c>
      <c r="C157">
        <f t="shared" si="11"/>
        <v>156</v>
      </c>
      <c r="D157" t="s">
        <v>253</v>
      </c>
      <c r="E157" t="s">
        <v>15</v>
      </c>
      <c r="F157" t="s">
        <v>1642</v>
      </c>
      <c r="G157">
        <v>1969</v>
      </c>
      <c r="H157" t="str">
        <f t="shared" si="9"/>
        <v>Pisarek Piotr</v>
      </c>
      <c r="I157">
        <f t="shared" si="10"/>
        <v>1969</v>
      </c>
      <c r="J157" t="s">
        <v>32</v>
      </c>
      <c r="K157" t="s">
        <v>810</v>
      </c>
      <c r="L157">
        <f>VLOOKUP(H157,'id (2019)'!H:I,2,0)</f>
        <v>1969</v>
      </c>
      <c r="M157">
        <f>VLOOKUP(H157,'id (2018)'!H:I,2,0)</f>
        <v>1969</v>
      </c>
    </row>
    <row r="158" spans="1:13">
      <c r="A158" t="str">
        <f t="shared" si="8"/>
        <v>JaśkiewiczPiotr1977</v>
      </c>
      <c r="C158">
        <f t="shared" si="11"/>
        <v>157</v>
      </c>
      <c r="D158" t="s">
        <v>961</v>
      </c>
      <c r="E158" t="s">
        <v>15</v>
      </c>
      <c r="F158" t="s">
        <v>805</v>
      </c>
      <c r="G158">
        <v>1977</v>
      </c>
      <c r="H158" t="str">
        <f t="shared" si="9"/>
        <v>Jaśkiewicz Piotr</v>
      </c>
      <c r="I158">
        <f t="shared" si="10"/>
        <v>1977</v>
      </c>
      <c r="J158" t="s">
        <v>32</v>
      </c>
      <c r="K158" t="s">
        <v>810</v>
      </c>
      <c r="L158" t="e">
        <f>VLOOKUP(H158,'id (2019)'!H:I,2,0)</f>
        <v>#N/A</v>
      </c>
      <c r="M158" t="e">
        <f>VLOOKUP(H158,'id (2018)'!H:I,2,0)</f>
        <v>#N/A</v>
      </c>
    </row>
    <row r="159" spans="1:13">
      <c r="A159" t="str">
        <f t="shared" si="8"/>
        <v>KuźniarowiczPiotr1987</v>
      </c>
      <c r="C159">
        <f t="shared" si="11"/>
        <v>158</v>
      </c>
      <c r="D159" t="s">
        <v>4077</v>
      </c>
      <c r="E159" t="s">
        <v>15</v>
      </c>
      <c r="F159" t="s">
        <v>1642</v>
      </c>
      <c r="G159">
        <v>1987</v>
      </c>
      <c r="H159" t="str">
        <f t="shared" si="9"/>
        <v>Kuźniarowicz Piotr</v>
      </c>
      <c r="I159">
        <f t="shared" si="10"/>
        <v>1987</v>
      </c>
      <c r="J159" t="s">
        <v>32</v>
      </c>
      <c r="K159" t="s">
        <v>810</v>
      </c>
      <c r="L159">
        <f>VLOOKUP(H159,'id (2019)'!H:I,2,0)</f>
        <v>1987</v>
      </c>
      <c r="M159" t="e">
        <f>VLOOKUP(H159,'id (2018)'!H:I,2,0)</f>
        <v>#N/A</v>
      </c>
    </row>
    <row r="160" spans="1:13">
      <c r="A160" t="str">
        <f t="shared" si="8"/>
        <v>ŚmietańskiJacek1978</v>
      </c>
      <c r="C160">
        <f t="shared" si="11"/>
        <v>159</v>
      </c>
      <c r="D160" t="s">
        <v>3639</v>
      </c>
      <c r="E160" t="s">
        <v>21</v>
      </c>
      <c r="F160" t="s">
        <v>4393</v>
      </c>
      <c r="G160">
        <v>1978</v>
      </c>
      <c r="H160" t="str">
        <f t="shared" si="9"/>
        <v>Śmietański Jacek</v>
      </c>
      <c r="I160">
        <f t="shared" si="10"/>
        <v>1978</v>
      </c>
      <c r="J160" t="s">
        <v>32</v>
      </c>
      <c r="K160" t="s">
        <v>810</v>
      </c>
      <c r="L160">
        <f>VLOOKUP(H160,'id (2019)'!H:I,2,0)</f>
        <v>1978</v>
      </c>
      <c r="M160">
        <f>VLOOKUP(H160,'id (2018)'!H:I,2,0)</f>
        <v>1978</v>
      </c>
    </row>
    <row r="161" spans="1:13">
      <c r="A161" t="str">
        <f t="shared" si="8"/>
        <v>ŚmietańskiMikołaj2005</v>
      </c>
      <c r="C161">
        <f t="shared" si="11"/>
        <v>160</v>
      </c>
      <c r="D161" t="s">
        <v>3639</v>
      </c>
      <c r="E161" t="s">
        <v>426</v>
      </c>
      <c r="F161" t="s">
        <v>4393</v>
      </c>
      <c r="G161">
        <v>2005</v>
      </c>
      <c r="H161" t="str">
        <f t="shared" si="9"/>
        <v>Śmietański Mikołaj</v>
      </c>
      <c r="I161">
        <f t="shared" si="10"/>
        <v>2005</v>
      </c>
      <c r="J161" t="s">
        <v>32</v>
      </c>
      <c r="K161" t="s">
        <v>810</v>
      </c>
      <c r="L161">
        <f>VLOOKUP(H161,'id (2019)'!H:I,2,0)</f>
        <v>2005</v>
      </c>
      <c r="M161" t="e">
        <f>VLOOKUP(H161,'id (2018)'!H:I,2,0)</f>
        <v>#N/A</v>
      </c>
    </row>
    <row r="162" spans="1:13">
      <c r="A162" t="str">
        <f t="shared" si="8"/>
        <v>StefańskiTomasz1982</v>
      </c>
      <c r="C162">
        <f t="shared" si="11"/>
        <v>161</v>
      </c>
      <c r="D162" t="s">
        <v>81</v>
      </c>
      <c r="E162" t="s">
        <v>44</v>
      </c>
      <c r="F162" t="s">
        <v>1642</v>
      </c>
      <c r="G162">
        <v>1982</v>
      </c>
      <c r="H162" t="str">
        <f t="shared" si="9"/>
        <v>Stefański Tomasz</v>
      </c>
      <c r="I162">
        <f t="shared" si="10"/>
        <v>1982</v>
      </c>
      <c r="J162" t="s">
        <v>32</v>
      </c>
      <c r="K162" t="s">
        <v>810</v>
      </c>
      <c r="L162">
        <f>VLOOKUP(H162,'id (2019)'!H:I,2,0)</f>
        <v>1982</v>
      </c>
      <c r="M162">
        <f>VLOOKUP(H162,'id (2018)'!H:I,2,0)</f>
        <v>1982</v>
      </c>
    </row>
    <row r="163" spans="1:13">
      <c r="A163" t="str">
        <f t="shared" si="8"/>
        <v>RygalskiGrzegorz1974</v>
      </c>
      <c r="C163">
        <f t="shared" si="11"/>
        <v>162</v>
      </c>
      <c r="D163" t="s">
        <v>83</v>
      </c>
      <c r="E163" t="s">
        <v>19</v>
      </c>
      <c r="F163" t="s">
        <v>1642</v>
      </c>
      <c r="G163">
        <v>1974</v>
      </c>
      <c r="H163" t="str">
        <f t="shared" si="9"/>
        <v>Rygalski Grzegorz</v>
      </c>
      <c r="I163">
        <f t="shared" si="10"/>
        <v>1974</v>
      </c>
      <c r="J163" t="s">
        <v>32</v>
      </c>
      <c r="K163" t="s">
        <v>810</v>
      </c>
      <c r="L163">
        <f>VLOOKUP(H163,'id (2019)'!H:I,2,0)</f>
        <v>1974</v>
      </c>
      <c r="M163">
        <f>VLOOKUP(H163,'id (2018)'!H:I,2,0)</f>
        <v>1974</v>
      </c>
    </row>
    <row r="164" spans="1:13">
      <c r="A164" t="str">
        <f t="shared" si="8"/>
        <v>KowalczykBartłomiej1982</v>
      </c>
      <c r="C164">
        <f t="shared" si="11"/>
        <v>163</v>
      </c>
      <c r="D164" t="s">
        <v>4214</v>
      </c>
      <c r="E164" t="s">
        <v>267</v>
      </c>
      <c r="F164" t="s">
        <v>1642</v>
      </c>
      <c r="G164">
        <v>1982</v>
      </c>
      <c r="H164" t="str">
        <f t="shared" si="9"/>
        <v>Kowalczyk Bartłomiej</v>
      </c>
      <c r="I164">
        <f t="shared" si="10"/>
        <v>1982</v>
      </c>
      <c r="J164" t="s">
        <v>32</v>
      </c>
      <c r="K164" t="s">
        <v>810</v>
      </c>
      <c r="L164" t="e">
        <f>VLOOKUP(H164,'id (2019)'!H:I,2,0)</f>
        <v>#N/A</v>
      </c>
      <c r="M164" t="e">
        <f>VLOOKUP(H164,'id (2018)'!H:I,2,0)</f>
        <v>#N/A</v>
      </c>
    </row>
    <row r="165" spans="1:13">
      <c r="A165" t="str">
        <f t="shared" si="8"/>
        <v>PońcMaciej1970</v>
      </c>
      <c r="C165">
        <f t="shared" si="11"/>
        <v>164</v>
      </c>
      <c r="D165" t="s">
        <v>963</v>
      </c>
      <c r="E165" t="s">
        <v>66</v>
      </c>
      <c r="F165" t="s">
        <v>289</v>
      </c>
      <c r="G165">
        <v>1970</v>
      </c>
      <c r="H165" t="str">
        <f t="shared" si="9"/>
        <v>Pońc Maciej</v>
      </c>
      <c r="I165">
        <f t="shared" si="10"/>
        <v>1970</v>
      </c>
      <c r="J165" t="s">
        <v>32</v>
      </c>
      <c r="K165" t="s">
        <v>810</v>
      </c>
      <c r="L165">
        <f>VLOOKUP(H165,'id (2019)'!H:I,2,0)</f>
        <v>1970</v>
      </c>
      <c r="M165" t="e">
        <f>VLOOKUP(H165,'id (2018)'!H:I,2,0)</f>
        <v>#N/A</v>
      </c>
    </row>
    <row r="166" spans="1:13">
      <c r="A166" t="str">
        <f t="shared" si="8"/>
        <v>ProkopMarcin1975</v>
      </c>
      <c r="C166">
        <f t="shared" si="11"/>
        <v>165</v>
      </c>
      <c r="D166" t="s">
        <v>3732</v>
      </c>
      <c r="E166" t="s">
        <v>17</v>
      </c>
      <c r="F166" t="s">
        <v>1642</v>
      </c>
      <c r="G166">
        <v>1975</v>
      </c>
      <c r="H166" t="str">
        <f t="shared" si="9"/>
        <v>Prokop Marcin</v>
      </c>
      <c r="I166">
        <f t="shared" si="10"/>
        <v>1975</v>
      </c>
      <c r="J166" t="s">
        <v>32</v>
      </c>
      <c r="K166" t="s">
        <v>810</v>
      </c>
      <c r="L166">
        <f>VLOOKUP(H166,'id (2019)'!H:I,2,0)</f>
        <v>1975</v>
      </c>
      <c r="M166">
        <f>VLOOKUP(H166,'id (2018)'!H:I,2,0)</f>
        <v>1975</v>
      </c>
    </row>
    <row r="167" spans="1:13">
      <c r="A167" t="str">
        <f t="shared" si="8"/>
        <v>ZłotnickiMaciek1984</v>
      </c>
      <c r="C167">
        <f t="shared" si="11"/>
        <v>166</v>
      </c>
      <c r="D167" t="s">
        <v>3688</v>
      </c>
      <c r="E167" t="s">
        <v>1305</v>
      </c>
      <c r="F167" t="s">
        <v>1642</v>
      </c>
      <c r="G167">
        <v>1984</v>
      </c>
      <c r="H167" t="str">
        <f t="shared" si="9"/>
        <v>Złotnicki Maciek</v>
      </c>
      <c r="I167">
        <f t="shared" si="10"/>
        <v>1984</v>
      </c>
      <c r="J167" t="s">
        <v>32</v>
      </c>
      <c r="K167" t="s">
        <v>810</v>
      </c>
      <c r="L167">
        <f>VLOOKUP(H167,'id (2019)'!H:I,2,0)</f>
        <v>1984</v>
      </c>
      <c r="M167">
        <f>VLOOKUP(H167,'id (2018)'!H:I,2,0)</f>
        <v>1984</v>
      </c>
    </row>
    <row r="168" spans="1:13">
      <c r="A168" t="str">
        <f t="shared" si="8"/>
        <v>PaciorekDaniel1977</v>
      </c>
      <c r="C168">
        <f t="shared" si="11"/>
        <v>167</v>
      </c>
      <c r="D168" t="s">
        <v>4625</v>
      </c>
      <c r="E168" t="s">
        <v>135</v>
      </c>
      <c r="F168" t="s">
        <v>1642</v>
      </c>
      <c r="G168">
        <v>1977</v>
      </c>
      <c r="H168" t="str">
        <f t="shared" si="9"/>
        <v>Paciorek Daniel</v>
      </c>
      <c r="I168">
        <f t="shared" si="10"/>
        <v>1977</v>
      </c>
      <c r="J168" t="s">
        <v>32</v>
      </c>
      <c r="K168" t="s">
        <v>810</v>
      </c>
      <c r="L168" t="e">
        <f>VLOOKUP(H168,'id (2019)'!H:I,2,0)</f>
        <v>#N/A</v>
      </c>
      <c r="M168" t="e">
        <f>VLOOKUP(H168,'id (2018)'!H:I,2,0)</f>
        <v>#N/A</v>
      </c>
    </row>
    <row r="169" spans="1:13">
      <c r="A169" t="str">
        <f t="shared" si="8"/>
        <v>KwiatekGrzegorz1994</v>
      </c>
      <c r="C169">
        <f t="shared" si="11"/>
        <v>168</v>
      </c>
      <c r="D169" t="s">
        <v>4626</v>
      </c>
      <c r="E169" t="s">
        <v>19</v>
      </c>
      <c r="F169" t="s">
        <v>1642</v>
      </c>
      <c r="G169">
        <v>1994</v>
      </c>
      <c r="H169" t="str">
        <f t="shared" si="9"/>
        <v>Kwiatek Grzegorz</v>
      </c>
      <c r="I169">
        <f t="shared" si="10"/>
        <v>1994</v>
      </c>
      <c r="J169" t="s">
        <v>32</v>
      </c>
      <c r="K169" t="s">
        <v>810</v>
      </c>
      <c r="L169" t="e">
        <f>VLOOKUP(H169,'id (2019)'!H:I,2,0)</f>
        <v>#N/A</v>
      </c>
      <c r="M169" t="e">
        <f>VLOOKUP(H169,'id (2018)'!H:I,2,0)</f>
        <v>#N/A</v>
      </c>
    </row>
    <row r="170" spans="1:13">
      <c r="A170" t="str">
        <f t="shared" si="8"/>
        <v>KorzecStaszek1978</v>
      </c>
      <c r="C170">
        <f t="shared" si="11"/>
        <v>169</v>
      </c>
      <c r="D170" t="s">
        <v>224</v>
      </c>
      <c r="E170" t="s">
        <v>223</v>
      </c>
      <c r="F170" t="s">
        <v>1642</v>
      </c>
      <c r="G170">
        <v>1978</v>
      </c>
      <c r="H170" t="str">
        <f t="shared" si="9"/>
        <v>Korzec Staszek</v>
      </c>
      <c r="I170">
        <f t="shared" si="10"/>
        <v>1978</v>
      </c>
      <c r="J170" t="s">
        <v>32</v>
      </c>
      <c r="K170" t="s">
        <v>810</v>
      </c>
      <c r="L170">
        <f>VLOOKUP(H170,'id (2019)'!H:I,2,0)</f>
        <v>1978</v>
      </c>
      <c r="M170">
        <f>VLOOKUP(H170,'id (2018)'!H:I,2,0)</f>
        <v>1978</v>
      </c>
    </row>
    <row r="171" spans="1:13">
      <c r="A171" t="str">
        <f t="shared" si="8"/>
        <v>MałodobryWojciech1959</v>
      </c>
      <c r="C171">
        <f t="shared" si="11"/>
        <v>170</v>
      </c>
      <c r="D171" t="s">
        <v>914</v>
      </c>
      <c r="E171" t="s">
        <v>147</v>
      </c>
      <c r="F171" t="s">
        <v>1642</v>
      </c>
      <c r="G171">
        <v>1959</v>
      </c>
      <c r="H171" t="str">
        <f t="shared" si="9"/>
        <v>Małodobry Wojciech</v>
      </c>
      <c r="I171">
        <f t="shared" si="10"/>
        <v>1959</v>
      </c>
      <c r="J171" t="s">
        <v>32</v>
      </c>
      <c r="K171" t="s">
        <v>810</v>
      </c>
      <c r="L171">
        <f>VLOOKUP(H171,'id (2019)'!H:I,2,0)</f>
        <v>1959</v>
      </c>
      <c r="M171">
        <f>VLOOKUP(H171,'id (2018)'!H:I,2,0)</f>
        <v>1959</v>
      </c>
    </row>
    <row r="172" spans="1:13">
      <c r="A172" t="str">
        <f t="shared" si="8"/>
        <v>DominikGrzegorz1971</v>
      </c>
      <c r="C172">
        <f t="shared" si="11"/>
        <v>171</v>
      </c>
      <c r="D172" t="s">
        <v>368</v>
      </c>
      <c r="E172" t="s">
        <v>19</v>
      </c>
      <c r="F172" t="s">
        <v>4354</v>
      </c>
      <c r="G172">
        <v>1971</v>
      </c>
      <c r="H172" t="str">
        <f t="shared" si="9"/>
        <v>Dominik Grzegorz</v>
      </c>
      <c r="I172">
        <f t="shared" si="10"/>
        <v>1971</v>
      </c>
      <c r="J172" t="s">
        <v>32</v>
      </c>
      <c r="K172" t="s">
        <v>810</v>
      </c>
      <c r="L172">
        <f>VLOOKUP(H172,'id (2019)'!H:I,2,0)</f>
        <v>1971</v>
      </c>
      <c r="M172" t="e">
        <f>VLOOKUP(H172,'id (2018)'!H:I,2,0)</f>
        <v>#N/A</v>
      </c>
    </row>
    <row r="173" spans="1:13">
      <c r="A173" t="str">
        <f t="shared" si="8"/>
        <v>HapczynKrzysztof1966</v>
      </c>
      <c r="C173">
        <f t="shared" si="11"/>
        <v>172</v>
      </c>
      <c r="D173" t="s">
        <v>4362</v>
      </c>
      <c r="E173" t="s">
        <v>22</v>
      </c>
      <c r="F173" t="s">
        <v>4354</v>
      </c>
      <c r="G173">
        <v>1966</v>
      </c>
      <c r="H173" t="str">
        <f t="shared" si="9"/>
        <v>Hapczyn Krzysztof</v>
      </c>
      <c r="I173">
        <f t="shared" si="10"/>
        <v>1966</v>
      </c>
      <c r="J173" t="s">
        <v>32</v>
      </c>
      <c r="K173" t="s">
        <v>810</v>
      </c>
      <c r="L173">
        <f>VLOOKUP(H173,'id (2019)'!H:I,2,0)</f>
        <v>1966</v>
      </c>
      <c r="M173" t="e">
        <f>VLOOKUP(H173,'id (2018)'!H:I,2,0)</f>
        <v>#N/A</v>
      </c>
    </row>
    <row r="174" spans="1:13">
      <c r="A174" t="str">
        <f t="shared" si="8"/>
        <v>RedoGrzegorz1971</v>
      </c>
      <c r="C174">
        <f t="shared" si="11"/>
        <v>173</v>
      </c>
      <c r="D174" t="s">
        <v>1547</v>
      </c>
      <c r="E174" t="s">
        <v>19</v>
      </c>
      <c r="F174" t="s">
        <v>1532</v>
      </c>
      <c r="G174">
        <v>1971</v>
      </c>
      <c r="H174" t="str">
        <f t="shared" si="9"/>
        <v>Redo Grzegorz</v>
      </c>
      <c r="I174">
        <f t="shared" si="10"/>
        <v>1971</v>
      </c>
      <c r="J174" t="s">
        <v>32</v>
      </c>
      <c r="K174" t="s">
        <v>810</v>
      </c>
      <c r="L174">
        <f>VLOOKUP(H174,'id (2019)'!H:I,2,0)</f>
        <v>1971</v>
      </c>
      <c r="M174">
        <f>VLOOKUP(H174,'id (2018)'!H:I,2,0)</f>
        <v>1971</v>
      </c>
    </row>
    <row r="175" spans="1:13">
      <c r="A175" t="str">
        <f t="shared" si="8"/>
        <v>UrbanikJanusz1981</v>
      </c>
      <c r="C175">
        <f t="shared" si="11"/>
        <v>174</v>
      </c>
      <c r="D175" t="s">
        <v>1408</v>
      </c>
      <c r="E175" t="s">
        <v>1202</v>
      </c>
      <c r="F175" t="s">
        <v>1532</v>
      </c>
      <c r="G175">
        <v>1981</v>
      </c>
      <c r="H175" t="str">
        <f t="shared" si="9"/>
        <v>Urbanik Janusz</v>
      </c>
      <c r="I175">
        <f t="shared" si="10"/>
        <v>1981</v>
      </c>
      <c r="J175" t="s">
        <v>32</v>
      </c>
      <c r="K175" t="s">
        <v>810</v>
      </c>
      <c r="L175">
        <f>VLOOKUP(H175,'id (2019)'!H:I,2,0)</f>
        <v>1981</v>
      </c>
      <c r="M175">
        <f>VLOOKUP(H175,'id (2018)'!H:I,2,0)</f>
        <v>1981</v>
      </c>
    </row>
    <row r="176" spans="1:13">
      <c r="A176" t="str">
        <f t="shared" si="8"/>
        <v>MajchrzakAdam1976</v>
      </c>
      <c r="C176">
        <f t="shared" si="11"/>
        <v>175</v>
      </c>
      <c r="D176" t="s">
        <v>4627</v>
      </c>
      <c r="E176" t="s">
        <v>79</v>
      </c>
      <c r="F176" t="s">
        <v>1642</v>
      </c>
      <c r="G176">
        <v>1976</v>
      </c>
      <c r="H176" t="str">
        <f t="shared" si="9"/>
        <v>Majchrzak Adam</v>
      </c>
      <c r="I176">
        <f t="shared" si="10"/>
        <v>1976</v>
      </c>
      <c r="J176" t="s">
        <v>32</v>
      </c>
      <c r="K176" t="s">
        <v>810</v>
      </c>
      <c r="L176" t="e">
        <f>VLOOKUP(H176,'id (2019)'!H:I,2,0)</f>
        <v>#N/A</v>
      </c>
      <c r="M176" t="e">
        <f>VLOOKUP(H176,'id (2018)'!H:I,2,0)</f>
        <v>#N/A</v>
      </c>
    </row>
    <row r="177" spans="1:13">
      <c r="A177" t="str">
        <f t="shared" si="8"/>
        <v>MajtczakBartosz1993</v>
      </c>
      <c r="C177">
        <f t="shared" si="11"/>
        <v>176</v>
      </c>
      <c r="D177" t="s">
        <v>4183</v>
      </c>
      <c r="E177" t="s">
        <v>42</v>
      </c>
      <c r="F177" t="s">
        <v>4155</v>
      </c>
      <c r="G177">
        <v>1993</v>
      </c>
      <c r="H177" t="str">
        <f t="shared" si="9"/>
        <v>Majtczak Bartosz</v>
      </c>
      <c r="I177">
        <f t="shared" si="10"/>
        <v>1993</v>
      </c>
      <c r="J177" t="s">
        <v>32</v>
      </c>
      <c r="K177" t="s">
        <v>810</v>
      </c>
      <c r="L177">
        <f>VLOOKUP(H177,'id (2019)'!H:I,2,0)</f>
        <v>1993</v>
      </c>
      <c r="M177" t="e">
        <f>VLOOKUP(H177,'id (2018)'!H:I,2,0)</f>
        <v>#N/A</v>
      </c>
    </row>
    <row r="178" spans="1:13">
      <c r="A178" t="str">
        <f t="shared" si="8"/>
        <v>SzczepaniakTadeusz1972</v>
      </c>
      <c r="C178">
        <f t="shared" si="11"/>
        <v>177</v>
      </c>
      <c r="D178" t="s">
        <v>3798</v>
      </c>
      <c r="E178" t="s">
        <v>85</v>
      </c>
      <c r="F178" t="s">
        <v>1642</v>
      </c>
      <c r="G178">
        <v>1972</v>
      </c>
      <c r="H178" t="str">
        <f t="shared" si="9"/>
        <v>Szczepaniak Tadeusz</v>
      </c>
      <c r="I178">
        <f t="shared" si="10"/>
        <v>1972</v>
      </c>
      <c r="J178" t="s">
        <v>32</v>
      </c>
      <c r="K178" t="s">
        <v>810</v>
      </c>
      <c r="L178">
        <f>VLOOKUP(H178,'id (2019)'!H:I,2,0)</f>
        <v>1972</v>
      </c>
      <c r="M178" t="e">
        <f>VLOOKUP(H178,'id (2018)'!H:I,2,0)</f>
        <v>#N/A</v>
      </c>
    </row>
    <row r="179" spans="1:13">
      <c r="A179" t="str">
        <f t="shared" si="8"/>
        <v>KielakIgor1999</v>
      </c>
      <c r="C179">
        <f t="shared" si="11"/>
        <v>178</v>
      </c>
      <c r="D179" t="s">
        <v>1475</v>
      </c>
      <c r="E179" t="s">
        <v>1476</v>
      </c>
      <c r="F179" t="s">
        <v>1642</v>
      </c>
      <c r="G179">
        <v>1999</v>
      </c>
      <c r="H179" t="str">
        <f t="shared" si="9"/>
        <v>Kielak Igor</v>
      </c>
      <c r="I179">
        <f t="shared" si="10"/>
        <v>1999</v>
      </c>
      <c r="J179" t="s">
        <v>32</v>
      </c>
      <c r="K179" t="s">
        <v>810</v>
      </c>
      <c r="L179">
        <f>VLOOKUP(H179,'id (2019)'!H:I,2,0)</f>
        <v>1999</v>
      </c>
      <c r="M179">
        <f>VLOOKUP(H179,'id (2018)'!H:I,2,0)</f>
        <v>1999</v>
      </c>
    </row>
    <row r="180" spans="1:13">
      <c r="A180" t="str">
        <f t="shared" si="8"/>
        <v>MączkaMichał1973</v>
      </c>
      <c r="C180">
        <f t="shared" si="11"/>
        <v>179</v>
      </c>
      <c r="D180" t="s">
        <v>4402</v>
      </c>
      <c r="E180" t="s">
        <v>55</v>
      </c>
      <c r="F180" t="s">
        <v>1642</v>
      </c>
      <c r="G180">
        <v>1973</v>
      </c>
      <c r="H180" t="str">
        <f t="shared" si="9"/>
        <v>Mączka Michał</v>
      </c>
      <c r="I180">
        <f t="shared" si="10"/>
        <v>1973</v>
      </c>
      <c r="J180" t="s">
        <v>32</v>
      </c>
      <c r="K180" t="s">
        <v>810</v>
      </c>
      <c r="L180">
        <f>VLOOKUP(H180,'id (2019)'!H:I,2,0)</f>
        <v>1973</v>
      </c>
      <c r="M180" t="e">
        <f>VLOOKUP(H180,'id (2018)'!H:I,2,0)</f>
        <v>#N/A</v>
      </c>
    </row>
    <row r="181" spans="1:13">
      <c r="A181" t="str">
        <f t="shared" si="8"/>
        <v>RajcaGrzegorz1983</v>
      </c>
      <c r="C181">
        <f t="shared" si="11"/>
        <v>180</v>
      </c>
      <c r="D181" t="s">
        <v>4628</v>
      </c>
      <c r="E181" t="s">
        <v>19</v>
      </c>
      <c r="F181" t="s">
        <v>1642</v>
      </c>
      <c r="G181">
        <v>1983</v>
      </c>
      <c r="H181" t="str">
        <f t="shared" si="9"/>
        <v>Rajca Grzegorz</v>
      </c>
      <c r="I181">
        <f t="shared" si="10"/>
        <v>1983</v>
      </c>
      <c r="J181" t="s">
        <v>32</v>
      </c>
      <c r="K181" t="s">
        <v>810</v>
      </c>
      <c r="L181" t="e">
        <f>VLOOKUP(H181,'id (2019)'!H:I,2,0)</f>
        <v>#N/A</v>
      </c>
      <c r="M181" t="e">
        <f>VLOOKUP(H181,'id (2018)'!H:I,2,0)</f>
        <v>#N/A</v>
      </c>
    </row>
    <row r="182" spans="1:13">
      <c r="A182" t="str">
        <f t="shared" si="8"/>
        <v>RytychCezariusz1978</v>
      </c>
      <c r="C182">
        <f t="shared" si="11"/>
        <v>181</v>
      </c>
      <c r="D182" t="s">
        <v>4629</v>
      </c>
      <c r="E182" t="s">
        <v>4615</v>
      </c>
      <c r="F182" t="s">
        <v>1642</v>
      </c>
      <c r="G182">
        <v>1978</v>
      </c>
      <c r="H182" t="str">
        <f t="shared" si="9"/>
        <v>Rytych Cezariusz</v>
      </c>
      <c r="I182">
        <f t="shared" si="10"/>
        <v>1978</v>
      </c>
      <c r="J182" t="s">
        <v>32</v>
      </c>
      <c r="K182" t="s">
        <v>810</v>
      </c>
      <c r="L182" t="e">
        <f>VLOOKUP(H182,'id (2019)'!H:I,2,0)</f>
        <v>#N/A</v>
      </c>
      <c r="M182" t="e">
        <f>VLOOKUP(H182,'id (2018)'!H:I,2,0)</f>
        <v>#N/A</v>
      </c>
    </row>
    <row r="183" spans="1:13">
      <c r="A183" t="str">
        <f t="shared" si="8"/>
        <v>KotowskiJózef1984</v>
      </c>
      <c r="C183">
        <f t="shared" si="11"/>
        <v>182</v>
      </c>
      <c r="D183" t="s">
        <v>488</v>
      </c>
      <c r="E183" t="s">
        <v>3681</v>
      </c>
      <c r="F183" t="s">
        <v>3672</v>
      </c>
      <c r="G183">
        <v>1984</v>
      </c>
      <c r="H183" t="str">
        <f t="shared" si="9"/>
        <v>Kotowski Józef</v>
      </c>
      <c r="I183">
        <f t="shared" si="10"/>
        <v>1984</v>
      </c>
      <c r="J183" t="s">
        <v>32</v>
      </c>
      <c r="K183" t="s">
        <v>810</v>
      </c>
      <c r="L183">
        <f>VLOOKUP(H183,'id (2019)'!H:I,2,0)</f>
        <v>1984</v>
      </c>
      <c r="M183">
        <f>VLOOKUP(H183,'id (2018)'!H:I,2,0)</f>
        <v>1984</v>
      </c>
    </row>
    <row r="184" spans="1:13">
      <c r="A184" t="str">
        <f t="shared" si="8"/>
        <v>MaruszakGrzegorz1982</v>
      </c>
      <c r="C184">
        <f t="shared" si="11"/>
        <v>183</v>
      </c>
      <c r="D184" t="s">
        <v>4322</v>
      </c>
      <c r="E184" t="s">
        <v>19</v>
      </c>
      <c r="F184" t="s">
        <v>3672</v>
      </c>
      <c r="G184">
        <v>1982</v>
      </c>
      <c r="H184" t="str">
        <f t="shared" si="9"/>
        <v>Maruszak Grzegorz</v>
      </c>
      <c r="I184">
        <f t="shared" si="10"/>
        <v>1982</v>
      </c>
      <c r="J184" t="s">
        <v>32</v>
      </c>
      <c r="K184" t="s">
        <v>810</v>
      </c>
      <c r="L184">
        <f>VLOOKUP(H184,'id (2019)'!H:I,2,0)</f>
        <v>1982</v>
      </c>
      <c r="M184" t="e">
        <f>VLOOKUP(H184,'id (2018)'!H:I,2,0)</f>
        <v>#N/A</v>
      </c>
    </row>
    <row r="185" spans="1:13">
      <c r="A185" t="str">
        <f t="shared" si="8"/>
        <v>HadyśMaciej1983</v>
      </c>
      <c r="C185">
        <f t="shared" si="11"/>
        <v>184</v>
      </c>
      <c r="D185" t="s">
        <v>3680</v>
      </c>
      <c r="E185" t="s">
        <v>66</v>
      </c>
      <c r="F185" t="s">
        <v>3672</v>
      </c>
      <c r="G185">
        <v>1983</v>
      </c>
      <c r="H185" t="str">
        <f t="shared" si="9"/>
        <v>Hadyś Maciej</v>
      </c>
      <c r="I185">
        <f t="shared" si="10"/>
        <v>1983</v>
      </c>
      <c r="J185" t="s">
        <v>32</v>
      </c>
      <c r="K185" t="s">
        <v>810</v>
      </c>
      <c r="L185">
        <f>VLOOKUP(H185,'id (2019)'!H:I,2,0)</f>
        <v>1983</v>
      </c>
      <c r="M185">
        <f>VLOOKUP(H185,'id (2018)'!H:I,2,0)</f>
        <v>1982</v>
      </c>
    </row>
    <row r="186" spans="1:13">
      <c r="A186" t="str">
        <f t="shared" si="8"/>
        <v>KędzioraMarcin1980</v>
      </c>
      <c r="C186">
        <f t="shared" si="11"/>
        <v>185</v>
      </c>
      <c r="D186" t="s">
        <v>4630</v>
      </c>
      <c r="E186" t="s">
        <v>17</v>
      </c>
      <c r="F186" t="s">
        <v>1642</v>
      </c>
      <c r="G186">
        <v>1980</v>
      </c>
      <c r="H186" t="str">
        <f t="shared" si="9"/>
        <v>Kędziora Marcin</v>
      </c>
      <c r="I186">
        <f t="shared" si="10"/>
        <v>1980</v>
      </c>
      <c r="J186" t="s">
        <v>32</v>
      </c>
      <c r="K186" t="s">
        <v>810</v>
      </c>
      <c r="L186" t="e">
        <f>VLOOKUP(H186,'id (2019)'!H:I,2,0)</f>
        <v>#N/A</v>
      </c>
      <c r="M186" t="e">
        <f>VLOOKUP(H186,'id (2018)'!H:I,2,0)</f>
        <v>#N/A</v>
      </c>
    </row>
    <row r="187" spans="1:13">
      <c r="A187" t="str">
        <f t="shared" si="8"/>
        <v>FrączekJustyna1978</v>
      </c>
      <c r="C187">
        <f t="shared" si="11"/>
        <v>186</v>
      </c>
      <c r="D187" t="s">
        <v>4631</v>
      </c>
      <c r="E187" t="s">
        <v>1071</v>
      </c>
      <c r="F187" t="s">
        <v>1642</v>
      </c>
      <c r="G187">
        <v>1978</v>
      </c>
      <c r="H187" t="str">
        <f t="shared" si="9"/>
        <v>Frączek Justyna</v>
      </c>
      <c r="I187">
        <f t="shared" si="10"/>
        <v>1978</v>
      </c>
      <c r="J187" t="s">
        <v>0</v>
      </c>
      <c r="K187" t="s">
        <v>810</v>
      </c>
      <c r="L187" t="e">
        <f>VLOOKUP(H187,'id (2019)'!H:I,2,0)</f>
        <v>#N/A</v>
      </c>
      <c r="M187" t="e">
        <f>VLOOKUP(H187,'id (2018)'!H:I,2,0)</f>
        <v>#N/A</v>
      </c>
    </row>
    <row r="188" spans="1:13">
      <c r="A188" t="str">
        <f t="shared" si="8"/>
        <v>KwiatkowskaDorota1981</v>
      </c>
      <c r="C188">
        <f t="shared" si="11"/>
        <v>187</v>
      </c>
      <c r="D188" t="s">
        <v>4632</v>
      </c>
      <c r="E188" t="s">
        <v>492</v>
      </c>
      <c r="F188" t="s">
        <v>1642</v>
      </c>
      <c r="G188">
        <v>1981</v>
      </c>
      <c r="H188" t="str">
        <f t="shared" si="9"/>
        <v>Kwiatkowska Dorota</v>
      </c>
      <c r="I188">
        <f t="shared" si="10"/>
        <v>1981</v>
      </c>
      <c r="J188" t="s">
        <v>0</v>
      </c>
      <c r="K188" t="s">
        <v>810</v>
      </c>
      <c r="L188" t="e">
        <f>VLOOKUP(H188,'id (2019)'!H:I,2,0)</f>
        <v>#N/A</v>
      </c>
      <c r="M188" t="e">
        <f>VLOOKUP(H188,'id (2018)'!H:I,2,0)</f>
        <v>#N/A</v>
      </c>
    </row>
    <row r="189" spans="1:13">
      <c r="A189" t="str">
        <f t="shared" si="8"/>
        <v>JanerkaMarzka1978</v>
      </c>
      <c r="C189">
        <f t="shared" si="11"/>
        <v>188</v>
      </c>
      <c r="D189" t="s">
        <v>3818</v>
      </c>
      <c r="E189" t="s">
        <v>1574</v>
      </c>
      <c r="F189" t="s">
        <v>1642</v>
      </c>
      <c r="G189">
        <v>1978</v>
      </c>
      <c r="H189" t="str">
        <f t="shared" si="9"/>
        <v>Janerka Marzka</v>
      </c>
      <c r="I189">
        <f t="shared" si="10"/>
        <v>1978</v>
      </c>
      <c r="J189" t="s">
        <v>0</v>
      </c>
      <c r="K189" t="s">
        <v>810</v>
      </c>
      <c r="L189">
        <f>VLOOKUP(H189,'id (2019)'!H:I,2,0)</f>
        <v>1978</v>
      </c>
      <c r="M189">
        <f>VLOOKUP(H189,'id (2018)'!H:I,2,0)</f>
        <v>1978</v>
      </c>
    </row>
    <row r="190" spans="1:13">
      <c r="A190" t="str">
        <f t="shared" si="8"/>
        <v>BiałaWeronika1986</v>
      </c>
      <c r="C190">
        <f t="shared" si="11"/>
        <v>189</v>
      </c>
      <c r="D190" t="s">
        <v>3763</v>
      </c>
      <c r="E190" t="s">
        <v>3762</v>
      </c>
      <c r="F190" t="s">
        <v>1642</v>
      </c>
      <c r="G190">
        <v>1986</v>
      </c>
      <c r="H190" t="str">
        <f t="shared" si="9"/>
        <v>Biała Weronika</v>
      </c>
      <c r="I190">
        <f t="shared" si="10"/>
        <v>1986</v>
      </c>
      <c r="J190" t="s">
        <v>0</v>
      </c>
      <c r="K190" t="s">
        <v>810</v>
      </c>
      <c r="L190">
        <f>VLOOKUP(H190,'id (2019)'!H:I,2,0)</f>
        <v>1986</v>
      </c>
      <c r="M190">
        <f>VLOOKUP(H190,'id (2018)'!H:I,2,0)</f>
        <v>1986</v>
      </c>
    </row>
    <row r="191" spans="1:13">
      <c r="A191" t="str">
        <f t="shared" si="8"/>
        <v>NowińskaRenata1977</v>
      </c>
      <c r="C191">
        <f t="shared" si="11"/>
        <v>190</v>
      </c>
      <c r="D191" t="s">
        <v>936</v>
      </c>
      <c r="E191" t="s">
        <v>933</v>
      </c>
      <c r="F191" t="s">
        <v>742</v>
      </c>
      <c r="G191">
        <v>1977</v>
      </c>
      <c r="H191" t="str">
        <f t="shared" si="9"/>
        <v>Nowińska Renata</v>
      </c>
      <c r="I191">
        <f t="shared" si="10"/>
        <v>1977</v>
      </c>
      <c r="J191" t="s">
        <v>0</v>
      </c>
      <c r="K191" t="s">
        <v>810</v>
      </c>
      <c r="L191">
        <f>VLOOKUP(H191,'id (2019)'!H:I,2,0)</f>
        <v>1977</v>
      </c>
      <c r="M191">
        <f>VLOOKUP(H191,'id (2018)'!H:I,2,0)</f>
        <v>1977</v>
      </c>
    </row>
    <row r="192" spans="1:13">
      <c r="A192" t="str">
        <f t="shared" si="8"/>
        <v>RychlikAnna1983</v>
      </c>
      <c r="C192">
        <f t="shared" si="11"/>
        <v>191</v>
      </c>
      <c r="D192" t="s">
        <v>743</v>
      </c>
      <c r="E192" t="s">
        <v>271</v>
      </c>
      <c r="F192" t="s">
        <v>742</v>
      </c>
      <c r="G192">
        <v>1983</v>
      </c>
      <c r="H192" t="str">
        <f t="shared" si="9"/>
        <v>Rychlik Anna</v>
      </c>
      <c r="I192">
        <f t="shared" si="10"/>
        <v>1983</v>
      </c>
      <c r="J192" t="s">
        <v>0</v>
      </c>
      <c r="K192" t="s">
        <v>810</v>
      </c>
      <c r="L192">
        <f>VLOOKUP(H192,'id (2019)'!H:I,2,0)</f>
        <v>1983</v>
      </c>
      <c r="M192">
        <f>VLOOKUP(H192,'id (2018)'!H:I,2,0)</f>
        <v>1983</v>
      </c>
    </row>
    <row r="193" spans="1:13">
      <c r="A193" t="str">
        <f t="shared" si="8"/>
        <v>Urbanik-RedoEwa1974</v>
      </c>
      <c r="C193">
        <f t="shared" si="11"/>
        <v>192</v>
      </c>
      <c r="D193" t="s">
        <v>1536</v>
      </c>
      <c r="E193" t="s">
        <v>329</v>
      </c>
      <c r="F193" t="s">
        <v>1532</v>
      </c>
      <c r="G193">
        <v>1974</v>
      </c>
      <c r="H193" t="str">
        <f t="shared" si="9"/>
        <v>Urbanik-Redo Ewa</v>
      </c>
      <c r="I193">
        <f t="shared" si="10"/>
        <v>1974</v>
      </c>
      <c r="J193" t="s">
        <v>0</v>
      </c>
      <c r="K193" t="s">
        <v>810</v>
      </c>
      <c r="L193">
        <f>VLOOKUP(H193,'id (2019)'!H:I,2,0)</f>
        <v>1974</v>
      </c>
      <c r="M193">
        <f>VLOOKUP(H193,'id (2018)'!H:I,2,0)</f>
        <v>1974</v>
      </c>
    </row>
    <row r="194" spans="1:13">
      <c r="A194" t="str">
        <f t="shared" ref="A194:A257" si="12">D194&amp;E194&amp;G194</f>
        <v>RosińskaKarolina1995</v>
      </c>
      <c r="C194">
        <f t="shared" si="11"/>
        <v>193</v>
      </c>
      <c r="D194" t="s">
        <v>4182</v>
      </c>
      <c r="E194" t="s">
        <v>545</v>
      </c>
      <c r="F194" t="s">
        <v>4155</v>
      </c>
      <c r="G194">
        <v>1995</v>
      </c>
      <c r="H194" t="str">
        <f t="shared" si="9"/>
        <v>Rosińska Karolina</v>
      </c>
      <c r="I194">
        <f t="shared" si="10"/>
        <v>1995</v>
      </c>
      <c r="J194" t="s">
        <v>0</v>
      </c>
      <c r="K194" t="s">
        <v>810</v>
      </c>
      <c r="L194">
        <f>VLOOKUP(H194,'id (2019)'!H:I,2,0)</f>
        <v>1995</v>
      </c>
      <c r="M194" t="e">
        <f>VLOOKUP(H194,'id (2018)'!H:I,2,0)</f>
        <v>#N/A</v>
      </c>
    </row>
    <row r="195" spans="1:13">
      <c r="A195" t="str">
        <f t="shared" si="12"/>
        <v>SzczepaniakWeronika2002</v>
      </c>
      <c r="C195">
        <f t="shared" si="11"/>
        <v>194</v>
      </c>
      <c r="D195" t="s">
        <v>3798</v>
      </c>
      <c r="E195" t="s">
        <v>3762</v>
      </c>
      <c r="F195" t="s">
        <v>1642</v>
      </c>
      <c r="G195">
        <v>2002</v>
      </c>
      <c r="H195" t="str">
        <f t="shared" ref="H195:H258" si="13">D195&amp;" "&amp;E195</f>
        <v>Szczepaniak Weronika</v>
      </c>
      <c r="I195">
        <f t="shared" ref="I195:I258" si="14">G195</f>
        <v>2002</v>
      </c>
      <c r="J195" t="s">
        <v>0</v>
      </c>
      <c r="K195" t="s">
        <v>810</v>
      </c>
      <c r="L195">
        <f>VLOOKUP(H195,'id (2019)'!H:I,2,0)</f>
        <v>2002</v>
      </c>
      <c r="M195" t="e">
        <f>VLOOKUP(H195,'id (2018)'!H:I,2,0)</f>
        <v>#N/A</v>
      </c>
    </row>
    <row r="196" spans="1:13">
      <c r="A196" t="str">
        <f t="shared" si="12"/>
        <v>KoniecznaJoanna1988</v>
      </c>
      <c r="C196">
        <f t="shared" ref="C196:C259" si="15">C195+1</f>
        <v>195</v>
      </c>
      <c r="D196" t="s">
        <v>326</v>
      </c>
      <c r="E196" t="s">
        <v>484</v>
      </c>
      <c r="F196" t="s">
        <v>305</v>
      </c>
      <c r="G196">
        <v>1988</v>
      </c>
      <c r="H196" t="str">
        <f t="shared" si="13"/>
        <v>Konieczna Joanna</v>
      </c>
      <c r="I196">
        <f t="shared" si="14"/>
        <v>1988</v>
      </c>
      <c r="J196" t="s">
        <v>0</v>
      </c>
      <c r="K196" t="s">
        <v>848</v>
      </c>
      <c r="L196">
        <f>VLOOKUP(H196,'id (2019)'!H:I,2,0)</f>
        <v>1988</v>
      </c>
      <c r="M196">
        <f>VLOOKUP(H196,'id (2018)'!H:I,2,0)</f>
        <v>1988</v>
      </c>
    </row>
    <row r="197" spans="1:13">
      <c r="A197" t="str">
        <f t="shared" si="12"/>
        <v>HajdukLidka1974</v>
      </c>
      <c r="C197">
        <f t="shared" si="15"/>
        <v>196</v>
      </c>
      <c r="D197" t="s">
        <v>173</v>
      </c>
      <c r="E197" t="s">
        <v>193</v>
      </c>
      <c r="F197" t="s">
        <v>172</v>
      </c>
      <c r="G197">
        <v>1974</v>
      </c>
      <c r="H197" t="str">
        <f t="shared" si="13"/>
        <v>Hajduk Lidka</v>
      </c>
      <c r="I197">
        <f t="shared" si="14"/>
        <v>1974</v>
      </c>
      <c r="J197" t="s">
        <v>0</v>
      </c>
      <c r="K197" t="s">
        <v>848</v>
      </c>
      <c r="L197" t="e">
        <f>VLOOKUP(H197,'id (2019)'!H:I,2,0)</f>
        <v>#N/A</v>
      </c>
      <c r="M197">
        <f>VLOOKUP(H197,'id (2018)'!H:I,2,0)</f>
        <v>1974</v>
      </c>
    </row>
    <row r="198" spans="1:13">
      <c r="A198" t="str">
        <f t="shared" si="12"/>
        <v>MarczakKatarzyna1982</v>
      </c>
      <c r="C198">
        <f t="shared" si="15"/>
        <v>197</v>
      </c>
      <c r="D198" t="s">
        <v>4052</v>
      </c>
      <c r="E198" t="s">
        <v>763</v>
      </c>
      <c r="F198" t="s">
        <v>809</v>
      </c>
      <c r="G198">
        <v>1982</v>
      </c>
      <c r="H198" t="str">
        <f t="shared" si="13"/>
        <v>Marczak Katarzyna</v>
      </c>
      <c r="I198">
        <f t="shared" si="14"/>
        <v>1982</v>
      </c>
      <c r="J198" t="s">
        <v>0</v>
      </c>
      <c r="K198" t="s">
        <v>848</v>
      </c>
      <c r="L198">
        <f>VLOOKUP(H198,'id (2019)'!H:I,2,0)</f>
        <v>1982</v>
      </c>
      <c r="M198" t="e">
        <f>VLOOKUP(H198,'id (2018)'!H:I,2,0)</f>
        <v>#N/A</v>
      </c>
    </row>
    <row r="199" spans="1:13">
      <c r="A199" t="str">
        <f t="shared" si="12"/>
        <v>SochackaKatarzyna1982</v>
      </c>
      <c r="C199">
        <f t="shared" si="15"/>
        <v>198</v>
      </c>
      <c r="D199" t="s">
        <v>4640</v>
      </c>
      <c r="E199" t="s">
        <v>763</v>
      </c>
      <c r="F199" t="s">
        <v>809</v>
      </c>
      <c r="G199">
        <v>1982</v>
      </c>
      <c r="H199" t="str">
        <f t="shared" si="13"/>
        <v>Sochacka Katarzyna</v>
      </c>
      <c r="I199">
        <f t="shared" si="14"/>
        <v>1982</v>
      </c>
      <c r="J199" t="s">
        <v>0</v>
      </c>
      <c r="K199" t="s">
        <v>848</v>
      </c>
      <c r="L199" t="e">
        <f>VLOOKUP(H199,'id (2019)'!H:I,2,0)</f>
        <v>#N/A</v>
      </c>
      <c r="M199" t="e">
        <f>VLOOKUP(H199,'id (2018)'!H:I,2,0)</f>
        <v>#N/A</v>
      </c>
    </row>
    <row r="200" spans="1:13">
      <c r="A200" t="str">
        <f t="shared" si="12"/>
        <v>GuźniczakKinga2001</v>
      </c>
      <c r="C200">
        <f t="shared" si="15"/>
        <v>199</v>
      </c>
      <c r="D200" t="s">
        <v>4641</v>
      </c>
      <c r="E200" t="s">
        <v>4642</v>
      </c>
      <c r="F200" t="s">
        <v>809</v>
      </c>
      <c r="G200">
        <v>2001</v>
      </c>
      <c r="H200" t="str">
        <f t="shared" si="13"/>
        <v>Guźniczak Kinga</v>
      </c>
      <c r="I200">
        <f t="shared" si="14"/>
        <v>2001</v>
      </c>
      <c r="J200" t="s">
        <v>0</v>
      </c>
      <c r="K200" t="s">
        <v>848</v>
      </c>
      <c r="L200" t="e">
        <f>VLOOKUP(H200,'id (2019)'!H:I,2,0)</f>
        <v>#N/A</v>
      </c>
      <c r="M200" t="e">
        <f>VLOOKUP(H200,'id (2018)'!H:I,2,0)</f>
        <v>#N/A</v>
      </c>
    </row>
    <row r="201" spans="1:13">
      <c r="A201" t="str">
        <f t="shared" si="12"/>
        <v>WieszczeczyńskiKrzysztof1986</v>
      </c>
      <c r="C201">
        <f t="shared" si="15"/>
        <v>200</v>
      </c>
      <c r="D201" t="s">
        <v>80</v>
      </c>
      <c r="E201" t="s">
        <v>22</v>
      </c>
      <c r="F201" t="s">
        <v>809</v>
      </c>
      <c r="G201">
        <v>1986</v>
      </c>
      <c r="H201" t="str">
        <f t="shared" si="13"/>
        <v>Wieszczeczyński Krzysztof</v>
      </c>
      <c r="I201">
        <f t="shared" si="14"/>
        <v>1986</v>
      </c>
      <c r="J201" t="s">
        <v>32</v>
      </c>
      <c r="K201" t="s">
        <v>848</v>
      </c>
      <c r="L201" t="e">
        <f>VLOOKUP(H201,'id (2019)'!H:I,2,0)</f>
        <v>#N/A</v>
      </c>
      <c r="M201">
        <f>VLOOKUP(H201,'id (2018)'!H:I,2,0)</f>
        <v>1986</v>
      </c>
    </row>
    <row r="202" spans="1:13">
      <c r="A202" t="str">
        <f t="shared" si="12"/>
        <v>KłosowiczMaciej1971</v>
      </c>
      <c r="C202">
        <f t="shared" si="15"/>
        <v>201</v>
      </c>
      <c r="D202" t="s">
        <v>4636</v>
      </c>
      <c r="E202" t="s">
        <v>66</v>
      </c>
      <c r="F202" t="s">
        <v>809</v>
      </c>
      <c r="G202">
        <v>1971</v>
      </c>
      <c r="H202" t="str">
        <f t="shared" si="13"/>
        <v>Kłosowicz Maciej</v>
      </c>
      <c r="I202">
        <f t="shared" si="14"/>
        <v>1971</v>
      </c>
      <c r="J202" t="s">
        <v>32</v>
      </c>
      <c r="K202" t="s">
        <v>848</v>
      </c>
      <c r="L202" t="e">
        <f>VLOOKUP(H202,'id (2019)'!H:I,2,0)</f>
        <v>#N/A</v>
      </c>
      <c r="M202" t="e">
        <f>VLOOKUP(H202,'id (2018)'!H:I,2,0)</f>
        <v>#N/A</v>
      </c>
    </row>
    <row r="203" spans="1:13">
      <c r="A203" t="str">
        <f t="shared" si="12"/>
        <v>HalamusRobert1970</v>
      </c>
      <c r="C203">
        <f t="shared" si="15"/>
        <v>202</v>
      </c>
      <c r="D203" t="s">
        <v>830</v>
      </c>
      <c r="E203" t="s">
        <v>45</v>
      </c>
      <c r="F203" t="s">
        <v>4634</v>
      </c>
      <c r="G203">
        <v>1970</v>
      </c>
      <c r="H203" t="str">
        <f t="shared" si="13"/>
        <v>Halamus Robert</v>
      </c>
      <c r="I203">
        <f t="shared" si="14"/>
        <v>1970</v>
      </c>
      <c r="J203" t="s">
        <v>32</v>
      </c>
      <c r="K203" t="s">
        <v>848</v>
      </c>
      <c r="L203">
        <f>VLOOKUP(H203,'id (2019)'!H:I,2,0)</f>
        <v>1970</v>
      </c>
      <c r="M203">
        <f>VLOOKUP(H203,'id (2018)'!H:I,2,0)</f>
        <v>1970</v>
      </c>
    </row>
    <row r="204" spans="1:13">
      <c r="A204" t="str">
        <f t="shared" si="12"/>
        <v>JakubikPiotr1971</v>
      </c>
      <c r="C204">
        <f t="shared" si="15"/>
        <v>203</v>
      </c>
      <c r="D204" t="s">
        <v>1174</v>
      </c>
      <c r="E204" t="s">
        <v>15</v>
      </c>
      <c r="F204" t="s">
        <v>809</v>
      </c>
      <c r="G204">
        <v>1971</v>
      </c>
      <c r="H204" t="str">
        <f t="shared" si="13"/>
        <v>Jakubik Piotr</v>
      </c>
      <c r="I204">
        <f t="shared" si="14"/>
        <v>1971</v>
      </c>
      <c r="J204" t="s">
        <v>32</v>
      </c>
      <c r="K204" t="s">
        <v>848</v>
      </c>
      <c r="L204" t="e">
        <f>VLOOKUP(H204,'id (2019)'!H:I,2,0)</f>
        <v>#N/A</v>
      </c>
      <c r="M204">
        <f>VLOOKUP(H204,'id (2018)'!H:I,2,0)</f>
        <v>1971</v>
      </c>
    </row>
    <row r="205" spans="1:13">
      <c r="A205" t="str">
        <f t="shared" si="12"/>
        <v>KucharskiRafał1981</v>
      </c>
      <c r="C205">
        <f t="shared" si="15"/>
        <v>204</v>
      </c>
      <c r="D205" t="s">
        <v>741</v>
      </c>
      <c r="E205" t="s">
        <v>41</v>
      </c>
      <c r="F205" t="s">
        <v>739</v>
      </c>
      <c r="G205">
        <v>1981</v>
      </c>
      <c r="H205" t="str">
        <f t="shared" si="13"/>
        <v>Kucharski Rafał</v>
      </c>
      <c r="I205">
        <f t="shared" si="14"/>
        <v>1981</v>
      </c>
      <c r="J205" t="s">
        <v>32</v>
      </c>
      <c r="K205" t="s">
        <v>848</v>
      </c>
      <c r="L205">
        <f>VLOOKUP(H205,'id (2019)'!H:I,2,0)</f>
        <v>1981</v>
      </c>
      <c r="M205">
        <f>VLOOKUP(H205,'id (2018)'!H:I,2,0)</f>
        <v>1981</v>
      </c>
    </row>
    <row r="206" spans="1:13">
      <c r="A206" t="str">
        <f t="shared" si="12"/>
        <v>SzymańskiPatryk1979</v>
      </c>
      <c r="C206">
        <f t="shared" si="15"/>
        <v>205</v>
      </c>
      <c r="D206" t="s">
        <v>422</v>
      </c>
      <c r="E206" t="s">
        <v>374</v>
      </c>
      <c r="F206" t="s">
        <v>4643</v>
      </c>
      <c r="G206">
        <v>1979</v>
      </c>
      <c r="H206" t="str">
        <f t="shared" si="13"/>
        <v>Szymański Patryk</v>
      </c>
      <c r="I206">
        <f t="shared" si="14"/>
        <v>1979</v>
      </c>
      <c r="J206" t="s">
        <v>32</v>
      </c>
      <c r="K206" t="s">
        <v>848</v>
      </c>
      <c r="L206" t="e">
        <f>VLOOKUP(H206,'id (2019)'!H:I,2,0)</f>
        <v>#N/A</v>
      </c>
      <c r="M206" t="e">
        <f>VLOOKUP(H206,'id (2018)'!H:I,2,0)</f>
        <v>#N/A</v>
      </c>
    </row>
    <row r="207" spans="1:13">
      <c r="A207" t="str">
        <f t="shared" si="12"/>
        <v>PoślednikDariusz1974</v>
      </c>
      <c r="C207">
        <f t="shared" si="15"/>
        <v>206</v>
      </c>
      <c r="D207" t="s">
        <v>4637</v>
      </c>
      <c r="E207" t="s">
        <v>140</v>
      </c>
      <c r="F207" t="s">
        <v>809</v>
      </c>
      <c r="G207">
        <v>1974</v>
      </c>
      <c r="H207" t="str">
        <f t="shared" si="13"/>
        <v>Poślednik Dariusz</v>
      </c>
      <c r="I207">
        <f t="shared" si="14"/>
        <v>1974</v>
      </c>
      <c r="J207" t="s">
        <v>32</v>
      </c>
      <c r="K207" t="s">
        <v>848</v>
      </c>
      <c r="L207" t="e">
        <f>VLOOKUP(H207,'id (2019)'!H:I,2,0)</f>
        <v>#N/A</v>
      </c>
      <c r="M207" t="e">
        <f>VLOOKUP(H207,'id (2018)'!H:I,2,0)</f>
        <v>#N/A</v>
      </c>
    </row>
    <row r="208" spans="1:13">
      <c r="A208" t="str">
        <f t="shared" si="12"/>
        <v>KostrzewaJacek1971</v>
      </c>
      <c r="C208">
        <f t="shared" si="15"/>
        <v>207</v>
      </c>
      <c r="D208" t="s">
        <v>602</v>
      </c>
      <c r="E208" t="s">
        <v>21</v>
      </c>
      <c r="F208" t="s">
        <v>4644</v>
      </c>
      <c r="G208">
        <v>1971</v>
      </c>
      <c r="H208" t="str">
        <f t="shared" si="13"/>
        <v>Kostrzewa Jacek</v>
      </c>
      <c r="I208">
        <f t="shared" si="14"/>
        <v>1971</v>
      </c>
      <c r="J208" t="s">
        <v>32</v>
      </c>
      <c r="K208" t="s">
        <v>848</v>
      </c>
      <c r="L208">
        <f>VLOOKUP(H208,'id (2019)'!H:I,2,0)</f>
        <v>1971</v>
      </c>
      <c r="M208">
        <f>VLOOKUP(H208,'id (2018)'!H:I,2,0)</f>
        <v>1971</v>
      </c>
    </row>
    <row r="209" spans="1:13">
      <c r="A209" t="str">
        <f t="shared" si="12"/>
        <v>KoniecznyTomasz1960</v>
      </c>
      <c r="C209">
        <f t="shared" si="15"/>
        <v>208</v>
      </c>
      <c r="D209" t="s">
        <v>43</v>
      </c>
      <c r="E209" t="s">
        <v>44</v>
      </c>
      <c r="F209" t="s">
        <v>305</v>
      </c>
      <c r="G209">
        <v>1960</v>
      </c>
      <c r="H209" t="str">
        <f t="shared" si="13"/>
        <v>Konieczny Tomasz</v>
      </c>
      <c r="I209">
        <f t="shared" si="14"/>
        <v>1960</v>
      </c>
      <c r="J209" t="s">
        <v>32</v>
      </c>
      <c r="K209" t="s">
        <v>848</v>
      </c>
      <c r="L209">
        <f>VLOOKUP(H209,'id (2019)'!H:I,2,0)</f>
        <v>1960</v>
      </c>
      <c r="M209">
        <f>VLOOKUP(H209,'id (2018)'!H:I,2,0)</f>
        <v>1960</v>
      </c>
    </row>
    <row r="210" spans="1:13">
      <c r="A210" t="str">
        <f t="shared" si="12"/>
        <v>BłaszczykDariusz1974</v>
      </c>
      <c r="C210">
        <f t="shared" si="15"/>
        <v>209</v>
      </c>
      <c r="D210" t="s">
        <v>170</v>
      </c>
      <c r="E210" t="s">
        <v>140</v>
      </c>
      <c r="F210" t="s">
        <v>172</v>
      </c>
      <c r="G210">
        <v>1974</v>
      </c>
      <c r="H210" t="str">
        <f t="shared" si="13"/>
        <v>Błaszczyk Dariusz</v>
      </c>
      <c r="I210">
        <f t="shared" si="14"/>
        <v>1974</v>
      </c>
      <c r="J210" t="s">
        <v>32</v>
      </c>
      <c r="K210" t="s">
        <v>848</v>
      </c>
      <c r="L210" t="e">
        <f>VLOOKUP(H210,'id (2019)'!H:I,2,0)</f>
        <v>#N/A</v>
      </c>
      <c r="M210" t="e">
        <f>VLOOKUP(H210,'id (2018)'!H:I,2,0)</f>
        <v>#N/A</v>
      </c>
    </row>
    <row r="211" spans="1:13">
      <c r="A211" t="str">
        <f t="shared" si="12"/>
        <v>HajdukJacek1975</v>
      </c>
      <c r="C211">
        <f t="shared" si="15"/>
        <v>210</v>
      </c>
      <c r="D211" t="s">
        <v>173</v>
      </c>
      <c r="E211" t="s">
        <v>21</v>
      </c>
      <c r="F211" t="s">
        <v>172</v>
      </c>
      <c r="G211">
        <v>1975</v>
      </c>
      <c r="H211" t="str">
        <f t="shared" si="13"/>
        <v>Hajduk Jacek</v>
      </c>
      <c r="I211">
        <f t="shared" si="14"/>
        <v>1975</v>
      </c>
      <c r="J211" t="s">
        <v>32</v>
      </c>
      <c r="K211" t="s">
        <v>848</v>
      </c>
      <c r="L211" t="e">
        <f>VLOOKUP(H211,'id (2019)'!H:I,2,0)</f>
        <v>#N/A</v>
      </c>
      <c r="M211">
        <f>VLOOKUP(H211,'id (2018)'!H:I,2,0)</f>
        <v>1975</v>
      </c>
    </row>
    <row r="212" spans="1:13">
      <c r="A212" t="str">
        <f t="shared" si="12"/>
        <v>MarczakCezary1982</v>
      </c>
      <c r="C212">
        <f t="shared" si="15"/>
        <v>211</v>
      </c>
      <c r="D212" t="s">
        <v>4052</v>
      </c>
      <c r="E212" t="s">
        <v>934</v>
      </c>
      <c r="F212" t="s">
        <v>809</v>
      </c>
      <c r="G212">
        <v>1982</v>
      </c>
      <c r="H212" t="str">
        <f t="shared" si="13"/>
        <v>Marczak Cezary</v>
      </c>
      <c r="I212">
        <f t="shared" si="14"/>
        <v>1982</v>
      </c>
      <c r="J212" t="s">
        <v>32</v>
      </c>
      <c r="K212" t="s">
        <v>848</v>
      </c>
      <c r="L212">
        <f>VLOOKUP(H212,'id (2019)'!H:I,2,0)</f>
        <v>1982</v>
      </c>
      <c r="M212" t="e">
        <f>VLOOKUP(H212,'id (2018)'!H:I,2,0)</f>
        <v>#N/A</v>
      </c>
    </row>
    <row r="213" spans="1:13">
      <c r="A213" t="str">
        <f t="shared" si="12"/>
        <v>ZwolińskiJakub1979</v>
      </c>
      <c r="C213">
        <f t="shared" si="15"/>
        <v>212</v>
      </c>
      <c r="D213" t="s">
        <v>4196</v>
      </c>
      <c r="E213" t="s">
        <v>137</v>
      </c>
      <c r="F213" t="s">
        <v>4645</v>
      </c>
      <c r="G213">
        <v>1979</v>
      </c>
      <c r="H213" t="str">
        <f t="shared" si="13"/>
        <v>Zwoliński Jakub</v>
      </c>
      <c r="I213">
        <f t="shared" si="14"/>
        <v>1979</v>
      </c>
      <c r="J213" t="s">
        <v>32</v>
      </c>
      <c r="K213" t="s">
        <v>848</v>
      </c>
      <c r="L213" t="e">
        <f>VLOOKUP(H213,'id (2019)'!H:I,2,0)</f>
        <v>#N/A</v>
      </c>
      <c r="M213" t="e">
        <f>VLOOKUP(H213,'id (2018)'!H:I,2,0)</f>
        <v>#N/A</v>
      </c>
    </row>
    <row r="214" spans="1:13">
      <c r="A214" t="str">
        <f t="shared" si="12"/>
        <v>WąsikMarek1988</v>
      </c>
      <c r="C214">
        <f t="shared" si="15"/>
        <v>213</v>
      </c>
      <c r="D214" t="s">
        <v>4638</v>
      </c>
      <c r="E214" t="s">
        <v>33</v>
      </c>
      <c r="F214" t="s">
        <v>4635</v>
      </c>
      <c r="G214">
        <v>1988</v>
      </c>
      <c r="H214" t="str">
        <f t="shared" si="13"/>
        <v>Wąsik Marek</v>
      </c>
      <c r="I214">
        <f t="shared" si="14"/>
        <v>1988</v>
      </c>
      <c r="J214" t="s">
        <v>32</v>
      </c>
      <c r="K214" t="s">
        <v>848</v>
      </c>
      <c r="L214" t="e">
        <f>VLOOKUP(H214,'id (2019)'!H:I,2,0)</f>
        <v>#N/A</v>
      </c>
      <c r="M214" t="e">
        <f>VLOOKUP(H214,'id (2018)'!H:I,2,0)</f>
        <v>#N/A</v>
      </c>
    </row>
    <row r="215" spans="1:13">
      <c r="A215" t="str">
        <f t="shared" si="12"/>
        <v>BielewiczJakub1995</v>
      </c>
      <c r="C215">
        <f t="shared" si="15"/>
        <v>214</v>
      </c>
      <c r="D215" t="s">
        <v>4639</v>
      </c>
      <c r="E215" t="s">
        <v>137</v>
      </c>
      <c r="F215" t="s">
        <v>809</v>
      </c>
      <c r="G215">
        <v>1995</v>
      </c>
      <c r="H215" t="str">
        <f t="shared" si="13"/>
        <v>Bielewicz Jakub</v>
      </c>
      <c r="I215">
        <f t="shared" si="14"/>
        <v>1995</v>
      </c>
      <c r="J215" t="s">
        <v>32</v>
      </c>
      <c r="K215" t="s">
        <v>848</v>
      </c>
      <c r="L215" t="e">
        <f>VLOOKUP(H215,'id (2019)'!H:I,2,0)</f>
        <v>#N/A</v>
      </c>
      <c r="M215" t="e">
        <f>VLOOKUP(H215,'id (2018)'!H:I,2,0)</f>
        <v>#N/A</v>
      </c>
    </row>
    <row r="216" spans="1:13">
      <c r="A216" t="str">
        <f t="shared" si="12"/>
        <v>MańskiSebastian1988</v>
      </c>
      <c r="C216">
        <f t="shared" si="15"/>
        <v>215</v>
      </c>
      <c r="D216" t="s">
        <v>3444</v>
      </c>
      <c r="E216" t="s">
        <v>783</v>
      </c>
      <c r="F216" t="s">
        <v>4646</v>
      </c>
      <c r="G216">
        <v>1988</v>
      </c>
      <c r="H216" t="str">
        <f t="shared" si="13"/>
        <v>Mański Sebastian</v>
      </c>
      <c r="I216">
        <f t="shared" si="14"/>
        <v>1988</v>
      </c>
      <c r="J216" t="s">
        <v>32</v>
      </c>
      <c r="K216" t="s">
        <v>4655</v>
      </c>
      <c r="L216" t="e">
        <f>VLOOKUP(H216,'id (2019)'!H:I,2,0)</f>
        <v>#N/A</v>
      </c>
      <c r="M216">
        <f>VLOOKUP(H216,'id (2018)'!H:I,2,0)</f>
        <v>1988</v>
      </c>
    </row>
    <row r="217" spans="1:13">
      <c r="A217" t="str">
        <f t="shared" si="12"/>
        <v>BanaszkiewiczPiotr1985</v>
      </c>
      <c r="C217">
        <f t="shared" si="15"/>
        <v>216</v>
      </c>
      <c r="D217" t="s">
        <v>257</v>
      </c>
      <c r="E217" t="s">
        <v>15</v>
      </c>
      <c r="F217" t="s">
        <v>4647</v>
      </c>
      <c r="G217">
        <v>1985</v>
      </c>
      <c r="H217" t="str">
        <f t="shared" si="13"/>
        <v>Banaszkiewicz Piotr</v>
      </c>
      <c r="I217">
        <f t="shared" si="14"/>
        <v>1985</v>
      </c>
      <c r="J217" t="s">
        <v>32</v>
      </c>
      <c r="K217" t="s">
        <v>4655</v>
      </c>
      <c r="L217">
        <f>VLOOKUP(H217,'id (2019)'!H:I,2,0)</f>
        <v>1985</v>
      </c>
      <c r="M217">
        <f>VLOOKUP(H217,'id (2018)'!H:I,2,0)</f>
        <v>1985</v>
      </c>
    </row>
    <row r="218" spans="1:13">
      <c r="A218" t="str">
        <f t="shared" si="12"/>
        <v>ArkuszewskiTomasz1987</v>
      </c>
      <c r="C218">
        <f t="shared" si="15"/>
        <v>217</v>
      </c>
      <c r="D218" t="s">
        <v>3665</v>
      </c>
      <c r="E218" t="s">
        <v>44</v>
      </c>
      <c r="F218">
        <v>0</v>
      </c>
      <c r="G218">
        <v>1987</v>
      </c>
      <c r="H218" t="str">
        <f t="shared" si="13"/>
        <v>Arkuszewski Tomasz</v>
      </c>
      <c r="I218">
        <f t="shared" si="14"/>
        <v>1987</v>
      </c>
      <c r="J218" t="s">
        <v>32</v>
      </c>
      <c r="K218" t="s">
        <v>4655</v>
      </c>
      <c r="L218">
        <f>VLOOKUP(H218,'id (2019)'!H:I,2,0)</f>
        <v>1987</v>
      </c>
      <c r="M218">
        <f>VLOOKUP(H218,'id (2018)'!H:I,2,0)</f>
        <v>1987</v>
      </c>
    </row>
    <row r="219" spans="1:13">
      <c r="A219" t="str">
        <f t="shared" si="12"/>
        <v>KucharczykSeweryn1979</v>
      </c>
      <c r="C219">
        <f t="shared" si="15"/>
        <v>218</v>
      </c>
      <c r="D219" t="s">
        <v>947</v>
      </c>
      <c r="E219" t="s">
        <v>948</v>
      </c>
      <c r="F219" t="s">
        <v>3742</v>
      </c>
      <c r="G219">
        <v>1979</v>
      </c>
      <c r="H219" t="str">
        <f t="shared" si="13"/>
        <v>Kucharczyk Seweryn</v>
      </c>
      <c r="I219">
        <f t="shared" si="14"/>
        <v>1979</v>
      </c>
      <c r="J219" t="s">
        <v>32</v>
      </c>
      <c r="K219" t="s">
        <v>4655</v>
      </c>
      <c r="L219">
        <f>VLOOKUP(H219,'id (2019)'!H:I,2,0)</f>
        <v>1979</v>
      </c>
      <c r="M219">
        <f>VLOOKUP(H219,'id (2018)'!H:I,2,0)</f>
        <v>1979</v>
      </c>
    </row>
    <row r="220" spans="1:13">
      <c r="A220" t="str">
        <f t="shared" si="12"/>
        <v>AdamczykBartosz1980</v>
      </c>
      <c r="C220">
        <f t="shared" si="15"/>
        <v>219</v>
      </c>
      <c r="D220" t="s">
        <v>226</v>
      </c>
      <c r="E220" t="s">
        <v>42</v>
      </c>
      <c r="F220" t="s">
        <v>225</v>
      </c>
      <c r="G220">
        <v>1980</v>
      </c>
      <c r="H220" t="str">
        <f t="shared" si="13"/>
        <v>Adamczyk Bartosz</v>
      </c>
      <c r="I220">
        <f t="shared" si="14"/>
        <v>1980</v>
      </c>
      <c r="J220" t="s">
        <v>32</v>
      </c>
      <c r="K220" t="s">
        <v>4655</v>
      </c>
      <c r="L220">
        <f>VLOOKUP(H220,'id (2019)'!H:I,2,0)</f>
        <v>1980</v>
      </c>
      <c r="M220">
        <f>VLOOKUP(H220,'id (2018)'!H:I,2,0)</f>
        <v>1980</v>
      </c>
    </row>
    <row r="221" spans="1:13">
      <c r="A221" t="str">
        <f t="shared" si="12"/>
        <v>MateraRafał1977</v>
      </c>
      <c r="C221">
        <f t="shared" si="15"/>
        <v>220</v>
      </c>
      <c r="D221" t="s">
        <v>4168</v>
      </c>
      <c r="E221" t="s">
        <v>41</v>
      </c>
      <c r="F221">
        <v>0</v>
      </c>
      <c r="G221">
        <v>1977</v>
      </c>
      <c r="H221" t="str">
        <f t="shared" si="13"/>
        <v>Matera Rafał</v>
      </c>
      <c r="I221">
        <f t="shared" si="14"/>
        <v>1977</v>
      </c>
      <c r="J221" t="s">
        <v>32</v>
      </c>
      <c r="K221" t="s">
        <v>4655</v>
      </c>
      <c r="L221">
        <f>VLOOKUP(H221,'id (2019)'!H:I,2,0)</f>
        <v>1977</v>
      </c>
      <c r="M221" t="e">
        <f>VLOOKUP(H221,'id (2018)'!H:I,2,0)</f>
        <v>#N/A</v>
      </c>
    </row>
    <row r="222" spans="1:13">
      <c r="A222" t="str">
        <f t="shared" si="12"/>
        <v>RudnickiKrzysztof1979</v>
      </c>
      <c r="C222">
        <f t="shared" si="15"/>
        <v>221</v>
      </c>
      <c r="D222" t="s">
        <v>831</v>
      </c>
      <c r="E222" t="s">
        <v>22</v>
      </c>
      <c r="F222">
        <v>0</v>
      </c>
      <c r="G222">
        <v>1979</v>
      </c>
      <c r="H222" t="str">
        <f t="shared" si="13"/>
        <v>Rudnicki Krzysztof</v>
      </c>
      <c r="I222">
        <f t="shared" si="14"/>
        <v>1979</v>
      </c>
      <c r="J222" t="s">
        <v>32</v>
      </c>
      <c r="K222" t="s">
        <v>4655</v>
      </c>
      <c r="L222">
        <f>VLOOKUP(H222,'id (2019)'!H:I,2,0)</f>
        <v>1979</v>
      </c>
      <c r="M222" t="e">
        <f>VLOOKUP(H222,'id (2018)'!H:I,2,0)</f>
        <v>#N/A</v>
      </c>
    </row>
    <row r="223" spans="1:13">
      <c r="A223" t="str">
        <f t="shared" si="12"/>
        <v>Herman-IżyckiLeszek1958</v>
      </c>
      <c r="C223">
        <f t="shared" si="15"/>
        <v>222</v>
      </c>
      <c r="D223" t="s">
        <v>2</v>
      </c>
      <c r="E223" t="s">
        <v>25</v>
      </c>
      <c r="F223">
        <v>0</v>
      </c>
      <c r="G223">
        <v>1958</v>
      </c>
      <c r="H223" t="str">
        <f t="shared" si="13"/>
        <v>Herman-Iżycki Leszek</v>
      </c>
      <c r="I223">
        <f t="shared" si="14"/>
        <v>1958</v>
      </c>
      <c r="J223" t="s">
        <v>32</v>
      </c>
      <c r="K223" t="s">
        <v>4655</v>
      </c>
      <c r="L223">
        <f>VLOOKUP(H223,'id (2019)'!H:I,2,0)</f>
        <v>1958</v>
      </c>
      <c r="M223">
        <f>VLOOKUP(H223,'id (2018)'!H:I,2,0)</f>
        <v>1958</v>
      </c>
    </row>
    <row r="224" spans="1:13">
      <c r="A224" t="str">
        <f t="shared" si="12"/>
        <v>PasiecznikWojciech1970</v>
      </c>
      <c r="C224">
        <f t="shared" si="15"/>
        <v>223</v>
      </c>
      <c r="D224" t="s">
        <v>909</v>
      </c>
      <c r="E224" t="s">
        <v>147</v>
      </c>
      <c r="F224" t="s">
        <v>3439</v>
      </c>
      <c r="G224">
        <v>1970</v>
      </c>
      <c r="H224" t="str">
        <f t="shared" si="13"/>
        <v>Pasiecznik Wojciech</v>
      </c>
      <c r="I224">
        <f t="shared" si="14"/>
        <v>1970</v>
      </c>
      <c r="J224" t="s">
        <v>32</v>
      </c>
      <c r="K224" t="s">
        <v>4655</v>
      </c>
      <c r="L224">
        <f>VLOOKUP(H224,'id (2019)'!H:I,2,0)</f>
        <v>1970</v>
      </c>
      <c r="M224">
        <f>VLOOKUP(H224,'id (2018)'!H:I,2,0)</f>
        <v>1970</v>
      </c>
    </row>
    <row r="225" spans="1:13">
      <c r="A225" t="str">
        <f t="shared" si="12"/>
        <v>Ścibor-RylskiMichał1980</v>
      </c>
      <c r="C225">
        <f t="shared" si="15"/>
        <v>224</v>
      </c>
      <c r="D225" t="s">
        <v>1620</v>
      </c>
      <c r="E225" t="s">
        <v>55</v>
      </c>
      <c r="F225" t="s">
        <v>3717</v>
      </c>
      <c r="G225">
        <v>1980</v>
      </c>
      <c r="H225" t="str">
        <f t="shared" si="13"/>
        <v>Ścibor-Rylski Michał</v>
      </c>
      <c r="I225">
        <f t="shared" si="14"/>
        <v>1980</v>
      </c>
      <c r="J225" t="s">
        <v>32</v>
      </c>
      <c r="K225" t="s">
        <v>4655</v>
      </c>
      <c r="L225" t="e">
        <f>VLOOKUP(H225,'id (2019)'!H:I,2,0)</f>
        <v>#N/A</v>
      </c>
      <c r="M225">
        <f>VLOOKUP(H225,'id (2018)'!H:I,2,0)</f>
        <v>1980</v>
      </c>
    </row>
    <row r="226" spans="1:13">
      <c r="A226" t="str">
        <f t="shared" si="12"/>
        <v>NyczMateusz1999</v>
      </c>
      <c r="C226">
        <f t="shared" si="15"/>
        <v>225</v>
      </c>
      <c r="D226" t="s">
        <v>4088</v>
      </c>
      <c r="E226" t="s">
        <v>87</v>
      </c>
      <c r="F226" t="s">
        <v>1372</v>
      </c>
      <c r="G226">
        <v>1999</v>
      </c>
      <c r="H226" t="str">
        <f t="shared" si="13"/>
        <v>Nycz Mateusz</v>
      </c>
      <c r="I226">
        <f t="shared" si="14"/>
        <v>1999</v>
      </c>
      <c r="J226" t="s">
        <v>32</v>
      </c>
      <c r="K226" t="s">
        <v>4655</v>
      </c>
      <c r="L226">
        <f>VLOOKUP(H226,'id (2019)'!H:I,2,0)</f>
        <v>0</v>
      </c>
      <c r="M226" t="e">
        <f>VLOOKUP(H226,'id (2018)'!H:I,2,0)</f>
        <v>#N/A</v>
      </c>
    </row>
    <row r="227" spans="1:13">
      <c r="A227" t="str">
        <f t="shared" si="12"/>
        <v>MirowskiPaweł1970</v>
      </c>
      <c r="C227">
        <f t="shared" si="15"/>
        <v>226</v>
      </c>
      <c r="D227" t="s">
        <v>76</v>
      </c>
      <c r="E227" t="s">
        <v>16</v>
      </c>
      <c r="F227" t="s">
        <v>1372</v>
      </c>
      <c r="G227">
        <v>1970</v>
      </c>
      <c r="H227" t="str">
        <f t="shared" si="13"/>
        <v>Mirowski Paweł</v>
      </c>
      <c r="I227">
        <f t="shared" si="14"/>
        <v>1970</v>
      </c>
      <c r="J227" t="s">
        <v>32</v>
      </c>
      <c r="K227" t="s">
        <v>4655</v>
      </c>
      <c r="L227">
        <f>VLOOKUP(H227,'id (2019)'!H:I,2,0)</f>
        <v>0</v>
      </c>
      <c r="M227" t="e">
        <f>VLOOKUP(H227,'id (2018)'!H:I,2,0)</f>
        <v>#N/A</v>
      </c>
    </row>
    <row r="228" spans="1:13">
      <c r="A228" t="str">
        <f t="shared" si="12"/>
        <v>NyczPiotr1968</v>
      </c>
      <c r="C228">
        <f t="shared" si="15"/>
        <v>227</v>
      </c>
      <c r="D228" t="s">
        <v>4088</v>
      </c>
      <c r="E228" t="s">
        <v>15</v>
      </c>
      <c r="F228" t="s">
        <v>1372</v>
      </c>
      <c r="G228">
        <v>1968</v>
      </c>
      <c r="H228" t="str">
        <f t="shared" si="13"/>
        <v>Nycz Piotr</v>
      </c>
      <c r="I228">
        <f t="shared" si="14"/>
        <v>1968</v>
      </c>
      <c r="J228" t="s">
        <v>32</v>
      </c>
      <c r="K228" t="s">
        <v>4655</v>
      </c>
      <c r="L228">
        <f>VLOOKUP(H228,'id (2019)'!H:I,2,0)</f>
        <v>0</v>
      </c>
      <c r="M228" t="e">
        <f>VLOOKUP(H228,'id (2018)'!H:I,2,0)</f>
        <v>#N/A</v>
      </c>
    </row>
    <row r="229" spans="1:13">
      <c r="A229" t="str">
        <f t="shared" si="12"/>
        <v>WiewiórskiDawid2006</v>
      </c>
      <c r="C229">
        <f t="shared" si="15"/>
        <v>228</v>
      </c>
      <c r="D229" t="s">
        <v>4181</v>
      </c>
      <c r="E229" t="s">
        <v>462</v>
      </c>
      <c r="F229" t="s">
        <v>1372</v>
      </c>
      <c r="G229">
        <v>2006</v>
      </c>
      <c r="H229" t="str">
        <f t="shared" si="13"/>
        <v>Wiewiórski Dawid</v>
      </c>
      <c r="I229">
        <f t="shared" si="14"/>
        <v>2006</v>
      </c>
      <c r="J229" t="s">
        <v>32</v>
      </c>
      <c r="K229" t="s">
        <v>4655</v>
      </c>
      <c r="L229">
        <f>VLOOKUP(H229,'id (2019)'!H:I,2,0)</f>
        <v>0</v>
      </c>
      <c r="M229" t="e">
        <f>VLOOKUP(H229,'id (2018)'!H:I,2,0)</f>
        <v>#N/A</v>
      </c>
    </row>
    <row r="230" spans="1:13">
      <c r="A230" t="str">
        <f t="shared" si="12"/>
        <v>WiewiórskiPiotr1968</v>
      </c>
      <c r="C230">
        <f t="shared" si="15"/>
        <v>229</v>
      </c>
      <c r="D230" t="s">
        <v>4181</v>
      </c>
      <c r="E230" t="s">
        <v>15</v>
      </c>
      <c r="F230" t="s">
        <v>1372</v>
      </c>
      <c r="G230">
        <v>1968</v>
      </c>
      <c r="H230" t="str">
        <f t="shared" si="13"/>
        <v>Wiewiórski Piotr</v>
      </c>
      <c r="I230">
        <f t="shared" si="14"/>
        <v>1968</v>
      </c>
      <c r="J230" t="s">
        <v>32</v>
      </c>
      <c r="K230" t="s">
        <v>4655</v>
      </c>
      <c r="L230">
        <f>VLOOKUP(H230,'id (2019)'!H:I,2,0)</f>
        <v>0</v>
      </c>
      <c r="M230" t="e">
        <f>VLOOKUP(H230,'id (2018)'!H:I,2,0)</f>
        <v>#N/A</v>
      </c>
    </row>
    <row r="231" spans="1:13">
      <c r="A231" t="str">
        <f t="shared" si="12"/>
        <v>RaczyńskiBogusz1983</v>
      </c>
      <c r="C231">
        <f t="shared" si="15"/>
        <v>230</v>
      </c>
      <c r="D231" t="s">
        <v>4652</v>
      </c>
      <c r="E231" t="s">
        <v>4651</v>
      </c>
      <c r="F231" t="s">
        <v>4650</v>
      </c>
      <c r="G231">
        <v>1983</v>
      </c>
      <c r="H231" t="str">
        <f t="shared" si="13"/>
        <v>Raczyński Bogusz</v>
      </c>
      <c r="I231">
        <f t="shared" si="14"/>
        <v>1983</v>
      </c>
      <c r="J231" t="s">
        <v>32</v>
      </c>
      <c r="K231" t="s">
        <v>4655</v>
      </c>
      <c r="L231" t="e">
        <f>VLOOKUP(H231,'id (2019)'!H:I,2,0)</f>
        <v>#N/A</v>
      </c>
      <c r="M231" t="e">
        <f>VLOOKUP(H231,'id (2018)'!H:I,2,0)</f>
        <v>#N/A</v>
      </c>
    </row>
    <row r="232" spans="1:13">
      <c r="A232" t="str">
        <f t="shared" si="12"/>
        <v>SzczerbińskiMariusz1971</v>
      </c>
      <c r="C232">
        <f t="shared" si="15"/>
        <v>231</v>
      </c>
      <c r="D232" t="s">
        <v>4363</v>
      </c>
      <c r="E232" t="s">
        <v>378</v>
      </c>
      <c r="F232" t="s">
        <v>4354</v>
      </c>
      <c r="G232">
        <v>1971</v>
      </c>
      <c r="H232" t="str">
        <f t="shared" si="13"/>
        <v>Szczerbiński Mariusz</v>
      </c>
      <c r="I232">
        <f t="shared" si="14"/>
        <v>1971</v>
      </c>
      <c r="J232" t="s">
        <v>32</v>
      </c>
      <c r="K232" t="s">
        <v>4655</v>
      </c>
      <c r="L232">
        <f>VLOOKUP(H232,'id (2019)'!H:I,2,0)</f>
        <v>1971</v>
      </c>
      <c r="M232" t="e">
        <f>VLOOKUP(H232,'id (2018)'!H:I,2,0)</f>
        <v>#N/A</v>
      </c>
    </row>
    <row r="233" spans="1:13">
      <c r="A233" t="str">
        <f t="shared" si="12"/>
        <v>GradkaSzymon1983</v>
      </c>
      <c r="C233">
        <f t="shared" si="15"/>
        <v>232</v>
      </c>
      <c r="D233" t="s">
        <v>4653</v>
      </c>
      <c r="E233" t="s">
        <v>393</v>
      </c>
      <c r="F233" t="s">
        <v>4654</v>
      </c>
      <c r="G233">
        <v>1983</v>
      </c>
      <c r="H233" t="str">
        <f t="shared" si="13"/>
        <v>Gradka Szymon</v>
      </c>
      <c r="I233">
        <f t="shared" si="14"/>
        <v>1983</v>
      </c>
      <c r="J233" t="s">
        <v>32</v>
      </c>
      <c r="K233" t="s">
        <v>4655</v>
      </c>
      <c r="L233" t="e">
        <f>VLOOKUP(H233,'id (2019)'!H:I,2,0)</f>
        <v>#N/A</v>
      </c>
      <c r="M233" t="e">
        <f>VLOOKUP(H233,'id (2018)'!H:I,2,0)</f>
        <v>#N/A</v>
      </c>
    </row>
    <row r="234" spans="1:13">
      <c r="A234" t="str">
        <f t="shared" si="12"/>
        <v>Motyl-AdamczykAgata1979</v>
      </c>
      <c r="C234">
        <f t="shared" si="15"/>
        <v>233</v>
      </c>
      <c r="D234" t="s">
        <v>228</v>
      </c>
      <c r="E234" t="s">
        <v>227</v>
      </c>
      <c r="F234" t="s">
        <v>225</v>
      </c>
      <c r="G234">
        <v>1979</v>
      </c>
      <c r="H234" t="str">
        <f t="shared" si="13"/>
        <v>Motyl-Adamczyk Agata</v>
      </c>
      <c r="I234">
        <f t="shared" si="14"/>
        <v>1979</v>
      </c>
      <c r="J234" t="s">
        <v>0</v>
      </c>
      <c r="K234" t="s">
        <v>4655</v>
      </c>
      <c r="L234">
        <f>VLOOKUP(H234,'id (2019)'!H:I,2,0)</f>
        <v>1979</v>
      </c>
      <c r="M234">
        <f>VLOOKUP(H234,'id (2018)'!H:I,2,0)</f>
        <v>1979</v>
      </c>
    </row>
    <row r="235" spans="1:13">
      <c r="A235" t="str">
        <f t="shared" si="12"/>
        <v>CzeczottMałgorzata1973</v>
      </c>
      <c r="C235">
        <f t="shared" si="15"/>
        <v>234</v>
      </c>
      <c r="D235" t="s">
        <v>1296</v>
      </c>
      <c r="E235" t="s">
        <v>495</v>
      </c>
      <c r="F235" t="s">
        <v>4648</v>
      </c>
      <c r="G235">
        <v>1973</v>
      </c>
      <c r="H235" t="str">
        <f t="shared" si="13"/>
        <v>Czeczott Małgorzata</v>
      </c>
      <c r="I235">
        <f t="shared" si="14"/>
        <v>1973</v>
      </c>
      <c r="J235" t="s">
        <v>0</v>
      </c>
      <c r="K235" t="s">
        <v>4655</v>
      </c>
      <c r="L235">
        <f>VLOOKUP(H235,'id (2019)'!H:I,2,0)</f>
        <v>1973</v>
      </c>
      <c r="M235">
        <f>VLOOKUP(H235,'id (2018)'!H:I,2,0)</f>
        <v>1973</v>
      </c>
    </row>
    <row r="236" spans="1:13">
      <c r="A236" t="str">
        <f t="shared" si="12"/>
        <v>DominiakKatarzyna1985</v>
      </c>
      <c r="C236">
        <f t="shared" si="15"/>
        <v>235</v>
      </c>
      <c r="D236" t="s">
        <v>4649</v>
      </c>
      <c r="E236" t="s">
        <v>763</v>
      </c>
      <c r="F236" t="s">
        <v>4650</v>
      </c>
      <c r="G236">
        <v>1985</v>
      </c>
      <c r="H236" t="str">
        <f t="shared" si="13"/>
        <v>Dominiak Katarzyna</v>
      </c>
      <c r="I236">
        <f t="shared" si="14"/>
        <v>1985</v>
      </c>
      <c r="J236" t="s">
        <v>0</v>
      </c>
      <c r="K236" t="s">
        <v>4655</v>
      </c>
      <c r="L236" t="e">
        <f>VLOOKUP(H236,'id (2019)'!H:I,2,0)</f>
        <v>#N/A</v>
      </c>
      <c r="M236" t="e">
        <f>VLOOKUP(H236,'id (2018)'!H:I,2,0)</f>
        <v>#N/A</v>
      </c>
    </row>
    <row r="237" spans="1:13">
      <c r="A237" t="str">
        <f t="shared" si="12"/>
        <v>BlankDanuta1981</v>
      </c>
      <c r="C237">
        <f t="shared" si="15"/>
        <v>236</v>
      </c>
      <c r="D237" t="s">
        <v>56</v>
      </c>
      <c r="E237" t="s">
        <v>57</v>
      </c>
      <c r="F237" t="s">
        <v>4661</v>
      </c>
      <c r="G237">
        <v>1981</v>
      </c>
      <c r="H237" t="str">
        <f t="shared" si="13"/>
        <v>Blank Danuta</v>
      </c>
      <c r="I237">
        <f t="shared" si="14"/>
        <v>1981</v>
      </c>
      <c r="J237" t="s">
        <v>0</v>
      </c>
      <c r="K237" t="s">
        <v>4385</v>
      </c>
      <c r="L237" t="e">
        <f>VLOOKUP(H237,'id (2019)'!H:I,2,0)</f>
        <v>#N/A</v>
      </c>
      <c r="M237">
        <f>VLOOKUP(H237,'id (2018)'!H:I,2,0)</f>
        <v>1981</v>
      </c>
    </row>
    <row r="238" spans="1:13">
      <c r="A238" t="str">
        <f t="shared" si="12"/>
        <v>KowalskaAnna1981</v>
      </c>
      <c r="C238">
        <f t="shared" si="15"/>
        <v>237</v>
      </c>
      <c r="D238" t="s">
        <v>734</v>
      </c>
      <c r="E238" t="s">
        <v>271</v>
      </c>
      <c r="G238">
        <v>1981</v>
      </c>
      <c r="H238" t="str">
        <f t="shared" si="13"/>
        <v>Kowalska Anna</v>
      </c>
      <c r="I238">
        <f t="shared" si="14"/>
        <v>1981</v>
      </c>
      <c r="J238" t="s">
        <v>0</v>
      </c>
      <c r="K238" t="s">
        <v>4385</v>
      </c>
      <c r="L238" t="e">
        <f>VLOOKUP(H238,'id (2019)'!H:I,2,0)</f>
        <v>#N/A</v>
      </c>
      <c r="M238" t="e">
        <f>VLOOKUP(H238,'id (2018)'!H:I,2,0)</f>
        <v>#N/A</v>
      </c>
    </row>
    <row r="239" spans="1:13">
      <c r="A239" t="str">
        <f t="shared" si="12"/>
        <v>SzyplińskiMichał1982</v>
      </c>
      <c r="C239">
        <f t="shared" si="15"/>
        <v>238</v>
      </c>
      <c r="D239" t="s">
        <v>1551</v>
      </c>
      <c r="E239" t="s">
        <v>55</v>
      </c>
      <c r="F239" t="s">
        <v>289</v>
      </c>
      <c r="G239">
        <v>1982</v>
      </c>
      <c r="H239" t="str">
        <f t="shared" si="13"/>
        <v>Szypliński Michał</v>
      </c>
      <c r="I239">
        <f t="shared" si="14"/>
        <v>1982</v>
      </c>
      <c r="J239" t="s">
        <v>32</v>
      </c>
      <c r="K239" t="s">
        <v>4385</v>
      </c>
      <c r="L239" t="e">
        <f>VLOOKUP(H239,'id (2019)'!H:I,2,0)</f>
        <v>#N/A</v>
      </c>
      <c r="M239">
        <f>VLOOKUP(H239,'id (2018)'!H:I,2,0)</f>
        <v>1982</v>
      </c>
    </row>
    <row r="240" spans="1:13">
      <c r="A240" t="str">
        <f t="shared" si="12"/>
        <v>WronaŁukasz1981</v>
      </c>
      <c r="C240">
        <f t="shared" si="15"/>
        <v>239</v>
      </c>
      <c r="D240" t="s">
        <v>58</v>
      </c>
      <c r="E240" t="s">
        <v>59</v>
      </c>
      <c r="F240" t="s">
        <v>4661</v>
      </c>
      <c r="G240">
        <v>1981</v>
      </c>
      <c r="H240" t="str">
        <f t="shared" si="13"/>
        <v>Wrona Łukasz</v>
      </c>
      <c r="I240">
        <f t="shared" si="14"/>
        <v>1981</v>
      </c>
      <c r="J240" t="s">
        <v>32</v>
      </c>
      <c r="K240" t="s">
        <v>4385</v>
      </c>
      <c r="L240" t="e">
        <f>VLOOKUP(H240,'id (2019)'!H:I,2,0)</f>
        <v>#N/A</v>
      </c>
      <c r="M240">
        <f>VLOOKUP(H240,'id (2018)'!H:I,2,0)</f>
        <v>1981</v>
      </c>
    </row>
    <row r="241" spans="1:13">
      <c r="A241" t="str">
        <f t="shared" si="12"/>
        <v>DuszakArkadiusz1974</v>
      </c>
      <c r="C241">
        <f t="shared" si="15"/>
        <v>240</v>
      </c>
      <c r="D241" t="s">
        <v>1291</v>
      </c>
      <c r="E241" t="s">
        <v>358</v>
      </c>
      <c r="G241">
        <v>1974</v>
      </c>
      <c r="H241" t="str">
        <f t="shared" si="13"/>
        <v>Duszak Arkadiusz</v>
      </c>
      <c r="I241">
        <f t="shared" si="14"/>
        <v>1974</v>
      </c>
      <c r="J241" t="s">
        <v>32</v>
      </c>
      <c r="K241" t="s">
        <v>4385</v>
      </c>
      <c r="L241">
        <f>VLOOKUP(H241,'id (2019)'!H:I,2,0)</f>
        <v>1974</v>
      </c>
      <c r="M241">
        <f>VLOOKUP(H241,'id (2018)'!H:I,2,0)</f>
        <v>1974</v>
      </c>
    </row>
    <row r="242" spans="1:13">
      <c r="A242" t="str">
        <f t="shared" si="12"/>
        <v>BohdanowiczZbigniew1978</v>
      </c>
      <c r="C242">
        <f t="shared" si="15"/>
        <v>241</v>
      </c>
      <c r="D242" t="s">
        <v>4666</v>
      </c>
      <c r="E242" t="s">
        <v>264</v>
      </c>
      <c r="F242" t="s">
        <v>3717</v>
      </c>
      <c r="G242">
        <v>1978</v>
      </c>
      <c r="H242" t="str">
        <f t="shared" si="13"/>
        <v>Bohdanowicz Zbigniew</v>
      </c>
      <c r="I242">
        <f t="shared" si="14"/>
        <v>1978</v>
      </c>
      <c r="J242" t="s">
        <v>32</v>
      </c>
      <c r="K242" t="s">
        <v>4385</v>
      </c>
      <c r="L242" t="e">
        <f>VLOOKUP(H242,'id (2019)'!H:I,2,0)</f>
        <v>#N/A</v>
      </c>
      <c r="M242" t="e">
        <f>VLOOKUP(H242,'id (2018)'!H:I,2,0)</f>
        <v>#N/A</v>
      </c>
    </row>
    <row r="243" spans="1:13">
      <c r="A243" t="str">
        <f t="shared" si="12"/>
        <v>NiegowskiArkadiusz1981</v>
      </c>
      <c r="C243">
        <f t="shared" si="15"/>
        <v>242</v>
      </c>
      <c r="D243" t="s">
        <v>926</v>
      </c>
      <c r="E243" t="s">
        <v>358</v>
      </c>
      <c r="F243" t="s">
        <v>3717</v>
      </c>
      <c r="G243">
        <v>1981</v>
      </c>
      <c r="H243" t="str">
        <f t="shared" si="13"/>
        <v>Niegowski Arkadiusz</v>
      </c>
      <c r="I243">
        <f t="shared" si="14"/>
        <v>1981</v>
      </c>
      <c r="J243" t="s">
        <v>32</v>
      </c>
      <c r="K243" t="s">
        <v>4385</v>
      </c>
      <c r="L243" t="e">
        <f>VLOOKUP(H243,'id (2019)'!H:I,2,0)</f>
        <v>#N/A</v>
      </c>
      <c r="M243">
        <f>VLOOKUP(H243,'id (2018)'!H:I,2,0)</f>
        <v>1981</v>
      </c>
    </row>
    <row r="244" spans="1:13">
      <c r="A244" t="str">
        <f t="shared" si="12"/>
        <v>WojtasikAleksander1988</v>
      </c>
      <c r="C244">
        <f t="shared" si="15"/>
        <v>243</v>
      </c>
      <c r="D244" t="s">
        <v>4667</v>
      </c>
      <c r="E244" t="s">
        <v>99</v>
      </c>
      <c r="G244">
        <v>1988</v>
      </c>
      <c r="H244" t="str">
        <f t="shared" si="13"/>
        <v>Wojtasik Aleksander</v>
      </c>
      <c r="I244">
        <f t="shared" si="14"/>
        <v>1988</v>
      </c>
      <c r="J244" t="s">
        <v>32</v>
      </c>
      <c r="K244" t="s">
        <v>4385</v>
      </c>
      <c r="L244" t="e">
        <f>VLOOKUP(H244,'id (2019)'!H:I,2,0)</f>
        <v>#N/A</v>
      </c>
      <c r="M244" t="e">
        <f>VLOOKUP(H244,'id (2018)'!H:I,2,0)</f>
        <v>#N/A</v>
      </c>
    </row>
    <row r="245" spans="1:13">
      <c r="A245" t="str">
        <f t="shared" si="12"/>
        <v>LesmanPrzemysław1986</v>
      </c>
      <c r="C245">
        <f t="shared" si="15"/>
        <v>244</v>
      </c>
      <c r="D245" t="s">
        <v>4668</v>
      </c>
      <c r="E245" t="s">
        <v>24</v>
      </c>
      <c r="F245" t="s">
        <v>4619</v>
      </c>
      <c r="G245">
        <v>1986</v>
      </c>
      <c r="H245" t="str">
        <f t="shared" si="13"/>
        <v>Lesman Przemysław</v>
      </c>
      <c r="I245">
        <f t="shared" si="14"/>
        <v>1986</v>
      </c>
      <c r="J245" t="s">
        <v>32</v>
      </c>
      <c r="K245" t="s">
        <v>4385</v>
      </c>
      <c r="L245" t="e">
        <f>VLOOKUP(H245,'id (2019)'!H:I,2,0)</f>
        <v>#N/A</v>
      </c>
      <c r="M245" t="e">
        <f>VLOOKUP(H245,'id (2018)'!H:I,2,0)</f>
        <v>#N/A</v>
      </c>
    </row>
    <row r="246" spans="1:13">
      <c r="A246" t="str">
        <f t="shared" si="12"/>
        <v>KoperskiPiotr1971</v>
      </c>
      <c r="C246">
        <f t="shared" si="15"/>
        <v>245</v>
      </c>
      <c r="D246" t="s">
        <v>601</v>
      </c>
      <c r="E246" t="s">
        <v>15</v>
      </c>
      <c r="F246" t="s">
        <v>596</v>
      </c>
      <c r="G246">
        <v>1971</v>
      </c>
      <c r="H246" t="str">
        <f t="shared" si="13"/>
        <v>Koperski Piotr</v>
      </c>
      <c r="I246">
        <f t="shared" si="14"/>
        <v>1971</v>
      </c>
      <c r="J246" t="s">
        <v>32</v>
      </c>
      <c r="K246" t="s">
        <v>4385</v>
      </c>
      <c r="L246" t="e">
        <f>VLOOKUP(H246,'id (2019)'!H:I,2,0)</f>
        <v>#N/A</v>
      </c>
      <c r="M246">
        <f>VLOOKUP(H246,'id (2018)'!H:I,2,0)</f>
        <v>1971</v>
      </c>
    </row>
    <row r="247" spans="1:13">
      <c r="A247" t="str">
        <f t="shared" si="12"/>
        <v>WojciechowskiJarosław1966</v>
      </c>
      <c r="C247">
        <f t="shared" si="15"/>
        <v>246</v>
      </c>
      <c r="D247" t="s">
        <v>295</v>
      </c>
      <c r="E247" t="s">
        <v>86</v>
      </c>
      <c r="F247" t="s">
        <v>3659</v>
      </c>
      <c r="G247">
        <v>1966</v>
      </c>
      <c r="H247" t="str">
        <f t="shared" si="13"/>
        <v>Wojciechowski Jarosław</v>
      </c>
      <c r="I247">
        <f t="shared" si="14"/>
        <v>1966</v>
      </c>
      <c r="J247" t="s">
        <v>32</v>
      </c>
      <c r="K247" t="s">
        <v>4385</v>
      </c>
      <c r="L247" t="e">
        <f>VLOOKUP(H247,'id (2019)'!H:I,2,0)</f>
        <v>#N/A</v>
      </c>
      <c r="M247">
        <f>VLOOKUP(H247,'id (2018)'!H:I,2,0)</f>
        <v>1966</v>
      </c>
    </row>
    <row r="248" spans="1:13">
      <c r="A248" t="str">
        <f t="shared" si="12"/>
        <v>KletkiewiczKrzysztof1978</v>
      </c>
      <c r="C248">
        <f t="shared" si="15"/>
        <v>247</v>
      </c>
      <c r="D248" t="s">
        <v>4259</v>
      </c>
      <c r="E248" t="s">
        <v>22</v>
      </c>
      <c r="G248">
        <v>1978</v>
      </c>
      <c r="H248" t="str">
        <f t="shared" si="13"/>
        <v>Kletkiewicz Krzysztof</v>
      </c>
      <c r="I248">
        <f t="shared" si="14"/>
        <v>1978</v>
      </c>
      <c r="J248" t="s">
        <v>32</v>
      </c>
      <c r="K248" t="s">
        <v>4385</v>
      </c>
      <c r="L248">
        <f>VLOOKUP(H248,'id (2019)'!H:I,2,0)</f>
        <v>1978</v>
      </c>
      <c r="M248" t="e">
        <f>VLOOKUP(H248,'id (2018)'!H:I,2,0)</f>
        <v>#N/A</v>
      </c>
    </row>
    <row r="249" spans="1:13">
      <c r="A249" t="str">
        <f t="shared" si="12"/>
        <v>AdamczykMichał1983</v>
      </c>
      <c r="C249">
        <f t="shared" si="15"/>
        <v>248</v>
      </c>
      <c r="D249" t="s">
        <v>226</v>
      </c>
      <c r="E249" t="s">
        <v>55</v>
      </c>
      <c r="F249" t="s">
        <v>4416</v>
      </c>
      <c r="G249">
        <v>1983</v>
      </c>
      <c r="H249" t="str">
        <f t="shared" si="13"/>
        <v>Adamczyk Michał</v>
      </c>
      <c r="I249">
        <f t="shared" si="14"/>
        <v>1983</v>
      </c>
      <c r="J249" t="s">
        <v>32</v>
      </c>
      <c r="K249" t="s">
        <v>4385</v>
      </c>
      <c r="L249">
        <f>VLOOKUP(H249,'id (2019)'!H:I,2,0)</f>
        <v>1983</v>
      </c>
      <c r="M249" t="e">
        <f>VLOOKUP(H249,'id (2018)'!H:I,2,0)</f>
        <v>#N/A</v>
      </c>
    </row>
    <row r="250" spans="1:13">
      <c r="A250" t="str">
        <f t="shared" si="12"/>
        <v>WodzyńskiWojciech1982</v>
      </c>
      <c r="C250">
        <f t="shared" si="15"/>
        <v>249</v>
      </c>
      <c r="D250" t="s">
        <v>4418</v>
      </c>
      <c r="E250" t="s">
        <v>147</v>
      </c>
      <c r="F250" t="s">
        <v>4416</v>
      </c>
      <c r="G250">
        <v>1982</v>
      </c>
      <c r="H250" t="str">
        <f t="shared" si="13"/>
        <v>Wodzyński Wojciech</v>
      </c>
      <c r="I250">
        <f t="shared" si="14"/>
        <v>1982</v>
      </c>
      <c r="J250" t="s">
        <v>32</v>
      </c>
      <c r="K250" t="s">
        <v>4385</v>
      </c>
      <c r="L250">
        <f>VLOOKUP(H250,'id (2019)'!H:I,2,0)</f>
        <v>1982</v>
      </c>
      <c r="M250" t="e">
        <f>VLOOKUP(H250,'id (2018)'!H:I,2,0)</f>
        <v>#N/A</v>
      </c>
    </row>
    <row r="251" spans="1:13">
      <c r="A251" t="str">
        <f t="shared" si="12"/>
        <v>WołoszArkadiusz1978</v>
      </c>
      <c r="C251">
        <f t="shared" si="15"/>
        <v>250</v>
      </c>
      <c r="D251" t="s">
        <v>4669</v>
      </c>
      <c r="E251" t="s">
        <v>358</v>
      </c>
      <c r="G251">
        <v>1978</v>
      </c>
      <c r="H251" t="str">
        <f t="shared" si="13"/>
        <v>Wołosz Arkadiusz</v>
      </c>
      <c r="I251">
        <f t="shared" si="14"/>
        <v>1978</v>
      </c>
      <c r="J251" t="s">
        <v>32</v>
      </c>
      <c r="K251" t="s">
        <v>4385</v>
      </c>
      <c r="L251" t="e">
        <f>VLOOKUP(H251,'id (2019)'!H:I,2,0)</f>
        <v>#N/A</v>
      </c>
      <c r="M251" t="e">
        <f>VLOOKUP(H251,'id (2018)'!H:I,2,0)</f>
        <v>#N/A</v>
      </c>
    </row>
    <row r="252" spans="1:13">
      <c r="A252" t="str">
        <f t="shared" si="12"/>
        <v>MiśkiewiczDariusz1968</v>
      </c>
      <c r="C252">
        <f t="shared" si="15"/>
        <v>251</v>
      </c>
      <c r="D252" t="s">
        <v>1365</v>
      </c>
      <c r="E252" t="s">
        <v>140</v>
      </c>
      <c r="G252">
        <v>1968</v>
      </c>
      <c r="H252" t="str">
        <f t="shared" si="13"/>
        <v>Miśkiewicz Dariusz</v>
      </c>
      <c r="I252">
        <f t="shared" si="14"/>
        <v>1968</v>
      </c>
      <c r="J252" t="s">
        <v>32</v>
      </c>
      <c r="K252" t="s">
        <v>4385</v>
      </c>
      <c r="L252" t="e">
        <f>VLOOKUP(H252,'id (2019)'!H:I,2,0)</f>
        <v>#N/A</v>
      </c>
      <c r="M252" t="e">
        <f>VLOOKUP(H252,'id (2018)'!H:I,2,0)</f>
        <v>#N/A</v>
      </c>
    </row>
    <row r="253" spans="1:13">
      <c r="A253" t="str">
        <f t="shared" si="12"/>
        <v>FałowskiRafał1970</v>
      </c>
      <c r="C253">
        <f t="shared" si="15"/>
        <v>252</v>
      </c>
      <c r="D253" t="s">
        <v>113</v>
      </c>
      <c r="E253" t="s">
        <v>41</v>
      </c>
      <c r="G253">
        <v>1970</v>
      </c>
      <c r="H253" t="str">
        <f t="shared" si="13"/>
        <v>Fałowski Rafał</v>
      </c>
      <c r="I253">
        <f t="shared" si="14"/>
        <v>1970</v>
      </c>
      <c r="J253" t="s">
        <v>32</v>
      </c>
      <c r="K253" t="s">
        <v>4670</v>
      </c>
      <c r="L253">
        <f>VLOOKUP(H253,'id (2019)'!H:I,2,0)</f>
        <v>1970</v>
      </c>
      <c r="M253">
        <f>VLOOKUP(H253,'id (2018)'!H:I,2,0)</f>
        <v>1970</v>
      </c>
    </row>
    <row r="254" spans="1:13">
      <c r="A254" t="str">
        <f t="shared" si="12"/>
        <v>CichońPaweł1984</v>
      </c>
      <c r="C254">
        <f t="shared" si="15"/>
        <v>253</v>
      </c>
      <c r="D254" t="s">
        <v>103</v>
      </c>
      <c r="E254" t="s">
        <v>16</v>
      </c>
      <c r="F254" t="s">
        <v>4665</v>
      </c>
      <c r="G254">
        <v>1984</v>
      </c>
      <c r="H254" t="str">
        <f t="shared" si="13"/>
        <v>Cichoń Paweł</v>
      </c>
      <c r="I254">
        <f t="shared" si="14"/>
        <v>1984</v>
      </c>
      <c r="J254" t="s">
        <v>32</v>
      </c>
      <c r="K254" t="s">
        <v>4670</v>
      </c>
      <c r="L254">
        <f>VLOOKUP(H254,'id (2019)'!H:I,2,0)</f>
        <v>1984</v>
      </c>
      <c r="M254">
        <f>VLOOKUP(H254,'id (2018)'!H:I,2,0)</f>
        <v>1984</v>
      </c>
    </row>
    <row r="255" spans="1:13">
      <c r="A255" t="str">
        <f t="shared" si="12"/>
        <v>SadowskiPaweł1979</v>
      </c>
      <c r="C255">
        <f t="shared" si="15"/>
        <v>254</v>
      </c>
      <c r="D255" t="s">
        <v>90</v>
      </c>
      <c r="E255" t="s">
        <v>16</v>
      </c>
      <c r="F255" t="s">
        <v>1210</v>
      </c>
      <c r="G255">
        <v>1979</v>
      </c>
      <c r="H255" t="str">
        <f t="shared" si="13"/>
        <v>Sadowski Paweł</v>
      </c>
      <c r="I255">
        <f t="shared" si="14"/>
        <v>1979</v>
      </c>
      <c r="J255" t="s">
        <v>32</v>
      </c>
      <c r="K255" t="s">
        <v>4670</v>
      </c>
      <c r="L255">
        <f>VLOOKUP(H255,'id (2019)'!H:I,2,0)</f>
        <v>1978</v>
      </c>
      <c r="M255" t="e">
        <f>VLOOKUP(H255,'id (2018)'!H:I,2,0)</f>
        <v>#N/A</v>
      </c>
    </row>
    <row r="256" spans="1:13">
      <c r="A256" t="str">
        <f t="shared" si="12"/>
        <v>WitkowskaAnia1979</v>
      </c>
      <c r="C256">
        <f t="shared" si="15"/>
        <v>255</v>
      </c>
      <c r="D256" t="s">
        <v>4073</v>
      </c>
      <c r="E256" t="s">
        <v>4317</v>
      </c>
      <c r="F256" t="s">
        <v>4318</v>
      </c>
      <c r="G256">
        <v>1979</v>
      </c>
      <c r="H256" t="str">
        <f t="shared" si="13"/>
        <v>Witkowska Ania</v>
      </c>
      <c r="I256">
        <f t="shared" si="14"/>
        <v>1979</v>
      </c>
      <c r="J256" t="s">
        <v>0</v>
      </c>
      <c r="K256" t="s">
        <v>4670</v>
      </c>
      <c r="L256">
        <f>VLOOKUP(H256,'id (2019)'!H:I,2,0)</f>
        <v>1979</v>
      </c>
      <c r="M256" t="e">
        <f>VLOOKUP(H256,'id (2018)'!H:I,2,0)</f>
        <v>#N/A</v>
      </c>
    </row>
    <row r="257" spans="1:13">
      <c r="A257" t="str">
        <f t="shared" si="12"/>
        <v>OwczarzJoanna1983</v>
      </c>
      <c r="C257">
        <f t="shared" si="15"/>
        <v>256</v>
      </c>
      <c r="D257" s="9" t="s">
        <v>4203</v>
      </c>
      <c r="E257" s="70" t="s">
        <v>484</v>
      </c>
      <c r="F257" s="9"/>
      <c r="G257" s="9">
        <v>1983</v>
      </c>
      <c r="H257" t="str">
        <f t="shared" si="13"/>
        <v>Owczarz Joanna</v>
      </c>
      <c r="I257">
        <f t="shared" si="14"/>
        <v>1983</v>
      </c>
      <c r="J257" t="s">
        <v>0</v>
      </c>
      <c r="K257" t="s">
        <v>5</v>
      </c>
      <c r="L257">
        <f>VLOOKUP(H257,'id (2019)'!H:I,2,0)</f>
        <v>1983</v>
      </c>
      <c r="M257" t="e">
        <f>VLOOKUP(H257,'id (2018)'!H:I,2,0)</f>
        <v>#N/A</v>
      </c>
    </row>
    <row r="258" spans="1:13">
      <c r="A258" t="str">
        <f t="shared" ref="A258:A321" si="16">D258&amp;E258&amp;G258</f>
        <v>MarekJoanna1982</v>
      </c>
      <c r="C258">
        <f t="shared" si="15"/>
        <v>257</v>
      </c>
      <c r="D258" s="9" t="s">
        <v>33</v>
      </c>
      <c r="E258" s="70" t="s">
        <v>484</v>
      </c>
      <c r="F258" s="9"/>
      <c r="G258" s="9">
        <v>1982</v>
      </c>
      <c r="H258" t="str">
        <f t="shared" si="13"/>
        <v>Marek Joanna</v>
      </c>
      <c r="I258">
        <f t="shared" si="14"/>
        <v>1982</v>
      </c>
      <c r="J258" t="s">
        <v>0</v>
      </c>
      <c r="K258" t="s">
        <v>5</v>
      </c>
      <c r="L258" t="e">
        <f>VLOOKUP(H258,'id (2019)'!H:I,2,0)</f>
        <v>#N/A</v>
      </c>
      <c r="M258" t="e">
        <f>VLOOKUP(H258,'id (2018)'!H:I,2,0)</f>
        <v>#N/A</v>
      </c>
    </row>
    <row r="259" spans="1:13">
      <c r="A259" t="str">
        <f t="shared" si="16"/>
        <v>KopećAgnieszka1984</v>
      </c>
      <c r="C259">
        <f t="shared" si="15"/>
        <v>258</v>
      </c>
      <c r="D259" s="9" t="s">
        <v>1627</v>
      </c>
      <c r="E259" s="70" t="s">
        <v>129</v>
      </c>
      <c r="F259" s="9"/>
      <c r="G259" s="9">
        <v>1984</v>
      </c>
      <c r="H259" t="str">
        <f t="shared" ref="H259:H322" si="17">D259&amp;" "&amp;E259</f>
        <v>Kopeć Agnieszka</v>
      </c>
      <c r="I259">
        <f t="shared" ref="I259:I322" si="18">G259</f>
        <v>1984</v>
      </c>
      <c r="J259" t="s">
        <v>0</v>
      </c>
      <c r="K259" t="s">
        <v>5</v>
      </c>
      <c r="L259">
        <f>VLOOKUP(H259,'id (2019)'!H:I,2,0)</f>
        <v>1984</v>
      </c>
      <c r="M259">
        <f>VLOOKUP(H259,'id (2018)'!H:I,2,0)</f>
        <v>1984</v>
      </c>
    </row>
    <row r="260" spans="1:13">
      <c r="A260" t="str">
        <f t="shared" si="16"/>
        <v>PospiszyłBeata1974</v>
      </c>
      <c r="C260">
        <f t="shared" ref="C260:C323" si="19">C259+1</f>
        <v>259</v>
      </c>
      <c r="D260" s="9" t="s">
        <v>4398</v>
      </c>
      <c r="E260" s="70" t="s">
        <v>482</v>
      </c>
      <c r="F260" s="9"/>
      <c r="G260" s="9">
        <v>1974</v>
      </c>
      <c r="H260" t="str">
        <f t="shared" si="17"/>
        <v>Pospiszył Beata</v>
      </c>
      <c r="I260">
        <f t="shared" si="18"/>
        <v>1974</v>
      </c>
      <c r="J260" t="s">
        <v>0</v>
      </c>
      <c r="K260" t="s">
        <v>5</v>
      </c>
      <c r="L260">
        <f>VLOOKUP(H260,'id (2019)'!H:I,2,0)</f>
        <v>1974</v>
      </c>
      <c r="M260" t="e">
        <f>VLOOKUP(H260,'id (2018)'!H:I,2,0)</f>
        <v>#N/A</v>
      </c>
    </row>
    <row r="261" spans="1:13">
      <c r="A261" t="str">
        <f t="shared" si="16"/>
        <v>KonopińskiMaciej1973</v>
      </c>
      <c r="C261">
        <f t="shared" si="19"/>
        <v>260</v>
      </c>
      <c r="D261" t="s">
        <v>199</v>
      </c>
      <c r="E261" t="s">
        <v>66</v>
      </c>
      <c r="G261">
        <v>1973</v>
      </c>
      <c r="H261" t="str">
        <f t="shared" si="17"/>
        <v>Konopiński Maciej</v>
      </c>
      <c r="I261">
        <f t="shared" si="18"/>
        <v>1973</v>
      </c>
      <c r="J261" t="s">
        <v>32</v>
      </c>
      <c r="K261" t="s">
        <v>5</v>
      </c>
      <c r="L261">
        <f>VLOOKUP(H261,'id (2019)'!H:I,2,0)</f>
        <v>1973</v>
      </c>
      <c r="M261">
        <f>VLOOKUP(H261,'id (2018)'!H:I,2,0)</f>
        <v>1973</v>
      </c>
    </row>
    <row r="262" spans="1:13">
      <c r="A262" t="str">
        <f t="shared" si="16"/>
        <v>ŁosiewiczMariusz1980</v>
      </c>
      <c r="C262">
        <f t="shared" si="19"/>
        <v>261</v>
      </c>
      <c r="D262" t="s">
        <v>1284</v>
      </c>
      <c r="E262" t="s">
        <v>378</v>
      </c>
      <c r="G262">
        <v>1980</v>
      </c>
      <c r="H262" t="str">
        <f t="shared" si="17"/>
        <v>Łosiewicz Mariusz</v>
      </c>
      <c r="I262">
        <f t="shared" si="18"/>
        <v>1980</v>
      </c>
      <c r="J262" t="s">
        <v>32</v>
      </c>
      <c r="K262" t="s">
        <v>5</v>
      </c>
      <c r="L262">
        <f>VLOOKUP(H262,'id (2019)'!H:I,2,0)</f>
        <v>1980</v>
      </c>
      <c r="M262">
        <f>VLOOKUP(H262,'id (2018)'!H:I,2,0)</f>
        <v>1980</v>
      </c>
    </row>
    <row r="263" spans="1:13">
      <c r="A263" t="str">
        <f t="shared" si="16"/>
        <v>GibiecSebastian1971</v>
      </c>
      <c r="C263">
        <f t="shared" si="19"/>
        <v>262</v>
      </c>
      <c r="D263" t="s">
        <v>962</v>
      </c>
      <c r="E263" t="s">
        <v>783</v>
      </c>
      <c r="G263">
        <v>1971</v>
      </c>
      <c r="H263" t="str">
        <f t="shared" si="17"/>
        <v>Gibiec Sebastian</v>
      </c>
      <c r="I263">
        <f t="shared" si="18"/>
        <v>1971</v>
      </c>
      <c r="J263" t="s">
        <v>32</v>
      </c>
      <c r="K263" t="s">
        <v>5</v>
      </c>
      <c r="L263" t="e">
        <f>VLOOKUP(H263,'id (2019)'!H:I,2,0)</f>
        <v>#N/A</v>
      </c>
      <c r="M263" t="e">
        <f>VLOOKUP(H263,'id (2018)'!H:I,2,0)</f>
        <v>#N/A</v>
      </c>
    </row>
    <row r="264" spans="1:13">
      <c r="A264" t="str">
        <f t="shared" si="16"/>
        <v>CieślickiMateusz1987</v>
      </c>
      <c r="C264">
        <f t="shared" si="19"/>
        <v>263</v>
      </c>
      <c r="D264" t="s">
        <v>252</v>
      </c>
      <c r="E264" t="s">
        <v>87</v>
      </c>
      <c r="G264">
        <v>1987</v>
      </c>
      <c r="H264" t="str">
        <f t="shared" si="17"/>
        <v>Cieślicki Mateusz</v>
      </c>
      <c r="I264">
        <f t="shared" si="18"/>
        <v>1987</v>
      </c>
      <c r="J264" t="s">
        <v>32</v>
      </c>
      <c r="K264" t="s">
        <v>5</v>
      </c>
      <c r="L264">
        <f>VLOOKUP(H264,'id (2019)'!H:I,2,0)</f>
        <v>1987</v>
      </c>
      <c r="M264" t="e">
        <f>VLOOKUP(H264,'id (2018)'!H:I,2,0)</f>
        <v>#N/A</v>
      </c>
    </row>
    <row r="265" spans="1:13">
      <c r="A265" t="str">
        <f t="shared" si="16"/>
        <v>KopaczKrzysztof1978</v>
      </c>
      <c r="C265">
        <f t="shared" si="19"/>
        <v>264</v>
      </c>
      <c r="D265" t="s">
        <v>4671</v>
      </c>
      <c r="E265" t="s">
        <v>22</v>
      </c>
      <c r="G265">
        <v>1978</v>
      </c>
      <c r="H265" t="str">
        <f t="shared" si="17"/>
        <v>Kopacz Krzysztof</v>
      </c>
      <c r="I265">
        <f t="shared" si="18"/>
        <v>1978</v>
      </c>
      <c r="J265" t="s">
        <v>32</v>
      </c>
      <c r="K265" t="s">
        <v>5</v>
      </c>
      <c r="L265" t="e">
        <f>VLOOKUP(H265,'id (2019)'!H:I,2,0)</f>
        <v>#N/A</v>
      </c>
      <c r="M265" t="e">
        <f>VLOOKUP(H265,'id (2018)'!H:I,2,0)</f>
        <v>#N/A</v>
      </c>
    </row>
    <row r="266" spans="1:13">
      <c r="A266" t="str">
        <f t="shared" si="16"/>
        <v>PieczaraKrzysztof1981</v>
      </c>
      <c r="C266">
        <f t="shared" si="19"/>
        <v>265</v>
      </c>
      <c r="D266" t="s">
        <v>4672</v>
      </c>
      <c r="E266" t="s">
        <v>22</v>
      </c>
      <c r="G266">
        <v>1981</v>
      </c>
      <c r="H266" t="str">
        <f t="shared" si="17"/>
        <v>Pieczara Krzysztof</v>
      </c>
      <c r="I266">
        <f t="shared" si="18"/>
        <v>1981</v>
      </c>
      <c r="J266" t="s">
        <v>32</v>
      </c>
      <c r="K266" t="s">
        <v>5</v>
      </c>
      <c r="L266" t="e">
        <f>VLOOKUP(H266,'id (2019)'!H:I,2,0)</f>
        <v>#N/A</v>
      </c>
      <c r="M266" t="e">
        <f>VLOOKUP(H266,'id (2018)'!H:I,2,0)</f>
        <v>#N/A</v>
      </c>
    </row>
    <row r="267" spans="1:13">
      <c r="A267" t="str">
        <f t="shared" si="16"/>
        <v>SkrudlikLeszek1983</v>
      </c>
      <c r="C267">
        <f t="shared" si="19"/>
        <v>266</v>
      </c>
      <c r="D267" t="s">
        <v>4673</v>
      </c>
      <c r="E267" t="s">
        <v>25</v>
      </c>
      <c r="G267">
        <v>1983</v>
      </c>
      <c r="H267" t="str">
        <f t="shared" si="17"/>
        <v>Skrudlik Leszek</v>
      </c>
      <c r="I267">
        <f t="shared" si="18"/>
        <v>1983</v>
      </c>
      <c r="J267" t="s">
        <v>32</v>
      </c>
      <c r="K267" t="s">
        <v>5</v>
      </c>
      <c r="L267" t="e">
        <f>VLOOKUP(H267,'id (2019)'!H:I,2,0)</f>
        <v>#N/A</v>
      </c>
      <c r="M267" t="e">
        <f>VLOOKUP(H267,'id (2018)'!H:I,2,0)</f>
        <v>#N/A</v>
      </c>
    </row>
    <row r="268" spans="1:13">
      <c r="A268" t="str">
        <f t="shared" si="16"/>
        <v>PytaKrzysztof1978</v>
      </c>
      <c r="C268">
        <f t="shared" si="19"/>
        <v>267</v>
      </c>
      <c r="D268" t="s">
        <v>4045</v>
      </c>
      <c r="E268" t="s">
        <v>22</v>
      </c>
      <c r="G268">
        <v>1978</v>
      </c>
      <c r="H268" t="str">
        <f t="shared" si="17"/>
        <v>Pyta Krzysztof</v>
      </c>
      <c r="I268">
        <f t="shared" si="18"/>
        <v>1978</v>
      </c>
      <c r="J268" t="s">
        <v>32</v>
      </c>
      <c r="K268" t="s">
        <v>5</v>
      </c>
      <c r="L268">
        <f>VLOOKUP(H268,'id (2019)'!H:I,2,0)</f>
        <v>1978</v>
      </c>
      <c r="M268" t="e">
        <f>VLOOKUP(H268,'id (2018)'!H:I,2,0)</f>
        <v>#N/A</v>
      </c>
    </row>
    <row r="269" spans="1:13">
      <c r="A269" t="str">
        <f t="shared" si="16"/>
        <v>FlisArtur1988</v>
      </c>
      <c r="C269">
        <f t="shared" si="19"/>
        <v>268</v>
      </c>
      <c r="D269" t="s">
        <v>3740</v>
      </c>
      <c r="E269" t="s">
        <v>47</v>
      </c>
      <c r="G269">
        <v>1988</v>
      </c>
      <c r="H269" t="str">
        <f t="shared" si="17"/>
        <v>Flis Artur</v>
      </c>
      <c r="I269">
        <f t="shared" si="18"/>
        <v>1988</v>
      </c>
      <c r="J269" t="s">
        <v>32</v>
      </c>
      <c r="K269" t="s">
        <v>5</v>
      </c>
      <c r="L269">
        <f>VLOOKUP(H269,'id (2019)'!H:I,2,0)</f>
        <v>1988</v>
      </c>
      <c r="M269">
        <f>VLOOKUP(H269,'id (2018)'!H:I,2,0)</f>
        <v>1988</v>
      </c>
    </row>
    <row r="270" spans="1:13">
      <c r="A270" t="str">
        <f t="shared" si="16"/>
        <v>WalczakKarol1980</v>
      </c>
      <c r="C270">
        <f t="shared" si="19"/>
        <v>269</v>
      </c>
      <c r="D270" t="s">
        <v>957</v>
      </c>
      <c r="E270" t="s">
        <v>91</v>
      </c>
      <c r="G270">
        <v>1980</v>
      </c>
      <c r="H270" t="str">
        <f t="shared" si="17"/>
        <v>Walczak Karol</v>
      </c>
      <c r="I270">
        <f t="shared" si="18"/>
        <v>1980</v>
      </c>
      <c r="J270" t="s">
        <v>32</v>
      </c>
      <c r="K270" t="s">
        <v>5</v>
      </c>
      <c r="L270">
        <f>VLOOKUP(H270,'id (2019)'!H:I,2,0)</f>
        <v>1980</v>
      </c>
      <c r="M270">
        <f>VLOOKUP(H270,'id (2018)'!H:I,2,0)</f>
        <v>1980</v>
      </c>
    </row>
    <row r="271" spans="1:13">
      <c r="A271" t="str">
        <f t="shared" si="16"/>
        <v>KorzewskiDobromir1984</v>
      </c>
      <c r="C271">
        <f t="shared" si="19"/>
        <v>270</v>
      </c>
      <c r="D271" t="s">
        <v>4201</v>
      </c>
      <c r="E271" t="s">
        <v>4200</v>
      </c>
      <c r="G271">
        <v>1984</v>
      </c>
      <c r="H271" t="str">
        <f t="shared" si="17"/>
        <v>Korzewski Dobromir</v>
      </c>
      <c r="I271">
        <f t="shared" si="18"/>
        <v>1984</v>
      </c>
      <c r="J271" t="s">
        <v>32</v>
      </c>
      <c r="K271" t="s">
        <v>5</v>
      </c>
      <c r="L271">
        <f>VLOOKUP(H271,'id (2019)'!H:I,2,0)</f>
        <v>1984</v>
      </c>
      <c r="M271" t="e">
        <f>VLOOKUP(H271,'id (2018)'!H:I,2,0)</f>
        <v>#N/A</v>
      </c>
    </row>
    <row r="272" spans="1:13">
      <c r="A272" t="str">
        <f t="shared" si="16"/>
        <v>MarekZbigniew1976</v>
      </c>
      <c r="C272">
        <f t="shared" si="19"/>
        <v>271</v>
      </c>
      <c r="D272" t="s">
        <v>33</v>
      </c>
      <c r="E272" t="s">
        <v>264</v>
      </c>
      <c r="G272">
        <v>1976</v>
      </c>
      <c r="H272" t="str">
        <f t="shared" si="17"/>
        <v>Marek Zbigniew</v>
      </c>
      <c r="I272">
        <f t="shared" si="18"/>
        <v>1976</v>
      </c>
      <c r="J272" t="s">
        <v>32</v>
      </c>
      <c r="K272" t="s">
        <v>5</v>
      </c>
      <c r="L272" t="e">
        <f>VLOOKUP(H272,'id (2019)'!H:I,2,0)</f>
        <v>#N/A</v>
      </c>
      <c r="M272" t="e">
        <f>VLOOKUP(H272,'id (2018)'!H:I,2,0)</f>
        <v>#N/A</v>
      </c>
    </row>
    <row r="273" spans="1:13">
      <c r="A273" t="str">
        <f t="shared" si="16"/>
        <v>ĆwidakPaweł1988</v>
      </c>
      <c r="C273">
        <f t="shared" si="19"/>
        <v>272</v>
      </c>
      <c r="D273" t="s">
        <v>4425</v>
      </c>
      <c r="E273" t="s">
        <v>16</v>
      </c>
      <c r="F273" t="s">
        <v>4426</v>
      </c>
      <c r="G273">
        <v>1988</v>
      </c>
      <c r="H273" t="str">
        <f t="shared" si="17"/>
        <v>Ćwidak Paweł</v>
      </c>
      <c r="I273">
        <f t="shared" si="18"/>
        <v>1988</v>
      </c>
      <c r="J273" t="s">
        <v>32</v>
      </c>
      <c r="K273" t="s">
        <v>4406</v>
      </c>
      <c r="L273">
        <f>VLOOKUP(H273,'id (2019)'!H:I,2,0)</f>
        <v>1988</v>
      </c>
      <c r="M273" t="e">
        <f>VLOOKUP(H273,'id (2018)'!H:I,2,0)</f>
        <v>#N/A</v>
      </c>
    </row>
    <row r="274" spans="1:13">
      <c r="A274" t="str">
        <f t="shared" si="16"/>
        <v>JankowskiTomasz1967</v>
      </c>
      <c r="C274">
        <f t="shared" si="19"/>
        <v>273</v>
      </c>
      <c r="D274" t="s">
        <v>304</v>
      </c>
      <c r="E274" t="s">
        <v>44</v>
      </c>
      <c r="F274" t="s">
        <v>3803</v>
      </c>
      <c r="G274">
        <v>1967</v>
      </c>
      <c r="H274" t="str">
        <f t="shared" si="17"/>
        <v>Jankowski Tomasz</v>
      </c>
      <c r="I274">
        <f t="shared" si="18"/>
        <v>1967</v>
      </c>
      <c r="J274" t="s">
        <v>32</v>
      </c>
      <c r="K274" t="s">
        <v>4406</v>
      </c>
      <c r="L274">
        <f>VLOOKUP(H274,'id (2019)'!H:I,2,0)</f>
        <v>1967</v>
      </c>
      <c r="M274">
        <f>VLOOKUP(H274,'id (2018)'!H:I,2,0)</f>
        <v>1967</v>
      </c>
    </row>
    <row r="275" spans="1:13">
      <c r="A275" t="str">
        <f t="shared" si="16"/>
        <v>WitoldCiesielski1973</v>
      </c>
      <c r="C275">
        <f t="shared" si="19"/>
        <v>274</v>
      </c>
      <c r="D275" t="s">
        <v>310</v>
      </c>
      <c r="E275" t="s">
        <v>309</v>
      </c>
      <c r="G275">
        <v>1973</v>
      </c>
      <c r="H275" t="str">
        <f t="shared" si="17"/>
        <v>Witold Ciesielski</v>
      </c>
      <c r="I275">
        <f t="shared" si="18"/>
        <v>1973</v>
      </c>
      <c r="J275" t="s">
        <v>32</v>
      </c>
      <c r="K275" t="s">
        <v>4406</v>
      </c>
      <c r="L275" t="e">
        <f>VLOOKUP(H275,'id (2019)'!H:I,2,0)</f>
        <v>#N/A</v>
      </c>
      <c r="M275" t="e">
        <f>VLOOKUP(H275,'id (2018)'!H:I,2,0)</f>
        <v>#N/A</v>
      </c>
    </row>
    <row r="276" spans="1:13">
      <c r="A276" t="str">
        <f t="shared" si="16"/>
        <v>ZłomańczukMichał1981</v>
      </c>
      <c r="C276">
        <f t="shared" si="19"/>
        <v>275</v>
      </c>
      <c r="D276" t="s">
        <v>870</v>
      </c>
      <c r="E276" t="s">
        <v>55</v>
      </c>
      <c r="G276">
        <v>1981</v>
      </c>
      <c r="H276" t="str">
        <f t="shared" si="17"/>
        <v>Złomańczuk Michał</v>
      </c>
      <c r="I276">
        <f t="shared" si="18"/>
        <v>1981</v>
      </c>
      <c r="J276" t="s">
        <v>32</v>
      </c>
      <c r="K276" t="s">
        <v>4406</v>
      </c>
      <c r="L276">
        <f>VLOOKUP(H276,'id (2019)'!H:I,2,0)</f>
        <v>1981</v>
      </c>
      <c r="M276">
        <f>VLOOKUP(H276,'id (2018)'!H:I,2,0)</f>
        <v>1981</v>
      </c>
    </row>
    <row r="277" spans="1:13">
      <c r="A277" t="str">
        <f t="shared" si="16"/>
        <v>StolcDawid1984</v>
      </c>
      <c r="C277">
        <f t="shared" si="19"/>
        <v>276</v>
      </c>
      <c r="D277" t="s">
        <v>4476</v>
      </c>
      <c r="E277" t="s">
        <v>462</v>
      </c>
      <c r="F277" t="s">
        <v>4701</v>
      </c>
      <c r="G277">
        <v>1984</v>
      </c>
      <c r="H277" t="str">
        <f t="shared" si="17"/>
        <v>Stolc Dawid</v>
      </c>
      <c r="I277">
        <f t="shared" si="18"/>
        <v>1984</v>
      </c>
      <c r="J277" t="s">
        <v>32</v>
      </c>
      <c r="K277" t="s">
        <v>4406</v>
      </c>
      <c r="L277" t="e">
        <f>VLOOKUP(H277,'id (2019)'!H:I,2,0)</f>
        <v>#N/A</v>
      </c>
      <c r="M277" t="e">
        <f>VLOOKUP(H277,'id (2018)'!H:I,2,0)</f>
        <v>#N/A</v>
      </c>
    </row>
    <row r="278" spans="1:13">
      <c r="A278" t="str">
        <f t="shared" si="16"/>
        <v>CenkierJulian1976</v>
      </c>
      <c r="C278">
        <f t="shared" si="19"/>
        <v>277</v>
      </c>
      <c r="D278" t="s">
        <v>1661</v>
      </c>
      <c r="E278" t="s">
        <v>1662</v>
      </c>
      <c r="F278" t="s">
        <v>4703</v>
      </c>
      <c r="G278">
        <v>1976</v>
      </c>
      <c r="H278" t="str">
        <f t="shared" si="17"/>
        <v>Cenkier Julian</v>
      </c>
      <c r="I278">
        <f t="shared" si="18"/>
        <v>1976</v>
      </c>
      <c r="J278" t="s">
        <v>32</v>
      </c>
      <c r="K278" t="s">
        <v>4406</v>
      </c>
      <c r="L278">
        <f>VLOOKUP(H278,'id (2019)'!H:I,2,0)</f>
        <v>1976</v>
      </c>
      <c r="M278">
        <f>VLOOKUP(H278,'id (2018)'!H:I,2,0)</f>
        <v>1976</v>
      </c>
    </row>
    <row r="279" spans="1:13">
      <c r="A279" t="str">
        <f t="shared" si="16"/>
        <v>GałązkaGrzegorz1979</v>
      </c>
      <c r="C279">
        <f t="shared" si="19"/>
        <v>278</v>
      </c>
      <c r="D279" t="s">
        <v>1663</v>
      </c>
      <c r="E279" t="s">
        <v>19</v>
      </c>
      <c r="F279" t="s">
        <v>1656</v>
      </c>
      <c r="G279">
        <v>1979</v>
      </c>
      <c r="H279" t="str">
        <f t="shared" si="17"/>
        <v>Gałązka Grzegorz</v>
      </c>
      <c r="I279">
        <f t="shared" si="18"/>
        <v>1979</v>
      </c>
      <c r="J279" t="s">
        <v>32</v>
      </c>
      <c r="K279" t="s">
        <v>4406</v>
      </c>
      <c r="L279" t="e">
        <f>VLOOKUP(H279,'id (2019)'!H:I,2,0)</f>
        <v>#N/A</v>
      </c>
      <c r="M279">
        <f>VLOOKUP(H279,'id (2018)'!H:I,2,0)</f>
        <v>1979</v>
      </c>
    </row>
    <row r="280" spans="1:13">
      <c r="A280" t="str">
        <f t="shared" si="16"/>
        <v>KaussDawid1979</v>
      </c>
      <c r="C280">
        <f t="shared" si="19"/>
        <v>279</v>
      </c>
      <c r="D280" t="s">
        <v>1184</v>
      </c>
      <c r="E280" t="s">
        <v>462</v>
      </c>
      <c r="F280" t="s">
        <v>3902</v>
      </c>
      <c r="G280">
        <v>1979</v>
      </c>
      <c r="H280" t="str">
        <f t="shared" si="17"/>
        <v>Kauss Dawid</v>
      </c>
      <c r="I280">
        <f t="shared" si="18"/>
        <v>1979</v>
      </c>
      <c r="J280" t="s">
        <v>32</v>
      </c>
      <c r="K280" t="s">
        <v>4406</v>
      </c>
      <c r="L280">
        <f>VLOOKUP(H280,'id (2019)'!H:I,2,0)</f>
        <v>1979</v>
      </c>
      <c r="M280">
        <f>VLOOKUP(H280,'id (2018)'!H:I,2,0)</f>
        <v>1979</v>
      </c>
    </row>
    <row r="281" spans="1:13">
      <c r="A281" t="str">
        <f t="shared" si="16"/>
        <v>LewoszKrzysztof1970</v>
      </c>
      <c r="C281">
        <f t="shared" si="19"/>
        <v>280</v>
      </c>
      <c r="D281" t="s">
        <v>4194</v>
      </c>
      <c r="E281" t="s">
        <v>22</v>
      </c>
      <c r="F281" t="s">
        <v>4704</v>
      </c>
      <c r="G281">
        <v>1970</v>
      </c>
      <c r="H281" t="str">
        <f t="shared" si="17"/>
        <v>Lewosz Krzysztof</v>
      </c>
      <c r="I281">
        <f t="shared" si="18"/>
        <v>1970</v>
      </c>
      <c r="J281" t="s">
        <v>32</v>
      </c>
      <c r="K281" t="s">
        <v>4406</v>
      </c>
      <c r="L281">
        <f>VLOOKUP(H281,'id (2019)'!H:I,2,0)</f>
        <v>1970</v>
      </c>
      <c r="M281" t="e">
        <f>VLOOKUP(H281,'id (2018)'!H:I,2,0)</f>
        <v>#N/A</v>
      </c>
    </row>
    <row r="282" spans="1:13">
      <c r="A282" t="str">
        <f t="shared" si="16"/>
        <v>DzichAndrzej1971</v>
      </c>
      <c r="C282">
        <f t="shared" si="19"/>
        <v>281</v>
      </c>
      <c r="D282" t="s">
        <v>401</v>
      </c>
      <c r="E282" t="s">
        <v>26</v>
      </c>
      <c r="F282" t="s">
        <v>400</v>
      </c>
      <c r="G282">
        <v>1971</v>
      </c>
      <c r="H282" t="str">
        <f t="shared" si="17"/>
        <v>Dzich Andrzej</v>
      </c>
      <c r="I282">
        <f t="shared" si="18"/>
        <v>1971</v>
      </c>
      <c r="J282" t="s">
        <v>32</v>
      </c>
      <c r="K282" t="s">
        <v>4406</v>
      </c>
      <c r="L282">
        <f>VLOOKUP(H282,'id (2019)'!H:I,2,0)</f>
        <v>1971</v>
      </c>
      <c r="M282">
        <f>VLOOKUP(H282,'id (2018)'!H:I,2,0)</f>
        <v>1971</v>
      </c>
    </row>
    <row r="283" spans="1:13">
      <c r="A283" t="str">
        <f t="shared" si="16"/>
        <v>DziamaraJarosław1977</v>
      </c>
      <c r="C283">
        <f t="shared" si="19"/>
        <v>282</v>
      </c>
      <c r="D283" t="s">
        <v>4191</v>
      </c>
      <c r="E283" t="s">
        <v>86</v>
      </c>
      <c r="F283" t="s">
        <v>4705</v>
      </c>
      <c r="G283">
        <v>1977</v>
      </c>
      <c r="H283" t="str">
        <f t="shared" si="17"/>
        <v>Dziamara Jarosław</v>
      </c>
      <c r="I283">
        <f t="shared" si="18"/>
        <v>1977</v>
      </c>
      <c r="J283" t="s">
        <v>32</v>
      </c>
      <c r="K283" t="s">
        <v>4406</v>
      </c>
      <c r="L283">
        <f>VLOOKUP(H283,'id (2019)'!H:I,2,0)</f>
        <v>1977</v>
      </c>
      <c r="M283" t="e">
        <f>VLOOKUP(H283,'id (2018)'!H:I,2,0)</f>
        <v>#N/A</v>
      </c>
    </row>
    <row r="284" spans="1:13">
      <c r="A284" t="str">
        <f t="shared" si="16"/>
        <v>FriedeDaniel1980</v>
      </c>
      <c r="C284">
        <f t="shared" si="19"/>
        <v>283</v>
      </c>
      <c r="D284" t="s">
        <v>4192</v>
      </c>
      <c r="E284" t="s">
        <v>135</v>
      </c>
      <c r="F284" t="s">
        <v>4706</v>
      </c>
      <c r="G284">
        <v>1980</v>
      </c>
      <c r="H284" t="str">
        <f t="shared" si="17"/>
        <v>Friede Daniel</v>
      </c>
      <c r="I284">
        <f t="shared" si="18"/>
        <v>1980</v>
      </c>
      <c r="J284" t="s">
        <v>32</v>
      </c>
      <c r="K284" t="s">
        <v>4406</v>
      </c>
      <c r="L284">
        <f>VLOOKUP(H284,'id (2019)'!H:I,2,0)</f>
        <v>1980</v>
      </c>
      <c r="M284" t="e">
        <f>VLOOKUP(H284,'id (2018)'!H:I,2,0)</f>
        <v>#N/A</v>
      </c>
    </row>
    <row r="285" spans="1:13">
      <c r="A285" t="str">
        <f t="shared" si="16"/>
        <v>ZabielskiSebastian1980</v>
      </c>
      <c r="C285">
        <f t="shared" si="19"/>
        <v>284</v>
      </c>
      <c r="D285" t="s">
        <v>4707</v>
      </c>
      <c r="E285" t="s">
        <v>783</v>
      </c>
      <c r="F285" t="s">
        <v>3802</v>
      </c>
      <c r="G285">
        <v>1980</v>
      </c>
      <c r="H285" t="str">
        <f t="shared" si="17"/>
        <v>Zabielski Sebastian</v>
      </c>
      <c r="I285">
        <f t="shared" si="18"/>
        <v>1980</v>
      </c>
      <c r="J285" t="s">
        <v>32</v>
      </c>
      <c r="K285" t="s">
        <v>4406</v>
      </c>
      <c r="L285" t="e">
        <f>VLOOKUP(H285,'id (2019)'!H:I,2,0)</f>
        <v>#N/A</v>
      </c>
      <c r="M285" t="e">
        <f>VLOOKUP(H285,'id (2018)'!H:I,2,0)</f>
        <v>#N/A</v>
      </c>
    </row>
    <row r="286" spans="1:13">
      <c r="A286" t="str">
        <f t="shared" si="16"/>
        <v>WejherSławomir1981</v>
      </c>
      <c r="C286">
        <f t="shared" si="19"/>
        <v>285</v>
      </c>
      <c r="D286" t="s">
        <v>1074</v>
      </c>
      <c r="E286" t="s">
        <v>88</v>
      </c>
      <c r="F286" t="s">
        <v>4356</v>
      </c>
      <c r="G286">
        <v>1981</v>
      </c>
      <c r="H286" t="str">
        <f t="shared" si="17"/>
        <v>Wejher Sławomir</v>
      </c>
      <c r="I286">
        <f t="shared" si="18"/>
        <v>1981</v>
      </c>
      <c r="J286" t="s">
        <v>32</v>
      </c>
      <c r="K286" t="s">
        <v>4406</v>
      </c>
      <c r="L286">
        <f>VLOOKUP(H286,'id (2019)'!H:I,2,0)</f>
        <v>1981</v>
      </c>
      <c r="M286">
        <f>VLOOKUP(H286,'id (2018)'!H:I,2,0)</f>
        <v>1981</v>
      </c>
    </row>
    <row r="287" spans="1:13">
      <c r="A287" t="str">
        <f t="shared" si="16"/>
        <v>SzawkałoGrzegorz1976</v>
      </c>
      <c r="C287">
        <f t="shared" si="19"/>
        <v>286</v>
      </c>
      <c r="D287" t="s">
        <v>1488</v>
      </c>
      <c r="E287" t="s">
        <v>19</v>
      </c>
      <c r="F287" t="s">
        <v>4356</v>
      </c>
      <c r="G287">
        <v>1976</v>
      </c>
      <c r="H287" t="str">
        <f t="shared" si="17"/>
        <v>Szawkało Grzegorz</v>
      </c>
      <c r="I287">
        <f t="shared" si="18"/>
        <v>1976</v>
      </c>
      <c r="J287" t="s">
        <v>32</v>
      </c>
      <c r="K287" t="s">
        <v>4406</v>
      </c>
      <c r="L287" t="e">
        <f>VLOOKUP(H287,'id (2019)'!H:I,2,0)</f>
        <v>#N/A</v>
      </c>
      <c r="M287">
        <f>VLOOKUP(H287,'id (2018)'!H:I,2,0)</f>
        <v>1973</v>
      </c>
    </row>
    <row r="288" spans="1:13">
      <c r="A288" t="str">
        <f t="shared" si="16"/>
        <v>BoguckiGrzegorz1984</v>
      </c>
      <c r="C288">
        <f t="shared" si="19"/>
        <v>287</v>
      </c>
      <c r="D288" t="s">
        <v>4066</v>
      </c>
      <c r="E288" t="s">
        <v>19</v>
      </c>
      <c r="F288" t="s">
        <v>4708</v>
      </c>
      <c r="G288">
        <v>1984</v>
      </c>
      <c r="H288" t="str">
        <f t="shared" si="17"/>
        <v>Bogucki Grzegorz</v>
      </c>
      <c r="I288">
        <f t="shared" si="18"/>
        <v>1984</v>
      </c>
      <c r="J288" t="s">
        <v>32</v>
      </c>
      <c r="K288" t="s">
        <v>4406</v>
      </c>
      <c r="L288">
        <f>VLOOKUP(H288,'id (2019)'!H:I,2,0)</f>
        <v>1984</v>
      </c>
      <c r="M288" t="e">
        <f>VLOOKUP(H288,'id (2018)'!H:I,2,0)</f>
        <v>#N/A</v>
      </c>
    </row>
    <row r="289" spans="1:13">
      <c r="A289" t="str">
        <f t="shared" si="16"/>
        <v>GrudaKonrad1972</v>
      </c>
      <c r="C289">
        <f t="shared" si="19"/>
        <v>288</v>
      </c>
      <c r="D289" t="s">
        <v>1077</v>
      </c>
      <c r="E289" t="s">
        <v>64</v>
      </c>
      <c r="G289">
        <v>1972</v>
      </c>
      <c r="H289" t="str">
        <f t="shared" si="17"/>
        <v>Gruda Konrad</v>
      </c>
      <c r="I289">
        <f t="shared" si="18"/>
        <v>1972</v>
      </c>
      <c r="J289" t="s">
        <v>32</v>
      </c>
      <c r="K289" t="s">
        <v>4406</v>
      </c>
      <c r="L289" t="e">
        <f>VLOOKUP(H289,'id (2019)'!H:I,2,0)</f>
        <v>#N/A</v>
      </c>
      <c r="M289">
        <f>VLOOKUP(H289,'id (2018)'!H:I,2,0)</f>
        <v>1972</v>
      </c>
    </row>
    <row r="290" spans="1:13">
      <c r="A290" t="str">
        <f t="shared" si="16"/>
        <v>SikoraMichał1987</v>
      </c>
      <c r="C290">
        <f t="shared" si="19"/>
        <v>289</v>
      </c>
      <c r="D290" t="s">
        <v>4709</v>
      </c>
      <c r="E290" t="s">
        <v>55</v>
      </c>
      <c r="F290" t="s">
        <v>4708</v>
      </c>
      <c r="G290">
        <v>1987</v>
      </c>
      <c r="H290" t="str">
        <f t="shared" si="17"/>
        <v>Sikora Michał</v>
      </c>
      <c r="I290">
        <f t="shared" si="18"/>
        <v>1987</v>
      </c>
      <c r="J290" t="s">
        <v>32</v>
      </c>
      <c r="K290" t="s">
        <v>4406</v>
      </c>
      <c r="L290" t="e">
        <f>VLOOKUP(H290,'id (2019)'!H:I,2,0)</f>
        <v>#N/A</v>
      </c>
      <c r="M290" t="e">
        <f>VLOOKUP(H290,'id (2018)'!H:I,2,0)</f>
        <v>#N/A</v>
      </c>
    </row>
    <row r="291" spans="1:13">
      <c r="A291" t="str">
        <f t="shared" si="16"/>
        <v>PiwakowskiWojciech1977</v>
      </c>
      <c r="C291">
        <f t="shared" si="19"/>
        <v>290</v>
      </c>
      <c r="D291" t="s">
        <v>134</v>
      </c>
      <c r="E291" t="s">
        <v>147</v>
      </c>
      <c r="G291">
        <v>1977</v>
      </c>
      <c r="H291" t="str">
        <f t="shared" si="17"/>
        <v>Piwakowski Wojciech</v>
      </c>
      <c r="I291">
        <f t="shared" si="18"/>
        <v>1977</v>
      </c>
      <c r="J291" t="s">
        <v>32</v>
      </c>
      <c r="K291" t="s">
        <v>4406</v>
      </c>
      <c r="L291">
        <f>VLOOKUP(H291,'id (2019)'!H:I,2,0)</f>
        <v>1977</v>
      </c>
      <c r="M291">
        <f>VLOOKUP(H291,'id (2018)'!H:I,2,0)</f>
        <v>1977</v>
      </c>
    </row>
    <row r="292" spans="1:13">
      <c r="A292" t="str">
        <f t="shared" si="16"/>
        <v>FlorekPrzemysław1978</v>
      </c>
      <c r="C292">
        <f t="shared" si="19"/>
        <v>291</v>
      </c>
      <c r="D292" t="s">
        <v>381</v>
      </c>
      <c r="E292" t="s">
        <v>24</v>
      </c>
      <c r="F292" t="s">
        <v>3998</v>
      </c>
      <c r="G292">
        <v>1978</v>
      </c>
      <c r="H292" t="str">
        <f t="shared" si="17"/>
        <v>Florek Przemysław</v>
      </c>
      <c r="I292">
        <f t="shared" si="18"/>
        <v>1978</v>
      </c>
      <c r="J292" t="s">
        <v>32</v>
      </c>
      <c r="K292" t="s">
        <v>4406</v>
      </c>
      <c r="L292">
        <f>VLOOKUP(H292,'id (2019)'!H:I,2,0)</f>
        <v>1978</v>
      </c>
      <c r="M292">
        <f>VLOOKUP(H292,'id (2018)'!H:I,2,0)</f>
        <v>1978</v>
      </c>
    </row>
    <row r="293" spans="1:13">
      <c r="A293" t="str">
        <f t="shared" si="16"/>
        <v>HalaKarol1979</v>
      </c>
      <c r="C293">
        <f t="shared" si="19"/>
        <v>292</v>
      </c>
      <c r="D293" t="s">
        <v>3516</v>
      </c>
      <c r="E293" t="s">
        <v>91</v>
      </c>
      <c r="F293" t="s">
        <v>4711</v>
      </c>
      <c r="G293">
        <v>1979</v>
      </c>
      <c r="H293" t="str">
        <f t="shared" si="17"/>
        <v>Hala Karol</v>
      </c>
      <c r="I293">
        <f t="shared" si="18"/>
        <v>1979</v>
      </c>
      <c r="J293" t="s">
        <v>32</v>
      </c>
      <c r="K293" t="s">
        <v>4406</v>
      </c>
      <c r="L293" t="e">
        <f>VLOOKUP(H293,'id (2019)'!H:I,2,0)</f>
        <v>#N/A</v>
      </c>
      <c r="M293" t="e">
        <f>VLOOKUP(H293,'id (2018)'!H:I,2,0)</f>
        <v>#N/A</v>
      </c>
    </row>
    <row r="294" spans="1:13">
      <c r="A294" t="str">
        <f t="shared" si="16"/>
        <v>JaśPiotr1979</v>
      </c>
      <c r="C294">
        <f t="shared" si="19"/>
        <v>293</v>
      </c>
      <c r="D294" t="s">
        <v>382</v>
      </c>
      <c r="E294" t="s">
        <v>15</v>
      </c>
      <c r="F294" t="s">
        <v>4711</v>
      </c>
      <c r="G294">
        <v>1979</v>
      </c>
      <c r="H294" t="str">
        <f t="shared" si="17"/>
        <v>Jaś Piotr</v>
      </c>
      <c r="I294">
        <f t="shared" si="18"/>
        <v>1979</v>
      </c>
      <c r="J294" t="s">
        <v>32</v>
      </c>
      <c r="K294" t="s">
        <v>4406</v>
      </c>
      <c r="L294">
        <f>VLOOKUP(H294,'id (2019)'!H:I,2,0)</f>
        <v>1979</v>
      </c>
      <c r="M294">
        <f>VLOOKUP(H294,'id (2018)'!H:I,2,0)</f>
        <v>1979</v>
      </c>
    </row>
    <row r="295" spans="1:13">
      <c r="A295" t="str">
        <f t="shared" si="16"/>
        <v>KoniecznaKrystyna1959</v>
      </c>
      <c r="C295">
        <f t="shared" si="19"/>
        <v>294</v>
      </c>
      <c r="D295" t="s">
        <v>326</v>
      </c>
      <c r="E295" t="s">
        <v>327</v>
      </c>
      <c r="F295" t="s">
        <v>4404</v>
      </c>
      <c r="G295">
        <v>1959</v>
      </c>
      <c r="H295" t="str">
        <f t="shared" si="17"/>
        <v>Konieczna Krystyna</v>
      </c>
      <c r="I295">
        <f t="shared" si="18"/>
        <v>1959</v>
      </c>
      <c r="J295" t="s">
        <v>0</v>
      </c>
      <c r="K295" t="s">
        <v>4406</v>
      </c>
      <c r="L295">
        <f>VLOOKUP(H295,'id (2019)'!H:I,2,0)</f>
        <v>1959</v>
      </c>
      <c r="M295">
        <f>VLOOKUP(H295,'id (2018)'!H:I,2,0)</f>
        <v>1959</v>
      </c>
    </row>
    <row r="296" spans="1:13">
      <c r="A296" t="str">
        <f t="shared" si="16"/>
        <v>FalaszekAgnieszka1990</v>
      </c>
      <c r="C296">
        <f t="shared" si="19"/>
        <v>295</v>
      </c>
      <c r="D296" t="s">
        <v>4699</v>
      </c>
      <c r="E296" t="s">
        <v>129</v>
      </c>
      <c r="F296" t="s">
        <v>4700</v>
      </c>
      <c r="G296">
        <v>1990</v>
      </c>
      <c r="H296" t="str">
        <f t="shared" si="17"/>
        <v>Falaszek Agnieszka</v>
      </c>
      <c r="I296">
        <f t="shared" si="18"/>
        <v>1990</v>
      </c>
      <c r="J296" t="s">
        <v>0</v>
      </c>
      <c r="K296" t="s">
        <v>4406</v>
      </c>
      <c r="L296" t="e">
        <f>VLOOKUP(H296,'id (2019)'!H:I,2,0)</f>
        <v>#N/A</v>
      </c>
      <c r="M296" t="e">
        <f>VLOOKUP(H296,'id (2018)'!H:I,2,0)</f>
        <v>#N/A</v>
      </c>
    </row>
    <row r="297" spans="1:13">
      <c r="A297" t="str">
        <f t="shared" si="16"/>
        <v>StolarczykDagmara1988</v>
      </c>
      <c r="C297">
        <f t="shared" si="19"/>
        <v>296</v>
      </c>
      <c r="D297" t="s">
        <v>4684</v>
      </c>
      <c r="E297" t="s">
        <v>4683</v>
      </c>
      <c r="F297" t="s">
        <v>4685</v>
      </c>
      <c r="G297">
        <v>1988</v>
      </c>
      <c r="H297" t="str">
        <f t="shared" si="17"/>
        <v>Stolarczyk Dagmara</v>
      </c>
      <c r="I297">
        <f t="shared" si="18"/>
        <v>1988</v>
      </c>
      <c r="J297" t="s">
        <v>0</v>
      </c>
      <c r="K297" t="s">
        <v>4121</v>
      </c>
      <c r="L297" t="e">
        <f>VLOOKUP(H297,'id (2019)'!H:I,2,0)</f>
        <v>#N/A</v>
      </c>
      <c r="M297" t="e">
        <f>VLOOKUP(H297,'id (2018)'!H:I,2,0)</f>
        <v>#N/A</v>
      </c>
    </row>
    <row r="298" spans="1:13">
      <c r="A298" t="str">
        <f t="shared" si="16"/>
        <v>DubajMaciej1981</v>
      </c>
      <c r="C298">
        <f t="shared" si="19"/>
        <v>297</v>
      </c>
      <c r="D298" t="s">
        <v>1459</v>
      </c>
      <c r="E298" t="s">
        <v>66</v>
      </c>
      <c r="F298" t="s">
        <v>4686</v>
      </c>
      <c r="G298">
        <v>1981</v>
      </c>
      <c r="H298" t="str">
        <f t="shared" si="17"/>
        <v>Dubaj Maciej</v>
      </c>
      <c r="I298">
        <f t="shared" si="18"/>
        <v>1981</v>
      </c>
      <c r="J298" t="s">
        <v>32</v>
      </c>
      <c r="K298" t="s">
        <v>4121</v>
      </c>
      <c r="L298" t="e">
        <f>VLOOKUP(H298,'id (2019)'!H:I,2,0)</f>
        <v>#N/A</v>
      </c>
      <c r="M298" t="e">
        <f>VLOOKUP(H298,'id (2018)'!H:I,2,0)</f>
        <v>#N/A</v>
      </c>
    </row>
    <row r="299" spans="1:13">
      <c r="A299" t="str">
        <f t="shared" si="16"/>
        <v>StolarczykWojciech1989</v>
      </c>
      <c r="C299">
        <f t="shared" si="19"/>
        <v>298</v>
      </c>
      <c r="D299" t="s">
        <v>4684</v>
      </c>
      <c r="E299" t="s">
        <v>147</v>
      </c>
      <c r="F299" t="s">
        <v>4685</v>
      </c>
      <c r="G299">
        <v>1989</v>
      </c>
      <c r="H299" t="str">
        <f t="shared" si="17"/>
        <v>Stolarczyk Wojciech</v>
      </c>
      <c r="I299">
        <f t="shared" si="18"/>
        <v>1989</v>
      </c>
      <c r="J299" t="s">
        <v>32</v>
      </c>
      <c r="K299" t="s">
        <v>4121</v>
      </c>
      <c r="L299" t="e">
        <f>VLOOKUP(H299,'id (2019)'!H:I,2,0)</f>
        <v>#N/A</v>
      </c>
      <c r="M299" t="e">
        <f>VLOOKUP(H299,'id (2018)'!H:I,2,0)</f>
        <v>#N/A</v>
      </c>
    </row>
    <row r="300" spans="1:13">
      <c r="A300" t="str">
        <f t="shared" si="16"/>
        <v>CzerniawskiPiotr1979</v>
      </c>
      <c r="C300">
        <f t="shared" si="19"/>
        <v>299</v>
      </c>
      <c r="D300" t="s">
        <v>4687</v>
      </c>
      <c r="E300" t="s">
        <v>15</v>
      </c>
      <c r="F300" t="s">
        <v>4688</v>
      </c>
      <c r="G300">
        <v>1979</v>
      </c>
      <c r="H300" t="str">
        <f t="shared" si="17"/>
        <v>Czerniawski Piotr</v>
      </c>
      <c r="I300">
        <f t="shared" si="18"/>
        <v>1979</v>
      </c>
      <c r="J300" t="s">
        <v>32</v>
      </c>
      <c r="K300" t="s">
        <v>4121</v>
      </c>
      <c r="L300" t="e">
        <f>VLOOKUP(H300,'id (2019)'!H:I,2,0)</f>
        <v>#N/A</v>
      </c>
      <c r="M300" t="e">
        <f>VLOOKUP(H300,'id (2018)'!H:I,2,0)</f>
        <v>#N/A</v>
      </c>
    </row>
    <row r="301" spans="1:13">
      <c r="A301" t="str">
        <f t="shared" si="16"/>
        <v>GorczycaPaweł1973</v>
      </c>
      <c r="C301">
        <f t="shared" si="19"/>
        <v>300</v>
      </c>
      <c r="D301" t="s">
        <v>258</v>
      </c>
      <c r="E301" t="s">
        <v>16</v>
      </c>
      <c r="G301">
        <v>1973</v>
      </c>
      <c r="H301" t="str">
        <f t="shared" si="17"/>
        <v>Gorczyca Paweł</v>
      </c>
      <c r="I301">
        <f t="shared" si="18"/>
        <v>1973</v>
      </c>
      <c r="J301" t="s">
        <v>32</v>
      </c>
      <c r="K301" t="s">
        <v>4121</v>
      </c>
      <c r="L301">
        <f>VLOOKUP(H301,'id (2019)'!H:I,2,0)</f>
        <v>1973</v>
      </c>
      <c r="M301">
        <f>VLOOKUP(H301,'id (2018)'!H:I,2,0)</f>
        <v>1973</v>
      </c>
    </row>
    <row r="302" spans="1:13">
      <c r="A302" t="str">
        <f t="shared" si="16"/>
        <v>GórkaMarcin1983</v>
      </c>
      <c r="C302">
        <f t="shared" si="19"/>
        <v>301</v>
      </c>
      <c r="D302" t="s">
        <v>4689</v>
      </c>
      <c r="E302" t="s">
        <v>17</v>
      </c>
      <c r="F302" t="s">
        <v>4690</v>
      </c>
      <c r="G302">
        <v>1983</v>
      </c>
      <c r="H302" t="str">
        <f t="shared" si="17"/>
        <v>Górka Marcin</v>
      </c>
      <c r="I302">
        <f t="shared" si="18"/>
        <v>1983</v>
      </c>
      <c r="J302" t="s">
        <v>32</v>
      </c>
      <c r="K302" t="s">
        <v>4121</v>
      </c>
      <c r="L302" t="e">
        <f>VLOOKUP(H302,'id (2019)'!H:I,2,0)</f>
        <v>#N/A</v>
      </c>
      <c r="M302" t="e">
        <f>VLOOKUP(H302,'id (2018)'!H:I,2,0)</f>
        <v>#N/A</v>
      </c>
    </row>
    <row r="303" spans="1:13">
      <c r="A303" t="str">
        <f t="shared" si="16"/>
        <v>MazurKrzysztof1975</v>
      </c>
      <c r="C303">
        <f t="shared" si="19"/>
        <v>302</v>
      </c>
      <c r="D303" t="s">
        <v>467</v>
      </c>
      <c r="E303" t="s">
        <v>22</v>
      </c>
      <c r="F303" t="s">
        <v>4690</v>
      </c>
      <c r="G303">
        <v>1975</v>
      </c>
      <c r="H303" t="str">
        <f t="shared" si="17"/>
        <v>Mazur Krzysztof</v>
      </c>
      <c r="I303">
        <f t="shared" si="18"/>
        <v>1975</v>
      </c>
      <c r="J303" t="s">
        <v>32</v>
      </c>
      <c r="K303" t="s">
        <v>4121</v>
      </c>
      <c r="L303" t="e">
        <f>VLOOKUP(H303,'id (2019)'!H:I,2,0)</f>
        <v>#N/A</v>
      </c>
      <c r="M303" t="e">
        <f>VLOOKUP(H303,'id (2018)'!H:I,2,0)</f>
        <v>#N/A</v>
      </c>
    </row>
    <row r="304" spans="1:13">
      <c r="A304" t="str">
        <f t="shared" si="16"/>
        <v>KonarzewskiMarcin1983</v>
      </c>
      <c r="C304">
        <f t="shared" si="19"/>
        <v>303</v>
      </c>
      <c r="D304" t="s">
        <v>4691</v>
      </c>
      <c r="E304" t="s">
        <v>17</v>
      </c>
      <c r="F304" t="s">
        <v>4692</v>
      </c>
      <c r="G304">
        <v>1983</v>
      </c>
      <c r="H304" t="str">
        <f t="shared" si="17"/>
        <v>Konarzewski Marcin</v>
      </c>
      <c r="I304">
        <f t="shared" si="18"/>
        <v>1983</v>
      </c>
      <c r="J304" t="s">
        <v>32</v>
      </c>
      <c r="K304" t="s">
        <v>4121</v>
      </c>
      <c r="L304" t="e">
        <f>VLOOKUP(H304,'id (2019)'!H:I,2,0)</f>
        <v>#N/A</v>
      </c>
      <c r="M304" t="e">
        <f>VLOOKUP(H304,'id (2018)'!H:I,2,0)</f>
        <v>#N/A</v>
      </c>
    </row>
    <row r="305" spans="1:13">
      <c r="A305" t="str">
        <f t="shared" si="16"/>
        <v>MrozekRadosław1987</v>
      </c>
      <c r="C305">
        <f t="shared" si="19"/>
        <v>304</v>
      </c>
      <c r="D305" t="s">
        <v>4170</v>
      </c>
      <c r="E305" t="s">
        <v>237</v>
      </c>
      <c r="F305" t="s">
        <v>4693</v>
      </c>
      <c r="G305">
        <v>1987</v>
      </c>
      <c r="H305" t="str">
        <f t="shared" si="17"/>
        <v>Mrozek Radosław</v>
      </c>
      <c r="I305">
        <f t="shared" si="18"/>
        <v>1987</v>
      </c>
      <c r="J305" t="s">
        <v>32</v>
      </c>
      <c r="K305" t="s">
        <v>4121</v>
      </c>
      <c r="L305" t="e">
        <f>VLOOKUP(H305,'id (2019)'!H:I,2,0)</f>
        <v>#N/A</v>
      </c>
      <c r="M305" t="e">
        <f>VLOOKUP(H305,'id (2018)'!H:I,2,0)</f>
        <v>#N/A</v>
      </c>
    </row>
    <row r="306" spans="1:13">
      <c r="A306" t="str">
        <f t="shared" si="16"/>
        <v>WojtasAdrian1994</v>
      </c>
      <c r="C306">
        <f t="shared" si="19"/>
        <v>305</v>
      </c>
      <c r="D306" t="s">
        <v>4694</v>
      </c>
      <c r="E306" t="s">
        <v>317</v>
      </c>
      <c r="F306" t="s">
        <v>4693</v>
      </c>
      <c r="G306">
        <v>1994</v>
      </c>
      <c r="H306" t="str">
        <f t="shared" si="17"/>
        <v>Wojtas Adrian</v>
      </c>
      <c r="I306">
        <f t="shared" si="18"/>
        <v>1994</v>
      </c>
      <c r="J306" t="s">
        <v>32</v>
      </c>
      <c r="K306" t="s">
        <v>4121</v>
      </c>
      <c r="L306" t="e">
        <f>VLOOKUP(H306,'id (2019)'!H:I,2,0)</f>
        <v>#N/A</v>
      </c>
      <c r="M306" t="e">
        <f>VLOOKUP(H306,'id (2018)'!H:I,2,0)</f>
        <v>#N/A</v>
      </c>
    </row>
    <row r="307" spans="1:13">
      <c r="A307" t="str">
        <f t="shared" si="16"/>
        <v>WszołekMarek1989</v>
      </c>
      <c r="C307">
        <f t="shared" si="19"/>
        <v>306</v>
      </c>
      <c r="D307" t="s">
        <v>4695</v>
      </c>
      <c r="E307" t="s">
        <v>33</v>
      </c>
      <c r="F307" t="s">
        <v>4693</v>
      </c>
      <c r="G307">
        <v>1989</v>
      </c>
      <c r="H307" t="str">
        <f t="shared" si="17"/>
        <v>Wszołek Marek</v>
      </c>
      <c r="I307">
        <f t="shared" si="18"/>
        <v>1989</v>
      </c>
      <c r="J307" t="s">
        <v>32</v>
      </c>
      <c r="K307" t="s">
        <v>4121</v>
      </c>
      <c r="L307" t="e">
        <f>VLOOKUP(H307,'id (2019)'!H:I,2,0)</f>
        <v>#N/A</v>
      </c>
      <c r="M307" t="e">
        <f>VLOOKUP(H307,'id (2018)'!H:I,2,0)</f>
        <v>#N/A</v>
      </c>
    </row>
    <row r="308" spans="1:13">
      <c r="A308" t="str">
        <f t="shared" si="16"/>
        <v>ZielińskiBartłomiej1985</v>
      </c>
      <c r="C308">
        <f t="shared" si="19"/>
        <v>307</v>
      </c>
      <c r="D308" t="s">
        <v>34</v>
      </c>
      <c r="E308" t="s">
        <v>267</v>
      </c>
      <c r="F308" t="s">
        <v>4693</v>
      </c>
      <c r="G308">
        <v>1985</v>
      </c>
      <c r="H308" t="str">
        <f t="shared" si="17"/>
        <v>Zieliński Bartłomiej</v>
      </c>
      <c r="I308">
        <f t="shared" si="18"/>
        <v>1985</v>
      </c>
      <c r="J308" t="s">
        <v>32</v>
      </c>
      <c r="K308" t="s">
        <v>4121</v>
      </c>
      <c r="L308" t="e">
        <f>VLOOKUP(H308,'id (2019)'!H:I,2,0)</f>
        <v>#N/A</v>
      </c>
      <c r="M308" t="e">
        <f>VLOOKUP(H308,'id (2018)'!H:I,2,0)</f>
        <v>#N/A</v>
      </c>
    </row>
    <row r="309" spans="1:13">
      <c r="A309" t="str">
        <f t="shared" si="16"/>
        <v>PrzybycieńMaciej1987</v>
      </c>
      <c r="C309">
        <f t="shared" si="19"/>
        <v>308</v>
      </c>
      <c r="D309" t="s">
        <v>4696</v>
      </c>
      <c r="E309" t="s">
        <v>66</v>
      </c>
      <c r="F309" t="s">
        <v>4697</v>
      </c>
      <c r="G309">
        <v>1987</v>
      </c>
      <c r="H309" t="str">
        <f t="shared" si="17"/>
        <v>Przybycień Maciej</v>
      </c>
      <c r="I309">
        <f t="shared" si="18"/>
        <v>1987</v>
      </c>
      <c r="J309" t="s">
        <v>32</v>
      </c>
      <c r="K309" t="s">
        <v>4121</v>
      </c>
      <c r="L309" t="e">
        <f>VLOOKUP(H309,'id (2019)'!H:I,2,0)</f>
        <v>#N/A</v>
      </c>
      <c r="M309" t="e">
        <f>VLOOKUP(H309,'id (2018)'!H:I,2,0)</f>
        <v>#N/A</v>
      </c>
    </row>
    <row r="310" spans="1:13">
      <c r="A310" t="str">
        <f t="shared" si="16"/>
        <v>SkorupowskiJacek1966</v>
      </c>
      <c r="C310">
        <f t="shared" si="19"/>
        <v>309</v>
      </c>
      <c r="D310" t="s">
        <v>1292</v>
      </c>
      <c r="E310" t="s">
        <v>21</v>
      </c>
      <c r="F310" t="s">
        <v>4698</v>
      </c>
      <c r="G310">
        <v>1966</v>
      </c>
      <c r="H310" t="str">
        <f t="shared" si="17"/>
        <v>Skorupowski Jacek</v>
      </c>
      <c r="I310">
        <f t="shared" si="18"/>
        <v>1966</v>
      </c>
      <c r="J310" t="s">
        <v>32</v>
      </c>
      <c r="K310" t="s">
        <v>4121</v>
      </c>
      <c r="L310">
        <f>VLOOKUP(H310,'id (2019)'!H:I,2,0)</f>
        <v>1966</v>
      </c>
      <c r="M310">
        <f>VLOOKUP(H310,'id (2018)'!H:I,2,0)</f>
        <v>1966</v>
      </c>
    </row>
    <row r="311" spans="1:13">
      <c r="A311" t="str">
        <f t="shared" si="16"/>
        <v>KreftMirka1980</v>
      </c>
      <c r="C311">
        <f t="shared" si="19"/>
        <v>310</v>
      </c>
      <c r="D311" t="s">
        <v>4151</v>
      </c>
      <c r="E311" t="s">
        <v>4150</v>
      </c>
      <c r="F311" t="s">
        <v>4304</v>
      </c>
      <c r="G311">
        <v>1980</v>
      </c>
      <c r="H311" t="str">
        <f t="shared" si="17"/>
        <v>Kreft Mirka</v>
      </c>
      <c r="I311">
        <f t="shared" si="18"/>
        <v>1980</v>
      </c>
      <c r="J311" t="s">
        <v>0</v>
      </c>
      <c r="K311" t="s">
        <v>4824</v>
      </c>
      <c r="L311">
        <f>VLOOKUP(H311,'id (2019)'!H:I,2,0)</f>
        <v>1980</v>
      </c>
      <c r="M311" t="e">
        <f>VLOOKUP(H311,'id (2018)'!H:I,2,0)</f>
        <v>#N/A</v>
      </c>
    </row>
    <row r="312" spans="1:13">
      <c r="A312" t="str">
        <f t="shared" si="16"/>
        <v>RomanowskaAgnieszka1977</v>
      </c>
      <c r="C312">
        <f t="shared" si="19"/>
        <v>311</v>
      </c>
      <c r="D312" t="s">
        <v>4422</v>
      </c>
      <c r="E312" t="s">
        <v>129</v>
      </c>
      <c r="F312">
        <v>0</v>
      </c>
      <c r="G312">
        <v>1977</v>
      </c>
      <c r="H312" t="str">
        <f t="shared" si="17"/>
        <v>Romanowska Agnieszka</v>
      </c>
      <c r="I312">
        <f t="shared" si="18"/>
        <v>1977</v>
      </c>
      <c r="J312" t="s">
        <v>0</v>
      </c>
      <c r="K312" t="s">
        <v>4824</v>
      </c>
      <c r="L312">
        <f>VLOOKUP(H312,'id (2019)'!H:I,2,0)</f>
        <v>1977</v>
      </c>
      <c r="M312" t="e">
        <f>VLOOKUP(H312,'id (2018)'!H:I,2,0)</f>
        <v>#N/A</v>
      </c>
    </row>
    <row r="313" spans="1:13">
      <c r="A313" t="str">
        <f t="shared" si="16"/>
        <v>DunowskaIlona1973</v>
      </c>
      <c r="C313">
        <f t="shared" si="19"/>
        <v>312</v>
      </c>
      <c r="D313" t="s">
        <v>366</v>
      </c>
      <c r="E313" t="s">
        <v>365</v>
      </c>
      <c r="F313" t="s">
        <v>4715</v>
      </c>
      <c r="G313">
        <v>1973</v>
      </c>
      <c r="H313" t="str">
        <f t="shared" si="17"/>
        <v>Dunowska Ilona</v>
      </c>
      <c r="I313">
        <f t="shared" si="18"/>
        <v>1973</v>
      </c>
      <c r="J313" t="s">
        <v>0</v>
      </c>
      <c r="K313" t="s">
        <v>4824</v>
      </c>
      <c r="L313">
        <f>VLOOKUP(H313,'id (2019)'!H:I,2,0)</f>
        <v>1973</v>
      </c>
      <c r="M313">
        <f>VLOOKUP(H313,'id (2018)'!H:I,2,0)</f>
        <v>1973</v>
      </c>
    </row>
    <row r="314" spans="1:13">
      <c r="A314" t="str">
        <f t="shared" si="16"/>
        <v>RomanikAneta1992</v>
      </c>
      <c r="C314">
        <f t="shared" si="19"/>
        <v>313</v>
      </c>
      <c r="D314" t="s">
        <v>4495</v>
      </c>
      <c r="E314" t="s">
        <v>844</v>
      </c>
      <c r="F314" t="s">
        <v>4716</v>
      </c>
      <c r="G314">
        <v>1992</v>
      </c>
      <c r="H314" t="str">
        <f t="shared" si="17"/>
        <v>Romanik Aneta</v>
      </c>
      <c r="I314">
        <f t="shared" si="18"/>
        <v>1992</v>
      </c>
      <c r="J314" t="s">
        <v>0</v>
      </c>
      <c r="K314" t="s">
        <v>4824</v>
      </c>
      <c r="L314" t="e">
        <f>VLOOKUP(H314,'id (2019)'!H:I,2,0)</f>
        <v>#N/A</v>
      </c>
      <c r="M314" t="e">
        <f>VLOOKUP(H314,'id (2018)'!H:I,2,0)</f>
        <v>#N/A</v>
      </c>
    </row>
    <row r="315" spans="1:13">
      <c r="A315" t="str">
        <f t="shared" si="16"/>
        <v>SzwarackaMałgorzata1988</v>
      </c>
      <c r="C315">
        <f t="shared" si="19"/>
        <v>314</v>
      </c>
      <c r="D315" t="s">
        <v>1011</v>
      </c>
      <c r="E315" t="s">
        <v>495</v>
      </c>
      <c r="F315" t="s">
        <v>822</v>
      </c>
      <c r="G315">
        <v>1988</v>
      </c>
      <c r="H315" t="str">
        <f t="shared" si="17"/>
        <v>Szwaracka Małgorzata</v>
      </c>
      <c r="I315">
        <f t="shared" si="18"/>
        <v>1988</v>
      </c>
      <c r="J315" t="s">
        <v>0</v>
      </c>
      <c r="K315" t="s">
        <v>4824</v>
      </c>
      <c r="L315">
        <f>VLOOKUP(H315,'id (2019)'!H:I,2,0)</f>
        <v>1988</v>
      </c>
      <c r="M315">
        <f>VLOOKUP(H315,'id (2018)'!H:I,2,0)</f>
        <v>1988</v>
      </c>
    </row>
    <row r="316" spans="1:13">
      <c r="A316" t="str">
        <f t="shared" si="16"/>
        <v>JarosiewiczGosia1979</v>
      </c>
      <c r="C316">
        <f t="shared" si="19"/>
        <v>315</v>
      </c>
      <c r="D316" t="s">
        <v>572</v>
      </c>
      <c r="E316" t="s">
        <v>840</v>
      </c>
      <c r="F316" t="s">
        <v>3432</v>
      </c>
      <c r="G316">
        <v>1979</v>
      </c>
      <c r="H316" t="str">
        <f t="shared" si="17"/>
        <v>Jarosiewicz Gosia</v>
      </c>
      <c r="I316">
        <f t="shared" si="18"/>
        <v>1979</v>
      </c>
      <c r="J316" t="s">
        <v>0</v>
      </c>
      <c r="K316" t="s">
        <v>4824</v>
      </c>
      <c r="L316">
        <f>VLOOKUP(H316,'id (2019)'!H:I,2,0)</f>
        <v>1979</v>
      </c>
      <c r="M316" t="e">
        <f>VLOOKUP(H316,'id (2018)'!H:I,2,0)</f>
        <v>#N/A</v>
      </c>
    </row>
    <row r="317" spans="1:13">
      <c r="A317" t="str">
        <f t="shared" si="16"/>
        <v>ŚlósarczykDominika1982</v>
      </c>
      <c r="C317">
        <f t="shared" si="19"/>
        <v>316</v>
      </c>
      <c r="D317" t="s">
        <v>580</v>
      </c>
      <c r="E317" t="s">
        <v>579</v>
      </c>
      <c r="F317" t="s">
        <v>4740</v>
      </c>
      <c r="G317">
        <v>1982</v>
      </c>
      <c r="H317" t="str">
        <f t="shared" si="17"/>
        <v>Ślósarczyk Dominika</v>
      </c>
      <c r="I317">
        <f t="shared" si="18"/>
        <v>1982</v>
      </c>
      <c r="J317" t="s">
        <v>0</v>
      </c>
      <c r="K317" t="s">
        <v>4824</v>
      </c>
      <c r="L317">
        <f>VLOOKUP(H317,'id (2019)'!H:I,2,0)</f>
        <v>1982</v>
      </c>
      <c r="M317">
        <f>VLOOKUP(H317,'id (2018)'!H:I,2,0)</f>
        <v>1982</v>
      </c>
    </row>
    <row r="318" spans="1:13">
      <c r="A318" t="str">
        <f t="shared" si="16"/>
        <v>PolewkoAgata1983</v>
      </c>
      <c r="C318">
        <f t="shared" si="19"/>
        <v>317</v>
      </c>
      <c r="D318" t="s">
        <v>577</v>
      </c>
      <c r="E318" t="s">
        <v>227</v>
      </c>
      <c r="F318">
        <v>0</v>
      </c>
      <c r="G318">
        <v>1983</v>
      </c>
      <c r="H318" t="str">
        <f t="shared" si="17"/>
        <v>Polewko Agata</v>
      </c>
      <c r="I318">
        <f t="shared" si="18"/>
        <v>1983</v>
      </c>
      <c r="J318" t="s">
        <v>0</v>
      </c>
      <c r="K318" t="s">
        <v>4824</v>
      </c>
      <c r="L318" t="e">
        <f>VLOOKUP(H318,'id (2019)'!H:I,2,0)</f>
        <v>#N/A</v>
      </c>
      <c r="M318" t="e">
        <f>VLOOKUP(H318,'id (2018)'!H:I,2,0)</f>
        <v>#N/A</v>
      </c>
    </row>
    <row r="319" spans="1:13">
      <c r="A319" t="str">
        <f t="shared" si="16"/>
        <v>SkrzyckaMonika1996</v>
      </c>
      <c r="C319">
        <f t="shared" si="19"/>
        <v>318</v>
      </c>
      <c r="D319" t="s">
        <v>4741</v>
      </c>
      <c r="E319" t="s">
        <v>203</v>
      </c>
      <c r="F319">
        <v>0</v>
      </c>
      <c r="G319">
        <v>1996</v>
      </c>
      <c r="H319" t="str">
        <f t="shared" si="17"/>
        <v>Skrzycka Monika</v>
      </c>
      <c r="I319">
        <f t="shared" si="18"/>
        <v>1996</v>
      </c>
      <c r="J319" t="s">
        <v>0</v>
      </c>
      <c r="K319" t="s">
        <v>4824</v>
      </c>
      <c r="L319" t="e">
        <f>VLOOKUP(H319,'id (2019)'!H:I,2,0)</f>
        <v>#N/A</v>
      </c>
      <c r="M319" t="e">
        <f>VLOOKUP(H319,'id (2018)'!H:I,2,0)</f>
        <v>#N/A</v>
      </c>
    </row>
    <row r="320" spans="1:13">
      <c r="A320" t="str">
        <f t="shared" si="16"/>
        <v>KolkaKatarzyna1985</v>
      </c>
      <c r="C320">
        <f t="shared" si="19"/>
        <v>319</v>
      </c>
      <c r="D320" t="s">
        <v>3900</v>
      </c>
      <c r="E320" t="s">
        <v>763</v>
      </c>
      <c r="F320" t="s">
        <v>4742</v>
      </c>
      <c r="G320">
        <v>1985</v>
      </c>
      <c r="H320" t="str">
        <f t="shared" si="17"/>
        <v>Kolka Katarzyna</v>
      </c>
      <c r="I320">
        <f t="shared" si="18"/>
        <v>1985</v>
      </c>
      <c r="J320" t="s">
        <v>0</v>
      </c>
      <c r="K320" t="s">
        <v>4824</v>
      </c>
      <c r="L320">
        <f>VLOOKUP(H320,'id (2019)'!H:I,2,0)</f>
        <v>1985</v>
      </c>
      <c r="M320" t="e">
        <f>VLOOKUP(H320,'id (2018)'!H:I,2,0)</f>
        <v>#N/A</v>
      </c>
    </row>
    <row r="321" spans="1:13">
      <c r="A321" t="str">
        <f t="shared" si="16"/>
        <v>ModzelewskaMilena1989</v>
      </c>
      <c r="C321">
        <f t="shared" si="19"/>
        <v>320</v>
      </c>
      <c r="D321" t="s">
        <v>4743</v>
      </c>
      <c r="E321" t="s">
        <v>4744</v>
      </c>
      <c r="F321" t="s">
        <v>3619</v>
      </c>
      <c r="G321">
        <v>1989</v>
      </c>
      <c r="H321" t="str">
        <f t="shared" si="17"/>
        <v>Modzelewska Milena</v>
      </c>
      <c r="I321">
        <f t="shared" si="18"/>
        <v>1989</v>
      </c>
      <c r="J321" t="s">
        <v>0</v>
      </c>
      <c r="K321" t="s">
        <v>4824</v>
      </c>
      <c r="L321" t="e">
        <f>VLOOKUP(H321,'id (2019)'!H:I,2,0)</f>
        <v>#N/A</v>
      </c>
      <c r="M321" t="e">
        <f>VLOOKUP(H321,'id (2018)'!H:I,2,0)</f>
        <v>#N/A</v>
      </c>
    </row>
    <row r="322" spans="1:13">
      <c r="A322" t="str">
        <f t="shared" ref="A322:A385" si="20">D322&amp;E322&amp;G322</f>
        <v>SzymanowskaAgata1980</v>
      </c>
      <c r="C322">
        <f t="shared" si="19"/>
        <v>321</v>
      </c>
      <c r="D322" t="s">
        <v>4745</v>
      </c>
      <c r="E322" t="s">
        <v>227</v>
      </c>
      <c r="F322">
        <v>0</v>
      </c>
      <c r="G322">
        <v>1980</v>
      </c>
      <c r="H322" t="str">
        <f t="shared" si="17"/>
        <v>Szymanowska Agata</v>
      </c>
      <c r="I322">
        <f t="shared" si="18"/>
        <v>1980</v>
      </c>
      <c r="J322" t="s">
        <v>0</v>
      </c>
      <c r="K322" t="s">
        <v>4824</v>
      </c>
      <c r="L322" t="e">
        <f>VLOOKUP(H322,'id (2019)'!H:I,2,0)</f>
        <v>#N/A</v>
      </c>
      <c r="M322" t="e">
        <f>VLOOKUP(H322,'id (2018)'!H:I,2,0)</f>
        <v>#N/A</v>
      </c>
    </row>
    <row r="323" spans="1:13">
      <c r="A323" t="str">
        <f t="shared" si="20"/>
        <v>Kraska LewandowskaAgata1983</v>
      </c>
      <c r="C323">
        <f t="shared" si="19"/>
        <v>322</v>
      </c>
      <c r="D323" t="s">
        <v>4746</v>
      </c>
      <c r="E323" t="s">
        <v>227</v>
      </c>
      <c r="F323" t="s">
        <v>3841</v>
      </c>
      <c r="G323">
        <v>1983</v>
      </c>
      <c r="H323" t="str">
        <f t="shared" ref="H323:H386" si="21">D323&amp;" "&amp;E323</f>
        <v>Kraska Lewandowska Agata</v>
      </c>
      <c r="I323">
        <f t="shared" ref="I323:I386" si="22">G323</f>
        <v>1983</v>
      </c>
      <c r="J323" t="s">
        <v>0</v>
      </c>
      <c r="K323" t="s">
        <v>4824</v>
      </c>
      <c r="L323" t="e">
        <f>VLOOKUP(H323,'id (2019)'!H:I,2,0)</f>
        <v>#N/A</v>
      </c>
      <c r="M323" t="e">
        <f>VLOOKUP(H323,'id (2018)'!H:I,2,0)</f>
        <v>#N/A</v>
      </c>
    </row>
    <row r="324" spans="1:13">
      <c r="A324" t="str">
        <f t="shared" si="20"/>
        <v>LewandowskaMonika1978</v>
      </c>
      <c r="C324">
        <f t="shared" ref="C324:C387" si="23">C323+1</f>
        <v>323</v>
      </c>
      <c r="D324" t="s">
        <v>3842</v>
      </c>
      <c r="E324" t="s">
        <v>203</v>
      </c>
      <c r="F324" t="s">
        <v>3841</v>
      </c>
      <c r="G324">
        <v>1978</v>
      </c>
      <c r="H324" t="str">
        <f t="shared" si="21"/>
        <v>Lewandowska Monika</v>
      </c>
      <c r="I324">
        <f t="shared" si="22"/>
        <v>1978</v>
      </c>
      <c r="J324" t="s">
        <v>0</v>
      </c>
      <c r="K324" t="s">
        <v>4824</v>
      </c>
      <c r="L324">
        <f>VLOOKUP(H324,'id (2019)'!H:I,2,0)</f>
        <v>1978</v>
      </c>
      <c r="M324">
        <f>VLOOKUP(H324,'id (2018)'!H:I,2,0)</f>
        <v>1978</v>
      </c>
    </row>
    <row r="325" spans="1:13">
      <c r="A325" t="str">
        <f t="shared" si="20"/>
        <v>KarpińskaZuzanna1995</v>
      </c>
      <c r="C325">
        <f t="shared" si="23"/>
        <v>324</v>
      </c>
      <c r="D325" t="s">
        <v>4748</v>
      </c>
      <c r="E325" t="s">
        <v>1493</v>
      </c>
      <c r="F325" t="s">
        <v>4749</v>
      </c>
      <c r="G325">
        <v>1995</v>
      </c>
      <c r="H325" t="str">
        <f t="shared" si="21"/>
        <v>Karpińska Zuzanna</v>
      </c>
      <c r="I325">
        <f t="shared" si="22"/>
        <v>1995</v>
      </c>
      <c r="J325" t="s">
        <v>0</v>
      </c>
      <c r="K325" t="s">
        <v>4824</v>
      </c>
      <c r="L325" t="e">
        <f>VLOOKUP(H325,'id (2019)'!H:I,2,0)</f>
        <v>#N/A</v>
      </c>
      <c r="M325" t="e">
        <f>VLOOKUP(H325,'id (2018)'!H:I,2,0)</f>
        <v>#N/A</v>
      </c>
    </row>
    <row r="326" spans="1:13">
      <c r="A326" t="str">
        <f t="shared" si="20"/>
        <v>KoźbiałKatarzyna1980</v>
      </c>
      <c r="C326">
        <f t="shared" si="23"/>
        <v>325</v>
      </c>
      <c r="D326" t="s">
        <v>4750</v>
      </c>
      <c r="E326" t="s">
        <v>763</v>
      </c>
      <c r="F326">
        <v>0</v>
      </c>
      <c r="G326">
        <v>1980</v>
      </c>
      <c r="H326" t="str">
        <f t="shared" si="21"/>
        <v>Koźbiał Katarzyna</v>
      </c>
      <c r="I326">
        <f t="shared" si="22"/>
        <v>1980</v>
      </c>
      <c r="J326" t="s">
        <v>0</v>
      </c>
      <c r="K326" t="s">
        <v>4824</v>
      </c>
      <c r="L326" t="e">
        <f>VLOOKUP(H326,'id (2019)'!H:I,2,0)</f>
        <v>#N/A</v>
      </c>
      <c r="M326" t="e">
        <f>VLOOKUP(H326,'id (2018)'!H:I,2,0)</f>
        <v>#N/A</v>
      </c>
    </row>
    <row r="327" spans="1:13">
      <c r="A327" t="str">
        <f t="shared" si="20"/>
        <v>RogałaKlaudia1996</v>
      </c>
      <c r="C327">
        <f t="shared" si="23"/>
        <v>326</v>
      </c>
      <c r="D327" t="s">
        <v>4751</v>
      </c>
      <c r="E327" t="s">
        <v>4752</v>
      </c>
      <c r="F327">
        <v>0</v>
      </c>
      <c r="G327">
        <v>1996</v>
      </c>
      <c r="H327" t="str">
        <f t="shared" si="21"/>
        <v>Rogała Klaudia</v>
      </c>
      <c r="I327">
        <f t="shared" si="22"/>
        <v>1996</v>
      </c>
      <c r="J327" t="s">
        <v>0</v>
      </c>
      <c r="K327" t="s">
        <v>4824</v>
      </c>
      <c r="L327" t="e">
        <f>VLOOKUP(H327,'id (2019)'!H:I,2,0)</f>
        <v>#N/A</v>
      </c>
      <c r="M327" t="e">
        <f>VLOOKUP(H327,'id (2018)'!H:I,2,0)</f>
        <v>#N/A</v>
      </c>
    </row>
    <row r="328" spans="1:13">
      <c r="A328" t="str">
        <f t="shared" si="20"/>
        <v>BiedrzyckaNatalia1997</v>
      </c>
      <c r="C328">
        <f t="shared" si="23"/>
        <v>327</v>
      </c>
      <c r="D328" t="s">
        <v>4753</v>
      </c>
      <c r="E328" t="s">
        <v>1458</v>
      </c>
      <c r="F328">
        <v>0</v>
      </c>
      <c r="G328">
        <v>1997</v>
      </c>
      <c r="H328" t="str">
        <f t="shared" si="21"/>
        <v>Biedrzycka Natalia</v>
      </c>
      <c r="I328">
        <f t="shared" si="22"/>
        <v>1997</v>
      </c>
      <c r="J328" t="s">
        <v>0</v>
      </c>
      <c r="K328" t="s">
        <v>4824</v>
      </c>
      <c r="L328" t="e">
        <f>VLOOKUP(H328,'id (2019)'!H:I,2,0)</f>
        <v>#N/A</v>
      </c>
      <c r="M328" t="e">
        <f>VLOOKUP(H328,'id (2018)'!H:I,2,0)</f>
        <v>#N/A</v>
      </c>
    </row>
    <row r="329" spans="1:13">
      <c r="A329" t="str">
        <f t="shared" si="20"/>
        <v>ŚmiejaDaniel1982</v>
      </c>
      <c r="C329">
        <f t="shared" si="23"/>
        <v>328</v>
      </c>
      <c r="D329" t="s">
        <v>153</v>
      </c>
      <c r="E329" t="s">
        <v>135</v>
      </c>
      <c r="F329" t="s">
        <v>160</v>
      </c>
      <c r="G329">
        <v>1982</v>
      </c>
      <c r="H329" t="str">
        <f t="shared" si="21"/>
        <v>Śmieja Daniel</v>
      </c>
      <c r="I329">
        <f t="shared" si="22"/>
        <v>1982</v>
      </c>
      <c r="J329" t="s">
        <v>32</v>
      </c>
      <c r="K329" t="s">
        <v>4824</v>
      </c>
      <c r="L329">
        <f>VLOOKUP(H329,'id (2019)'!H:I,2,0)</f>
        <v>1982</v>
      </c>
      <c r="M329">
        <f>VLOOKUP(H329,'id (2018)'!H:I,2,0)</f>
        <v>1982</v>
      </c>
    </row>
    <row r="330" spans="1:13">
      <c r="A330" t="str">
        <f t="shared" si="20"/>
        <v>RóżakMarcin1980</v>
      </c>
      <c r="C330">
        <f t="shared" si="23"/>
        <v>329</v>
      </c>
      <c r="D330" t="s">
        <v>312</v>
      </c>
      <c r="E330" t="s">
        <v>17</v>
      </c>
      <c r="F330">
        <v>0</v>
      </c>
      <c r="G330">
        <v>1980</v>
      </c>
      <c r="H330" t="str">
        <f t="shared" si="21"/>
        <v>Różak Marcin</v>
      </c>
      <c r="I330">
        <f t="shared" si="22"/>
        <v>1980</v>
      </c>
      <c r="J330" t="s">
        <v>32</v>
      </c>
      <c r="K330" t="s">
        <v>4824</v>
      </c>
      <c r="L330">
        <f>VLOOKUP(H330,'id (2019)'!H:I,2,0)</f>
        <v>1980</v>
      </c>
      <c r="M330">
        <f>VLOOKUP(H330,'id (2018)'!H:I,2,0)</f>
        <v>1980</v>
      </c>
    </row>
    <row r="331" spans="1:13">
      <c r="A331" t="str">
        <f t="shared" si="20"/>
        <v>SosnaPaweł1985</v>
      </c>
      <c r="C331">
        <f t="shared" si="23"/>
        <v>330</v>
      </c>
      <c r="D331" t="s">
        <v>4011</v>
      </c>
      <c r="E331" t="s">
        <v>16</v>
      </c>
      <c r="F331" t="s">
        <v>4717</v>
      </c>
      <c r="G331">
        <v>1985</v>
      </c>
      <c r="H331" t="str">
        <f t="shared" si="21"/>
        <v>Sosna Paweł</v>
      </c>
      <c r="I331">
        <f t="shared" si="22"/>
        <v>1985</v>
      </c>
      <c r="J331" t="s">
        <v>32</v>
      </c>
      <c r="K331" t="s">
        <v>4824</v>
      </c>
      <c r="L331">
        <f>VLOOKUP(H331,'id (2019)'!H:I,2,0)</f>
        <v>1985</v>
      </c>
      <c r="M331">
        <f>VLOOKUP(H331,'id (2018)'!H:I,2,0)</f>
        <v>1985</v>
      </c>
    </row>
    <row r="332" spans="1:13">
      <c r="A332" t="str">
        <f t="shared" si="20"/>
        <v>BuczkoDariusz1990</v>
      </c>
      <c r="C332">
        <f t="shared" si="23"/>
        <v>331</v>
      </c>
      <c r="D332" t="s">
        <v>4461</v>
      </c>
      <c r="E332" t="s">
        <v>140</v>
      </c>
      <c r="F332" t="s">
        <v>4111</v>
      </c>
      <c r="G332">
        <v>1990</v>
      </c>
      <c r="H332" t="str">
        <f t="shared" si="21"/>
        <v>Buczko Dariusz</v>
      </c>
      <c r="I332">
        <f t="shared" si="22"/>
        <v>1990</v>
      </c>
      <c r="J332" t="s">
        <v>32</v>
      </c>
      <c r="K332" t="s">
        <v>4824</v>
      </c>
      <c r="L332">
        <f>VLOOKUP(H332,'id (2019)'!H:I,2,0)</f>
        <v>1990</v>
      </c>
      <c r="M332" t="e">
        <f>VLOOKUP(H332,'id (2018)'!H:I,2,0)</f>
        <v>#N/A</v>
      </c>
    </row>
    <row r="333" spans="1:13">
      <c r="A333" t="str">
        <f t="shared" si="20"/>
        <v>RutkowskiWojciech1996</v>
      </c>
      <c r="C333">
        <f t="shared" si="23"/>
        <v>332</v>
      </c>
      <c r="D333" t="s">
        <v>3908</v>
      </c>
      <c r="E333" t="s">
        <v>147</v>
      </c>
      <c r="F333" t="s">
        <v>4718</v>
      </c>
      <c r="G333">
        <v>1996</v>
      </c>
      <c r="H333" t="str">
        <f t="shared" si="21"/>
        <v>Rutkowski Wojciech</v>
      </c>
      <c r="I333">
        <f t="shared" si="22"/>
        <v>1996</v>
      </c>
      <c r="J333" t="s">
        <v>32</v>
      </c>
      <c r="K333" t="s">
        <v>4824</v>
      </c>
      <c r="L333">
        <f>VLOOKUP(H333,'id (2019)'!H:I,2,0)</f>
        <v>1996</v>
      </c>
      <c r="M333" t="e">
        <f>VLOOKUP(H333,'id (2018)'!H:I,2,0)</f>
        <v>#N/A</v>
      </c>
    </row>
    <row r="334" spans="1:13">
      <c r="A334" t="str">
        <f t="shared" si="20"/>
        <v>CzarnowskiŁukasz1985</v>
      </c>
      <c r="C334">
        <f t="shared" si="23"/>
        <v>333</v>
      </c>
      <c r="D334" t="s">
        <v>4464</v>
      </c>
      <c r="E334" t="s">
        <v>59</v>
      </c>
      <c r="F334" t="s">
        <v>4111</v>
      </c>
      <c r="G334">
        <v>1985</v>
      </c>
      <c r="H334" t="str">
        <f t="shared" si="21"/>
        <v>Czarnowski Łukasz</v>
      </c>
      <c r="I334">
        <f t="shared" si="22"/>
        <v>1985</v>
      </c>
      <c r="J334" t="s">
        <v>32</v>
      </c>
      <c r="K334" t="s">
        <v>4824</v>
      </c>
      <c r="L334">
        <f>VLOOKUP(H334,'id (2019)'!H:I,2,0)</f>
        <v>1985</v>
      </c>
      <c r="M334" t="e">
        <f>VLOOKUP(H334,'id (2018)'!H:I,2,0)</f>
        <v>#N/A</v>
      </c>
    </row>
    <row r="335" spans="1:13">
      <c r="A335" t="str">
        <f t="shared" si="20"/>
        <v>DejaDominik1988</v>
      </c>
      <c r="C335">
        <f t="shared" si="23"/>
        <v>334</v>
      </c>
      <c r="D335" t="s">
        <v>369</v>
      </c>
      <c r="E335" t="s">
        <v>368</v>
      </c>
      <c r="F335">
        <v>0</v>
      </c>
      <c r="G335">
        <v>1988</v>
      </c>
      <c r="H335" t="str">
        <f t="shared" si="21"/>
        <v>Deja Dominik</v>
      </c>
      <c r="I335">
        <f t="shared" si="22"/>
        <v>1988</v>
      </c>
      <c r="J335" t="s">
        <v>32</v>
      </c>
      <c r="K335" t="s">
        <v>4824</v>
      </c>
      <c r="L335">
        <f>VLOOKUP(H335,'id (2019)'!H:I,2,0)</f>
        <v>1988</v>
      </c>
      <c r="M335" t="e">
        <f>VLOOKUP(H335,'id (2018)'!H:I,2,0)</f>
        <v>#N/A</v>
      </c>
    </row>
    <row r="336" spans="1:13">
      <c r="A336" t="str">
        <f t="shared" si="20"/>
        <v>JasPeter1979</v>
      </c>
      <c r="C336">
        <f t="shared" si="23"/>
        <v>335</v>
      </c>
      <c r="D336" t="s">
        <v>4719</v>
      </c>
      <c r="E336" t="s">
        <v>4720</v>
      </c>
      <c r="F336" t="s">
        <v>4435</v>
      </c>
      <c r="G336">
        <v>1979</v>
      </c>
      <c r="H336" t="str">
        <f t="shared" si="21"/>
        <v>Jas Peter</v>
      </c>
      <c r="I336">
        <f t="shared" si="22"/>
        <v>1979</v>
      </c>
      <c r="J336" t="s">
        <v>32</v>
      </c>
      <c r="K336" t="s">
        <v>4824</v>
      </c>
      <c r="L336" t="e">
        <f>VLOOKUP(H336,'id (2019)'!H:I,2,0)</f>
        <v>#N/A</v>
      </c>
      <c r="M336" t="e">
        <f>VLOOKUP(H336,'id (2018)'!H:I,2,0)</f>
        <v>#N/A</v>
      </c>
    </row>
    <row r="337" spans="1:13">
      <c r="A337" t="str">
        <f t="shared" si="20"/>
        <v>FlorekPrzemyslaw1977</v>
      </c>
      <c r="C337">
        <f t="shared" si="23"/>
        <v>336</v>
      </c>
      <c r="D337" t="s">
        <v>381</v>
      </c>
      <c r="E337" t="s">
        <v>4520</v>
      </c>
      <c r="F337" t="s">
        <v>4435</v>
      </c>
      <c r="G337">
        <v>1977</v>
      </c>
      <c r="H337" t="str">
        <f t="shared" si="21"/>
        <v>Florek Przemyslaw</v>
      </c>
      <c r="I337">
        <f t="shared" si="22"/>
        <v>1977</v>
      </c>
      <c r="J337" t="s">
        <v>32</v>
      </c>
      <c r="K337" t="s">
        <v>4824</v>
      </c>
      <c r="L337" t="e">
        <f>VLOOKUP(H337,'id (2019)'!H:I,2,0)</f>
        <v>#N/A</v>
      </c>
      <c r="M337" t="e">
        <f>VLOOKUP(H337,'id (2018)'!H:I,2,0)</f>
        <v>#N/A</v>
      </c>
    </row>
    <row r="338" spans="1:13">
      <c r="A338" t="str">
        <f t="shared" si="20"/>
        <v>ModrzyńskiDawid1981</v>
      </c>
      <c r="C338">
        <f t="shared" si="23"/>
        <v>337</v>
      </c>
      <c r="D338" t="s">
        <v>1747</v>
      </c>
      <c r="E338" t="s">
        <v>462</v>
      </c>
      <c r="F338">
        <v>0</v>
      </c>
      <c r="G338">
        <v>1981</v>
      </c>
      <c r="H338" t="str">
        <f t="shared" si="21"/>
        <v>Modrzyński Dawid</v>
      </c>
      <c r="I338">
        <f t="shared" si="22"/>
        <v>1981</v>
      </c>
      <c r="J338" t="s">
        <v>32</v>
      </c>
      <c r="K338" t="s">
        <v>4824</v>
      </c>
      <c r="L338">
        <f>VLOOKUP(H338,'id (2019)'!H:I,2,0)</f>
        <v>1981</v>
      </c>
      <c r="M338">
        <f>VLOOKUP(H338,'id (2018)'!H:I,2,0)</f>
        <v>1981</v>
      </c>
    </row>
    <row r="339" spans="1:13">
      <c r="A339" t="str">
        <f t="shared" si="20"/>
        <v>WadowskiTomasz1979</v>
      </c>
      <c r="C339">
        <f t="shared" si="23"/>
        <v>338</v>
      </c>
      <c r="D339" t="s">
        <v>1001</v>
      </c>
      <c r="E339" t="s">
        <v>44</v>
      </c>
      <c r="F339">
        <v>0</v>
      </c>
      <c r="G339">
        <v>1979</v>
      </c>
      <c r="H339" t="str">
        <f t="shared" si="21"/>
        <v>Wadowski Tomasz</v>
      </c>
      <c r="I339">
        <f t="shared" si="22"/>
        <v>1979</v>
      </c>
      <c r="J339" t="s">
        <v>32</v>
      </c>
      <c r="K339" t="s">
        <v>4824</v>
      </c>
      <c r="L339">
        <f>VLOOKUP(H339,'id (2019)'!H:I,2,0)</f>
        <v>1979</v>
      </c>
      <c r="M339">
        <f>VLOOKUP(H339,'id (2018)'!H:I,2,0)</f>
        <v>1979</v>
      </c>
    </row>
    <row r="340" spans="1:13">
      <c r="A340" t="str">
        <f t="shared" si="20"/>
        <v>SzajdukPiotr1963</v>
      </c>
      <c r="C340">
        <f t="shared" si="23"/>
        <v>339</v>
      </c>
      <c r="D340" t="s">
        <v>63</v>
      </c>
      <c r="E340" t="s">
        <v>15</v>
      </c>
      <c r="F340" t="s">
        <v>3404</v>
      </c>
      <c r="G340">
        <v>1963</v>
      </c>
      <c r="H340" t="str">
        <f t="shared" si="21"/>
        <v>Szajduk Piotr</v>
      </c>
      <c r="I340">
        <f t="shared" si="22"/>
        <v>1963</v>
      </c>
      <c r="J340" t="s">
        <v>32</v>
      </c>
      <c r="K340" t="s">
        <v>4824</v>
      </c>
      <c r="L340">
        <f>VLOOKUP(H340,'id (2019)'!H:I,2,0)</f>
        <v>1963</v>
      </c>
      <c r="M340">
        <f>VLOOKUP(H340,'id (2018)'!H:I,2,0)</f>
        <v>1963</v>
      </c>
    </row>
    <row r="341" spans="1:13">
      <c r="A341" t="str">
        <f t="shared" si="20"/>
        <v>ŻbikKrzysztof1977</v>
      </c>
      <c r="C341">
        <f t="shared" si="23"/>
        <v>340</v>
      </c>
      <c r="D341" t="s">
        <v>1028</v>
      </c>
      <c r="E341" t="s">
        <v>22</v>
      </c>
      <c r="F341" t="s">
        <v>4715</v>
      </c>
      <c r="G341">
        <v>1977</v>
      </c>
      <c r="H341" t="str">
        <f t="shared" si="21"/>
        <v>Żbik Krzysztof</v>
      </c>
      <c r="I341">
        <f t="shared" si="22"/>
        <v>1977</v>
      </c>
      <c r="J341" t="s">
        <v>32</v>
      </c>
      <c r="K341" t="s">
        <v>4824</v>
      </c>
      <c r="L341" t="e">
        <f>VLOOKUP(H341,'id (2019)'!H:I,2,0)</f>
        <v>#N/A</v>
      </c>
      <c r="M341" t="e">
        <f>VLOOKUP(H341,'id (2018)'!H:I,2,0)</f>
        <v>#N/A</v>
      </c>
    </row>
    <row r="342" spans="1:13">
      <c r="A342" t="str">
        <f t="shared" si="20"/>
        <v>KaiserErnest1977</v>
      </c>
      <c r="C342">
        <f t="shared" si="23"/>
        <v>341</v>
      </c>
      <c r="D342" t="s">
        <v>3495</v>
      </c>
      <c r="E342" t="s">
        <v>3494</v>
      </c>
      <c r="F342" t="s">
        <v>4715</v>
      </c>
      <c r="G342">
        <v>1977</v>
      </c>
      <c r="H342" t="str">
        <f t="shared" si="21"/>
        <v>Kaiser Ernest</v>
      </c>
      <c r="I342">
        <f t="shared" si="22"/>
        <v>1977</v>
      </c>
      <c r="J342" t="s">
        <v>32</v>
      </c>
      <c r="K342" t="s">
        <v>4824</v>
      </c>
      <c r="L342">
        <f>VLOOKUP(H342,'id (2019)'!H:I,2,0)</f>
        <v>1977</v>
      </c>
      <c r="M342">
        <f>VLOOKUP(H342,'id (2018)'!H:I,2,0)</f>
        <v>1977</v>
      </c>
    </row>
    <row r="343" spans="1:13">
      <c r="A343" t="str">
        <f t="shared" si="20"/>
        <v>CiesielskiWitold1973</v>
      </c>
      <c r="C343">
        <f t="shared" si="23"/>
        <v>342</v>
      </c>
      <c r="D343" t="s">
        <v>309</v>
      </c>
      <c r="E343" t="s">
        <v>310</v>
      </c>
      <c r="F343">
        <v>0</v>
      </c>
      <c r="G343">
        <v>1973</v>
      </c>
      <c r="H343" t="str">
        <f t="shared" si="21"/>
        <v>Ciesielski Witold</v>
      </c>
      <c r="I343">
        <f t="shared" si="22"/>
        <v>1973</v>
      </c>
      <c r="J343" t="s">
        <v>32</v>
      </c>
      <c r="K343" t="s">
        <v>4824</v>
      </c>
      <c r="L343">
        <f>VLOOKUP(H343,'id (2019)'!H:I,2,0)</f>
        <v>1973</v>
      </c>
      <c r="M343">
        <f>VLOOKUP(H343,'id (2018)'!H:I,2,0)</f>
        <v>1973</v>
      </c>
    </row>
    <row r="344" spans="1:13">
      <c r="A344" t="str">
        <f t="shared" si="20"/>
        <v>ŁazarekDaniel1984</v>
      </c>
      <c r="C344">
        <f t="shared" si="23"/>
        <v>343</v>
      </c>
      <c r="D344" t="s">
        <v>4722</v>
      </c>
      <c r="E344" t="s">
        <v>135</v>
      </c>
      <c r="F344" t="s">
        <v>4723</v>
      </c>
      <c r="G344">
        <v>1984</v>
      </c>
      <c r="H344" t="str">
        <f t="shared" si="21"/>
        <v>Łazarek Daniel</v>
      </c>
      <c r="I344">
        <f t="shared" si="22"/>
        <v>1984</v>
      </c>
      <c r="J344" t="s">
        <v>32</v>
      </c>
      <c r="K344" t="s">
        <v>4824</v>
      </c>
      <c r="L344" t="e">
        <f>VLOOKUP(H344,'id (2019)'!H:I,2,0)</f>
        <v>#N/A</v>
      </c>
      <c r="M344" t="e">
        <f>VLOOKUP(H344,'id (2018)'!H:I,2,0)</f>
        <v>#N/A</v>
      </c>
    </row>
    <row r="345" spans="1:13">
      <c r="A345" t="str">
        <f t="shared" si="20"/>
        <v>TrętowskiKrzysztof1976</v>
      </c>
      <c r="C345">
        <f t="shared" si="23"/>
        <v>344</v>
      </c>
      <c r="D345" t="s">
        <v>3539</v>
      </c>
      <c r="E345" t="s">
        <v>22</v>
      </c>
      <c r="F345" t="s">
        <v>4304</v>
      </c>
      <c r="G345">
        <v>1976</v>
      </c>
      <c r="H345" t="str">
        <f t="shared" si="21"/>
        <v>Trętowski Krzysztof</v>
      </c>
      <c r="I345">
        <f t="shared" si="22"/>
        <v>1976</v>
      </c>
      <c r="J345" t="s">
        <v>32</v>
      </c>
      <c r="K345" t="s">
        <v>4824</v>
      </c>
      <c r="L345">
        <f>VLOOKUP(H345,'id (2019)'!H:I,2,0)</f>
        <v>1976</v>
      </c>
      <c r="M345">
        <f>VLOOKUP(H345,'id (2018)'!H:I,2,0)</f>
        <v>1976</v>
      </c>
    </row>
    <row r="346" spans="1:13">
      <c r="A346" t="str">
        <f t="shared" si="20"/>
        <v>SielskiKarol1981</v>
      </c>
      <c r="C346">
        <f t="shared" si="23"/>
        <v>345</v>
      </c>
      <c r="D346" t="s">
        <v>407</v>
      </c>
      <c r="E346" t="s">
        <v>91</v>
      </c>
      <c r="F346">
        <v>0</v>
      </c>
      <c r="G346">
        <v>1981</v>
      </c>
      <c r="H346" t="str">
        <f t="shared" si="21"/>
        <v>Sielski Karol</v>
      </c>
      <c r="I346">
        <f t="shared" si="22"/>
        <v>1981</v>
      </c>
      <c r="J346" t="s">
        <v>32</v>
      </c>
      <c r="K346" t="s">
        <v>4824</v>
      </c>
      <c r="L346">
        <f>VLOOKUP(H346,'id (2019)'!H:I,2,0)</f>
        <v>1981</v>
      </c>
      <c r="M346">
        <f>VLOOKUP(H346,'id (2018)'!H:I,2,0)</f>
        <v>1981</v>
      </c>
    </row>
    <row r="347" spans="1:13">
      <c r="A347" t="str">
        <f t="shared" si="20"/>
        <v>ŻaneckiTadeusz1980</v>
      </c>
      <c r="C347">
        <f t="shared" si="23"/>
        <v>346</v>
      </c>
      <c r="D347" t="s">
        <v>4493</v>
      </c>
      <c r="E347" t="s">
        <v>85</v>
      </c>
      <c r="F347">
        <v>0</v>
      </c>
      <c r="G347">
        <v>1980</v>
      </c>
      <c r="H347" t="str">
        <f t="shared" si="21"/>
        <v>Żanecki Tadeusz</v>
      </c>
      <c r="I347">
        <f t="shared" si="22"/>
        <v>1980</v>
      </c>
      <c r="J347" t="s">
        <v>32</v>
      </c>
      <c r="K347" t="s">
        <v>4824</v>
      </c>
      <c r="L347">
        <f>VLOOKUP(H347,'id (2019)'!H:I,2,0)</f>
        <v>1980</v>
      </c>
      <c r="M347" t="e">
        <f>VLOOKUP(H347,'id (2018)'!H:I,2,0)</f>
        <v>#N/A</v>
      </c>
    </row>
    <row r="348" spans="1:13">
      <c r="A348" t="str">
        <f t="shared" si="20"/>
        <v>RzepeckiDariusz1962</v>
      </c>
      <c r="C348">
        <f t="shared" si="23"/>
        <v>347</v>
      </c>
      <c r="D348" t="s">
        <v>351</v>
      </c>
      <c r="E348" t="s">
        <v>140</v>
      </c>
      <c r="F348" t="s">
        <v>3519</v>
      </c>
      <c r="G348">
        <v>1962</v>
      </c>
      <c r="H348" t="str">
        <f t="shared" si="21"/>
        <v>Rzepecki Dariusz</v>
      </c>
      <c r="I348">
        <f t="shared" si="22"/>
        <v>1962</v>
      </c>
      <c r="J348" t="s">
        <v>32</v>
      </c>
      <c r="K348" t="s">
        <v>4824</v>
      </c>
      <c r="L348">
        <f>VLOOKUP(H348,'id (2019)'!H:I,2,0)</f>
        <v>1962</v>
      </c>
      <c r="M348">
        <f>VLOOKUP(H348,'id (2018)'!H:I,2,0)</f>
        <v>1962</v>
      </c>
    </row>
    <row r="349" spans="1:13">
      <c r="A349" t="str">
        <f t="shared" si="20"/>
        <v>GoździewiczPaweł1977</v>
      </c>
      <c r="C349">
        <f t="shared" si="23"/>
        <v>348</v>
      </c>
      <c r="D349" t="s">
        <v>4724</v>
      </c>
      <c r="E349" t="s">
        <v>16</v>
      </c>
      <c r="F349" t="s">
        <v>4725</v>
      </c>
      <c r="G349">
        <v>1977</v>
      </c>
      <c r="H349" t="str">
        <f t="shared" si="21"/>
        <v>Goździewicz Paweł</v>
      </c>
      <c r="I349">
        <f t="shared" si="22"/>
        <v>1977</v>
      </c>
      <c r="J349" t="s">
        <v>32</v>
      </c>
      <c r="K349" t="s">
        <v>4824</v>
      </c>
      <c r="L349" t="e">
        <f>VLOOKUP(H349,'id (2019)'!H:I,2,0)</f>
        <v>#N/A</v>
      </c>
      <c r="M349" t="e">
        <f>VLOOKUP(H349,'id (2018)'!H:I,2,0)</f>
        <v>#N/A</v>
      </c>
    </row>
    <row r="350" spans="1:13">
      <c r="A350" t="str">
        <f t="shared" si="20"/>
        <v>DunowskiPrzemysław1972</v>
      </c>
      <c r="C350">
        <f t="shared" si="23"/>
        <v>349</v>
      </c>
      <c r="D350" t="s">
        <v>363</v>
      </c>
      <c r="E350" t="s">
        <v>24</v>
      </c>
      <c r="F350" t="s">
        <v>4715</v>
      </c>
      <c r="G350">
        <v>1972</v>
      </c>
      <c r="H350" t="str">
        <f t="shared" si="21"/>
        <v>Dunowski Przemysław</v>
      </c>
      <c r="I350">
        <f t="shared" si="22"/>
        <v>1972</v>
      </c>
      <c r="J350" t="s">
        <v>32</v>
      </c>
      <c r="K350" t="s">
        <v>4824</v>
      </c>
      <c r="L350">
        <f>VLOOKUP(H350,'id (2019)'!H:I,2,0)</f>
        <v>1972</v>
      </c>
      <c r="M350">
        <f>VLOOKUP(H350,'id (2018)'!H:I,2,0)</f>
        <v>1972</v>
      </c>
    </row>
    <row r="351" spans="1:13">
      <c r="A351" t="str">
        <f t="shared" si="20"/>
        <v>WodzińskiGrzegorz1976</v>
      </c>
      <c r="C351">
        <f t="shared" si="23"/>
        <v>350</v>
      </c>
      <c r="D351" t="s">
        <v>340</v>
      </c>
      <c r="E351" t="s">
        <v>19</v>
      </c>
      <c r="F351" t="s">
        <v>342</v>
      </c>
      <c r="G351">
        <v>1976</v>
      </c>
      <c r="H351" t="str">
        <f t="shared" si="21"/>
        <v>Wodziński Grzegorz</v>
      </c>
      <c r="I351">
        <f t="shared" si="22"/>
        <v>1976</v>
      </c>
      <c r="J351" t="s">
        <v>32</v>
      </c>
      <c r="K351" t="s">
        <v>4824</v>
      </c>
      <c r="L351">
        <f>VLOOKUP(H351,'id (2019)'!H:I,2,0)</f>
        <v>1976</v>
      </c>
      <c r="M351" t="e">
        <f>VLOOKUP(H351,'id (2018)'!H:I,2,0)</f>
        <v>#N/A</v>
      </c>
    </row>
    <row r="352" spans="1:13">
      <c r="A352" t="str">
        <f t="shared" si="20"/>
        <v>WanatRafał1982</v>
      </c>
      <c r="C352">
        <f t="shared" si="23"/>
        <v>351</v>
      </c>
      <c r="D352" t="s">
        <v>526</v>
      </c>
      <c r="E352" t="s">
        <v>41</v>
      </c>
      <c r="F352" t="s">
        <v>4715</v>
      </c>
      <c r="G352">
        <v>1982</v>
      </c>
      <c r="H352" t="str">
        <f t="shared" si="21"/>
        <v>Wanat Rafał</v>
      </c>
      <c r="I352">
        <f t="shared" si="22"/>
        <v>1982</v>
      </c>
      <c r="J352" t="s">
        <v>32</v>
      </c>
      <c r="K352" t="s">
        <v>4824</v>
      </c>
      <c r="L352">
        <f>VLOOKUP(H352,'id (2019)'!H:I,2,0)</f>
        <v>1982</v>
      </c>
      <c r="M352">
        <f>VLOOKUP(H352,'id (2018)'!H:I,2,0)</f>
        <v>1982</v>
      </c>
    </row>
    <row r="353" spans="1:13">
      <c r="A353" t="str">
        <f t="shared" si="20"/>
        <v>DąbskiSławomir1994</v>
      </c>
      <c r="C353">
        <f t="shared" si="23"/>
        <v>352</v>
      </c>
      <c r="D353" t="s">
        <v>4726</v>
      </c>
      <c r="E353" t="s">
        <v>88</v>
      </c>
      <c r="F353">
        <v>0</v>
      </c>
      <c r="G353">
        <v>1994</v>
      </c>
      <c r="H353" t="str">
        <f t="shared" si="21"/>
        <v>Dąbski Sławomir</v>
      </c>
      <c r="I353">
        <f t="shared" si="22"/>
        <v>1994</v>
      </c>
      <c r="J353" t="s">
        <v>32</v>
      </c>
      <c r="K353" t="s">
        <v>4824</v>
      </c>
      <c r="L353" t="e">
        <f>VLOOKUP(H353,'id (2019)'!H:I,2,0)</f>
        <v>#N/A</v>
      </c>
      <c r="M353" t="e">
        <f>VLOOKUP(H353,'id (2018)'!H:I,2,0)</f>
        <v>#N/A</v>
      </c>
    </row>
    <row r="354" spans="1:13">
      <c r="A354" t="str">
        <f t="shared" si="20"/>
        <v>GóreckiMarcin1977</v>
      </c>
      <c r="C354">
        <f t="shared" si="23"/>
        <v>353</v>
      </c>
      <c r="D354" t="s">
        <v>4367</v>
      </c>
      <c r="E354" t="s">
        <v>17</v>
      </c>
      <c r="F354" t="s">
        <v>4728</v>
      </c>
      <c r="G354">
        <v>1977</v>
      </c>
      <c r="H354" t="str">
        <f t="shared" si="21"/>
        <v>Górecki Marcin</v>
      </c>
      <c r="I354">
        <f t="shared" si="22"/>
        <v>1977</v>
      </c>
      <c r="J354" t="s">
        <v>32</v>
      </c>
      <c r="K354" t="s">
        <v>4824</v>
      </c>
      <c r="L354">
        <f>VLOOKUP(H354,'id (2019)'!H:I,2,0)</f>
        <v>1977</v>
      </c>
      <c r="M354" t="e">
        <f>VLOOKUP(H354,'id (2018)'!H:I,2,0)</f>
        <v>#N/A</v>
      </c>
    </row>
    <row r="355" spans="1:13">
      <c r="A355" t="str">
        <f t="shared" si="20"/>
        <v>MillerJan1986</v>
      </c>
      <c r="C355">
        <f t="shared" si="23"/>
        <v>354</v>
      </c>
      <c r="D355" t="s">
        <v>1159</v>
      </c>
      <c r="E355" t="s">
        <v>92</v>
      </c>
      <c r="F355" t="s">
        <v>4716</v>
      </c>
      <c r="G355">
        <v>1986</v>
      </c>
      <c r="H355" t="str">
        <f t="shared" si="21"/>
        <v>Miller Jan</v>
      </c>
      <c r="I355">
        <f t="shared" si="22"/>
        <v>1986</v>
      </c>
      <c r="J355" t="s">
        <v>32</v>
      </c>
      <c r="K355" t="s">
        <v>4824</v>
      </c>
      <c r="L355" t="e">
        <f>VLOOKUP(H355,'id (2019)'!H:I,2,0)</f>
        <v>#N/A</v>
      </c>
      <c r="M355">
        <f>VLOOKUP(H355,'id (2018)'!H:I,2,0)</f>
        <v>1986</v>
      </c>
    </row>
    <row r="356" spans="1:13">
      <c r="A356" t="str">
        <f t="shared" si="20"/>
        <v>VeithPiotr1979</v>
      </c>
      <c r="C356">
        <f t="shared" si="23"/>
        <v>355</v>
      </c>
      <c r="D356" t="s">
        <v>4729</v>
      </c>
      <c r="E356" t="s">
        <v>15</v>
      </c>
      <c r="F356" t="s">
        <v>769</v>
      </c>
      <c r="G356">
        <v>1979</v>
      </c>
      <c r="H356" t="str">
        <f t="shared" si="21"/>
        <v>Veith Piotr</v>
      </c>
      <c r="I356">
        <f t="shared" si="22"/>
        <v>1979</v>
      </c>
      <c r="J356" t="s">
        <v>32</v>
      </c>
      <c r="K356" t="s">
        <v>4824</v>
      </c>
      <c r="L356" t="e">
        <f>VLOOKUP(H356,'id (2019)'!H:I,2,0)</f>
        <v>#N/A</v>
      </c>
      <c r="M356" t="e">
        <f>VLOOKUP(H356,'id (2018)'!H:I,2,0)</f>
        <v>#N/A</v>
      </c>
    </row>
    <row r="357" spans="1:13">
      <c r="A357" t="str">
        <f t="shared" si="20"/>
        <v>KokłowskiDaniel1985</v>
      </c>
      <c r="C357">
        <f t="shared" si="23"/>
        <v>356</v>
      </c>
      <c r="D357" t="s">
        <v>770</v>
      </c>
      <c r="E357" t="s">
        <v>135</v>
      </c>
      <c r="F357" t="s">
        <v>769</v>
      </c>
      <c r="G357">
        <v>1985</v>
      </c>
      <c r="H357" t="str">
        <f t="shared" si="21"/>
        <v>Kokłowski Daniel</v>
      </c>
      <c r="I357">
        <f t="shared" si="22"/>
        <v>1985</v>
      </c>
      <c r="J357" t="s">
        <v>32</v>
      </c>
      <c r="K357" t="s">
        <v>4824</v>
      </c>
      <c r="L357" t="e">
        <f>VLOOKUP(H357,'id (2019)'!H:I,2,0)</f>
        <v>#N/A</v>
      </c>
      <c r="M357" t="e">
        <f>VLOOKUP(H357,'id (2018)'!H:I,2,0)</f>
        <v>#N/A</v>
      </c>
    </row>
    <row r="358" spans="1:13">
      <c r="A358" t="str">
        <f t="shared" si="20"/>
        <v>SmolaMarcin1975</v>
      </c>
      <c r="C358">
        <f t="shared" si="23"/>
        <v>357</v>
      </c>
      <c r="D358" t="s">
        <v>1029</v>
      </c>
      <c r="E358" t="s">
        <v>17</v>
      </c>
      <c r="F358" t="s">
        <v>4715</v>
      </c>
      <c r="G358">
        <v>1975</v>
      </c>
      <c r="H358" t="str">
        <f t="shared" si="21"/>
        <v>Smola Marcin</v>
      </c>
      <c r="I358">
        <f t="shared" si="22"/>
        <v>1975</v>
      </c>
      <c r="J358" t="s">
        <v>32</v>
      </c>
      <c r="K358" t="s">
        <v>4824</v>
      </c>
      <c r="L358" t="e">
        <f>VLOOKUP(H358,'id (2019)'!H:I,2,0)</f>
        <v>#N/A</v>
      </c>
      <c r="M358" t="e">
        <f>VLOOKUP(H358,'id (2018)'!H:I,2,0)</f>
        <v>#N/A</v>
      </c>
    </row>
    <row r="359" spans="1:13">
      <c r="A359" t="str">
        <f t="shared" si="20"/>
        <v>ZwolinskiKuba1979</v>
      </c>
      <c r="C359">
        <f t="shared" si="23"/>
        <v>358</v>
      </c>
      <c r="D359" t="s">
        <v>4730</v>
      </c>
      <c r="E359" t="s">
        <v>486</v>
      </c>
      <c r="F359" t="s">
        <v>4731</v>
      </c>
      <c r="G359">
        <v>1979</v>
      </c>
      <c r="H359" t="str">
        <f t="shared" si="21"/>
        <v>Zwolinski Kuba</v>
      </c>
      <c r="I359">
        <f t="shared" si="22"/>
        <v>1979</v>
      </c>
      <c r="J359" t="s">
        <v>32</v>
      </c>
      <c r="K359" t="s">
        <v>4824</v>
      </c>
      <c r="L359" t="e">
        <f>VLOOKUP(H359,'id (2019)'!H:I,2,0)</f>
        <v>#N/A</v>
      </c>
      <c r="M359" t="e">
        <f>VLOOKUP(H359,'id (2018)'!H:I,2,0)</f>
        <v>#N/A</v>
      </c>
    </row>
    <row r="360" spans="1:13">
      <c r="A360" t="str">
        <f t="shared" si="20"/>
        <v>FrączykBogusław1979</v>
      </c>
      <c r="C360">
        <f t="shared" si="23"/>
        <v>359</v>
      </c>
      <c r="D360" t="s">
        <v>4462</v>
      </c>
      <c r="E360" t="s">
        <v>1410</v>
      </c>
      <c r="F360" t="s">
        <v>4434</v>
      </c>
      <c r="G360">
        <v>1979</v>
      </c>
      <c r="H360" t="str">
        <f t="shared" si="21"/>
        <v>Frączyk Bogusław</v>
      </c>
      <c r="I360">
        <f t="shared" si="22"/>
        <v>1979</v>
      </c>
      <c r="J360" t="s">
        <v>32</v>
      </c>
      <c r="K360" t="s">
        <v>4824</v>
      </c>
      <c r="L360">
        <f>VLOOKUP(H360,'id (2019)'!H:I,2,0)</f>
        <v>1979</v>
      </c>
      <c r="M360" t="e">
        <f>VLOOKUP(H360,'id (2018)'!H:I,2,0)</f>
        <v>#N/A</v>
      </c>
    </row>
    <row r="361" spans="1:13">
      <c r="A361" t="str">
        <f t="shared" si="20"/>
        <v>GałaguzJacek1963</v>
      </c>
      <c r="C361">
        <f t="shared" si="23"/>
        <v>360</v>
      </c>
      <c r="D361" t="s">
        <v>1151</v>
      </c>
      <c r="E361" t="s">
        <v>21</v>
      </c>
      <c r="F361" t="s">
        <v>4086</v>
      </c>
      <c r="G361">
        <v>1963</v>
      </c>
      <c r="H361" t="str">
        <f t="shared" si="21"/>
        <v>Gałaguz Jacek</v>
      </c>
      <c r="I361">
        <f t="shared" si="22"/>
        <v>1963</v>
      </c>
      <c r="J361" t="s">
        <v>32</v>
      </c>
      <c r="K361" t="s">
        <v>4824</v>
      </c>
      <c r="L361">
        <f>VLOOKUP(H361,'id (2019)'!H:I,2,0)</f>
        <v>1963</v>
      </c>
      <c r="M361">
        <f>VLOOKUP(H361,'id (2018)'!H:I,2,0)</f>
        <v>1963</v>
      </c>
    </row>
    <row r="362" spans="1:13">
      <c r="A362" t="str">
        <f t="shared" si="20"/>
        <v>KoropeckiJuliusz1959</v>
      </c>
      <c r="C362">
        <f t="shared" si="23"/>
        <v>361</v>
      </c>
      <c r="D362" t="s">
        <v>507</v>
      </c>
      <c r="E362" t="s">
        <v>506</v>
      </c>
      <c r="F362">
        <v>0</v>
      </c>
      <c r="G362">
        <v>1959</v>
      </c>
      <c r="H362" t="str">
        <f t="shared" si="21"/>
        <v>Koropecki Juliusz</v>
      </c>
      <c r="I362">
        <f t="shared" si="22"/>
        <v>1959</v>
      </c>
      <c r="J362" t="s">
        <v>32</v>
      </c>
      <c r="K362" t="s">
        <v>4824</v>
      </c>
      <c r="L362">
        <f>VLOOKUP(H362,'id (2019)'!H:I,2,0)</f>
        <v>1959</v>
      </c>
      <c r="M362">
        <f>VLOOKUP(H362,'id (2018)'!H:I,2,0)</f>
        <v>1959</v>
      </c>
    </row>
    <row r="363" spans="1:13">
      <c r="A363" t="str">
        <f t="shared" si="20"/>
        <v>KRYSZEWSKIWOJCIECH1971</v>
      </c>
      <c r="C363">
        <f t="shared" si="23"/>
        <v>362</v>
      </c>
      <c r="D363" t="s">
        <v>3512</v>
      </c>
      <c r="E363" t="s">
        <v>3511</v>
      </c>
      <c r="F363" t="s">
        <v>370</v>
      </c>
      <c r="G363">
        <v>1971</v>
      </c>
      <c r="H363" t="str">
        <f t="shared" si="21"/>
        <v>KRYSZEWSKI WOJCIECH</v>
      </c>
      <c r="I363">
        <f t="shared" si="22"/>
        <v>1971</v>
      </c>
      <c r="J363" t="s">
        <v>32</v>
      </c>
      <c r="K363" t="s">
        <v>4824</v>
      </c>
      <c r="L363">
        <f>VLOOKUP(H363,'id (2019)'!H:I,2,0)</f>
        <v>1971</v>
      </c>
      <c r="M363">
        <f>VLOOKUP(H363,'id (2018)'!H:I,2,0)</f>
        <v>1971</v>
      </c>
    </row>
    <row r="364" spans="1:13">
      <c r="A364" t="str">
        <f t="shared" si="20"/>
        <v>MaliszewskiMarek1982</v>
      </c>
      <c r="C364">
        <f t="shared" si="23"/>
        <v>363</v>
      </c>
      <c r="D364" t="s">
        <v>532</v>
      </c>
      <c r="E364" t="s">
        <v>33</v>
      </c>
      <c r="F364" t="s">
        <v>4301</v>
      </c>
      <c r="G364">
        <v>1982</v>
      </c>
      <c r="H364" t="str">
        <f t="shared" si="21"/>
        <v>Maliszewski Marek</v>
      </c>
      <c r="I364">
        <f t="shared" si="22"/>
        <v>1982</v>
      </c>
      <c r="J364" t="s">
        <v>32</v>
      </c>
      <c r="K364" t="s">
        <v>4824</v>
      </c>
      <c r="L364">
        <f>VLOOKUP(H364,'id (2019)'!H:I,2,0)</f>
        <v>1982</v>
      </c>
      <c r="M364" t="e">
        <f>VLOOKUP(H364,'id (2018)'!H:I,2,0)</f>
        <v>#N/A</v>
      </c>
    </row>
    <row r="365" spans="1:13">
      <c r="A365" t="str">
        <f t="shared" si="20"/>
        <v>ChudzikEmil1984</v>
      </c>
      <c r="C365">
        <f t="shared" si="23"/>
        <v>364</v>
      </c>
      <c r="D365" t="s">
        <v>4504</v>
      </c>
      <c r="E365" t="s">
        <v>4505</v>
      </c>
      <c r="F365" t="s">
        <v>4301</v>
      </c>
      <c r="G365">
        <v>1984</v>
      </c>
      <c r="H365" t="str">
        <f t="shared" si="21"/>
        <v>Chudzik Emil</v>
      </c>
      <c r="I365">
        <f t="shared" si="22"/>
        <v>1984</v>
      </c>
      <c r="J365" t="s">
        <v>32</v>
      </c>
      <c r="K365" t="s">
        <v>4824</v>
      </c>
      <c r="L365">
        <f>VLOOKUP(H365,'id (2019)'!H:I,2,0)</f>
        <v>1984</v>
      </c>
      <c r="M365" t="e">
        <f>VLOOKUP(H365,'id (2018)'!H:I,2,0)</f>
        <v>#N/A</v>
      </c>
    </row>
    <row r="366" spans="1:13">
      <c r="A366" t="str">
        <f t="shared" si="20"/>
        <v>BENASIEWICZMAREK1955</v>
      </c>
      <c r="C366">
        <f t="shared" si="23"/>
        <v>365</v>
      </c>
      <c r="D366" t="s">
        <v>3606</v>
      </c>
      <c r="E366" t="s">
        <v>3605</v>
      </c>
      <c r="F366" t="s">
        <v>4301</v>
      </c>
      <c r="G366">
        <v>1955</v>
      </c>
      <c r="H366" t="str">
        <f t="shared" si="21"/>
        <v>BENASIEWICZ MAREK</v>
      </c>
      <c r="I366">
        <f t="shared" si="22"/>
        <v>1955</v>
      </c>
      <c r="J366" t="s">
        <v>32</v>
      </c>
      <c r="K366" t="s">
        <v>4824</v>
      </c>
      <c r="L366">
        <f>VLOOKUP(H366,'id (2019)'!H:I,2,0)</f>
        <v>1955</v>
      </c>
      <c r="M366">
        <f>VLOOKUP(H366,'id (2018)'!H:I,2,0)</f>
        <v>1955</v>
      </c>
    </row>
    <row r="367" spans="1:13">
      <c r="A367" t="str">
        <f t="shared" si="20"/>
        <v>WodzińskiMarek1971</v>
      </c>
      <c r="C367">
        <f t="shared" si="23"/>
        <v>366</v>
      </c>
      <c r="D367" t="s">
        <v>340</v>
      </c>
      <c r="E367" t="s">
        <v>33</v>
      </c>
      <c r="F367" t="s">
        <v>342</v>
      </c>
      <c r="G367">
        <v>1971</v>
      </c>
      <c r="H367" t="str">
        <f t="shared" si="21"/>
        <v>Wodziński Marek</v>
      </c>
      <c r="I367">
        <f t="shared" si="22"/>
        <v>1971</v>
      </c>
      <c r="J367" t="s">
        <v>32</v>
      </c>
      <c r="K367" t="s">
        <v>4824</v>
      </c>
      <c r="L367">
        <f>VLOOKUP(H367,'id (2019)'!H:I,2,0)</f>
        <v>1971</v>
      </c>
      <c r="M367">
        <f>VLOOKUP(H367,'id (2018)'!H:I,2,0)</f>
        <v>1971</v>
      </c>
    </row>
    <row r="368" spans="1:13">
      <c r="A368" t="str">
        <f t="shared" si="20"/>
        <v>SkolimowskiWaldemar1970</v>
      </c>
      <c r="C368">
        <f t="shared" si="23"/>
        <v>367</v>
      </c>
      <c r="D368" t="s">
        <v>361</v>
      </c>
      <c r="E368" t="s">
        <v>360</v>
      </c>
      <c r="F368" t="s">
        <v>4110</v>
      </c>
      <c r="G368">
        <v>1970</v>
      </c>
      <c r="H368" t="str">
        <f t="shared" si="21"/>
        <v>Skolimowski Waldemar</v>
      </c>
      <c r="I368">
        <f t="shared" si="22"/>
        <v>1970</v>
      </c>
      <c r="J368" t="s">
        <v>32</v>
      </c>
      <c r="K368" t="s">
        <v>4824</v>
      </c>
      <c r="L368">
        <f>VLOOKUP(H368,'id (2019)'!H:I,2,0)</f>
        <v>1970</v>
      </c>
      <c r="M368">
        <f>VLOOKUP(H368,'id (2018)'!H:I,2,0)</f>
        <v>1970</v>
      </c>
    </row>
    <row r="369" spans="1:13">
      <c r="A369" t="str">
        <f t="shared" si="20"/>
        <v>ZiajaAdam1983</v>
      </c>
      <c r="C369">
        <f t="shared" si="23"/>
        <v>368</v>
      </c>
      <c r="D369" t="s">
        <v>1706</v>
      </c>
      <c r="E369" t="s">
        <v>79</v>
      </c>
      <c r="F369">
        <v>0</v>
      </c>
      <c r="G369">
        <v>1983</v>
      </c>
      <c r="H369" t="str">
        <f t="shared" si="21"/>
        <v>Ziaja Adam</v>
      </c>
      <c r="I369">
        <f t="shared" si="22"/>
        <v>1983</v>
      </c>
      <c r="J369" t="s">
        <v>32</v>
      </c>
      <c r="K369" t="s">
        <v>4824</v>
      </c>
      <c r="L369">
        <f>VLOOKUP(H369,'id (2019)'!H:I,2,0)</f>
        <v>1983</v>
      </c>
      <c r="M369">
        <f>VLOOKUP(H369,'id (2018)'!H:I,2,0)</f>
        <v>1983</v>
      </c>
    </row>
    <row r="370" spans="1:13">
      <c r="A370" t="str">
        <f t="shared" si="20"/>
        <v>PaszkiewiczArkadiusz1975</v>
      </c>
      <c r="C370">
        <f t="shared" si="23"/>
        <v>369</v>
      </c>
      <c r="D370" t="s">
        <v>359</v>
      </c>
      <c r="E370" t="s">
        <v>358</v>
      </c>
      <c r="F370" t="s">
        <v>4108</v>
      </c>
      <c r="G370">
        <v>1975</v>
      </c>
      <c r="H370" t="str">
        <f t="shared" si="21"/>
        <v>Paszkiewicz Arkadiusz</v>
      </c>
      <c r="I370">
        <f t="shared" si="22"/>
        <v>1975</v>
      </c>
      <c r="J370" t="s">
        <v>32</v>
      </c>
      <c r="K370" t="s">
        <v>4824</v>
      </c>
      <c r="L370">
        <f>VLOOKUP(H370,'id (2019)'!H:I,2,0)</f>
        <v>1975</v>
      </c>
      <c r="M370">
        <f>VLOOKUP(H370,'id (2018)'!H:I,2,0)</f>
        <v>1975</v>
      </c>
    </row>
    <row r="371" spans="1:13">
      <c r="A371" t="str">
        <f t="shared" si="20"/>
        <v>RutkaRadoslaw1976</v>
      </c>
      <c r="C371">
        <f t="shared" si="23"/>
        <v>370</v>
      </c>
      <c r="D371" t="s">
        <v>345</v>
      </c>
      <c r="E371" t="s">
        <v>344</v>
      </c>
      <c r="F371" t="s">
        <v>4732</v>
      </c>
      <c r="G371">
        <v>1976</v>
      </c>
      <c r="H371" t="str">
        <f t="shared" si="21"/>
        <v>Rutka Radoslaw</v>
      </c>
      <c r="I371">
        <f t="shared" si="22"/>
        <v>1976</v>
      </c>
      <c r="J371" t="s">
        <v>32</v>
      </c>
      <c r="K371" t="s">
        <v>4824</v>
      </c>
      <c r="L371" t="e">
        <f>VLOOKUP(H371,'id (2019)'!H:I,2,0)</f>
        <v>#N/A</v>
      </c>
      <c r="M371" t="e">
        <f>VLOOKUP(H371,'id (2018)'!H:I,2,0)</f>
        <v>#N/A</v>
      </c>
    </row>
    <row r="372" spans="1:13">
      <c r="A372" t="str">
        <f t="shared" si="20"/>
        <v>ZalewskiMarcin1975</v>
      </c>
      <c r="C372">
        <f t="shared" si="23"/>
        <v>371</v>
      </c>
      <c r="D372" t="s">
        <v>1340</v>
      </c>
      <c r="E372" t="s">
        <v>17</v>
      </c>
      <c r="F372" t="s">
        <v>409</v>
      </c>
      <c r="G372">
        <v>1975</v>
      </c>
      <c r="H372" t="str">
        <f t="shared" si="21"/>
        <v>Zalewski Marcin</v>
      </c>
      <c r="I372">
        <f t="shared" si="22"/>
        <v>1975</v>
      </c>
      <c r="J372" t="s">
        <v>32</v>
      </c>
      <c r="K372" t="s">
        <v>4824</v>
      </c>
      <c r="L372" t="e">
        <f>VLOOKUP(H372,'id (2019)'!H:I,2,0)</f>
        <v>#N/A</v>
      </c>
      <c r="M372">
        <f>VLOOKUP(H372,'id (2018)'!H:I,2,0)</f>
        <v>1975</v>
      </c>
    </row>
    <row r="373" spans="1:13">
      <c r="A373" t="str">
        <f t="shared" si="20"/>
        <v>KULKAJAN1982</v>
      </c>
      <c r="C373">
        <f t="shared" si="23"/>
        <v>372</v>
      </c>
      <c r="D373" t="s">
        <v>3518</v>
      </c>
      <c r="E373" t="s">
        <v>3502</v>
      </c>
      <c r="F373" t="s">
        <v>409</v>
      </c>
      <c r="G373">
        <v>1982</v>
      </c>
      <c r="H373" t="str">
        <f t="shared" si="21"/>
        <v>KULKA JAN</v>
      </c>
      <c r="I373">
        <f t="shared" si="22"/>
        <v>1982</v>
      </c>
      <c r="J373" t="s">
        <v>32</v>
      </c>
      <c r="K373" t="s">
        <v>4824</v>
      </c>
      <c r="L373" t="e">
        <f>VLOOKUP(H373,'id (2019)'!H:I,2,0)</f>
        <v>#N/A</v>
      </c>
      <c r="M373">
        <f>VLOOKUP(H373,'id (2018)'!H:I,2,0)</f>
        <v>1982</v>
      </c>
    </row>
    <row r="374" spans="1:13">
      <c r="A374" t="str">
        <f t="shared" si="20"/>
        <v>StubińskiPiotr1972</v>
      </c>
      <c r="C374">
        <f t="shared" si="23"/>
        <v>373</v>
      </c>
      <c r="D374" t="s">
        <v>4733</v>
      </c>
      <c r="E374" t="s">
        <v>15</v>
      </c>
      <c r="F374" t="s">
        <v>409</v>
      </c>
      <c r="G374">
        <v>1972</v>
      </c>
      <c r="H374" t="str">
        <f t="shared" si="21"/>
        <v>Stubiński Piotr</v>
      </c>
      <c r="I374">
        <f t="shared" si="22"/>
        <v>1972</v>
      </c>
      <c r="J374" t="s">
        <v>32</v>
      </c>
      <c r="K374" t="s">
        <v>4824</v>
      </c>
      <c r="L374" t="e">
        <f>VLOOKUP(H374,'id (2019)'!H:I,2,0)</f>
        <v>#N/A</v>
      </c>
      <c r="M374" t="e">
        <f>VLOOKUP(H374,'id (2018)'!H:I,2,0)</f>
        <v>#N/A</v>
      </c>
    </row>
    <row r="375" spans="1:13">
      <c r="A375" t="str">
        <f t="shared" si="20"/>
        <v>JasinskiArkadiusz1980</v>
      </c>
      <c r="C375">
        <f t="shared" si="23"/>
        <v>374</v>
      </c>
      <c r="D375" t="s">
        <v>4734</v>
      </c>
      <c r="E375" t="s">
        <v>358</v>
      </c>
      <c r="F375" t="s">
        <v>4735</v>
      </c>
      <c r="G375">
        <v>1980</v>
      </c>
      <c r="H375" t="str">
        <f t="shared" si="21"/>
        <v>Jasinski Arkadiusz</v>
      </c>
      <c r="I375">
        <f t="shared" si="22"/>
        <v>1980</v>
      </c>
      <c r="J375" t="s">
        <v>32</v>
      </c>
      <c r="K375" t="s">
        <v>4824</v>
      </c>
      <c r="L375" t="e">
        <f>VLOOKUP(H375,'id (2019)'!H:I,2,0)</f>
        <v>#N/A</v>
      </c>
      <c r="M375" t="e">
        <f>VLOOKUP(H375,'id (2018)'!H:I,2,0)</f>
        <v>#N/A</v>
      </c>
    </row>
    <row r="376" spans="1:13">
      <c r="A376" t="str">
        <f t="shared" si="20"/>
        <v>ŚpiewakMarcin1975</v>
      </c>
      <c r="C376">
        <f t="shared" si="23"/>
        <v>375</v>
      </c>
      <c r="D376" t="s">
        <v>4736</v>
      </c>
      <c r="E376" t="s">
        <v>17</v>
      </c>
      <c r="F376">
        <v>0</v>
      </c>
      <c r="G376">
        <v>1975</v>
      </c>
      <c r="H376" t="str">
        <f t="shared" si="21"/>
        <v>Śpiewak Marcin</v>
      </c>
      <c r="I376">
        <f t="shared" si="22"/>
        <v>1975</v>
      </c>
      <c r="J376" t="s">
        <v>32</v>
      </c>
      <c r="K376" t="s">
        <v>4824</v>
      </c>
      <c r="L376" t="e">
        <f>VLOOKUP(H376,'id (2019)'!H:I,2,0)</f>
        <v>#N/A</v>
      </c>
      <c r="M376" t="e">
        <f>VLOOKUP(H376,'id (2018)'!H:I,2,0)</f>
        <v>#N/A</v>
      </c>
    </row>
    <row r="377" spans="1:13">
      <c r="A377" t="str">
        <f t="shared" si="20"/>
        <v>PytaKrzysiek1978</v>
      </c>
      <c r="C377">
        <f t="shared" si="23"/>
        <v>376</v>
      </c>
      <c r="D377" t="s">
        <v>4045</v>
      </c>
      <c r="E377" t="s">
        <v>4046</v>
      </c>
      <c r="F377" t="s">
        <v>4390</v>
      </c>
      <c r="G377">
        <v>1978</v>
      </c>
      <c r="H377" t="str">
        <f t="shared" si="21"/>
        <v>Pyta Krzysiek</v>
      </c>
      <c r="I377">
        <f t="shared" si="22"/>
        <v>1978</v>
      </c>
      <c r="J377" t="s">
        <v>32</v>
      </c>
      <c r="K377" t="s">
        <v>4824</v>
      </c>
      <c r="L377">
        <f>VLOOKUP(H377,'id (2019)'!H:I,2,0)</f>
        <v>1978</v>
      </c>
      <c r="M377">
        <f>VLOOKUP(H377,'id (2018)'!H:I,2,0)</f>
        <v>1978</v>
      </c>
    </row>
    <row r="378" spans="1:13">
      <c r="A378" t="str">
        <f t="shared" si="20"/>
        <v>MazurekSzymon2001</v>
      </c>
      <c r="C378">
        <f t="shared" si="23"/>
        <v>377</v>
      </c>
      <c r="D378" t="s">
        <v>3904</v>
      </c>
      <c r="E378" t="s">
        <v>393</v>
      </c>
      <c r="F378">
        <v>0</v>
      </c>
      <c r="G378">
        <v>2001</v>
      </c>
      <c r="H378" t="str">
        <f t="shared" si="21"/>
        <v>Mazurek Szymon</v>
      </c>
      <c r="I378">
        <f t="shared" si="22"/>
        <v>2001</v>
      </c>
      <c r="J378" t="s">
        <v>32</v>
      </c>
      <c r="K378" t="s">
        <v>4824</v>
      </c>
      <c r="L378" t="e">
        <f>VLOOKUP(H378,'id (2019)'!H:I,2,0)</f>
        <v>#N/A</v>
      </c>
      <c r="M378" t="e">
        <f>VLOOKUP(H378,'id (2018)'!H:I,2,0)</f>
        <v>#N/A</v>
      </c>
    </row>
    <row r="379" spans="1:13">
      <c r="A379" t="str">
        <f t="shared" si="20"/>
        <v>PIĄTKOWSKIZBIGNIEW1958</v>
      </c>
      <c r="C379">
        <f t="shared" si="23"/>
        <v>378</v>
      </c>
      <c r="D379" t="s">
        <v>4024</v>
      </c>
      <c r="E379" t="s">
        <v>4023</v>
      </c>
      <c r="F379" t="s">
        <v>4436</v>
      </c>
      <c r="G379">
        <v>1958</v>
      </c>
      <c r="H379" t="str">
        <f t="shared" si="21"/>
        <v>PIĄTKOWSKI ZBIGNIEW</v>
      </c>
      <c r="I379">
        <f t="shared" si="22"/>
        <v>1958</v>
      </c>
      <c r="J379" t="s">
        <v>32</v>
      </c>
      <c r="K379" t="s">
        <v>4824</v>
      </c>
      <c r="L379">
        <f>VLOOKUP(H379,'id (2019)'!H:I,2,0)</f>
        <v>1958</v>
      </c>
      <c r="M379">
        <f>VLOOKUP(H379,'id (2018)'!H:I,2,0)</f>
        <v>1958</v>
      </c>
    </row>
    <row r="380" spans="1:13">
      <c r="A380" t="str">
        <f t="shared" si="20"/>
        <v>NapiórkowskiSławomir1979</v>
      </c>
      <c r="C380">
        <f t="shared" si="23"/>
        <v>379</v>
      </c>
      <c r="D380" t="s">
        <v>1024</v>
      </c>
      <c r="E380" t="s">
        <v>88</v>
      </c>
      <c r="F380" t="s">
        <v>4440</v>
      </c>
      <c r="G380">
        <v>1979</v>
      </c>
      <c r="H380" t="str">
        <f t="shared" si="21"/>
        <v>Napiórkowski Sławomir</v>
      </c>
      <c r="I380">
        <f t="shared" si="22"/>
        <v>1979</v>
      </c>
      <c r="J380" t="s">
        <v>32</v>
      </c>
      <c r="K380" t="s">
        <v>4824</v>
      </c>
      <c r="L380">
        <f>VLOOKUP(H380,'id (2019)'!H:I,2,0)</f>
        <v>1979</v>
      </c>
      <c r="M380" t="e">
        <f>VLOOKUP(H380,'id (2018)'!H:I,2,0)</f>
        <v>#N/A</v>
      </c>
    </row>
    <row r="381" spans="1:13">
      <c r="A381" t="str">
        <f t="shared" si="20"/>
        <v>ŁaweckiDarek1979</v>
      </c>
      <c r="C381">
        <f t="shared" si="23"/>
        <v>380</v>
      </c>
      <c r="D381" t="s">
        <v>1025</v>
      </c>
      <c r="E381" t="s">
        <v>171</v>
      </c>
      <c r="F381" t="s">
        <v>4492</v>
      </c>
      <c r="G381">
        <v>1979</v>
      </c>
      <c r="H381" t="str">
        <f t="shared" si="21"/>
        <v>Ławecki Darek</v>
      </c>
      <c r="I381">
        <f t="shared" si="22"/>
        <v>1979</v>
      </c>
      <c r="J381" t="s">
        <v>32</v>
      </c>
      <c r="K381" t="s">
        <v>4824</v>
      </c>
      <c r="L381">
        <f>VLOOKUP(H381,'id (2019)'!H:I,2,0)</f>
        <v>1979</v>
      </c>
      <c r="M381" t="e">
        <f>VLOOKUP(H381,'id (2018)'!H:I,2,0)</f>
        <v>#N/A</v>
      </c>
    </row>
    <row r="382" spans="1:13">
      <c r="A382" t="str">
        <f t="shared" si="20"/>
        <v>WasilewskiKrzysztof1975</v>
      </c>
      <c r="C382">
        <f t="shared" si="23"/>
        <v>381</v>
      </c>
      <c r="D382" t="s">
        <v>650</v>
      </c>
      <c r="E382" t="s">
        <v>22</v>
      </c>
      <c r="F382">
        <v>0</v>
      </c>
      <c r="G382">
        <v>1975</v>
      </c>
      <c r="H382" t="str">
        <f t="shared" si="21"/>
        <v>Wasilewski Krzysztof</v>
      </c>
      <c r="I382">
        <f t="shared" si="22"/>
        <v>1975</v>
      </c>
      <c r="J382" t="s">
        <v>32</v>
      </c>
      <c r="K382" t="s">
        <v>4824</v>
      </c>
      <c r="L382">
        <f>VLOOKUP(H382,'id (2019)'!H:I,2,0)</f>
        <v>1975</v>
      </c>
      <c r="M382">
        <f>VLOOKUP(H382,'id (2018)'!H:I,2,0)</f>
        <v>1975</v>
      </c>
    </row>
    <row r="383" spans="1:13">
      <c r="A383" t="str">
        <f t="shared" si="20"/>
        <v>JarosiewiczRadek1976</v>
      </c>
      <c r="C383">
        <f t="shared" si="23"/>
        <v>382</v>
      </c>
      <c r="D383" t="s">
        <v>572</v>
      </c>
      <c r="E383" t="s">
        <v>574</v>
      </c>
      <c r="F383" t="s">
        <v>3432</v>
      </c>
      <c r="G383">
        <v>1976</v>
      </c>
      <c r="H383" t="str">
        <f t="shared" si="21"/>
        <v>Jarosiewicz Radek</v>
      </c>
      <c r="I383">
        <f t="shared" si="22"/>
        <v>1976</v>
      </c>
      <c r="J383" t="s">
        <v>32</v>
      </c>
      <c r="K383" t="s">
        <v>4824</v>
      </c>
      <c r="L383">
        <f>VLOOKUP(H383,'id (2019)'!H:I,2,0)</f>
        <v>1976</v>
      </c>
      <c r="M383" t="e">
        <f>VLOOKUP(H383,'id (2018)'!H:I,2,0)</f>
        <v>#N/A</v>
      </c>
    </row>
    <row r="384" spans="1:13">
      <c r="A384" t="str">
        <f t="shared" si="20"/>
        <v>GradaKarol1983</v>
      </c>
      <c r="C384">
        <f t="shared" si="23"/>
        <v>383</v>
      </c>
      <c r="D384" t="s">
        <v>4754</v>
      </c>
      <c r="E384" t="s">
        <v>91</v>
      </c>
      <c r="F384">
        <v>0</v>
      </c>
      <c r="G384">
        <v>1983</v>
      </c>
      <c r="H384" t="str">
        <f t="shared" si="21"/>
        <v>Grada Karol</v>
      </c>
      <c r="I384">
        <f t="shared" si="22"/>
        <v>1983</v>
      </c>
      <c r="J384" t="s">
        <v>32</v>
      </c>
      <c r="K384" t="s">
        <v>4824</v>
      </c>
      <c r="L384" t="e">
        <f>VLOOKUP(H384,'id (2019)'!H:I,2,0)</f>
        <v>#N/A</v>
      </c>
      <c r="M384" t="e">
        <f>VLOOKUP(H384,'id (2018)'!H:I,2,0)</f>
        <v>#N/A</v>
      </c>
    </row>
    <row r="385" spans="1:13">
      <c r="A385" t="str">
        <f t="shared" si="20"/>
        <v>PoźniakSzymon1983</v>
      </c>
      <c r="C385">
        <f t="shared" si="23"/>
        <v>384</v>
      </c>
      <c r="D385" t="s">
        <v>4755</v>
      </c>
      <c r="E385" t="s">
        <v>393</v>
      </c>
      <c r="F385" t="s">
        <v>3432</v>
      </c>
      <c r="G385">
        <v>1983</v>
      </c>
      <c r="H385" t="str">
        <f t="shared" si="21"/>
        <v>Poźniak Szymon</v>
      </c>
      <c r="I385">
        <f t="shared" si="22"/>
        <v>1983</v>
      </c>
      <c r="J385" t="s">
        <v>32</v>
      </c>
      <c r="K385" t="s">
        <v>4824</v>
      </c>
      <c r="L385" t="e">
        <f>VLOOKUP(H385,'id (2019)'!H:I,2,0)</f>
        <v>#N/A</v>
      </c>
      <c r="M385" t="e">
        <f>VLOOKUP(H385,'id (2018)'!H:I,2,0)</f>
        <v>#N/A</v>
      </c>
    </row>
    <row r="386" spans="1:13">
      <c r="A386" t="str">
        <f t="shared" ref="A386:A449" si="24">D386&amp;E386&amp;G386</f>
        <v>MeggerSławek1980</v>
      </c>
      <c r="C386">
        <f t="shared" si="23"/>
        <v>385</v>
      </c>
      <c r="D386" t="s">
        <v>442</v>
      </c>
      <c r="E386" t="s">
        <v>416</v>
      </c>
      <c r="F386">
        <v>0</v>
      </c>
      <c r="G386">
        <v>1980</v>
      </c>
      <c r="H386" t="str">
        <f t="shared" si="21"/>
        <v>Megger Sławek</v>
      </c>
      <c r="I386">
        <f t="shared" si="22"/>
        <v>1980</v>
      </c>
      <c r="J386" t="s">
        <v>32</v>
      </c>
      <c r="K386" t="s">
        <v>4824</v>
      </c>
      <c r="L386">
        <f>VLOOKUP(H386,'id (2019)'!H:I,2,0)</f>
        <v>1980</v>
      </c>
      <c r="M386">
        <f>VLOOKUP(H386,'id (2018)'!H:I,2,0)</f>
        <v>1980</v>
      </c>
    </row>
    <row r="387" spans="1:13">
      <c r="A387" t="str">
        <f t="shared" si="24"/>
        <v>KLUCZNIKJAREK1983</v>
      </c>
      <c r="C387">
        <f t="shared" si="23"/>
        <v>386</v>
      </c>
      <c r="D387" t="s">
        <v>4756</v>
      </c>
      <c r="E387" t="s">
        <v>4757</v>
      </c>
      <c r="F387">
        <v>0</v>
      </c>
      <c r="G387">
        <v>1983</v>
      </c>
      <c r="H387" t="str">
        <f t="shared" ref="H387:H450" si="25">D387&amp;" "&amp;E387</f>
        <v>KLUCZNIK JAREK</v>
      </c>
      <c r="I387">
        <f t="shared" ref="I387:I450" si="26">G387</f>
        <v>1983</v>
      </c>
      <c r="J387" t="s">
        <v>32</v>
      </c>
      <c r="K387" t="s">
        <v>4824</v>
      </c>
      <c r="L387" t="e">
        <f>VLOOKUP(H387,'id (2019)'!H:I,2,0)</f>
        <v>#N/A</v>
      </c>
      <c r="M387">
        <f>VLOOKUP(H387,'id (2018)'!H:I,2,0)</f>
        <v>1983</v>
      </c>
    </row>
    <row r="388" spans="1:13">
      <c r="A388" t="str">
        <f t="shared" si="24"/>
        <v>PawlewskiIGOR1990</v>
      </c>
      <c r="C388">
        <f t="shared" ref="C388:C451" si="27">C387+1</f>
        <v>387</v>
      </c>
      <c r="D388" t="s">
        <v>3517</v>
      </c>
      <c r="E388" t="s">
        <v>689</v>
      </c>
      <c r="F388" t="s">
        <v>4758</v>
      </c>
      <c r="G388">
        <v>1990</v>
      </c>
      <c r="H388" t="str">
        <f t="shared" si="25"/>
        <v>Pawlewski IGOR</v>
      </c>
      <c r="I388">
        <f t="shared" si="26"/>
        <v>1990</v>
      </c>
      <c r="J388" t="s">
        <v>32</v>
      </c>
      <c r="K388" t="s">
        <v>4824</v>
      </c>
      <c r="L388">
        <f>VLOOKUP(H388,'id (2019)'!H:I,2,0)</f>
        <v>1990</v>
      </c>
      <c r="M388">
        <f>VLOOKUP(H388,'id (2018)'!H:I,2,0)</f>
        <v>1990</v>
      </c>
    </row>
    <row r="389" spans="1:13">
      <c r="A389" t="str">
        <f t="shared" si="24"/>
        <v>FormelaKrzysztof1979</v>
      </c>
      <c r="C389">
        <f t="shared" si="27"/>
        <v>388</v>
      </c>
      <c r="D389" t="s">
        <v>1741</v>
      </c>
      <c r="E389" t="s">
        <v>22</v>
      </c>
      <c r="F389" t="s">
        <v>4759</v>
      </c>
      <c r="G389">
        <v>1979</v>
      </c>
      <c r="H389" t="str">
        <f t="shared" si="25"/>
        <v>Formela Krzysztof</v>
      </c>
      <c r="I389">
        <f t="shared" si="26"/>
        <v>1979</v>
      </c>
      <c r="J389" t="s">
        <v>32</v>
      </c>
      <c r="K389" t="s">
        <v>4824</v>
      </c>
      <c r="L389">
        <f>VLOOKUP(H389,'id (2019)'!H:I,2,0)</f>
        <v>1979</v>
      </c>
      <c r="M389">
        <f>VLOOKUP(H389,'id (2018)'!H:I,2,0)</f>
        <v>1979</v>
      </c>
    </row>
    <row r="390" spans="1:13">
      <c r="A390" t="str">
        <f t="shared" si="24"/>
        <v>MazurekPiotr1979</v>
      </c>
      <c r="C390">
        <f t="shared" si="27"/>
        <v>389</v>
      </c>
      <c r="D390" t="s">
        <v>3904</v>
      </c>
      <c r="E390" t="s">
        <v>15</v>
      </c>
      <c r="F390" t="s">
        <v>3903</v>
      </c>
      <c r="G390">
        <v>1979</v>
      </c>
      <c r="H390" t="str">
        <f t="shared" si="25"/>
        <v>Mazurek Piotr</v>
      </c>
      <c r="I390">
        <f t="shared" si="26"/>
        <v>1979</v>
      </c>
      <c r="J390" t="s">
        <v>32</v>
      </c>
      <c r="K390" t="s">
        <v>4824</v>
      </c>
      <c r="L390">
        <f>VLOOKUP(H390,'id (2019)'!H:I,2,0)</f>
        <v>1979</v>
      </c>
      <c r="M390">
        <f>VLOOKUP(H390,'id (2018)'!H:I,2,0)</f>
        <v>1979</v>
      </c>
    </row>
    <row r="391" spans="1:13">
      <c r="A391" t="str">
        <f t="shared" si="24"/>
        <v>FilipiukTomasz1974</v>
      </c>
      <c r="C391">
        <f t="shared" si="27"/>
        <v>390</v>
      </c>
      <c r="D391" t="s">
        <v>152</v>
      </c>
      <c r="E391" t="s">
        <v>44</v>
      </c>
      <c r="F391" t="s">
        <v>4760</v>
      </c>
      <c r="G391">
        <v>1974</v>
      </c>
      <c r="H391" t="str">
        <f t="shared" si="25"/>
        <v>Filipiuk Tomasz</v>
      </c>
      <c r="I391">
        <f t="shared" si="26"/>
        <v>1974</v>
      </c>
      <c r="J391" t="s">
        <v>32</v>
      </c>
      <c r="K391" t="s">
        <v>4824</v>
      </c>
      <c r="L391">
        <f>VLOOKUP(H391,'id (2019)'!H:I,2,0)</f>
        <v>1974</v>
      </c>
      <c r="M391">
        <f>VLOOKUP(H391,'id (2018)'!H:I,2,0)</f>
        <v>1974</v>
      </c>
    </row>
    <row r="392" spans="1:13">
      <c r="A392" t="str">
        <f t="shared" si="24"/>
        <v>WysockiMaciej1990</v>
      </c>
      <c r="C392">
        <f t="shared" si="27"/>
        <v>391</v>
      </c>
      <c r="D392" t="s">
        <v>186</v>
      </c>
      <c r="E392" t="s">
        <v>66</v>
      </c>
      <c r="F392" t="s">
        <v>187</v>
      </c>
      <c r="G392">
        <v>1990</v>
      </c>
      <c r="H392" t="str">
        <f t="shared" si="25"/>
        <v>Wysocki Maciej</v>
      </c>
      <c r="I392">
        <f t="shared" si="26"/>
        <v>1990</v>
      </c>
      <c r="J392" t="s">
        <v>32</v>
      </c>
      <c r="K392" t="s">
        <v>4824</v>
      </c>
      <c r="L392">
        <f>VLOOKUP(H392,'id (2019)'!H:I,2,0)</f>
        <v>1990</v>
      </c>
      <c r="M392">
        <f>VLOOKUP(H392,'id (2018)'!H:I,2,0)</f>
        <v>1990</v>
      </c>
    </row>
    <row r="393" spans="1:13">
      <c r="A393" t="str">
        <f t="shared" si="24"/>
        <v>JabłońskiRafał1984</v>
      </c>
      <c r="C393">
        <f t="shared" si="27"/>
        <v>392</v>
      </c>
      <c r="D393" t="s">
        <v>1607</v>
      </c>
      <c r="E393" t="s">
        <v>41</v>
      </c>
      <c r="F393" t="s">
        <v>412</v>
      </c>
      <c r="G393">
        <v>1984</v>
      </c>
      <c r="H393" t="str">
        <f t="shared" si="25"/>
        <v>Jabłoński Rafał</v>
      </c>
      <c r="I393">
        <f t="shared" si="26"/>
        <v>1984</v>
      </c>
      <c r="J393" t="s">
        <v>32</v>
      </c>
      <c r="K393" t="s">
        <v>4824</v>
      </c>
      <c r="L393" t="e">
        <f>VLOOKUP(H393,'id (2019)'!H:I,2,0)</f>
        <v>#N/A</v>
      </c>
      <c r="M393" t="e">
        <f>VLOOKUP(H393,'id (2018)'!H:I,2,0)</f>
        <v>#N/A</v>
      </c>
    </row>
    <row r="394" spans="1:13">
      <c r="A394" t="str">
        <f t="shared" si="24"/>
        <v>TumińskiMaciej1989</v>
      </c>
      <c r="C394">
        <f t="shared" si="27"/>
        <v>393</v>
      </c>
      <c r="D394" t="s">
        <v>766</v>
      </c>
      <c r="E394" t="s">
        <v>66</v>
      </c>
      <c r="F394" t="s">
        <v>412</v>
      </c>
      <c r="G394">
        <v>1989</v>
      </c>
      <c r="H394" t="str">
        <f t="shared" si="25"/>
        <v>Tumiński Maciej</v>
      </c>
      <c r="I394">
        <f t="shared" si="26"/>
        <v>1989</v>
      </c>
      <c r="J394" t="s">
        <v>32</v>
      </c>
      <c r="K394" t="s">
        <v>4824</v>
      </c>
      <c r="L394">
        <f>VLOOKUP(H394,'id (2019)'!H:I,2,0)</f>
        <v>1989</v>
      </c>
      <c r="M394">
        <f>VLOOKUP(H394,'id (2018)'!H:I,2,0)</f>
        <v>1989</v>
      </c>
    </row>
    <row r="395" spans="1:13">
      <c r="A395" t="str">
        <f t="shared" si="24"/>
        <v>GrabowskiAdam1983</v>
      </c>
      <c r="C395">
        <f t="shared" si="27"/>
        <v>394</v>
      </c>
      <c r="D395" t="s">
        <v>93</v>
      </c>
      <c r="E395" t="s">
        <v>79</v>
      </c>
      <c r="F395" t="s">
        <v>3969</v>
      </c>
      <c r="G395">
        <v>1983</v>
      </c>
      <c r="H395" t="str">
        <f t="shared" si="25"/>
        <v>Grabowski Adam</v>
      </c>
      <c r="I395">
        <f t="shared" si="26"/>
        <v>1983</v>
      </c>
      <c r="J395" t="s">
        <v>32</v>
      </c>
      <c r="K395" t="s">
        <v>4824</v>
      </c>
      <c r="L395">
        <f>VLOOKUP(H395,'id (2019)'!H:I,2,0)</f>
        <v>1983</v>
      </c>
      <c r="M395">
        <f>VLOOKUP(H395,'id (2018)'!H:I,2,0)</f>
        <v>1983</v>
      </c>
    </row>
    <row r="396" spans="1:13">
      <c r="A396" t="str">
        <f t="shared" si="24"/>
        <v>RadzkiRafał1981</v>
      </c>
      <c r="C396">
        <f t="shared" si="27"/>
        <v>395</v>
      </c>
      <c r="D396" t="s">
        <v>3769</v>
      </c>
      <c r="E396" t="s">
        <v>41</v>
      </c>
      <c r="F396" t="s">
        <v>412</v>
      </c>
      <c r="G396">
        <v>1981</v>
      </c>
      <c r="H396" t="str">
        <f t="shared" si="25"/>
        <v>Radzki Rafał</v>
      </c>
      <c r="I396">
        <f t="shared" si="26"/>
        <v>1981</v>
      </c>
      <c r="J396" t="s">
        <v>32</v>
      </c>
      <c r="K396" t="s">
        <v>4824</v>
      </c>
      <c r="L396">
        <f>VLOOKUP(H396,'id (2019)'!H:I,2,0)</f>
        <v>1981</v>
      </c>
      <c r="M396">
        <f>VLOOKUP(H396,'id (2018)'!H:I,2,0)</f>
        <v>1981</v>
      </c>
    </row>
    <row r="397" spans="1:13">
      <c r="A397" t="str">
        <f t="shared" si="24"/>
        <v>LipińskiTomasz1985</v>
      </c>
      <c r="C397">
        <f t="shared" si="27"/>
        <v>396</v>
      </c>
      <c r="D397" t="s">
        <v>471</v>
      </c>
      <c r="E397" t="s">
        <v>44</v>
      </c>
      <c r="F397">
        <v>0</v>
      </c>
      <c r="G397">
        <v>1985</v>
      </c>
      <c r="H397" t="str">
        <f t="shared" si="25"/>
        <v>Lipiński Tomasz</v>
      </c>
      <c r="I397">
        <f t="shared" si="26"/>
        <v>1985</v>
      </c>
      <c r="J397" t="s">
        <v>32</v>
      </c>
      <c r="K397" t="s">
        <v>4824</v>
      </c>
      <c r="L397">
        <f>VLOOKUP(H397,'id (2019)'!H:I,2,0)</f>
        <v>1975</v>
      </c>
      <c r="M397">
        <f>VLOOKUP(H397,'id (2018)'!H:I,2,0)</f>
        <v>1975</v>
      </c>
    </row>
    <row r="398" spans="1:13">
      <c r="A398" t="str">
        <f t="shared" si="24"/>
        <v>MaziarzMichał1993</v>
      </c>
      <c r="C398">
        <f t="shared" si="27"/>
        <v>397</v>
      </c>
      <c r="D398" t="s">
        <v>3580</v>
      </c>
      <c r="E398" t="s">
        <v>55</v>
      </c>
      <c r="F398">
        <v>0</v>
      </c>
      <c r="G398">
        <v>1993</v>
      </c>
      <c r="H398" t="str">
        <f t="shared" si="25"/>
        <v>Maziarz Michał</v>
      </c>
      <c r="I398">
        <f t="shared" si="26"/>
        <v>1993</v>
      </c>
      <c r="J398" t="s">
        <v>32</v>
      </c>
      <c r="K398" t="s">
        <v>4824</v>
      </c>
      <c r="L398" t="e">
        <f>VLOOKUP(H398,'id (2019)'!H:I,2,0)</f>
        <v>#N/A</v>
      </c>
      <c r="M398">
        <f>VLOOKUP(H398,'id (2018)'!H:I,2,0)</f>
        <v>1993</v>
      </c>
    </row>
    <row r="399" spans="1:13">
      <c r="A399" t="str">
        <f t="shared" si="24"/>
        <v>ChrościckiMichał1993</v>
      </c>
      <c r="C399">
        <f t="shared" si="27"/>
        <v>398</v>
      </c>
      <c r="D399" t="s">
        <v>3578</v>
      </c>
      <c r="E399" t="s">
        <v>55</v>
      </c>
      <c r="F399">
        <v>0</v>
      </c>
      <c r="G399">
        <v>1993</v>
      </c>
      <c r="H399" t="str">
        <f t="shared" si="25"/>
        <v>Chrościcki Michał</v>
      </c>
      <c r="I399">
        <f t="shared" si="26"/>
        <v>1993</v>
      </c>
      <c r="J399" t="s">
        <v>32</v>
      </c>
      <c r="K399" t="s">
        <v>4824</v>
      </c>
      <c r="L399" t="e">
        <f>VLOOKUP(H399,'id (2019)'!H:I,2,0)</f>
        <v>#N/A</v>
      </c>
      <c r="M399">
        <f>VLOOKUP(H399,'id (2018)'!H:I,2,0)</f>
        <v>1993</v>
      </c>
    </row>
    <row r="400" spans="1:13">
      <c r="A400" t="str">
        <f t="shared" si="24"/>
        <v>SkowronekRafał1979</v>
      </c>
      <c r="C400">
        <f t="shared" si="27"/>
        <v>399</v>
      </c>
      <c r="D400" t="s">
        <v>248</v>
      </c>
      <c r="E400" t="s">
        <v>41</v>
      </c>
      <c r="F400">
        <v>0</v>
      </c>
      <c r="G400">
        <v>1979</v>
      </c>
      <c r="H400" t="str">
        <f t="shared" si="25"/>
        <v>Skowronek Rafał</v>
      </c>
      <c r="I400">
        <f t="shared" si="26"/>
        <v>1979</v>
      </c>
      <c r="J400" t="s">
        <v>32</v>
      </c>
      <c r="K400" t="s">
        <v>4824</v>
      </c>
      <c r="L400">
        <f>VLOOKUP(H400,'id (2019)'!H:I,2,0)</f>
        <v>1979</v>
      </c>
      <c r="M400" t="e">
        <f>VLOOKUP(H400,'id (2018)'!H:I,2,0)</f>
        <v>#N/A</v>
      </c>
    </row>
    <row r="401" spans="1:13">
      <c r="A401" t="str">
        <f t="shared" si="24"/>
        <v>TafelskiPrzemek1977</v>
      </c>
      <c r="C401">
        <f t="shared" si="27"/>
        <v>400</v>
      </c>
      <c r="D401" t="s">
        <v>3561</v>
      </c>
      <c r="E401" t="s">
        <v>1155</v>
      </c>
      <c r="F401">
        <v>0</v>
      </c>
      <c r="G401">
        <v>1977</v>
      </c>
      <c r="H401" t="str">
        <f t="shared" si="25"/>
        <v>Tafelski Przemek</v>
      </c>
      <c r="I401">
        <f t="shared" si="26"/>
        <v>1977</v>
      </c>
      <c r="J401" t="s">
        <v>32</v>
      </c>
      <c r="K401" t="s">
        <v>4824</v>
      </c>
      <c r="L401">
        <f>VLOOKUP(H401,'id (2019)'!H:I,2,0)</f>
        <v>1977</v>
      </c>
      <c r="M401" t="e">
        <f>VLOOKUP(H401,'id (2018)'!H:I,2,0)</f>
        <v>#N/A</v>
      </c>
    </row>
    <row r="402" spans="1:13">
      <c r="A402" t="str">
        <f t="shared" si="24"/>
        <v>FilipekPiotr1990</v>
      </c>
      <c r="C402">
        <f t="shared" si="27"/>
        <v>401</v>
      </c>
      <c r="D402" t="s">
        <v>1617</v>
      </c>
      <c r="E402" t="s">
        <v>15</v>
      </c>
      <c r="F402">
        <v>0</v>
      </c>
      <c r="G402">
        <v>1990</v>
      </c>
      <c r="H402" t="str">
        <f t="shared" si="25"/>
        <v>Filipek Piotr</v>
      </c>
      <c r="I402">
        <f t="shared" si="26"/>
        <v>1990</v>
      </c>
      <c r="J402" t="s">
        <v>32</v>
      </c>
      <c r="K402" t="s">
        <v>4824</v>
      </c>
      <c r="L402">
        <f>VLOOKUP(H402,'id (2019)'!H:I,2,0)</f>
        <v>1990</v>
      </c>
      <c r="M402">
        <f>VLOOKUP(H402,'id (2018)'!H:I,2,0)</f>
        <v>1990</v>
      </c>
    </row>
    <row r="403" spans="1:13">
      <c r="A403" t="str">
        <f t="shared" si="24"/>
        <v>CiupaMarcin1978</v>
      </c>
      <c r="C403">
        <f t="shared" si="27"/>
        <v>402</v>
      </c>
      <c r="D403" t="s">
        <v>1761</v>
      </c>
      <c r="E403" t="s">
        <v>17</v>
      </c>
      <c r="F403" t="s">
        <v>4761</v>
      </c>
      <c r="G403">
        <v>1978</v>
      </c>
      <c r="H403" t="str">
        <f t="shared" si="25"/>
        <v>Ciupa Marcin</v>
      </c>
      <c r="I403">
        <f t="shared" si="26"/>
        <v>1978</v>
      </c>
      <c r="J403" t="s">
        <v>32</v>
      </c>
      <c r="K403" t="s">
        <v>4824</v>
      </c>
      <c r="L403">
        <f>VLOOKUP(H403,'id (2019)'!H:I,2,0)</f>
        <v>1978</v>
      </c>
      <c r="M403">
        <f>VLOOKUP(H403,'id (2018)'!H:I,2,0)</f>
        <v>1978</v>
      </c>
    </row>
    <row r="404" spans="1:13">
      <c r="A404" t="str">
        <f t="shared" si="24"/>
        <v>DalasińskiAndrzej1980</v>
      </c>
      <c r="C404">
        <f t="shared" si="27"/>
        <v>403</v>
      </c>
      <c r="D404" t="s">
        <v>1763</v>
      </c>
      <c r="E404" t="s">
        <v>26</v>
      </c>
      <c r="F404" t="s">
        <v>3963</v>
      </c>
      <c r="G404">
        <v>1980</v>
      </c>
      <c r="H404" t="str">
        <f t="shared" si="25"/>
        <v>Dalasiński Andrzej</v>
      </c>
      <c r="I404">
        <f t="shared" si="26"/>
        <v>1980</v>
      </c>
      <c r="J404" t="s">
        <v>32</v>
      </c>
      <c r="K404" t="s">
        <v>4824</v>
      </c>
      <c r="L404" t="e">
        <f>VLOOKUP(H404,'id (2019)'!H:I,2,0)</f>
        <v>#N/A</v>
      </c>
      <c r="M404" t="e">
        <f>VLOOKUP(H404,'id (2018)'!H:I,2,0)</f>
        <v>#N/A</v>
      </c>
    </row>
    <row r="405" spans="1:13">
      <c r="A405" t="str">
        <f t="shared" si="24"/>
        <v>GruhnKrzysztof1983</v>
      </c>
      <c r="C405">
        <f t="shared" si="27"/>
        <v>404</v>
      </c>
      <c r="D405" t="s">
        <v>4541</v>
      </c>
      <c r="E405" t="s">
        <v>22</v>
      </c>
      <c r="F405" t="s">
        <v>4763</v>
      </c>
      <c r="G405">
        <v>1983</v>
      </c>
      <c r="H405" t="str">
        <f t="shared" si="25"/>
        <v>Gruhn Krzysztof</v>
      </c>
      <c r="I405">
        <f t="shared" si="26"/>
        <v>1983</v>
      </c>
      <c r="J405" t="s">
        <v>32</v>
      </c>
      <c r="K405" t="s">
        <v>4824</v>
      </c>
      <c r="L405">
        <f>VLOOKUP(H405,'id (2019)'!H:I,2,0)</f>
        <v>1983</v>
      </c>
      <c r="M405" t="e">
        <f>VLOOKUP(H405,'id (2018)'!H:I,2,0)</f>
        <v>#N/A</v>
      </c>
    </row>
    <row r="406" spans="1:13">
      <c r="A406" t="str">
        <f t="shared" si="24"/>
        <v>NawrockiTomasz1978</v>
      </c>
      <c r="C406">
        <f t="shared" si="27"/>
        <v>405</v>
      </c>
      <c r="D406" t="s">
        <v>955</v>
      </c>
      <c r="E406" t="s">
        <v>44</v>
      </c>
      <c r="F406" t="s">
        <v>4763</v>
      </c>
      <c r="G406">
        <v>1978</v>
      </c>
      <c r="H406" t="str">
        <f t="shared" si="25"/>
        <v>Nawrocki Tomasz</v>
      </c>
      <c r="I406">
        <f t="shared" si="26"/>
        <v>1978</v>
      </c>
      <c r="J406" t="s">
        <v>32</v>
      </c>
      <c r="K406" t="s">
        <v>4824</v>
      </c>
      <c r="L406">
        <f>VLOOKUP(H406,'id (2019)'!H:I,2,0)</f>
        <v>1974</v>
      </c>
      <c r="M406">
        <f>VLOOKUP(H406,'id (2018)'!H:I,2,0)</f>
        <v>1974</v>
      </c>
    </row>
    <row r="407" spans="1:13">
      <c r="A407" t="str">
        <f t="shared" si="24"/>
        <v>MorzyMichał1989</v>
      </c>
      <c r="C407">
        <f t="shared" si="27"/>
        <v>406</v>
      </c>
      <c r="D407" t="s">
        <v>4306</v>
      </c>
      <c r="E407" t="s">
        <v>55</v>
      </c>
      <c r="F407" t="s">
        <v>4765</v>
      </c>
      <c r="G407">
        <v>1989</v>
      </c>
      <c r="H407" t="str">
        <f t="shared" si="25"/>
        <v>Morzy Michał</v>
      </c>
      <c r="I407">
        <f t="shared" si="26"/>
        <v>1989</v>
      </c>
      <c r="J407" t="s">
        <v>32</v>
      </c>
      <c r="K407" t="s">
        <v>4824</v>
      </c>
      <c r="L407">
        <f>VLOOKUP(H407,'id (2019)'!H:I,2,0)</f>
        <v>1989</v>
      </c>
      <c r="M407" t="e">
        <f>VLOOKUP(H407,'id (2018)'!H:I,2,0)</f>
        <v>#N/A</v>
      </c>
    </row>
    <row r="408" spans="1:13">
      <c r="A408" t="str">
        <f t="shared" si="24"/>
        <v>StadlewskiMichał1989</v>
      </c>
      <c r="C408">
        <f t="shared" si="27"/>
        <v>407</v>
      </c>
      <c r="D408" t="s">
        <v>4515</v>
      </c>
      <c r="E408" t="s">
        <v>55</v>
      </c>
      <c r="F408" t="s">
        <v>4765</v>
      </c>
      <c r="G408">
        <v>1989</v>
      </c>
      <c r="H408" t="str">
        <f t="shared" si="25"/>
        <v>Stadlewski Michał</v>
      </c>
      <c r="I408">
        <f t="shared" si="26"/>
        <v>1989</v>
      </c>
      <c r="J408" t="s">
        <v>32</v>
      </c>
      <c r="K408" t="s">
        <v>4824</v>
      </c>
      <c r="L408">
        <f>VLOOKUP(H408,'id (2019)'!H:I,2,0)</f>
        <v>1989</v>
      </c>
      <c r="M408" t="e">
        <f>VLOOKUP(H408,'id (2018)'!H:I,2,0)</f>
        <v>#N/A</v>
      </c>
    </row>
    <row r="409" spans="1:13">
      <c r="A409" t="str">
        <f t="shared" si="24"/>
        <v>PawłowskiDominik1987</v>
      </c>
      <c r="C409">
        <f t="shared" si="27"/>
        <v>408</v>
      </c>
      <c r="D409" t="s">
        <v>4766</v>
      </c>
      <c r="E409" t="s">
        <v>368</v>
      </c>
      <c r="F409">
        <v>0</v>
      </c>
      <c r="G409">
        <v>1987</v>
      </c>
      <c r="H409" t="str">
        <f t="shared" si="25"/>
        <v>Pawłowski Dominik</v>
      </c>
      <c r="I409">
        <f t="shared" si="26"/>
        <v>1987</v>
      </c>
      <c r="J409" t="s">
        <v>32</v>
      </c>
      <c r="K409" t="s">
        <v>4824</v>
      </c>
      <c r="L409" t="e">
        <f>VLOOKUP(H409,'id (2019)'!H:I,2,0)</f>
        <v>#N/A</v>
      </c>
      <c r="M409" t="e">
        <f>VLOOKUP(H409,'id (2018)'!H:I,2,0)</f>
        <v>#N/A</v>
      </c>
    </row>
    <row r="410" spans="1:13">
      <c r="A410" t="str">
        <f t="shared" si="24"/>
        <v>IlekSławomir1970</v>
      </c>
      <c r="C410">
        <f t="shared" si="27"/>
        <v>409</v>
      </c>
      <c r="D410" t="s">
        <v>4767</v>
      </c>
      <c r="E410" t="s">
        <v>88</v>
      </c>
      <c r="F410">
        <v>0</v>
      </c>
      <c r="G410">
        <v>1970</v>
      </c>
      <c r="H410" t="str">
        <f t="shared" si="25"/>
        <v>Ilek Sławomir</v>
      </c>
      <c r="I410">
        <f t="shared" si="26"/>
        <v>1970</v>
      </c>
      <c r="J410" t="s">
        <v>32</v>
      </c>
      <c r="K410" t="s">
        <v>4824</v>
      </c>
      <c r="L410" t="e">
        <f>VLOOKUP(H410,'id (2019)'!H:I,2,0)</f>
        <v>#N/A</v>
      </c>
      <c r="M410" t="e">
        <f>VLOOKUP(H410,'id (2018)'!H:I,2,0)</f>
        <v>#N/A</v>
      </c>
    </row>
    <row r="411" spans="1:13">
      <c r="A411" t="str">
        <f t="shared" si="24"/>
        <v>MilkaDawid1995</v>
      </c>
      <c r="C411">
        <f t="shared" si="27"/>
        <v>410</v>
      </c>
      <c r="D411" t="s">
        <v>4534</v>
      </c>
      <c r="E411" t="s">
        <v>462</v>
      </c>
      <c r="F411">
        <v>0</v>
      </c>
      <c r="G411">
        <v>1995</v>
      </c>
      <c r="H411" t="str">
        <f t="shared" si="25"/>
        <v>Milka Dawid</v>
      </c>
      <c r="I411">
        <f t="shared" si="26"/>
        <v>1995</v>
      </c>
      <c r="J411" t="s">
        <v>32</v>
      </c>
      <c r="K411" t="s">
        <v>4824</v>
      </c>
      <c r="L411" t="e">
        <f>VLOOKUP(H411,'id (2019)'!H:I,2,0)</f>
        <v>#N/A</v>
      </c>
      <c r="M411" t="e">
        <f>VLOOKUP(H411,'id (2018)'!H:I,2,0)</f>
        <v>#N/A</v>
      </c>
    </row>
    <row r="412" spans="1:13">
      <c r="A412" t="str">
        <f t="shared" si="24"/>
        <v>MilkaŁukasz1993</v>
      </c>
      <c r="C412">
        <f t="shared" si="27"/>
        <v>411</v>
      </c>
      <c r="D412" t="s">
        <v>4534</v>
      </c>
      <c r="E412" t="s">
        <v>59</v>
      </c>
      <c r="F412">
        <v>0</v>
      </c>
      <c r="G412">
        <v>1993</v>
      </c>
      <c r="H412" t="str">
        <f t="shared" si="25"/>
        <v>Milka Łukasz</v>
      </c>
      <c r="I412">
        <f t="shared" si="26"/>
        <v>1993</v>
      </c>
      <c r="J412" t="s">
        <v>32</v>
      </c>
      <c r="K412" t="s">
        <v>4824</v>
      </c>
      <c r="L412">
        <f>VLOOKUP(H412,'id (2019)'!H:I,2,0)</f>
        <v>0</v>
      </c>
      <c r="M412" t="e">
        <f>VLOOKUP(H412,'id (2018)'!H:I,2,0)</f>
        <v>#N/A</v>
      </c>
    </row>
    <row r="413" spans="1:13">
      <c r="A413" t="str">
        <f t="shared" si="24"/>
        <v>ŚlósarczykMaciej1979</v>
      </c>
      <c r="C413">
        <f t="shared" si="27"/>
        <v>412</v>
      </c>
      <c r="D413" t="s">
        <v>580</v>
      </c>
      <c r="E413" t="s">
        <v>66</v>
      </c>
      <c r="F413" t="s">
        <v>4769</v>
      </c>
      <c r="G413">
        <v>1979</v>
      </c>
      <c r="H413" t="str">
        <f t="shared" si="25"/>
        <v>Ślósarczyk Maciej</v>
      </c>
      <c r="I413">
        <f t="shared" si="26"/>
        <v>1979</v>
      </c>
      <c r="J413" t="s">
        <v>32</v>
      </c>
      <c r="K413" t="s">
        <v>4824</v>
      </c>
      <c r="L413">
        <f>VLOOKUP(H413,'id (2019)'!H:I,2,0)</f>
        <v>1979</v>
      </c>
      <c r="M413">
        <f>VLOOKUP(H413,'id (2018)'!H:I,2,0)</f>
        <v>1979</v>
      </c>
    </row>
    <row r="414" spans="1:13">
      <c r="A414" t="str">
        <f t="shared" si="24"/>
        <v>OpanowiczKrzysztof1988</v>
      </c>
      <c r="C414">
        <f t="shared" si="27"/>
        <v>413</v>
      </c>
      <c r="D414" t="s">
        <v>4770</v>
      </c>
      <c r="E414" t="s">
        <v>22</v>
      </c>
      <c r="F414" t="s">
        <v>4771</v>
      </c>
      <c r="G414">
        <v>1988</v>
      </c>
      <c r="H414" t="str">
        <f t="shared" si="25"/>
        <v>Opanowicz Krzysztof</v>
      </c>
      <c r="I414">
        <f t="shared" si="26"/>
        <v>1988</v>
      </c>
      <c r="J414" t="s">
        <v>32</v>
      </c>
      <c r="K414" t="s">
        <v>4824</v>
      </c>
      <c r="L414" t="e">
        <f>VLOOKUP(H414,'id (2019)'!H:I,2,0)</f>
        <v>#N/A</v>
      </c>
      <c r="M414" t="e">
        <f>VLOOKUP(H414,'id (2018)'!H:I,2,0)</f>
        <v>#N/A</v>
      </c>
    </row>
    <row r="415" spans="1:13">
      <c r="A415" t="str">
        <f t="shared" si="24"/>
        <v>RzetelnyAdrian1988</v>
      </c>
      <c r="C415">
        <f t="shared" si="27"/>
        <v>414</v>
      </c>
      <c r="D415" t="s">
        <v>4772</v>
      </c>
      <c r="E415" t="s">
        <v>317</v>
      </c>
      <c r="F415" t="s">
        <v>4771</v>
      </c>
      <c r="G415">
        <v>1988</v>
      </c>
      <c r="H415" t="str">
        <f t="shared" si="25"/>
        <v>Rzetelny Adrian</v>
      </c>
      <c r="I415">
        <f t="shared" si="26"/>
        <v>1988</v>
      </c>
      <c r="J415" t="s">
        <v>32</v>
      </c>
      <c r="K415" t="s">
        <v>4824</v>
      </c>
      <c r="L415" t="e">
        <f>VLOOKUP(H415,'id (2019)'!H:I,2,0)</f>
        <v>#N/A</v>
      </c>
      <c r="M415" t="e">
        <f>VLOOKUP(H415,'id (2018)'!H:I,2,0)</f>
        <v>#N/A</v>
      </c>
    </row>
    <row r="416" spans="1:13">
      <c r="A416" t="str">
        <f t="shared" si="24"/>
        <v>RomanikMariusz1977</v>
      </c>
      <c r="C416">
        <f t="shared" si="27"/>
        <v>415</v>
      </c>
      <c r="D416" t="s">
        <v>4495</v>
      </c>
      <c r="E416" t="s">
        <v>378</v>
      </c>
      <c r="F416" t="s">
        <v>4773</v>
      </c>
      <c r="G416">
        <v>1977</v>
      </c>
      <c r="H416" t="str">
        <f t="shared" si="25"/>
        <v>Romanik Mariusz</v>
      </c>
      <c r="I416">
        <f t="shared" si="26"/>
        <v>1977</v>
      </c>
      <c r="J416" t="s">
        <v>32</v>
      </c>
      <c r="K416" t="s">
        <v>4824</v>
      </c>
      <c r="L416">
        <f>VLOOKUP(H416,'id (2019)'!H:I,2,0)</f>
        <v>1977</v>
      </c>
      <c r="M416" t="e">
        <f>VLOOKUP(H416,'id (2018)'!H:I,2,0)</f>
        <v>#N/A</v>
      </c>
    </row>
    <row r="417" spans="1:13">
      <c r="A417" t="str">
        <f t="shared" si="24"/>
        <v>OlesińskiPiotr1989</v>
      </c>
      <c r="C417">
        <f t="shared" si="27"/>
        <v>416</v>
      </c>
      <c r="D417" t="s">
        <v>4774</v>
      </c>
      <c r="E417" t="s">
        <v>15</v>
      </c>
      <c r="F417">
        <v>0</v>
      </c>
      <c r="G417">
        <v>1989</v>
      </c>
      <c r="H417" t="str">
        <f t="shared" si="25"/>
        <v>Olesiński Piotr</v>
      </c>
      <c r="I417">
        <f t="shared" si="26"/>
        <v>1989</v>
      </c>
      <c r="J417" t="s">
        <v>32</v>
      </c>
      <c r="K417" t="s">
        <v>4824</v>
      </c>
      <c r="L417" t="e">
        <f>VLOOKUP(H417,'id (2019)'!H:I,2,0)</f>
        <v>#N/A</v>
      </c>
      <c r="M417" t="e">
        <f>VLOOKUP(H417,'id (2018)'!H:I,2,0)</f>
        <v>#N/A</v>
      </c>
    </row>
    <row r="418" spans="1:13">
      <c r="A418" t="str">
        <f t="shared" si="24"/>
        <v>KotwaMaciej1987</v>
      </c>
      <c r="C418">
        <f t="shared" si="27"/>
        <v>417</v>
      </c>
      <c r="D418" t="s">
        <v>4574</v>
      </c>
      <c r="E418" t="s">
        <v>66</v>
      </c>
      <c r="F418" t="s">
        <v>4776</v>
      </c>
      <c r="G418">
        <v>1987</v>
      </c>
      <c r="H418" t="str">
        <f t="shared" si="25"/>
        <v>Kotwa Maciej</v>
      </c>
      <c r="I418">
        <f t="shared" si="26"/>
        <v>1987</v>
      </c>
      <c r="J418" t="s">
        <v>32</v>
      </c>
      <c r="K418" t="s">
        <v>4824</v>
      </c>
      <c r="L418" t="e">
        <f>VLOOKUP(H418,'id (2019)'!H:I,2,0)</f>
        <v>#N/A</v>
      </c>
      <c r="M418" t="e">
        <f>VLOOKUP(H418,'id (2018)'!H:I,2,0)</f>
        <v>#N/A</v>
      </c>
    </row>
    <row r="419" spans="1:13">
      <c r="A419" t="str">
        <f t="shared" si="24"/>
        <v>KowalskiBartosz1987</v>
      </c>
      <c r="C419">
        <f t="shared" si="27"/>
        <v>418</v>
      </c>
      <c r="D419" t="s">
        <v>832</v>
      </c>
      <c r="E419" t="s">
        <v>42</v>
      </c>
      <c r="F419" t="s">
        <v>4777</v>
      </c>
      <c r="G419">
        <v>1987</v>
      </c>
      <c r="H419" t="str">
        <f t="shared" si="25"/>
        <v>Kowalski Bartosz</v>
      </c>
      <c r="I419">
        <f t="shared" si="26"/>
        <v>1987</v>
      </c>
      <c r="J419" t="s">
        <v>32</v>
      </c>
      <c r="K419" t="s">
        <v>4824</v>
      </c>
      <c r="L419" t="e">
        <f>VLOOKUP(H419,'id (2019)'!H:I,2,0)</f>
        <v>#N/A</v>
      </c>
      <c r="M419" t="e">
        <f>VLOOKUP(H419,'id (2018)'!H:I,2,0)</f>
        <v>#N/A</v>
      </c>
    </row>
    <row r="420" spans="1:13">
      <c r="A420" t="str">
        <f t="shared" si="24"/>
        <v>BrzeskiŁukasz1989</v>
      </c>
      <c r="C420">
        <f t="shared" si="27"/>
        <v>419</v>
      </c>
      <c r="D420" t="s">
        <v>4778</v>
      </c>
      <c r="E420" t="s">
        <v>59</v>
      </c>
      <c r="F420" t="s">
        <v>4780</v>
      </c>
      <c r="G420">
        <v>1989</v>
      </c>
      <c r="H420" t="str">
        <f t="shared" si="25"/>
        <v>Brzeski Łukasz</v>
      </c>
      <c r="I420">
        <f t="shared" si="26"/>
        <v>1989</v>
      </c>
      <c r="J420" t="s">
        <v>32</v>
      </c>
      <c r="K420" t="s">
        <v>4824</v>
      </c>
      <c r="L420" t="e">
        <f>VLOOKUP(H420,'id (2019)'!H:I,2,0)</f>
        <v>#N/A</v>
      </c>
      <c r="M420" t="e">
        <f>VLOOKUP(H420,'id (2018)'!H:I,2,0)</f>
        <v>#N/A</v>
      </c>
    </row>
    <row r="421" spans="1:13">
      <c r="A421" t="str">
        <f t="shared" si="24"/>
        <v>CHYLAKPAWEL1984</v>
      </c>
      <c r="C421">
        <f t="shared" si="27"/>
        <v>420</v>
      </c>
      <c r="D421" t="s">
        <v>4781</v>
      </c>
      <c r="E421" t="s">
        <v>4782</v>
      </c>
      <c r="F421" t="s">
        <v>4783</v>
      </c>
      <c r="G421">
        <v>1984</v>
      </c>
      <c r="H421" t="str">
        <f t="shared" si="25"/>
        <v>CHYLAK PAWEL</v>
      </c>
      <c r="I421">
        <f t="shared" si="26"/>
        <v>1984</v>
      </c>
      <c r="J421" t="s">
        <v>32</v>
      </c>
      <c r="K421" t="s">
        <v>4824</v>
      </c>
      <c r="L421">
        <f>VLOOKUP(H421,'id (2019)'!H:I,2,0)</f>
        <v>1984</v>
      </c>
      <c r="M421">
        <f>VLOOKUP(H421,'id (2018)'!H:I,2,0)</f>
        <v>1984</v>
      </c>
    </row>
    <row r="422" spans="1:13">
      <c r="A422" t="str">
        <f t="shared" si="24"/>
        <v>SudolskiWojciech1959</v>
      </c>
      <c r="C422">
        <f t="shared" si="27"/>
        <v>421</v>
      </c>
      <c r="D422" t="s">
        <v>1125</v>
      </c>
      <c r="E422" t="s">
        <v>147</v>
      </c>
      <c r="F422">
        <v>0</v>
      </c>
      <c r="G422">
        <v>1959</v>
      </c>
      <c r="H422" t="str">
        <f t="shared" si="25"/>
        <v>Sudolski Wojciech</v>
      </c>
      <c r="I422">
        <f t="shared" si="26"/>
        <v>1959</v>
      </c>
      <c r="J422" t="s">
        <v>32</v>
      </c>
      <c r="K422" t="s">
        <v>4824</v>
      </c>
      <c r="L422">
        <f>VLOOKUP(H422,'id (2019)'!H:I,2,0)</f>
        <v>1959</v>
      </c>
      <c r="M422">
        <f>VLOOKUP(H422,'id (2018)'!H:I,2,0)</f>
        <v>1959</v>
      </c>
    </row>
    <row r="423" spans="1:13">
      <c r="A423" t="str">
        <f t="shared" si="24"/>
        <v>SpruttaDamian1980</v>
      </c>
      <c r="C423">
        <f t="shared" si="27"/>
        <v>422</v>
      </c>
      <c r="D423" t="s">
        <v>1127</v>
      </c>
      <c r="E423" t="s">
        <v>277</v>
      </c>
      <c r="F423">
        <v>0</v>
      </c>
      <c r="G423">
        <v>1980</v>
      </c>
      <c r="H423" t="str">
        <f t="shared" si="25"/>
        <v>Sprutta Damian</v>
      </c>
      <c r="I423">
        <f t="shared" si="26"/>
        <v>1980</v>
      </c>
      <c r="J423" t="s">
        <v>32</v>
      </c>
      <c r="K423" t="s">
        <v>4824</v>
      </c>
      <c r="L423">
        <f>VLOOKUP(H423,'id (2019)'!H:I,2,0)</f>
        <v>2019</v>
      </c>
      <c r="M423">
        <f>VLOOKUP(H423,'id (2018)'!H:I,2,0)</f>
        <v>1980</v>
      </c>
    </row>
    <row r="424" spans="1:13">
      <c r="A424" t="str">
        <f t="shared" si="24"/>
        <v>SzkudlarzMaciej1964</v>
      </c>
      <c r="C424">
        <f t="shared" si="27"/>
        <v>423</v>
      </c>
      <c r="D424" t="s">
        <v>1129</v>
      </c>
      <c r="E424" t="s">
        <v>66</v>
      </c>
      <c r="F424">
        <v>0</v>
      </c>
      <c r="G424">
        <v>1964</v>
      </c>
      <c r="H424" t="str">
        <f t="shared" si="25"/>
        <v>Szkudlarz Maciej</v>
      </c>
      <c r="I424">
        <f t="shared" si="26"/>
        <v>1964</v>
      </c>
      <c r="J424" t="s">
        <v>32</v>
      </c>
      <c r="K424" t="s">
        <v>4824</v>
      </c>
      <c r="L424" t="e">
        <f>VLOOKUP(H424,'id (2019)'!H:I,2,0)</f>
        <v>#N/A</v>
      </c>
      <c r="M424">
        <f>VLOOKUP(H424,'id (2018)'!H:I,2,0)</f>
        <v>1964</v>
      </c>
    </row>
    <row r="425" spans="1:13">
      <c r="A425" t="str">
        <f t="shared" si="24"/>
        <v>PukaKamil1985</v>
      </c>
      <c r="C425">
        <f t="shared" si="27"/>
        <v>424</v>
      </c>
      <c r="D425" t="s">
        <v>704</v>
      </c>
      <c r="E425" t="s">
        <v>189</v>
      </c>
      <c r="F425">
        <v>0</v>
      </c>
      <c r="G425">
        <v>1985</v>
      </c>
      <c r="H425" t="str">
        <f t="shared" si="25"/>
        <v>Puka Kamil</v>
      </c>
      <c r="I425">
        <f t="shared" si="26"/>
        <v>1985</v>
      </c>
      <c r="J425" t="s">
        <v>32</v>
      </c>
      <c r="K425" t="s">
        <v>4824</v>
      </c>
      <c r="L425">
        <f>VLOOKUP(H425,'id (2019)'!H:I,2,0)</f>
        <v>1985</v>
      </c>
      <c r="M425">
        <f>VLOOKUP(H425,'id (2018)'!H:I,2,0)</f>
        <v>1985</v>
      </c>
    </row>
    <row r="426" spans="1:13">
      <c r="A426" t="str">
        <f t="shared" si="24"/>
        <v>SawickiKrzysztof1955</v>
      </c>
      <c r="C426">
        <f t="shared" si="27"/>
        <v>425</v>
      </c>
      <c r="D426" t="s">
        <v>535</v>
      </c>
      <c r="E426" t="s">
        <v>22</v>
      </c>
      <c r="F426">
        <v>0</v>
      </c>
      <c r="G426">
        <v>1955</v>
      </c>
      <c r="H426" t="str">
        <f t="shared" si="25"/>
        <v>Sawicki Krzysztof</v>
      </c>
      <c r="I426">
        <f t="shared" si="26"/>
        <v>1955</v>
      </c>
      <c r="J426" t="s">
        <v>32</v>
      </c>
      <c r="K426" t="s">
        <v>4824</v>
      </c>
      <c r="L426">
        <f>VLOOKUP(H426,'id (2019)'!H:I,2,0)</f>
        <v>1955</v>
      </c>
      <c r="M426">
        <f>VLOOKUP(H426,'id (2018)'!H:I,2,0)</f>
        <v>1955</v>
      </c>
    </row>
    <row r="427" spans="1:13">
      <c r="A427" t="str">
        <f t="shared" si="24"/>
        <v>KałkaTadeusz1955</v>
      </c>
      <c r="C427">
        <f t="shared" si="27"/>
        <v>426</v>
      </c>
      <c r="D427" t="s">
        <v>439</v>
      </c>
      <c r="E427" t="s">
        <v>85</v>
      </c>
      <c r="F427">
        <v>0</v>
      </c>
      <c r="G427">
        <v>1955</v>
      </c>
      <c r="H427" t="str">
        <f t="shared" si="25"/>
        <v>Kałka Tadeusz</v>
      </c>
      <c r="I427">
        <f t="shared" si="26"/>
        <v>1955</v>
      </c>
      <c r="J427" t="s">
        <v>32</v>
      </c>
      <c r="K427" t="s">
        <v>4824</v>
      </c>
      <c r="L427">
        <f>VLOOKUP(H427,'id (2019)'!H:I,2,0)</f>
        <v>1955</v>
      </c>
      <c r="M427">
        <f>VLOOKUP(H427,'id (2018)'!H:I,2,0)</f>
        <v>1955</v>
      </c>
    </row>
    <row r="428" spans="1:13">
      <c r="A428" t="str">
        <f t="shared" si="24"/>
        <v>ŚwitońŁukasz1990</v>
      </c>
      <c r="C428">
        <f t="shared" si="27"/>
        <v>427</v>
      </c>
      <c r="D428" t="s">
        <v>3611</v>
      </c>
      <c r="E428" t="s">
        <v>59</v>
      </c>
      <c r="F428">
        <v>0</v>
      </c>
      <c r="G428">
        <v>1990</v>
      </c>
      <c r="H428" t="str">
        <f t="shared" si="25"/>
        <v>Świtoń Łukasz</v>
      </c>
      <c r="I428">
        <f t="shared" si="26"/>
        <v>1990</v>
      </c>
      <c r="J428" t="s">
        <v>32</v>
      </c>
      <c r="K428" t="s">
        <v>4824</v>
      </c>
      <c r="L428">
        <f>VLOOKUP(H428,'id (2019)'!H:I,2,0)</f>
        <v>1990</v>
      </c>
      <c r="M428">
        <f>VLOOKUP(H428,'id (2018)'!H:I,2,0)</f>
        <v>1990</v>
      </c>
    </row>
    <row r="429" spans="1:13">
      <c r="A429" t="str">
        <f t="shared" si="24"/>
        <v>KasprzykGrzegorz1970</v>
      </c>
      <c r="C429">
        <f t="shared" si="27"/>
        <v>428</v>
      </c>
      <c r="D429" t="s">
        <v>4284</v>
      </c>
      <c r="E429" t="s">
        <v>19</v>
      </c>
      <c r="F429">
        <v>0</v>
      </c>
      <c r="G429">
        <v>1970</v>
      </c>
      <c r="H429" t="str">
        <f t="shared" si="25"/>
        <v>Kasprzyk Grzegorz</v>
      </c>
      <c r="I429">
        <f t="shared" si="26"/>
        <v>1970</v>
      </c>
      <c r="J429" t="s">
        <v>32</v>
      </c>
      <c r="K429" t="s">
        <v>4824</v>
      </c>
      <c r="L429">
        <f>VLOOKUP(H429,'id (2019)'!H:I,2,0)</f>
        <v>1970</v>
      </c>
      <c r="M429" t="e">
        <f>VLOOKUP(H429,'id (2018)'!H:I,2,0)</f>
        <v>#N/A</v>
      </c>
    </row>
    <row r="430" spans="1:13">
      <c r="A430" t="str">
        <f t="shared" si="24"/>
        <v>BowarPiotr1977</v>
      </c>
      <c r="C430">
        <f t="shared" si="27"/>
        <v>429</v>
      </c>
      <c r="D430" t="s">
        <v>547</v>
      </c>
      <c r="E430" t="s">
        <v>15</v>
      </c>
      <c r="F430" t="s">
        <v>4000</v>
      </c>
      <c r="G430">
        <v>1977</v>
      </c>
      <c r="H430" t="str">
        <f t="shared" si="25"/>
        <v>Bowar Piotr</v>
      </c>
      <c r="I430">
        <f t="shared" si="26"/>
        <v>1977</v>
      </c>
      <c r="J430" t="s">
        <v>32</v>
      </c>
      <c r="K430" t="s">
        <v>4824</v>
      </c>
      <c r="L430">
        <f>VLOOKUP(H430,'id (2019)'!H:I,2,0)</f>
        <v>1977</v>
      </c>
      <c r="M430">
        <f>VLOOKUP(H430,'id (2018)'!H:I,2,0)</f>
        <v>1977</v>
      </c>
    </row>
    <row r="431" spans="1:13">
      <c r="A431" t="str">
        <f t="shared" si="24"/>
        <v>LegatLeszek1979</v>
      </c>
      <c r="C431">
        <f t="shared" si="27"/>
        <v>430</v>
      </c>
      <c r="D431" t="s">
        <v>559</v>
      </c>
      <c r="E431" t="s">
        <v>25</v>
      </c>
      <c r="F431" t="s">
        <v>4000</v>
      </c>
      <c r="G431">
        <v>1979</v>
      </c>
      <c r="H431" t="str">
        <f t="shared" si="25"/>
        <v>Legat Leszek</v>
      </c>
      <c r="I431">
        <f t="shared" si="26"/>
        <v>1979</v>
      </c>
      <c r="J431" t="s">
        <v>32</v>
      </c>
      <c r="K431" t="s">
        <v>4824</v>
      </c>
      <c r="L431">
        <f>VLOOKUP(H431,'id (2019)'!H:I,2,0)</f>
        <v>1979</v>
      </c>
      <c r="M431">
        <f>VLOOKUP(H431,'id (2018)'!H:I,2,0)</f>
        <v>1979</v>
      </c>
    </row>
    <row r="432" spans="1:13">
      <c r="A432" t="str">
        <f t="shared" si="24"/>
        <v>KurkowskiRyszard1980</v>
      </c>
      <c r="C432">
        <f t="shared" si="27"/>
        <v>431</v>
      </c>
      <c r="D432" t="s">
        <v>4396</v>
      </c>
      <c r="E432" t="s">
        <v>549</v>
      </c>
      <c r="F432" t="s">
        <v>3498</v>
      </c>
      <c r="G432">
        <v>1980</v>
      </c>
      <c r="H432" t="str">
        <f t="shared" si="25"/>
        <v>Kurkowski Ryszard</v>
      </c>
      <c r="I432">
        <f t="shared" si="26"/>
        <v>1980</v>
      </c>
      <c r="J432" t="s">
        <v>32</v>
      </c>
      <c r="K432" t="s">
        <v>4824</v>
      </c>
      <c r="L432">
        <f>VLOOKUP(H432,'id (2019)'!H:I,2,0)</f>
        <v>1980</v>
      </c>
      <c r="M432" t="e">
        <f>VLOOKUP(H432,'id (2018)'!H:I,2,0)</f>
        <v>#N/A</v>
      </c>
    </row>
    <row r="433" spans="1:13">
      <c r="A433" t="str">
        <f t="shared" si="24"/>
        <v>KasprzykDarek1974</v>
      </c>
      <c r="C433">
        <f t="shared" si="27"/>
        <v>432</v>
      </c>
      <c r="D433" t="s">
        <v>4284</v>
      </c>
      <c r="E433" t="s">
        <v>171</v>
      </c>
      <c r="F433" t="s">
        <v>3958</v>
      </c>
      <c r="G433">
        <v>1974</v>
      </c>
      <c r="H433" t="str">
        <f t="shared" si="25"/>
        <v>Kasprzyk Darek</v>
      </c>
      <c r="I433">
        <f t="shared" si="26"/>
        <v>1974</v>
      </c>
      <c r="J433" t="s">
        <v>32</v>
      </c>
      <c r="K433" t="s">
        <v>4824</v>
      </c>
      <c r="L433">
        <f>VLOOKUP(H433,'id (2019)'!H:I,2,0)</f>
        <v>1974</v>
      </c>
      <c r="M433" t="e">
        <f>VLOOKUP(H433,'id (2018)'!H:I,2,0)</f>
        <v>#N/A</v>
      </c>
    </row>
    <row r="434" spans="1:13">
      <c r="A434" t="str">
        <f t="shared" si="24"/>
        <v>JareckiMariusz1974</v>
      </c>
      <c r="C434">
        <f t="shared" si="27"/>
        <v>433</v>
      </c>
      <c r="D434" t="s">
        <v>1132</v>
      </c>
      <c r="E434" t="s">
        <v>378</v>
      </c>
      <c r="F434" t="s">
        <v>1131</v>
      </c>
      <c r="G434">
        <v>1974</v>
      </c>
      <c r="H434" t="str">
        <f t="shared" si="25"/>
        <v>Jarecki Mariusz</v>
      </c>
      <c r="I434">
        <f t="shared" si="26"/>
        <v>1974</v>
      </c>
      <c r="J434" t="s">
        <v>32</v>
      </c>
      <c r="K434" t="s">
        <v>4824</v>
      </c>
      <c r="L434">
        <f>VLOOKUP(H434,'id (2019)'!H:I,2,0)</f>
        <v>1974</v>
      </c>
      <c r="M434">
        <f>VLOOKUP(H434,'id (2018)'!H:I,2,0)</f>
        <v>1974</v>
      </c>
    </row>
    <row r="435" spans="1:13">
      <c r="A435" t="str">
        <f t="shared" si="24"/>
        <v>KrajewskiMichał2020</v>
      </c>
      <c r="C435">
        <f t="shared" si="27"/>
        <v>434</v>
      </c>
      <c r="D435" t="s">
        <v>4785</v>
      </c>
      <c r="E435" t="s">
        <v>55</v>
      </c>
      <c r="F435">
        <v>0</v>
      </c>
      <c r="G435">
        <v>2020</v>
      </c>
      <c r="H435" t="str">
        <f t="shared" si="25"/>
        <v>Krajewski Michał</v>
      </c>
      <c r="I435">
        <f t="shared" si="26"/>
        <v>2020</v>
      </c>
      <c r="J435" t="s">
        <v>32</v>
      </c>
      <c r="K435" t="s">
        <v>4824</v>
      </c>
      <c r="L435" t="e">
        <f>VLOOKUP(H435,'id (2019)'!H:I,2,0)</f>
        <v>#N/A</v>
      </c>
      <c r="M435" t="e">
        <f>VLOOKUP(H435,'id (2018)'!H:I,2,0)</f>
        <v>#N/A</v>
      </c>
    </row>
    <row r="436" spans="1:13">
      <c r="A436" t="str">
        <f t="shared" si="24"/>
        <v>KoconMaciek1979</v>
      </c>
      <c r="C436">
        <f t="shared" si="27"/>
        <v>435</v>
      </c>
      <c r="D436" t="s">
        <v>4786</v>
      </c>
      <c r="E436" t="s">
        <v>1305</v>
      </c>
      <c r="F436" t="s">
        <v>4787</v>
      </c>
      <c r="G436">
        <v>1979</v>
      </c>
      <c r="H436" t="str">
        <f t="shared" si="25"/>
        <v>Kocon Maciek</v>
      </c>
      <c r="I436">
        <f t="shared" si="26"/>
        <v>1979</v>
      </c>
      <c r="J436" t="s">
        <v>32</v>
      </c>
      <c r="K436" t="s">
        <v>4824</v>
      </c>
      <c r="L436" t="e">
        <f>VLOOKUP(H436,'id (2019)'!H:I,2,0)</f>
        <v>#N/A</v>
      </c>
      <c r="M436" t="e">
        <f>VLOOKUP(H436,'id (2018)'!H:I,2,0)</f>
        <v>#N/A</v>
      </c>
    </row>
    <row r="437" spans="1:13">
      <c r="A437" t="str">
        <f t="shared" si="24"/>
        <v>SzymkunMarek1992</v>
      </c>
      <c r="C437">
        <f t="shared" si="27"/>
        <v>436</v>
      </c>
      <c r="D437" t="s">
        <v>1373</v>
      </c>
      <c r="E437" t="s">
        <v>33</v>
      </c>
      <c r="F437">
        <v>0</v>
      </c>
      <c r="G437">
        <v>1992</v>
      </c>
      <c r="H437" t="str">
        <f t="shared" si="25"/>
        <v>Szymkun Marek</v>
      </c>
      <c r="I437">
        <f t="shared" si="26"/>
        <v>1992</v>
      </c>
      <c r="J437" t="s">
        <v>32</v>
      </c>
      <c r="K437" t="s">
        <v>4824</v>
      </c>
      <c r="L437">
        <f>VLOOKUP(H437,'id (2019)'!H:I,2,0)</f>
        <v>1992</v>
      </c>
      <c r="M437" t="e">
        <f>VLOOKUP(H437,'id (2018)'!H:I,2,0)</f>
        <v>#N/A</v>
      </c>
    </row>
    <row r="438" spans="1:13">
      <c r="A438" t="str">
        <f t="shared" si="24"/>
        <v>SzymkunDariusz1962</v>
      </c>
      <c r="C438">
        <f t="shared" si="27"/>
        <v>437</v>
      </c>
      <c r="D438" t="s">
        <v>1373</v>
      </c>
      <c r="E438" t="s">
        <v>140</v>
      </c>
      <c r="F438" t="s">
        <v>1372</v>
      </c>
      <c r="G438">
        <v>1962</v>
      </c>
      <c r="H438" t="str">
        <f t="shared" si="25"/>
        <v>Szymkun Dariusz</v>
      </c>
      <c r="I438">
        <f t="shared" si="26"/>
        <v>1962</v>
      </c>
      <c r="J438" t="s">
        <v>32</v>
      </c>
      <c r="K438" t="s">
        <v>4824</v>
      </c>
      <c r="L438">
        <f>VLOOKUP(H438,'id (2019)'!H:I,2,0)</f>
        <v>1962</v>
      </c>
      <c r="M438">
        <f>VLOOKUP(H438,'id (2018)'!H:I,2,0)</f>
        <v>1962</v>
      </c>
    </row>
    <row r="439" spans="1:13">
      <c r="A439" t="str">
        <f t="shared" si="24"/>
        <v>KonkolewskiMariusz1973</v>
      </c>
      <c r="C439">
        <f t="shared" si="27"/>
        <v>438</v>
      </c>
      <c r="D439" t="s">
        <v>4788</v>
      </c>
      <c r="E439" t="s">
        <v>378</v>
      </c>
      <c r="F439">
        <v>0</v>
      </c>
      <c r="G439">
        <v>1973</v>
      </c>
      <c r="H439" t="str">
        <f t="shared" si="25"/>
        <v>Konkolewski Mariusz</v>
      </c>
      <c r="I439">
        <f t="shared" si="26"/>
        <v>1973</v>
      </c>
      <c r="J439" t="s">
        <v>32</v>
      </c>
      <c r="K439" t="s">
        <v>4824</v>
      </c>
      <c r="L439" t="e">
        <f>VLOOKUP(H439,'id (2019)'!H:I,2,0)</f>
        <v>#N/A</v>
      </c>
      <c r="M439" t="e">
        <f>VLOOKUP(H439,'id (2018)'!H:I,2,0)</f>
        <v>#N/A</v>
      </c>
    </row>
    <row r="440" spans="1:13">
      <c r="A440" t="str">
        <f t="shared" si="24"/>
        <v>ReszkaWitold1972</v>
      </c>
      <c r="C440">
        <f t="shared" si="27"/>
        <v>439</v>
      </c>
      <c r="D440" t="s">
        <v>475</v>
      </c>
      <c r="E440" t="s">
        <v>310</v>
      </c>
      <c r="F440" t="s">
        <v>499</v>
      </c>
      <c r="G440">
        <v>1972</v>
      </c>
      <c r="H440" t="str">
        <f t="shared" si="25"/>
        <v>Reszka Witold</v>
      </c>
      <c r="I440">
        <f t="shared" si="26"/>
        <v>1972</v>
      </c>
      <c r="J440" t="s">
        <v>32</v>
      </c>
      <c r="K440" t="s">
        <v>4824</v>
      </c>
      <c r="L440" t="e">
        <f>VLOOKUP(H440,'id (2019)'!H:I,2,0)</f>
        <v>#N/A</v>
      </c>
      <c r="M440">
        <f>VLOOKUP(H440,'id (2018)'!H:I,2,0)</f>
        <v>1972</v>
      </c>
    </row>
    <row r="441" spans="1:13">
      <c r="A441" t="str">
        <f t="shared" si="24"/>
        <v>OlszewskiPiotr1977</v>
      </c>
      <c r="C441">
        <f t="shared" si="27"/>
        <v>440</v>
      </c>
      <c r="D441" t="s">
        <v>1288</v>
      </c>
      <c r="E441" t="s">
        <v>15</v>
      </c>
      <c r="F441" t="s">
        <v>4789</v>
      </c>
      <c r="G441">
        <v>1977</v>
      </c>
      <c r="H441" t="str">
        <f t="shared" si="25"/>
        <v>Olszewski Piotr</v>
      </c>
      <c r="I441">
        <f t="shared" si="26"/>
        <v>1977</v>
      </c>
      <c r="J441" t="s">
        <v>32</v>
      </c>
      <c r="K441" t="s">
        <v>4824</v>
      </c>
      <c r="L441" t="e">
        <f>VLOOKUP(H441,'id (2019)'!H:I,2,0)</f>
        <v>#N/A</v>
      </c>
      <c r="M441" t="e">
        <f>VLOOKUP(H441,'id (2018)'!H:I,2,0)</f>
        <v>#N/A</v>
      </c>
    </row>
    <row r="442" spans="1:13">
      <c r="A442" t="str">
        <f t="shared" si="24"/>
        <v>RynkiewiczRoman1979</v>
      </c>
      <c r="C442">
        <f t="shared" si="27"/>
        <v>441</v>
      </c>
      <c r="D442" t="s">
        <v>1736</v>
      </c>
      <c r="E442" t="s">
        <v>230</v>
      </c>
      <c r="F442" t="s">
        <v>1734</v>
      </c>
      <c r="G442">
        <v>1979</v>
      </c>
      <c r="H442" t="str">
        <f t="shared" si="25"/>
        <v>Rynkiewicz Roman</v>
      </c>
      <c r="I442">
        <f t="shared" si="26"/>
        <v>1979</v>
      </c>
      <c r="J442" t="s">
        <v>32</v>
      </c>
      <c r="K442" t="s">
        <v>4824</v>
      </c>
      <c r="L442">
        <f>VLOOKUP(H442,'id (2019)'!H:I,2,0)</f>
        <v>1979</v>
      </c>
      <c r="M442">
        <f>VLOOKUP(H442,'id (2018)'!H:I,2,0)</f>
        <v>1979</v>
      </c>
    </row>
    <row r="443" spans="1:13">
      <c r="A443" t="str">
        <f t="shared" si="24"/>
        <v>SieńkoJarosław1978</v>
      </c>
      <c r="C443">
        <f t="shared" si="27"/>
        <v>442</v>
      </c>
      <c r="D443" t="s">
        <v>1735</v>
      </c>
      <c r="E443" t="s">
        <v>86</v>
      </c>
      <c r="F443" t="s">
        <v>1734</v>
      </c>
      <c r="G443">
        <v>1978</v>
      </c>
      <c r="H443" t="str">
        <f t="shared" si="25"/>
        <v>Sieńko Jarosław</v>
      </c>
      <c r="I443">
        <f t="shared" si="26"/>
        <v>1978</v>
      </c>
      <c r="J443" t="s">
        <v>32</v>
      </c>
      <c r="K443" t="s">
        <v>4824</v>
      </c>
      <c r="L443">
        <f>VLOOKUP(H443,'id (2019)'!H:I,2,0)</f>
        <v>1978</v>
      </c>
      <c r="M443">
        <f>VLOOKUP(H443,'id (2018)'!H:I,2,0)</f>
        <v>1978</v>
      </c>
    </row>
    <row r="444" spans="1:13">
      <c r="A444" t="str">
        <f t="shared" si="24"/>
        <v>KowalewskiTomasz1991</v>
      </c>
      <c r="C444">
        <f t="shared" si="27"/>
        <v>443</v>
      </c>
      <c r="D444" t="s">
        <v>1158</v>
      </c>
      <c r="E444" t="s">
        <v>44</v>
      </c>
      <c r="F444" t="s">
        <v>1734</v>
      </c>
      <c r="G444">
        <v>1991</v>
      </c>
      <c r="H444" t="str">
        <f t="shared" si="25"/>
        <v>Kowalewski Tomasz</v>
      </c>
      <c r="I444">
        <f t="shared" si="26"/>
        <v>1991</v>
      </c>
      <c r="J444" t="s">
        <v>32</v>
      </c>
      <c r="K444" t="s">
        <v>4824</v>
      </c>
      <c r="L444">
        <f>VLOOKUP(H444,'id (2019)'!H:I,2,0)</f>
        <v>1991</v>
      </c>
      <c r="M444">
        <f>VLOOKUP(H444,'id (2018)'!H:I,2,0)</f>
        <v>1991</v>
      </c>
    </row>
    <row r="445" spans="1:13">
      <c r="A445" t="str">
        <f t="shared" si="24"/>
        <v>DudaRobert1979</v>
      </c>
      <c r="C445">
        <f t="shared" si="27"/>
        <v>444</v>
      </c>
      <c r="D445" t="s">
        <v>557</v>
      </c>
      <c r="E445" t="s">
        <v>45</v>
      </c>
      <c r="F445" t="s">
        <v>4790</v>
      </c>
      <c r="G445">
        <v>1979</v>
      </c>
      <c r="H445" t="str">
        <f t="shared" si="25"/>
        <v>Duda Robert</v>
      </c>
      <c r="I445">
        <f t="shared" si="26"/>
        <v>1979</v>
      </c>
      <c r="J445" t="s">
        <v>32</v>
      </c>
      <c r="K445" t="s">
        <v>4824</v>
      </c>
      <c r="L445">
        <f>VLOOKUP(H445,'id (2019)'!H:I,2,0)</f>
        <v>1979</v>
      </c>
      <c r="M445">
        <f>VLOOKUP(H445,'id (2018)'!H:I,2,0)</f>
        <v>1979</v>
      </c>
    </row>
    <row r="446" spans="1:13">
      <c r="A446" t="str">
        <f t="shared" si="24"/>
        <v>JankowskiMaciej1976</v>
      </c>
      <c r="C446">
        <f t="shared" si="27"/>
        <v>445</v>
      </c>
      <c r="D446" t="s">
        <v>304</v>
      </c>
      <c r="E446" t="s">
        <v>66</v>
      </c>
      <c r="F446">
        <v>0</v>
      </c>
      <c r="G446">
        <v>1976</v>
      </c>
      <c r="H446" t="str">
        <f t="shared" si="25"/>
        <v>Jankowski Maciej</v>
      </c>
      <c r="I446">
        <f t="shared" si="26"/>
        <v>1976</v>
      </c>
      <c r="J446" t="s">
        <v>32</v>
      </c>
      <c r="K446" t="s">
        <v>4824</v>
      </c>
      <c r="L446">
        <f>VLOOKUP(H446,'id (2019)'!H:I,2,0)</f>
        <v>1976</v>
      </c>
      <c r="M446">
        <f>VLOOKUP(H446,'id (2018)'!H:I,2,0)</f>
        <v>1976</v>
      </c>
    </row>
    <row r="447" spans="1:13">
      <c r="A447" t="str">
        <f t="shared" si="24"/>
        <v>SorokaAdam1978</v>
      </c>
      <c r="C447">
        <f t="shared" si="27"/>
        <v>446</v>
      </c>
      <c r="D447" t="s">
        <v>1055</v>
      </c>
      <c r="E447" t="s">
        <v>79</v>
      </c>
      <c r="F447">
        <v>0</v>
      </c>
      <c r="G447">
        <v>1978</v>
      </c>
      <c r="H447" t="str">
        <f t="shared" si="25"/>
        <v>Soroka Adam</v>
      </c>
      <c r="I447">
        <f t="shared" si="26"/>
        <v>1978</v>
      </c>
      <c r="J447" t="s">
        <v>32</v>
      </c>
      <c r="K447" t="s">
        <v>4824</v>
      </c>
      <c r="L447">
        <f>VLOOKUP(H447,'id (2019)'!H:I,2,0)</f>
        <v>1978</v>
      </c>
      <c r="M447">
        <f>VLOOKUP(H447,'id (2018)'!H:I,2,0)</f>
        <v>1978</v>
      </c>
    </row>
    <row r="448" spans="1:13">
      <c r="A448" t="str">
        <f t="shared" si="24"/>
        <v>ManistaPawel1983</v>
      </c>
      <c r="C448">
        <f t="shared" si="27"/>
        <v>447</v>
      </c>
      <c r="D448" t="s">
        <v>1056</v>
      </c>
      <c r="E448" t="s">
        <v>1754</v>
      </c>
      <c r="F448">
        <v>0</v>
      </c>
      <c r="G448">
        <v>1983</v>
      </c>
      <c r="H448" t="str">
        <f t="shared" si="25"/>
        <v>Manista Pawel</v>
      </c>
      <c r="I448">
        <f t="shared" si="26"/>
        <v>1983</v>
      </c>
      <c r="J448" t="s">
        <v>32</v>
      </c>
      <c r="K448" t="s">
        <v>4824</v>
      </c>
      <c r="L448" t="e">
        <f>VLOOKUP(H448,'id (2019)'!H:I,2,0)</f>
        <v>#N/A</v>
      </c>
      <c r="M448" t="e">
        <f>VLOOKUP(H448,'id (2018)'!H:I,2,0)</f>
        <v>#N/A</v>
      </c>
    </row>
    <row r="449" spans="1:13">
      <c r="A449" t="str">
        <f t="shared" si="24"/>
        <v>ZajkMichał1990</v>
      </c>
      <c r="C449">
        <f t="shared" si="27"/>
        <v>448</v>
      </c>
      <c r="D449" t="s">
        <v>4285</v>
      </c>
      <c r="E449" t="s">
        <v>55</v>
      </c>
      <c r="F449">
        <v>0</v>
      </c>
      <c r="G449">
        <v>1990</v>
      </c>
      <c r="H449" t="str">
        <f t="shared" si="25"/>
        <v>Zajk Michał</v>
      </c>
      <c r="I449">
        <f t="shared" si="26"/>
        <v>1990</v>
      </c>
      <c r="J449" t="s">
        <v>32</v>
      </c>
      <c r="K449" t="s">
        <v>4824</v>
      </c>
      <c r="L449">
        <f>VLOOKUP(H449,'id (2019)'!H:I,2,0)</f>
        <v>1990</v>
      </c>
      <c r="M449" t="e">
        <f>VLOOKUP(H449,'id (2018)'!H:I,2,0)</f>
        <v>#N/A</v>
      </c>
    </row>
    <row r="450" spans="1:13">
      <c r="A450" t="str">
        <f t="shared" ref="A450:A513" si="28">D450&amp;E450&amp;G450</f>
        <v>GOLOFITMACIEJ1980</v>
      </c>
      <c r="C450">
        <f t="shared" si="27"/>
        <v>449</v>
      </c>
      <c r="D450" t="s">
        <v>4791</v>
      </c>
      <c r="E450" t="s">
        <v>4381</v>
      </c>
      <c r="F450" t="s">
        <v>1131</v>
      </c>
      <c r="G450">
        <v>1980</v>
      </c>
      <c r="H450" t="str">
        <f t="shared" si="25"/>
        <v>GOLOFIT MACIEJ</v>
      </c>
      <c r="I450">
        <f t="shared" si="26"/>
        <v>1980</v>
      </c>
      <c r="J450" t="s">
        <v>32</v>
      </c>
      <c r="K450" t="s">
        <v>4824</v>
      </c>
      <c r="L450" t="e">
        <f>VLOOKUP(H450,'id (2019)'!H:I,2,0)</f>
        <v>#N/A</v>
      </c>
      <c r="M450">
        <f>VLOOKUP(H450,'id (2018)'!H:I,2,0)</f>
        <v>1980</v>
      </c>
    </row>
    <row r="451" spans="1:13">
      <c r="A451" t="str">
        <f t="shared" si="28"/>
        <v>KaczmarskiMateusz1992</v>
      </c>
      <c r="C451">
        <f t="shared" si="27"/>
        <v>450</v>
      </c>
      <c r="D451" t="s">
        <v>3563</v>
      </c>
      <c r="E451" t="s">
        <v>87</v>
      </c>
      <c r="F451" t="s">
        <v>3562</v>
      </c>
      <c r="G451">
        <v>1992</v>
      </c>
      <c r="H451" t="str">
        <f t="shared" ref="H451:H514" si="29">D451&amp;" "&amp;E451</f>
        <v>Kaczmarski Mateusz</v>
      </c>
      <c r="I451">
        <f t="shared" ref="I451:I514" si="30">G451</f>
        <v>1992</v>
      </c>
      <c r="J451" t="s">
        <v>32</v>
      </c>
      <c r="K451" t="s">
        <v>4824</v>
      </c>
      <c r="L451" t="e">
        <f>VLOOKUP(H451,'id (2019)'!H:I,2,0)</f>
        <v>#N/A</v>
      </c>
      <c r="M451">
        <f>VLOOKUP(H451,'id (2018)'!H:I,2,0)</f>
        <v>1992</v>
      </c>
    </row>
    <row r="452" spans="1:13">
      <c r="A452" t="str">
        <f t="shared" si="28"/>
        <v>PrażyńskiTymon2005</v>
      </c>
      <c r="C452">
        <f t="shared" ref="C452:C515" si="31">C451+1</f>
        <v>451</v>
      </c>
      <c r="D452" t="s">
        <v>1079</v>
      </c>
      <c r="E452" t="s">
        <v>3872</v>
      </c>
      <c r="F452" t="s">
        <v>3871</v>
      </c>
      <c r="G452">
        <v>2005</v>
      </c>
      <c r="H452" t="str">
        <f t="shared" si="29"/>
        <v>Prażyński Tymon</v>
      </c>
      <c r="I452">
        <f t="shared" si="30"/>
        <v>2005</v>
      </c>
      <c r="J452" t="s">
        <v>32</v>
      </c>
      <c r="K452" t="s">
        <v>4824</v>
      </c>
      <c r="L452">
        <f>VLOOKUP(H452,'id (2019)'!H:I,2,0)</f>
        <v>2005</v>
      </c>
      <c r="M452">
        <f>VLOOKUP(H452,'id (2018)'!H:I,2,0)</f>
        <v>2005</v>
      </c>
    </row>
    <row r="453" spans="1:13">
      <c r="A453" t="str">
        <f t="shared" si="28"/>
        <v>PrażyńskiMichał1973</v>
      </c>
      <c r="C453">
        <f t="shared" si="31"/>
        <v>452</v>
      </c>
      <c r="D453" t="s">
        <v>1079</v>
      </c>
      <c r="E453" t="s">
        <v>55</v>
      </c>
      <c r="F453">
        <v>0</v>
      </c>
      <c r="G453">
        <v>1973</v>
      </c>
      <c r="H453" t="str">
        <f t="shared" si="29"/>
        <v>Prażyński Michał</v>
      </c>
      <c r="I453">
        <f t="shared" si="30"/>
        <v>1973</v>
      </c>
      <c r="J453" t="s">
        <v>32</v>
      </c>
      <c r="K453" t="s">
        <v>4824</v>
      </c>
      <c r="L453">
        <f>VLOOKUP(H453,'id (2019)'!H:I,2,0)</f>
        <v>1973</v>
      </c>
      <c r="M453">
        <f>VLOOKUP(H453,'id (2018)'!H:I,2,0)</f>
        <v>1973</v>
      </c>
    </row>
    <row r="454" spans="1:13">
      <c r="A454" t="str">
        <f t="shared" si="28"/>
        <v>CICHOSZJULIAN2006</v>
      </c>
      <c r="C454">
        <f t="shared" si="31"/>
        <v>453</v>
      </c>
      <c r="D454" t="s">
        <v>4792</v>
      </c>
      <c r="E454" t="s">
        <v>4793</v>
      </c>
      <c r="F454" t="s">
        <v>4794</v>
      </c>
      <c r="G454">
        <v>2006</v>
      </c>
      <c r="H454" t="str">
        <f t="shared" si="29"/>
        <v>CICHOSZ JULIAN</v>
      </c>
      <c r="I454">
        <f t="shared" si="30"/>
        <v>2006</v>
      </c>
      <c r="J454" t="s">
        <v>32</v>
      </c>
      <c r="K454" t="s">
        <v>4824</v>
      </c>
      <c r="L454">
        <f>VLOOKUP(H454,'id (2019)'!H:I,2,0)</f>
        <v>2006</v>
      </c>
      <c r="M454" t="e">
        <f>VLOOKUP(H454,'id (2018)'!H:I,2,0)</f>
        <v>#N/A</v>
      </c>
    </row>
    <row r="455" spans="1:13">
      <c r="A455" t="str">
        <f t="shared" si="28"/>
        <v>CICHOSZJACEK1971</v>
      </c>
      <c r="C455">
        <f t="shared" si="31"/>
        <v>454</v>
      </c>
      <c r="D455" t="s">
        <v>4792</v>
      </c>
      <c r="E455" t="s">
        <v>684</v>
      </c>
      <c r="F455" t="s">
        <v>4794</v>
      </c>
      <c r="G455">
        <v>1971</v>
      </c>
      <c r="H455" t="str">
        <f t="shared" si="29"/>
        <v>CICHOSZ JACEK</v>
      </c>
      <c r="I455">
        <f t="shared" si="30"/>
        <v>1971</v>
      </c>
      <c r="J455" t="s">
        <v>32</v>
      </c>
      <c r="K455" t="s">
        <v>4824</v>
      </c>
      <c r="L455">
        <f>VLOOKUP(H455,'id (2019)'!H:I,2,0)</f>
        <v>1971</v>
      </c>
      <c r="M455" t="e">
        <f>VLOOKUP(H455,'id (2018)'!H:I,2,0)</f>
        <v>#N/A</v>
      </c>
    </row>
    <row r="456" spans="1:13">
      <c r="A456" t="str">
        <f t="shared" si="28"/>
        <v>WójcikWojciech1975</v>
      </c>
      <c r="C456">
        <f t="shared" si="31"/>
        <v>455</v>
      </c>
      <c r="D456" t="s">
        <v>1041</v>
      </c>
      <c r="E456" t="s">
        <v>147</v>
      </c>
      <c r="F456" t="s">
        <v>4217</v>
      </c>
      <c r="G456">
        <v>1975</v>
      </c>
      <c r="H456" t="str">
        <f t="shared" si="29"/>
        <v>Wójcik Wojciech</v>
      </c>
      <c r="I456">
        <f t="shared" si="30"/>
        <v>1975</v>
      </c>
      <c r="J456" t="s">
        <v>32</v>
      </c>
      <c r="K456" t="s">
        <v>4824</v>
      </c>
      <c r="L456">
        <f>VLOOKUP(H456,'id (2019)'!H:I,2,0)</f>
        <v>1975</v>
      </c>
      <c r="M456" t="e">
        <f>VLOOKUP(H456,'id (2018)'!H:I,2,0)</f>
        <v>#N/A</v>
      </c>
    </row>
    <row r="457" spans="1:13">
      <c r="A457" t="str">
        <f t="shared" si="28"/>
        <v>ZahriKamil1988</v>
      </c>
      <c r="C457">
        <f t="shared" si="31"/>
        <v>456</v>
      </c>
      <c r="D457" t="s">
        <v>4795</v>
      </c>
      <c r="E457" t="s">
        <v>189</v>
      </c>
      <c r="F457" t="s">
        <v>4796</v>
      </c>
      <c r="G457">
        <v>1988</v>
      </c>
      <c r="H457" t="str">
        <f t="shared" si="29"/>
        <v>Zahri Kamil</v>
      </c>
      <c r="I457">
        <f t="shared" si="30"/>
        <v>1988</v>
      </c>
      <c r="J457" t="s">
        <v>32</v>
      </c>
      <c r="K457" t="s">
        <v>4824</v>
      </c>
      <c r="L457" t="e">
        <f>VLOOKUP(H457,'id (2019)'!H:I,2,0)</f>
        <v>#N/A</v>
      </c>
      <c r="M457" t="e">
        <f>VLOOKUP(H457,'id (2018)'!H:I,2,0)</f>
        <v>#N/A</v>
      </c>
    </row>
    <row r="458" spans="1:13">
      <c r="A458" t="str">
        <f t="shared" si="28"/>
        <v>KlainJan1999</v>
      </c>
      <c r="C458">
        <f t="shared" si="31"/>
        <v>457</v>
      </c>
      <c r="D458" t="s">
        <v>517</v>
      </c>
      <c r="E458" t="s">
        <v>92</v>
      </c>
      <c r="F458" t="s">
        <v>518</v>
      </c>
      <c r="G458">
        <v>1999</v>
      </c>
      <c r="H458" t="str">
        <f t="shared" si="29"/>
        <v>Klain Jan</v>
      </c>
      <c r="I458">
        <f t="shared" si="30"/>
        <v>1999</v>
      </c>
      <c r="J458" t="s">
        <v>32</v>
      </c>
      <c r="K458" t="s">
        <v>4824</v>
      </c>
      <c r="L458" t="e">
        <f>VLOOKUP(H458,'id (2019)'!H:I,2,0)</f>
        <v>#N/A</v>
      </c>
      <c r="M458">
        <f>VLOOKUP(H458,'id (2018)'!H:I,2,0)</f>
        <v>1999</v>
      </c>
    </row>
    <row r="459" spans="1:13">
      <c r="A459" t="str">
        <f t="shared" si="28"/>
        <v>KolkaŁukasz1981</v>
      </c>
      <c r="C459">
        <f t="shared" si="31"/>
        <v>458</v>
      </c>
      <c r="D459" t="s">
        <v>3900</v>
      </c>
      <c r="E459" t="s">
        <v>59</v>
      </c>
      <c r="F459" t="s">
        <v>4742</v>
      </c>
      <c r="G459">
        <v>1981</v>
      </c>
      <c r="H459" t="str">
        <f t="shared" si="29"/>
        <v>Kolka Łukasz</v>
      </c>
      <c r="I459">
        <f t="shared" si="30"/>
        <v>1981</v>
      </c>
      <c r="J459" t="s">
        <v>32</v>
      </c>
      <c r="K459" t="s">
        <v>4824</v>
      </c>
      <c r="L459">
        <f>VLOOKUP(H459,'id (2019)'!H:I,2,0)</f>
        <v>1981</v>
      </c>
      <c r="M459" t="e">
        <f>VLOOKUP(H459,'id (2018)'!H:I,2,0)</f>
        <v>#N/A</v>
      </c>
    </row>
    <row r="460" spans="1:13">
      <c r="A460" t="str">
        <f t="shared" si="28"/>
        <v>BrzozowskiDariusz1969</v>
      </c>
      <c r="C460">
        <f t="shared" si="31"/>
        <v>459</v>
      </c>
      <c r="D460" t="s">
        <v>4522</v>
      </c>
      <c r="E460" t="s">
        <v>140</v>
      </c>
      <c r="F460" t="s">
        <v>4797</v>
      </c>
      <c r="G460">
        <v>1969</v>
      </c>
      <c r="H460" t="str">
        <f t="shared" si="29"/>
        <v>Brzozowski Dariusz</v>
      </c>
      <c r="I460">
        <f t="shared" si="30"/>
        <v>1969</v>
      </c>
      <c r="J460" t="s">
        <v>32</v>
      </c>
      <c r="K460" t="s">
        <v>4824</v>
      </c>
      <c r="L460" t="e">
        <f>VLOOKUP(H460,'id (2019)'!H:I,2,0)</f>
        <v>#N/A</v>
      </c>
      <c r="M460" t="e">
        <f>VLOOKUP(H460,'id (2018)'!H:I,2,0)</f>
        <v>#N/A</v>
      </c>
    </row>
    <row r="461" spans="1:13">
      <c r="A461" t="str">
        <f t="shared" si="28"/>
        <v>BrzozowskiEryk2004</v>
      </c>
      <c r="C461">
        <f t="shared" si="31"/>
        <v>460</v>
      </c>
      <c r="D461" t="s">
        <v>4522</v>
      </c>
      <c r="E461" t="s">
        <v>3689</v>
      </c>
      <c r="F461" t="s">
        <v>4797</v>
      </c>
      <c r="G461">
        <v>2004</v>
      </c>
      <c r="H461" t="str">
        <f t="shared" si="29"/>
        <v>Brzozowski Eryk</v>
      </c>
      <c r="I461">
        <f t="shared" si="30"/>
        <v>2004</v>
      </c>
      <c r="J461" t="s">
        <v>32</v>
      </c>
      <c r="K461" t="s">
        <v>4824</v>
      </c>
      <c r="L461" t="e">
        <f>VLOOKUP(H461,'id (2019)'!H:I,2,0)</f>
        <v>#N/A</v>
      </c>
      <c r="M461" t="e">
        <f>VLOOKUP(H461,'id (2018)'!H:I,2,0)</f>
        <v>#N/A</v>
      </c>
    </row>
    <row r="462" spans="1:13">
      <c r="A462" t="str">
        <f t="shared" si="28"/>
        <v>NawrockiDaniel1975</v>
      </c>
      <c r="C462">
        <f t="shared" si="31"/>
        <v>461</v>
      </c>
      <c r="D462" t="s">
        <v>955</v>
      </c>
      <c r="E462" t="s">
        <v>135</v>
      </c>
      <c r="F462" t="s">
        <v>4217</v>
      </c>
      <c r="G462">
        <v>1975</v>
      </c>
      <c r="H462" t="str">
        <f t="shared" si="29"/>
        <v>Nawrocki Daniel</v>
      </c>
      <c r="I462">
        <f t="shared" si="30"/>
        <v>1975</v>
      </c>
      <c r="J462" t="s">
        <v>32</v>
      </c>
      <c r="K462" t="s">
        <v>4824</v>
      </c>
      <c r="L462">
        <f>VLOOKUP(H462,'id (2019)'!H:I,2,0)</f>
        <v>1975</v>
      </c>
      <c r="M462" t="e">
        <f>VLOOKUP(H462,'id (2018)'!H:I,2,0)</f>
        <v>#N/A</v>
      </c>
    </row>
    <row r="463" spans="1:13">
      <c r="A463" t="str">
        <f t="shared" si="28"/>
        <v>SitekTomasz1978</v>
      </c>
      <c r="C463">
        <f t="shared" si="31"/>
        <v>462</v>
      </c>
      <c r="D463" t="s">
        <v>612</v>
      </c>
      <c r="E463" t="s">
        <v>44</v>
      </c>
      <c r="F463" t="s">
        <v>3885</v>
      </c>
      <c r="G463">
        <v>1978</v>
      </c>
      <c r="H463" t="str">
        <f t="shared" si="29"/>
        <v>Sitek Tomasz</v>
      </c>
      <c r="I463">
        <f t="shared" si="30"/>
        <v>1978</v>
      </c>
      <c r="J463" t="s">
        <v>32</v>
      </c>
      <c r="K463" t="s">
        <v>4824</v>
      </c>
      <c r="L463">
        <f>VLOOKUP(H463,'id (2019)'!H:I,2,0)</f>
        <v>1978</v>
      </c>
      <c r="M463">
        <f>VLOOKUP(H463,'id (2018)'!H:I,2,0)</f>
        <v>1978</v>
      </c>
    </row>
    <row r="464" spans="1:13">
      <c r="A464" t="str">
        <f t="shared" si="28"/>
        <v>StaniszewskiBartosz1975</v>
      </c>
      <c r="C464">
        <f t="shared" si="31"/>
        <v>463</v>
      </c>
      <c r="D464" t="s">
        <v>408</v>
      </c>
      <c r="E464" t="s">
        <v>42</v>
      </c>
      <c r="F464" t="s">
        <v>1445</v>
      </c>
      <c r="G464">
        <v>1975</v>
      </c>
      <c r="H464" t="str">
        <f t="shared" si="29"/>
        <v>Staniszewski Bartosz</v>
      </c>
      <c r="I464">
        <f t="shared" si="30"/>
        <v>1975</v>
      </c>
      <c r="J464" t="s">
        <v>32</v>
      </c>
      <c r="K464" t="s">
        <v>4824</v>
      </c>
      <c r="L464">
        <f>VLOOKUP(H464,'id (2019)'!H:I,2,0)</f>
        <v>2019</v>
      </c>
      <c r="M464">
        <f>VLOOKUP(H464,'id (2018)'!H:I,2,0)</f>
        <v>1975</v>
      </c>
    </row>
    <row r="465" spans="1:13">
      <c r="A465" t="str">
        <f t="shared" si="28"/>
        <v>NowiszJarosław1976</v>
      </c>
      <c r="C465">
        <f t="shared" si="31"/>
        <v>464</v>
      </c>
      <c r="D465" t="s">
        <v>1443</v>
      </c>
      <c r="E465" t="s">
        <v>86</v>
      </c>
      <c r="F465" t="s">
        <v>4798</v>
      </c>
      <c r="G465">
        <v>1976</v>
      </c>
      <c r="H465" t="str">
        <f t="shared" si="29"/>
        <v>Nowisz Jarosław</v>
      </c>
      <c r="I465">
        <f t="shared" si="30"/>
        <v>1976</v>
      </c>
      <c r="J465" t="s">
        <v>32</v>
      </c>
      <c r="K465" t="s">
        <v>4824</v>
      </c>
      <c r="L465">
        <f>VLOOKUP(H465,'id (2019)'!H:I,2,0)</f>
        <v>1976</v>
      </c>
      <c r="M465">
        <f>VLOOKUP(H465,'id (2018)'!H:I,2,0)</f>
        <v>1976</v>
      </c>
    </row>
    <row r="466" spans="1:13">
      <c r="A466" t="str">
        <f t="shared" si="28"/>
        <v>MarcinkiewiczMariusz1968</v>
      </c>
      <c r="C466">
        <f t="shared" si="31"/>
        <v>465</v>
      </c>
      <c r="D466" t="s">
        <v>398</v>
      </c>
      <c r="E466" t="s">
        <v>378</v>
      </c>
      <c r="F466">
        <v>0</v>
      </c>
      <c r="G466">
        <v>1968</v>
      </c>
      <c r="H466" t="str">
        <f t="shared" si="29"/>
        <v>Marcinkiewicz Mariusz</v>
      </c>
      <c r="I466">
        <f t="shared" si="30"/>
        <v>1968</v>
      </c>
      <c r="J466" t="s">
        <v>32</v>
      </c>
      <c r="K466" t="s">
        <v>4824</v>
      </c>
      <c r="L466">
        <f>VLOOKUP(H466,'id (2019)'!H:I,2,0)</f>
        <v>1968</v>
      </c>
      <c r="M466">
        <f>VLOOKUP(H466,'id (2018)'!H:I,2,0)</f>
        <v>1968</v>
      </c>
    </row>
    <row r="467" spans="1:13">
      <c r="A467" t="str">
        <f t="shared" si="28"/>
        <v>StrachotaDariusz1962</v>
      </c>
      <c r="C467">
        <f t="shared" si="31"/>
        <v>466</v>
      </c>
      <c r="D467" t="s">
        <v>4302</v>
      </c>
      <c r="E467" t="s">
        <v>140</v>
      </c>
      <c r="F467">
        <v>0</v>
      </c>
      <c r="G467">
        <v>1962</v>
      </c>
      <c r="H467" t="str">
        <f t="shared" si="29"/>
        <v>Strachota Dariusz</v>
      </c>
      <c r="I467">
        <f t="shared" si="30"/>
        <v>1962</v>
      </c>
      <c r="J467" t="s">
        <v>32</v>
      </c>
      <c r="K467" t="s">
        <v>4824</v>
      </c>
      <c r="L467">
        <f>VLOOKUP(H467,'id (2019)'!H:I,2,0)</f>
        <v>1962</v>
      </c>
      <c r="M467" t="e">
        <f>VLOOKUP(H467,'id (2018)'!H:I,2,0)</f>
        <v>#N/A</v>
      </c>
    </row>
    <row r="468" spans="1:13">
      <c r="A468" t="str">
        <f t="shared" si="28"/>
        <v>WrześniewskiWaldemar1964</v>
      </c>
      <c r="C468">
        <f t="shared" si="31"/>
        <v>467</v>
      </c>
      <c r="D468" t="s">
        <v>1345</v>
      </c>
      <c r="E468" t="s">
        <v>360</v>
      </c>
      <c r="F468">
        <v>0</v>
      </c>
      <c r="G468">
        <v>1964</v>
      </c>
      <c r="H468" t="str">
        <f t="shared" si="29"/>
        <v>Wrześniewski Waldemar</v>
      </c>
      <c r="I468">
        <f t="shared" si="30"/>
        <v>1964</v>
      </c>
      <c r="J468" t="s">
        <v>32</v>
      </c>
      <c r="K468" t="s">
        <v>4824</v>
      </c>
      <c r="L468">
        <f>VLOOKUP(H468,'id (2019)'!H:I,2,0)</f>
        <v>1964</v>
      </c>
      <c r="M468">
        <f>VLOOKUP(H468,'id (2018)'!H:I,2,0)</f>
        <v>0</v>
      </c>
    </row>
    <row r="469" spans="1:13">
      <c r="A469" t="str">
        <f t="shared" si="28"/>
        <v>MechlińskiMateusz1983</v>
      </c>
      <c r="C469">
        <f t="shared" si="31"/>
        <v>468</v>
      </c>
      <c r="D469" t="s">
        <v>1046</v>
      </c>
      <c r="E469" t="s">
        <v>87</v>
      </c>
      <c r="F469">
        <v>0</v>
      </c>
      <c r="G469">
        <v>1983</v>
      </c>
      <c r="H469" t="str">
        <f t="shared" si="29"/>
        <v>Mechliński Mateusz</v>
      </c>
      <c r="I469">
        <f t="shared" si="30"/>
        <v>1983</v>
      </c>
      <c r="J469" t="s">
        <v>32</v>
      </c>
      <c r="K469" t="s">
        <v>4824</v>
      </c>
      <c r="L469">
        <f>VLOOKUP(H469,'id (2019)'!H:I,2,0)</f>
        <v>1983</v>
      </c>
      <c r="M469">
        <f>VLOOKUP(H469,'id (2018)'!H:I,2,0)</f>
        <v>1983</v>
      </c>
    </row>
    <row r="470" spans="1:13">
      <c r="A470" t="str">
        <f t="shared" si="28"/>
        <v>KuprianSzymon1983</v>
      </c>
      <c r="C470">
        <f t="shared" si="31"/>
        <v>469</v>
      </c>
      <c r="D470" t="s">
        <v>1075</v>
      </c>
      <c r="E470" t="s">
        <v>393</v>
      </c>
      <c r="F470">
        <v>0</v>
      </c>
      <c r="G470">
        <v>1983</v>
      </c>
      <c r="H470" t="str">
        <f t="shared" si="29"/>
        <v>Kuprian Szymon</v>
      </c>
      <c r="I470">
        <f t="shared" si="30"/>
        <v>1983</v>
      </c>
      <c r="J470" t="s">
        <v>32</v>
      </c>
      <c r="K470" t="s">
        <v>4824</v>
      </c>
      <c r="L470">
        <f>VLOOKUP(H470,'id (2019)'!H:I,2,0)</f>
        <v>1983</v>
      </c>
      <c r="M470">
        <f>VLOOKUP(H470,'id (2018)'!H:I,2,0)</f>
        <v>1983</v>
      </c>
    </row>
    <row r="471" spans="1:13">
      <c r="A471" t="str">
        <f t="shared" si="28"/>
        <v>KurekWojciech1982</v>
      </c>
      <c r="C471">
        <f t="shared" si="31"/>
        <v>470</v>
      </c>
      <c r="D471" t="s">
        <v>958</v>
      </c>
      <c r="E471" t="s">
        <v>147</v>
      </c>
      <c r="F471" t="s">
        <v>4799</v>
      </c>
      <c r="G471">
        <v>1982</v>
      </c>
      <c r="H471" t="str">
        <f t="shared" si="29"/>
        <v>Kurek Wojciech</v>
      </c>
      <c r="I471">
        <f t="shared" si="30"/>
        <v>1982</v>
      </c>
      <c r="J471" t="s">
        <v>32</v>
      </c>
      <c r="K471" t="s">
        <v>4824</v>
      </c>
      <c r="L471" t="e">
        <f>VLOOKUP(H471,'id (2019)'!H:I,2,0)</f>
        <v>#N/A</v>
      </c>
      <c r="M471">
        <f>VLOOKUP(H471,'id (2018)'!H:I,2,0)</f>
        <v>1982</v>
      </c>
    </row>
    <row r="472" spans="1:13">
      <c r="A472" t="str">
        <f t="shared" si="28"/>
        <v>PawlakKrzysztof1976</v>
      </c>
      <c r="C472">
        <f t="shared" si="31"/>
        <v>471</v>
      </c>
      <c r="D472" t="s">
        <v>102</v>
      </c>
      <c r="E472" t="s">
        <v>22</v>
      </c>
      <c r="F472" t="s">
        <v>1642</v>
      </c>
      <c r="G472">
        <v>1976</v>
      </c>
      <c r="H472" t="str">
        <f t="shared" si="29"/>
        <v>Pawlak Krzysztof</v>
      </c>
      <c r="I472">
        <f t="shared" si="30"/>
        <v>1976</v>
      </c>
      <c r="J472" t="s">
        <v>32</v>
      </c>
      <c r="K472" t="s">
        <v>4824</v>
      </c>
      <c r="L472">
        <f>VLOOKUP(H472,'id (2019)'!H:I,2,0)</f>
        <v>1975</v>
      </c>
      <c r="M472">
        <f>VLOOKUP(H472,'id (2018)'!H:I,2,0)</f>
        <v>1975</v>
      </c>
    </row>
    <row r="473" spans="1:13">
      <c r="A473" t="str">
        <f t="shared" si="28"/>
        <v>GirjatJakub1992</v>
      </c>
      <c r="C473">
        <f t="shared" si="31"/>
        <v>472</v>
      </c>
      <c r="D473" t="s">
        <v>3584</v>
      </c>
      <c r="E473" t="s">
        <v>137</v>
      </c>
      <c r="F473" t="s">
        <v>3562</v>
      </c>
      <c r="G473">
        <v>1992</v>
      </c>
      <c r="H473" t="str">
        <f t="shared" si="29"/>
        <v>Girjat Jakub</v>
      </c>
      <c r="I473">
        <f t="shared" si="30"/>
        <v>1992</v>
      </c>
      <c r="J473" t="s">
        <v>32</v>
      </c>
      <c r="K473" t="s">
        <v>4824</v>
      </c>
      <c r="L473" t="e">
        <f>VLOOKUP(H473,'id (2019)'!H:I,2,0)</f>
        <v>#N/A</v>
      </c>
      <c r="M473">
        <f>VLOOKUP(H473,'id (2018)'!H:I,2,0)</f>
        <v>1992</v>
      </c>
    </row>
    <row r="474" spans="1:13">
      <c r="A474" t="str">
        <f t="shared" si="28"/>
        <v>GrodeckiFilip1992</v>
      </c>
      <c r="C474">
        <f t="shared" si="31"/>
        <v>473</v>
      </c>
      <c r="D474" t="s">
        <v>552</v>
      </c>
      <c r="E474" t="s">
        <v>539</v>
      </c>
      <c r="F474" t="s">
        <v>3562</v>
      </c>
      <c r="G474">
        <v>1992</v>
      </c>
      <c r="H474" t="str">
        <f t="shared" si="29"/>
        <v>Grodecki Filip</v>
      </c>
      <c r="I474">
        <f t="shared" si="30"/>
        <v>1992</v>
      </c>
      <c r="J474" t="s">
        <v>32</v>
      </c>
      <c r="K474" t="s">
        <v>4824</v>
      </c>
      <c r="L474" t="e">
        <f>VLOOKUP(H474,'id (2019)'!H:I,2,0)</f>
        <v>#N/A</v>
      </c>
      <c r="M474">
        <f>VLOOKUP(H474,'id (2018)'!H:I,2,0)</f>
        <v>1992</v>
      </c>
    </row>
    <row r="475" spans="1:13">
      <c r="A475" t="str">
        <f t="shared" si="28"/>
        <v>SmolkaGrzegorz1978</v>
      </c>
      <c r="C475">
        <f t="shared" si="31"/>
        <v>474</v>
      </c>
      <c r="D475" t="s">
        <v>4800</v>
      </c>
      <c r="E475" t="s">
        <v>19</v>
      </c>
      <c r="F475">
        <v>0</v>
      </c>
      <c r="G475">
        <v>1978</v>
      </c>
      <c r="H475" t="str">
        <f t="shared" si="29"/>
        <v>Smolka Grzegorz</v>
      </c>
      <c r="I475">
        <f t="shared" si="30"/>
        <v>1978</v>
      </c>
      <c r="J475" t="s">
        <v>32</v>
      </c>
      <c r="K475" t="s">
        <v>4824</v>
      </c>
      <c r="L475" t="e">
        <f>VLOOKUP(H475,'id (2019)'!H:I,2,0)</f>
        <v>#N/A</v>
      </c>
      <c r="M475" t="e">
        <f>VLOOKUP(H475,'id (2018)'!H:I,2,0)</f>
        <v>#N/A</v>
      </c>
    </row>
    <row r="476" spans="1:13">
      <c r="A476" t="str">
        <f t="shared" si="28"/>
        <v>MichalskiGrzegorz1990</v>
      </c>
      <c r="C476">
        <f t="shared" si="31"/>
        <v>475</v>
      </c>
      <c r="D476" t="s">
        <v>3847</v>
      </c>
      <c r="E476" t="s">
        <v>19</v>
      </c>
      <c r="F476" t="s">
        <v>3841</v>
      </c>
      <c r="G476">
        <v>1990</v>
      </c>
      <c r="H476" t="str">
        <f t="shared" si="29"/>
        <v>Michalski Grzegorz</v>
      </c>
      <c r="I476">
        <f t="shared" si="30"/>
        <v>1990</v>
      </c>
      <c r="J476" t="s">
        <v>32</v>
      </c>
      <c r="K476" t="s">
        <v>4824</v>
      </c>
      <c r="L476">
        <f>VLOOKUP(H476,'id (2019)'!H:I,2,0)</f>
        <v>1990</v>
      </c>
      <c r="M476" t="e">
        <f>VLOOKUP(H476,'id (2018)'!H:I,2,0)</f>
        <v>#N/A</v>
      </c>
    </row>
    <row r="477" spans="1:13">
      <c r="A477" t="str">
        <f t="shared" si="28"/>
        <v>SzałuckiPrzemysław1983</v>
      </c>
      <c r="C477">
        <f t="shared" si="31"/>
        <v>476</v>
      </c>
      <c r="D477" t="s">
        <v>4802</v>
      </c>
      <c r="E477" t="s">
        <v>24</v>
      </c>
      <c r="F477" t="s">
        <v>3841</v>
      </c>
      <c r="G477">
        <v>1983</v>
      </c>
      <c r="H477" t="str">
        <f t="shared" si="29"/>
        <v>Szałucki Przemysław</v>
      </c>
      <c r="I477">
        <f t="shared" si="30"/>
        <v>1983</v>
      </c>
      <c r="J477" t="s">
        <v>32</v>
      </c>
      <c r="K477" t="s">
        <v>4824</v>
      </c>
      <c r="L477" t="e">
        <f>VLOOKUP(H477,'id (2019)'!H:I,2,0)</f>
        <v>#N/A</v>
      </c>
      <c r="M477" t="e">
        <f>VLOOKUP(H477,'id (2018)'!H:I,2,0)</f>
        <v>#N/A</v>
      </c>
    </row>
    <row r="478" spans="1:13">
      <c r="A478" t="str">
        <f t="shared" si="28"/>
        <v>LewandowskiRafal1983</v>
      </c>
      <c r="C478">
        <f t="shared" si="31"/>
        <v>477</v>
      </c>
      <c r="D478" t="s">
        <v>3843</v>
      </c>
      <c r="E478" t="s">
        <v>4803</v>
      </c>
      <c r="F478" t="s">
        <v>3841</v>
      </c>
      <c r="G478">
        <v>1983</v>
      </c>
      <c r="H478" t="str">
        <f t="shared" si="29"/>
        <v>Lewandowski Rafal</v>
      </c>
      <c r="I478">
        <f t="shared" si="30"/>
        <v>1983</v>
      </c>
      <c r="J478" t="s">
        <v>32</v>
      </c>
      <c r="K478" t="s">
        <v>4824</v>
      </c>
      <c r="L478" t="e">
        <f>VLOOKUP(H478,'id (2019)'!H:I,2,0)</f>
        <v>#N/A</v>
      </c>
      <c r="M478" t="e">
        <f>VLOOKUP(H478,'id (2018)'!H:I,2,0)</f>
        <v>#N/A</v>
      </c>
    </row>
    <row r="479" spans="1:13">
      <c r="A479" t="str">
        <f t="shared" si="28"/>
        <v>JarochBolesław1975</v>
      </c>
      <c r="C479">
        <f t="shared" si="31"/>
        <v>478</v>
      </c>
      <c r="D479" t="s">
        <v>4804</v>
      </c>
      <c r="E479" t="s">
        <v>4805</v>
      </c>
      <c r="F479" t="s">
        <v>3841</v>
      </c>
      <c r="G479">
        <v>1975</v>
      </c>
      <c r="H479" t="str">
        <f t="shared" si="29"/>
        <v>Jaroch Bolesław</v>
      </c>
      <c r="I479">
        <f t="shared" si="30"/>
        <v>1975</v>
      </c>
      <c r="J479" t="s">
        <v>32</v>
      </c>
      <c r="K479" t="s">
        <v>4824</v>
      </c>
      <c r="L479" t="e">
        <f>VLOOKUP(H479,'id (2019)'!H:I,2,0)</f>
        <v>#N/A</v>
      </c>
      <c r="M479" t="e">
        <f>VLOOKUP(H479,'id (2018)'!H:I,2,0)</f>
        <v>#N/A</v>
      </c>
    </row>
    <row r="480" spans="1:13">
      <c r="A480" t="str">
        <f t="shared" si="28"/>
        <v>AntoniukMichał1986</v>
      </c>
      <c r="C480">
        <f t="shared" si="31"/>
        <v>479</v>
      </c>
      <c r="D480" t="s">
        <v>4472</v>
      </c>
      <c r="E480" t="s">
        <v>55</v>
      </c>
      <c r="F480" t="s">
        <v>4806</v>
      </c>
      <c r="G480">
        <v>1986</v>
      </c>
      <c r="H480" t="str">
        <f t="shared" si="29"/>
        <v>Antoniuk Michał</v>
      </c>
      <c r="I480">
        <f t="shared" si="30"/>
        <v>1986</v>
      </c>
      <c r="J480" t="s">
        <v>32</v>
      </c>
      <c r="K480" t="s">
        <v>4824</v>
      </c>
      <c r="L480">
        <f>VLOOKUP(H480,'id (2019)'!H:I,2,0)</f>
        <v>1986</v>
      </c>
      <c r="M480" t="e">
        <f>VLOOKUP(H480,'id (2018)'!H:I,2,0)</f>
        <v>#N/A</v>
      </c>
    </row>
    <row r="481" spans="1:13">
      <c r="A481" t="str">
        <f t="shared" si="28"/>
        <v>PadzikRafał1971</v>
      </c>
      <c r="C481">
        <f t="shared" si="31"/>
        <v>480</v>
      </c>
      <c r="D481" t="s">
        <v>3536</v>
      </c>
      <c r="E481" t="s">
        <v>41</v>
      </c>
      <c r="F481" t="s">
        <v>3537</v>
      </c>
      <c r="G481">
        <v>1971</v>
      </c>
      <c r="H481" t="str">
        <f t="shared" si="29"/>
        <v>Padzik Rafał</v>
      </c>
      <c r="I481">
        <f t="shared" si="30"/>
        <v>1971</v>
      </c>
      <c r="J481" t="s">
        <v>32</v>
      </c>
      <c r="K481" t="s">
        <v>4824</v>
      </c>
      <c r="L481">
        <f>VLOOKUP(H481,'id (2019)'!H:I,2,0)</f>
        <v>1971</v>
      </c>
      <c r="M481">
        <f>VLOOKUP(H481,'id (2018)'!H:I,2,0)</f>
        <v>1971</v>
      </c>
    </row>
    <row r="482" spans="1:13">
      <c r="A482" t="str">
        <f t="shared" si="28"/>
        <v>KurzyńskiPiotr1967</v>
      </c>
      <c r="C482">
        <f t="shared" si="31"/>
        <v>481</v>
      </c>
      <c r="D482" t="s">
        <v>453</v>
      </c>
      <c r="E482" t="s">
        <v>15</v>
      </c>
      <c r="F482" t="s">
        <v>1728</v>
      </c>
      <c r="G482">
        <v>1967</v>
      </c>
      <c r="H482" t="str">
        <f t="shared" si="29"/>
        <v>Kurzyński Piotr</v>
      </c>
      <c r="I482">
        <f t="shared" si="30"/>
        <v>1967</v>
      </c>
      <c r="J482" t="s">
        <v>32</v>
      </c>
      <c r="K482" t="s">
        <v>4824</v>
      </c>
      <c r="L482" t="e">
        <f>VLOOKUP(H482,'id (2019)'!H:I,2,0)</f>
        <v>#N/A</v>
      </c>
      <c r="M482">
        <f>VLOOKUP(H482,'id (2018)'!H:I,2,0)</f>
        <v>1967</v>
      </c>
    </row>
    <row r="483" spans="1:13">
      <c r="A483" t="str">
        <f t="shared" si="28"/>
        <v>WycichowskiWojciech1976</v>
      </c>
      <c r="C483">
        <f t="shared" si="31"/>
        <v>482</v>
      </c>
      <c r="D483" t="s">
        <v>1729</v>
      </c>
      <c r="E483" t="s">
        <v>147</v>
      </c>
      <c r="F483" t="s">
        <v>1728</v>
      </c>
      <c r="G483">
        <v>1976</v>
      </c>
      <c r="H483" t="str">
        <f t="shared" si="29"/>
        <v>Wycichowski Wojciech</v>
      </c>
      <c r="I483">
        <f t="shared" si="30"/>
        <v>1976</v>
      </c>
      <c r="J483" t="s">
        <v>32</v>
      </c>
      <c r="K483" t="s">
        <v>4824</v>
      </c>
      <c r="L483" t="e">
        <f>VLOOKUP(H483,'id (2019)'!H:I,2,0)</f>
        <v>#N/A</v>
      </c>
      <c r="M483">
        <f>VLOOKUP(H483,'id (2018)'!H:I,2,0)</f>
        <v>1976</v>
      </c>
    </row>
    <row r="484" spans="1:13">
      <c r="A484" t="str">
        <f t="shared" si="28"/>
        <v>MatczukSzymon1974</v>
      </c>
      <c r="C484">
        <f t="shared" si="31"/>
        <v>483</v>
      </c>
      <c r="D484" t="s">
        <v>1727</v>
      </c>
      <c r="E484" t="s">
        <v>393</v>
      </c>
      <c r="F484" t="s">
        <v>1728</v>
      </c>
      <c r="G484">
        <v>1974</v>
      </c>
      <c r="H484" t="str">
        <f t="shared" si="29"/>
        <v>Matczuk Szymon</v>
      </c>
      <c r="I484">
        <f t="shared" si="30"/>
        <v>1974</v>
      </c>
      <c r="J484" t="s">
        <v>32</v>
      </c>
      <c r="K484" t="s">
        <v>4824</v>
      </c>
      <c r="L484" t="e">
        <f>VLOOKUP(H484,'id (2019)'!H:I,2,0)</f>
        <v>#N/A</v>
      </c>
      <c r="M484">
        <f>VLOOKUP(H484,'id (2018)'!H:I,2,0)</f>
        <v>1974</v>
      </c>
    </row>
    <row r="485" spans="1:13">
      <c r="A485" t="str">
        <f t="shared" si="28"/>
        <v>JaroszPiotr1996</v>
      </c>
      <c r="C485">
        <f t="shared" si="31"/>
        <v>484</v>
      </c>
      <c r="D485" t="s">
        <v>4808</v>
      </c>
      <c r="E485" t="s">
        <v>15</v>
      </c>
      <c r="F485" t="s">
        <v>4749</v>
      </c>
      <c r="G485">
        <v>1996</v>
      </c>
      <c r="H485" t="str">
        <f t="shared" si="29"/>
        <v>Jarosz Piotr</v>
      </c>
      <c r="I485">
        <f t="shared" si="30"/>
        <v>1996</v>
      </c>
      <c r="J485" t="s">
        <v>32</v>
      </c>
      <c r="K485" t="s">
        <v>4824</v>
      </c>
      <c r="L485" t="e">
        <f>VLOOKUP(H485,'id (2019)'!H:I,2,0)</f>
        <v>#N/A</v>
      </c>
      <c r="M485" t="e">
        <f>VLOOKUP(H485,'id (2018)'!H:I,2,0)</f>
        <v>#N/A</v>
      </c>
    </row>
    <row r="486" spans="1:13">
      <c r="A486" t="str">
        <f t="shared" si="28"/>
        <v>KuczyńskiJerzy1980</v>
      </c>
      <c r="C486">
        <f t="shared" si="31"/>
        <v>485</v>
      </c>
      <c r="D486" t="s">
        <v>3935</v>
      </c>
      <c r="E486" t="s">
        <v>205</v>
      </c>
      <c r="F486">
        <v>0</v>
      </c>
      <c r="G486">
        <v>1980</v>
      </c>
      <c r="H486" t="str">
        <f t="shared" si="29"/>
        <v>Kuczyński Jerzy</v>
      </c>
      <c r="I486">
        <f t="shared" si="30"/>
        <v>1980</v>
      </c>
      <c r="J486" t="s">
        <v>32</v>
      </c>
      <c r="K486" t="s">
        <v>4824</v>
      </c>
      <c r="L486">
        <f>VLOOKUP(H486,'id (2019)'!H:I,2,0)</f>
        <v>1980</v>
      </c>
      <c r="M486">
        <f>VLOOKUP(H486,'id (2018)'!H:I,2,0)</f>
        <v>1980</v>
      </c>
    </row>
    <row r="487" spans="1:13">
      <c r="A487" t="str">
        <f t="shared" si="28"/>
        <v>GórczyńskiAndrzej1970</v>
      </c>
      <c r="C487">
        <f t="shared" si="31"/>
        <v>486</v>
      </c>
      <c r="D487" t="s">
        <v>4809</v>
      </c>
      <c r="E487" t="s">
        <v>26</v>
      </c>
      <c r="F487">
        <v>0</v>
      </c>
      <c r="G487">
        <v>1970</v>
      </c>
      <c r="H487" t="str">
        <f t="shared" si="29"/>
        <v>Górczyński Andrzej</v>
      </c>
      <c r="I487">
        <f t="shared" si="30"/>
        <v>1970</v>
      </c>
      <c r="J487" t="s">
        <v>32</v>
      </c>
      <c r="K487" t="s">
        <v>4824</v>
      </c>
      <c r="L487" t="e">
        <f>VLOOKUP(H487,'id (2019)'!H:I,2,0)</f>
        <v>#N/A</v>
      </c>
      <c r="M487" t="e">
        <f>VLOOKUP(H487,'id (2018)'!H:I,2,0)</f>
        <v>#N/A</v>
      </c>
    </row>
    <row r="488" spans="1:13">
      <c r="A488" t="str">
        <f t="shared" si="28"/>
        <v>OgrodnikPrzemysław1984</v>
      </c>
      <c r="C488">
        <f t="shared" si="31"/>
        <v>487</v>
      </c>
      <c r="D488" t="s">
        <v>1051</v>
      </c>
      <c r="E488" t="s">
        <v>24</v>
      </c>
      <c r="F488">
        <v>0</v>
      </c>
      <c r="G488">
        <v>1984</v>
      </c>
      <c r="H488" t="str">
        <f t="shared" si="29"/>
        <v>Ogrodnik Przemysław</v>
      </c>
      <c r="I488">
        <f t="shared" si="30"/>
        <v>1984</v>
      </c>
      <c r="J488" t="s">
        <v>32</v>
      </c>
      <c r="K488" t="s">
        <v>4824</v>
      </c>
      <c r="L488">
        <f>VLOOKUP(H488,'id (2019)'!H:I,2,0)</f>
        <v>1984</v>
      </c>
      <c r="M488">
        <f>VLOOKUP(H488,'id (2018)'!H:I,2,0)</f>
        <v>1984</v>
      </c>
    </row>
    <row r="489" spans="1:13">
      <c r="A489" t="str">
        <f t="shared" si="28"/>
        <v>MorawskiMikołaj1975</v>
      </c>
      <c r="C489">
        <f t="shared" si="31"/>
        <v>488</v>
      </c>
      <c r="D489" t="s">
        <v>142</v>
      </c>
      <c r="E489" t="s">
        <v>426</v>
      </c>
      <c r="F489" t="s">
        <v>324</v>
      </c>
      <c r="G489">
        <v>1975</v>
      </c>
      <c r="H489" t="str">
        <f t="shared" si="29"/>
        <v>Morawski Mikołaj</v>
      </c>
      <c r="I489">
        <f t="shared" si="30"/>
        <v>1975</v>
      </c>
      <c r="J489" t="s">
        <v>32</v>
      </c>
      <c r="K489" t="s">
        <v>4824</v>
      </c>
      <c r="L489">
        <f>VLOOKUP(H489,'id (2019)'!H:I,2,0)</f>
        <v>1975</v>
      </c>
      <c r="M489">
        <f>VLOOKUP(H489,'id (2018)'!H:I,2,0)</f>
        <v>1975</v>
      </c>
    </row>
    <row r="490" spans="1:13">
      <c r="A490" t="str">
        <f t="shared" si="28"/>
        <v>SkuczyńskiRobert1973</v>
      </c>
      <c r="C490">
        <f t="shared" si="31"/>
        <v>489</v>
      </c>
      <c r="D490" t="s">
        <v>4218</v>
      </c>
      <c r="E490" t="s">
        <v>45</v>
      </c>
      <c r="F490" t="s">
        <v>4295</v>
      </c>
      <c r="G490">
        <v>1973</v>
      </c>
      <c r="H490" t="str">
        <f t="shared" si="29"/>
        <v>Skuczyński Robert</v>
      </c>
      <c r="I490">
        <f t="shared" si="30"/>
        <v>1973</v>
      </c>
      <c r="J490" t="s">
        <v>32</v>
      </c>
      <c r="K490" t="s">
        <v>4824</v>
      </c>
      <c r="L490">
        <f>VLOOKUP(H490,'id (2019)'!H:I,2,0)</f>
        <v>1973</v>
      </c>
      <c r="M490" t="e">
        <f>VLOOKUP(H490,'id (2018)'!H:I,2,0)</f>
        <v>#N/A</v>
      </c>
    </row>
    <row r="491" spans="1:13">
      <c r="A491" t="str">
        <f t="shared" si="28"/>
        <v>KuncewiczAdam2003</v>
      </c>
      <c r="C491">
        <f t="shared" si="31"/>
        <v>490</v>
      </c>
      <c r="D491" t="s">
        <v>756</v>
      </c>
      <c r="E491" t="s">
        <v>79</v>
      </c>
      <c r="F491" t="s">
        <v>751</v>
      </c>
      <c r="G491">
        <v>2003</v>
      </c>
      <c r="H491" t="str">
        <f t="shared" si="29"/>
        <v>Kuncewicz Adam</v>
      </c>
      <c r="I491">
        <f t="shared" si="30"/>
        <v>2003</v>
      </c>
      <c r="J491" t="s">
        <v>32</v>
      </c>
      <c r="K491" t="s">
        <v>4824</v>
      </c>
      <c r="L491" t="e">
        <f>VLOOKUP(H491,'id (2019)'!H:I,2,0)</f>
        <v>#N/A</v>
      </c>
      <c r="M491" t="e">
        <f>VLOOKUP(H491,'id (2018)'!H:I,2,0)</f>
        <v>#N/A</v>
      </c>
    </row>
    <row r="492" spans="1:13">
      <c r="A492" t="str">
        <f t="shared" si="28"/>
        <v>KuncewiczPiotr1975</v>
      </c>
      <c r="C492">
        <f t="shared" si="31"/>
        <v>491</v>
      </c>
      <c r="D492" t="s">
        <v>756</v>
      </c>
      <c r="E492" t="s">
        <v>15</v>
      </c>
      <c r="F492" t="s">
        <v>751</v>
      </c>
      <c r="G492">
        <v>1975</v>
      </c>
      <c r="H492" t="str">
        <f t="shared" si="29"/>
        <v>Kuncewicz Piotr</v>
      </c>
      <c r="I492">
        <f t="shared" si="30"/>
        <v>1975</v>
      </c>
      <c r="J492" t="s">
        <v>32</v>
      </c>
      <c r="K492" t="s">
        <v>4824</v>
      </c>
      <c r="L492">
        <f>VLOOKUP(H492,'id (2019)'!H:I,2,0)</f>
        <v>1975</v>
      </c>
      <c r="M492">
        <f>VLOOKUP(H492,'id (2018)'!H:I,2,0)</f>
        <v>1975</v>
      </c>
    </row>
    <row r="493" spans="1:13">
      <c r="A493" t="str">
        <f t="shared" si="28"/>
        <v>BrdysKarol1980</v>
      </c>
      <c r="C493">
        <f t="shared" si="31"/>
        <v>492</v>
      </c>
      <c r="D493" t="s">
        <v>1500</v>
      </c>
      <c r="E493" t="s">
        <v>91</v>
      </c>
      <c r="F493" t="s">
        <v>751</v>
      </c>
      <c r="G493">
        <v>1980</v>
      </c>
      <c r="H493" t="str">
        <f t="shared" si="29"/>
        <v>Brdys Karol</v>
      </c>
      <c r="I493">
        <f t="shared" si="30"/>
        <v>1980</v>
      </c>
      <c r="J493" t="s">
        <v>32</v>
      </c>
      <c r="K493" t="s">
        <v>4824</v>
      </c>
      <c r="L493" t="e">
        <f>VLOOKUP(H493,'id (2019)'!H:I,2,0)</f>
        <v>#N/A</v>
      </c>
      <c r="M493" t="e">
        <f>VLOOKUP(H493,'id (2018)'!H:I,2,0)</f>
        <v>#N/A</v>
      </c>
    </row>
    <row r="494" spans="1:13">
      <c r="A494" t="str">
        <f t="shared" si="28"/>
        <v>HirszTomasz1985</v>
      </c>
      <c r="C494">
        <f t="shared" si="31"/>
        <v>493</v>
      </c>
      <c r="D494" t="s">
        <v>4810</v>
      </c>
      <c r="E494" t="s">
        <v>44</v>
      </c>
      <c r="F494" t="s">
        <v>4811</v>
      </c>
      <c r="G494">
        <v>1985</v>
      </c>
      <c r="H494" t="str">
        <f t="shared" si="29"/>
        <v>Hirsz Tomasz</v>
      </c>
      <c r="I494">
        <f t="shared" si="30"/>
        <v>1985</v>
      </c>
      <c r="J494" t="s">
        <v>32</v>
      </c>
      <c r="K494" t="s">
        <v>4824</v>
      </c>
      <c r="L494" t="e">
        <f>VLOOKUP(H494,'id (2019)'!H:I,2,0)</f>
        <v>#N/A</v>
      </c>
      <c r="M494" t="e">
        <f>VLOOKUP(H494,'id (2018)'!H:I,2,0)</f>
        <v>#N/A</v>
      </c>
    </row>
    <row r="495" spans="1:13">
      <c r="A495" t="str">
        <f t="shared" si="28"/>
        <v>MolskiCezary1980</v>
      </c>
      <c r="C495">
        <f t="shared" si="31"/>
        <v>494</v>
      </c>
      <c r="D495" t="s">
        <v>4812</v>
      </c>
      <c r="E495" t="s">
        <v>934</v>
      </c>
      <c r="F495">
        <v>0</v>
      </c>
      <c r="G495">
        <v>1980</v>
      </c>
      <c r="H495" t="str">
        <f t="shared" si="29"/>
        <v>Molski Cezary</v>
      </c>
      <c r="I495">
        <f t="shared" si="30"/>
        <v>1980</v>
      </c>
      <c r="J495" t="s">
        <v>32</v>
      </c>
      <c r="K495" t="s">
        <v>4824</v>
      </c>
      <c r="L495" t="e">
        <f>VLOOKUP(H495,'id (2019)'!H:I,2,0)</f>
        <v>#N/A</v>
      </c>
      <c r="M495" t="e">
        <f>VLOOKUP(H495,'id (2018)'!H:I,2,0)</f>
        <v>#N/A</v>
      </c>
    </row>
    <row r="496" spans="1:13">
      <c r="A496" t="str">
        <f t="shared" si="28"/>
        <v>PolaszJacek1968</v>
      </c>
      <c r="C496">
        <f t="shared" si="31"/>
        <v>495</v>
      </c>
      <c r="D496" t="s">
        <v>633</v>
      </c>
      <c r="E496" t="s">
        <v>21</v>
      </c>
      <c r="F496" t="s">
        <v>632</v>
      </c>
      <c r="G496">
        <v>1968</v>
      </c>
      <c r="H496" t="str">
        <f t="shared" si="29"/>
        <v>Polasz Jacek</v>
      </c>
      <c r="I496">
        <f t="shared" si="30"/>
        <v>1968</v>
      </c>
      <c r="J496" t="s">
        <v>32</v>
      </c>
      <c r="K496" t="s">
        <v>4824</v>
      </c>
      <c r="L496">
        <f>VLOOKUP(H496,'id (2019)'!H:I,2,0)</f>
        <v>1968</v>
      </c>
      <c r="M496">
        <f>VLOOKUP(H496,'id (2018)'!H:I,2,0)</f>
        <v>1968</v>
      </c>
    </row>
    <row r="497" spans="1:13">
      <c r="A497" t="str">
        <f t="shared" si="28"/>
        <v>SpringerRobert1974</v>
      </c>
      <c r="C497">
        <f t="shared" si="31"/>
        <v>496</v>
      </c>
      <c r="D497" t="s">
        <v>3947</v>
      </c>
      <c r="E497" t="s">
        <v>45</v>
      </c>
      <c r="F497">
        <v>0</v>
      </c>
      <c r="G497">
        <v>1974</v>
      </c>
      <c r="H497" t="str">
        <f t="shared" si="29"/>
        <v>Springer Robert</v>
      </c>
      <c r="I497">
        <f t="shared" si="30"/>
        <v>1974</v>
      </c>
      <c r="J497" t="s">
        <v>32</v>
      </c>
      <c r="K497" t="s">
        <v>4824</v>
      </c>
      <c r="L497" t="e">
        <f>VLOOKUP(H497,'id (2019)'!H:I,2,0)</f>
        <v>#N/A</v>
      </c>
      <c r="M497">
        <f>VLOOKUP(H497,'id (2018)'!H:I,2,0)</f>
        <v>1974</v>
      </c>
    </row>
    <row r="498" spans="1:13">
      <c r="A498" t="str">
        <f t="shared" si="28"/>
        <v>KozłowskiJan1982</v>
      </c>
      <c r="C498">
        <f t="shared" si="31"/>
        <v>497</v>
      </c>
      <c r="D498" t="s">
        <v>3945</v>
      </c>
      <c r="E498" t="s">
        <v>92</v>
      </c>
      <c r="F498">
        <v>0</v>
      </c>
      <c r="G498">
        <v>1982</v>
      </c>
      <c r="H498" t="str">
        <f t="shared" si="29"/>
        <v>Kozłowski Jan</v>
      </c>
      <c r="I498">
        <f t="shared" si="30"/>
        <v>1982</v>
      </c>
      <c r="J498" t="s">
        <v>32</v>
      </c>
      <c r="K498" t="s">
        <v>4824</v>
      </c>
      <c r="L498">
        <f>VLOOKUP(H498,'id (2019)'!H:I,2,0)</f>
        <v>1982</v>
      </c>
      <c r="M498">
        <f>VLOOKUP(H498,'id (2018)'!H:I,2,0)</f>
        <v>1982</v>
      </c>
    </row>
    <row r="499" spans="1:13">
      <c r="A499" t="str">
        <f t="shared" si="28"/>
        <v>ŚwiątekDAWID2001</v>
      </c>
      <c r="C499">
        <f t="shared" si="31"/>
        <v>498</v>
      </c>
      <c r="D499" t="s">
        <v>4813</v>
      </c>
      <c r="E499" t="s">
        <v>4432</v>
      </c>
      <c r="F499">
        <v>0</v>
      </c>
      <c r="G499">
        <v>2001</v>
      </c>
      <c r="H499" t="str">
        <f t="shared" si="29"/>
        <v>Świątek DAWID</v>
      </c>
      <c r="I499">
        <f t="shared" si="30"/>
        <v>2001</v>
      </c>
      <c r="J499" t="s">
        <v>32</v>
      </c>
      <c r="K499" t="s">
        <v>4824</v>
      </c>
      <c r="L499" t="e">
        <f>VLOOKUP(H499,'id (2019)'!H:I,2,0)</f>
        <v>#N/A</v>
      </c>
      <c r="M499" t="e">
        <f>VLOOKUP(H499,'id (2018)'!H:I,2,0)</f>
        <v>#N/A</v>
      </c>
    </row>
    <row r="500" spans="1:13">
      <c r="A500" t="str">
        <f t="shared" si="28"/>
        <v>PopekMarcin1980</v>
      </c>
      <c r="C500">
        <f t="shared" si="31"/>
        <v>499</v>
      </c>
      <c r="D500" t="s">
        <v>1133</v>
      </c>
      <c r="E500" t="s">
        <v>17</v>
      </c>
      <c r="F500">
        <v>0</v>
      </c>
      <c r="G500">
        <v>1980</v>
      </c>
      <c r="H500" t="str">
        <f t="shared" si="29"/>
        <v>Popek Marcin</v>
      </c>
      <c r="I500">
        <f t="shared" si="30"/>
        <v>1980</v>
      </c>
      <c r="J500" t="s">
        <v>32</v>
      </c>
      <c r="K500" t="s">
        <v>4824</v>
      </c>
      <c r="L500" t="e">
        <f>VLOOKUP(H500,'id (2019)'!H:I,2,0)</f>
        <v>#N/A</v>
      </c>
      <c r="M500">
        <f>VLOOKUP(H500,'id (2018)'!H:I,2,0)</f>
        <v>1969</v>
      </c>
    </row>
    <row r="501" spans="1:13">
      <c r="A501" t="str">
        <f t="shared" si="28"/>
        <v>KlainZbigniew1960</v>
      </c>
      <c r="C501">
        <f t="shared" si="31"/>
        <v>500</v>
      </c>
      <c r="D501" t="s">
        <v>517</v>
      </c>
      <c r="E501" t="s">
        <v>264</v>
      </c>
      <c r="F501" t="s">
        <v>518</v>
      </c>
      <c r="G501">
        <v>1960</v>
      </c>
      <c r="H501" t="str">
        <f t="shared" si="29"/>
        <v>Klain Zbigniew</v>
      </c>
      <c r="I501">
        <f t="shared" si="30"/>
        <v>1960</v>
      </c>
      <c r="J501" t="s">
        <v>32</v>
      </c>
      <c r="K501" t="s">
        <v>4824</v>
      </c>
      <c r="L501">
        <f>VLOOKUP(H501,'id (2019)'!H:I,2,0)</f>
        <v>1960</v>
      </c>
      <c r="M501">
        <f>VLOOKUP(H501,'id (2018)'!H:I,2,0)</f>
        <v>1960</v>
      </c>
    </row>
    <row r="502" spans="1:13">
      <c r="A502" t="str">
        <f t="shared" si="28"/>
        <v>ŚwiątekArtur1971</v>
      </c>
      <c r="C502">
        <f t="shared" si="31"/>
        <v>501</v>
      </c>
      <c r="D502" t="s">
        <v>4813</v>
      </c>
      <c r="E502" t="s">
        <v>47</v>
      </c>
      <c r="F502">
        <v>0</v>
      </c>
      <c r="G502">
        <v>1971</v>
      </c>
      <c r="H502" t="str">
        <f t="shared" si="29"/>
        <v>Świątek Artur</v>
      </c>
      <c r="I502">
        <f t="shared" si="30"/>
        <v>1971</v>
      </c>
      <c r="J502" t="s">
        <v>32</v>
      </c>
      <c r="K502" t="s">
        <v>4824</v>
      </c>
      <c r="L502" t="e">
        <f>VLOOKUP(H502,'id (2019)'!H:I,2,0)</f>
        <v>#N/A</v>
      </c>
      <c r="M502" t="e">
        <f>VLOOKUP(H502,'id (2018)'!H:I,2,0)</f>
        <v>#N/A</v>
      </c>
    </row>
    <row r="503" spans="1:13">
      <c r="A503" t="str">
        <f t="shared" si="28"/>
        <v>NadolnyWojciech1980</v>
      </c>
      <c r="C503">
        <f t="shared" si="31"/>
        <v>502</v>
      </c>
      <c r="D503" t="s">
        <v>522</v>
      </c>
      <c r="E503" t="s">
        <v>147</v>
      </c>
      <c r="F503" t="s">
        <v>4814</v>
      </c>
      <c r="G503">
        <v>1980</v>
      </c>
      <c r="H503" t="str">
        <f t="shared" si="29"/>
        <v>Nadolny Wojciech</v>
      </c>
      <c r="I503">
        <f t="shared" si="30"/>
        <v>1980</v>
      </c>
      <c r="J503" t="s">
        <v>32</v>
      </c>
      <c r="K503" t="s">
        <v>4824</v>
      </c>
      <c r="L503">
        <f>VLOOKUP(H503,'id (2019)'!H:I,2,0)</f>
        <v>1980</v>
      </c>
      <c r="M503" t="e">
        <f>VLOOKUP(H503,'id (2018)'!H:I,2,0)</f>
        <v>#N/A</v>
      </c>
    </row>
    <row r="504" spans="1:13">
      <c r="A504" t="str">
        <f t="shared" si="28"/>
        <v>ŻabniakMaciej1980</v>
      </c>
      <c r="C504">
        <f t="shared" si="31"/>
        <v>503</v>
      </c>
      <c r="D504" t="s">
        <v>4815</v>
      </c>
      <c r="E504" t="s">
        <v>66</v>
      </c>
      <c r="F504" t="s">
        <v>4814</v>
      </c>
      <c r="G504">
        <v>1980</v>
      </c>
      <c r="H504" t="str">
        <f t="shared" si="29"/>
        <v>Żabniak Maciej</v>
      </c>
      <c r="I504">
        <f t="shared" si="30"/>
        <v>1980</v>
      </c>
      <c r="J504" t="s">
        <v>32</v>
      </c>
      <c r="K504" t="s">
        <v>4824</v>
      </c>
      <c r="L504" t="e">
        <f>VLOOKUP(H504,'id (2019)'!H:I,2,0)</f>
        <v>#N/A</v>
      </c>
      <c r="M504" t="e">
        <f>VLOOKUP(H504,'id (2018)'!H:I,2,0)</f>
        <v>#N/A</v>
      </c>
    </row>
    <row r="505" spans="1:13">
      <c r="A505" t="str">
        <f t="shared" si="28"/>
        <v>OlejarczykWojciech1977</v>
      </c>
      <c r="C505">
        <f t="shared" si="31"/>
        <v>504</v>
      </c>
      <c r="D505" t="s">
        <v>4817</v>
      </c>
      <c r="E505" t="s">
        <v>147</v>
      </c>
      <c r="F505" t="s">
        <v>4818</v>
      </c>
      <c r="G505">
        <v>1977</v>
      </c>
      <c r="H505" t="str">
        <f t="shared" si="29"/>
        <v>Olejarczyk Wojciech</v>
      </c>
      <c r="I505">
        <f t="shared" si="30"/>
        <v>1977</v>
      </c>
      <c r="J505" t="s">
        <v>32</v>
      </c>
      <c r="K505" t="s">
        <v>4824</v>
      </c>
      <c r="L505" t="e">
        <f>VLOOKUP(H505,'id (2019)'!H:I,2,0)</f>
        <v>#N/A</v>
      </c>
      <c r="M505" t="e">
        <f>VLOOKUP(H505,'id (2018)'!H:I,2,0)</f>
        <v>#N/A</v>
      </c>
    </row>
    <row r="506" spans="1:13">
      <c r="A506" t="str">
        <f t="shared" si="28"/>
        <v>SIEWERTJANUSZ1975</v>
      </c>
      <c r="C506">
        <f t="shared" si="31"/>
        <v>505</v>
      </c>
      <c r="D506" t="s">
        <v>4819</v>
      </c>
      <c r="E506" t="s">
        <v>4820</v>
      </c>
      <c r="F506" t="s">
        <v>4821</v>
      </c>
      <c r="G506">
        <v>1975</v>
      </c>
      <c r="H506" t="str">
        <f t="shared" si="29"/>
        <v>SIEWERT JANUSZ</v>
      </c>
      <c r="I506">
        <f t="shared" si="30"/>
        <v>1975</v>
      </c>
      <c r="J506" t="s">
        <v>32</v>
      </c>
      <c r="K506" t="s">
        <v>4824</v>
      </c>
      <c r="L506">
        <f>VLOOKUP(H506,'id (2019)'!H:I,2,0)</f>
        <v>1975</v>
      </c>
      <c r="M506" t="e">
        <f>VLOOKUP(H506,'id (2018)'!H:I,2,0)</f>
        <v>#N/A</v>
      </c>
    </row>
    <row r="507" spans="1:13">
      <c r="A507" t="str">
        <f t="shared" si="28"/>
        <v>SurałaPaweł1975</v>
      </c>
      <c r="C507">
        <f t="shared" si="31"/>
        <v>506</v>
      </c>
      <c r="D507" t="s">
        <v>4294</v>
      </c>
      <c r="E507" t="s">
        <v>16</v>
      </c>
      <c r="F507" t="s">
        <v>4217</v>
      </c>
      <c r="G507">
        <v>1975</v>
      </c>
      <c r="H507" t="str">
        <f t="shared" si="29"/>
        <v>Surała Paweł</v>
      </c>
      <c r="I507">
        <f t="shared" si="30"/>
        <v>1975</v>
      </c>
      <c r="J507" t="s">
        <v>32</v>
      </c>
      <c r="K507" t="s">
        <v>4824</v>
      </c>
      <c r="L507">
        <f>VLOOKUP(H507,'id (2019)'!H:I,2,0)</f>
        <v>1975</v>
      </c>
      <c r="M507" t="e">
        <f>VLOOKUP(H507,'id (2018)'!H:I,2,0)</f>
        <v>#N/A</v>
      </c>
    </row>
    <row r="508" spans="1:13">
      <c r="A508" t="str">
        <f t="shared" si="28"/>
        <v>DobekPaweł1980</v>
      </c>
      <c r="C508">
        <f t="shared" si="31"/>
        <v>507</v>
      </c>
      <c r="D508" t="s">
        <v>1749</v>
      </c>
      <c r="E508" t="s">
        <v>16</v>
      </c>
      <c r="F508" t="s">
        <v>4822</v>
      </c>
      <c r="G508">
        <v>1980</v>
      </c>
      <c r="H508" t="str">
        <f t="shared" si="29"/>
        <v>Dobek Paweł</v>
      </c>
      <c r="I508">
        <f t="shared" si="30"/>
        <v>1980</v>
      </c>
      <c r="J508" t="s">
        <v>32</v>
      </c>
      <c r="K508" t="s">
        <v>4824</v>
      </c>
      <c r="L508" t="e">
        <f>VLOOKUP(H508,'id (2019)'!H:I,2,0)</f>
        <v>#N/A</v>
      </c>
      <c r="M508" t="e">
        <f>VLOOKUP(H508,'id (2018)'!H:I,2,0)</f>
        <v>#N/A</v>
      </c>
    </row>
    <row r="509" spans="1:13">
      <c r="A509" t="str">
        <f t="shared" si="28"/>
        <v>DurajewskiMichał1978</v>
      </c>
      <c r="C509">
        <f t="shared" si="31"/>
        <v>508</v>
      </c>
      <c r="D509" t="s">
        <v>3940</v>
      </c>
      <c r="E509" t="s">
        <v>55</v>
      </c>
      <c r="F509" t="s">
        <v>4823</v>
      </c>
      <c r="G509">
        <v>1978</v>
      </c>
      <c r="H509" t="str">
        <f t="shared" si="29"/>
        <v>Durajewski Michał</v>
      </c>
      <c r="I509">
        <f t="shared" si="30"/>
        <v>1978</v>
      </c>
      <c r="J509" t="s">
        <v>32</v>
      </c>
      <c r="K509" t="s">
        <v>4824</v>
      </c>
      <c r="L509" t="e">
        <f>VLOOKUP(H509,'id (2019)'!H:I,2,0)</f>
        <v>#N/A</v>
      </c>
      <c r="M509">
        <f>VLOOKUP(H509,'id (2018)'!H:I,2,0)</f>
        <v>1978</v>
      </c>
    </row>
    <row r="510" spans="1:13">
      <c r="A510" t="str">
        <f t="shared" si="28"/>
        <v>WentaMarek1957</v>
      </c>
      <c r="C510">
        <f t="shared" si="31"/>
        <v>509</v>
      </c>
      <c r="D510" t="s">
        <v>558</v>
      </c>
      <c r="E510" t="s">
        <v>33</v>
      </c>
      <c r="F510" t="s">
        <v>3587</v>
      </c>
      <c r="G510">
        <v>1957</v>
      </c>
      <c r="H510" t="str">
        <f t="shared" si="29"/>
        <v>Wenta Marek</v>
      </c>
      <c r="I510">
        <f t="shared" si="30"/>
        <v>1957</v>
      </c>
      <c r="J510" t="s">
        <v>32</v>
      </c>
      <c r="K510" t="s">
        <v>4824</v>
      </c>
      <c r="L510">
        <f>VLOOKUP(H510,'id (2019)'!H:I,2,0)</f>
        <v>1957</v>
      </c>
      <c r="M510">
        <f>VLOOKUP(H510,'id (2018)'!H:I,2,0)</f>
        <v>2018</v>
      </c>
    </row>
    <row r="511" spans="1:13">
      <c r="A511" t="str">
        <f t="shared" si="28"/>
        <v>BanachewiczDariusz1965</v>
      </c>
      <c r="C511">
        <f t="shared" si="31"/>
        <v>510</v>
      </c>
      <c r="D511" t="s">
        <v>501</v>
      </c>
      <c r="E511" t="s">
        <v>140</v>
      </c>
      <c r="F511" t="s">
        <v>3864</v>
      </c>
      <c r="G511">
        <v>1965</v>
      </c>
      <c r="H511" t="str">
        <f t="shared" si="29"/>
        <v>Banachewicz Dariusz</v>
      </c>
      <c r="I511">
        <f t="shared" si="30"/>
        <v>1965</v>
      </c>
      <c r="J511" t="s">
        <v>32</v>
      </c>
      <c r="K511" t="s">
        <v>4824</v>
      </c>
      <c r="L511">
        <f>VLOOKUP(H511,'id (2019)'!H:I,2,0)</f>
        <v>1965</v>
      </c>
      <c r="M511">
        <f>VLOOKUP(H511,'id (2018)'!H:I,2,0)</f>
        <v>1965</v>
      </c>
    </row>
    <row r="512" spans="1:13">
      <c r="A512" t="str">
        <f t="shared" si="28"/>
        <v>BanachewiczGrzegorz1963</v>
      </c>
      <c r="C512">
        <f t="shared" si="31"/>
        <v>511</v>
      </c>
      <c r="D512" t="s">
        <v>501</v>
      </c>
      <c r="E512" t="s">
        <v>19</v>
      </c>
      <c r="F512" t="s">
        <v>3864</v>
      </c>
      <c r="G512">
        <v>1963</v>
      </c>
      <c r="H512" t="str">
        <f t="shared" si="29"/>
        <v>Banachewicz Grzegorz</v>
      </c>
      <c r="I512">
        <f t="shared" si="30"/>
        <v>1963</v>
      </c>
      <c r="J512" t="s">
        <v>32</v>
      </c>
      <c r="K512" t="s">
        <v>4824</v>
      </c>
      <c r="L512">
        <f>VLOOKUP(H512,'id (2019)'!H:I,2,0)</f>
        <v>1963</v>
      </c>
      <c r="M512">
        <f>VLOOKUP(H512,'id (2018)'!H:I,2,0)</f>
        <v>1963</v>
      </c>
    </row>
    <row r="513" spans="1:16">
      <c r="A513" t="str">
        <f t="shared" si="28"/>
        <v>BuczyńskiTomasz1985</v>
      </c>
      <c r="C513">
        <f t="shared" si="31"/>
        <v>512</v>
      </c>
      <c r="D513" t="s">
        <v>4827</v>
      </c>
      <c r="E513" t="s">
        <v>44</v>
      </c>
      <c r="G513">
        <v>1985</v>
      </c>
      <c r="H513" t="str">
        <f t="shared" si="29"/>
        <v>Buczyński Tomasz</v>
      </c>
      <c r="I513">
        <f t="shared" si="30"/>
        <v>1985</v>
      </c>
      <c r="J513" t="s">
        <v>32</v>
      </c>
      <c r="K513" t="s">
        <v>4042</v>
      </c>
      <c r="L513" t="e">
        <f>VLOOKUP(H513,'id (2019)'!H:I,2,0)</f>
        <v>#N/A</v>
      </c>
      <c r="M513" t="e">
        <f>VLOOKUP(H513,'id (2018)'!H:I,2,0)</f>
        <v>#N/A</v>
      </c>
      <c r="N513" t="e">
        <f>VLOOKUP(H513,'id (2017)'!H:I,2,0)</f>
        <v>#N/A</v>
      </c>
      <c r="O513" t="e">
        <f>VLOOKUP(H513,'id (2016)'!H:I,2,0)</f>
        <v>#N/A</v>
      </c>
      <c r="P513">
        <f>VLOOKUP(H513,'id (2020)'!H:I,2,0)</f>
        <v>1985</v>
      </c>
    </row>
    <row r="514" spans="1:16">
      <c r="A514" t="str">
        <f t="shared" ref="A514:A538" si="32">D514&amp;E514&amp;G514</f>
        <v>MuszyńskiMarek1987</v>
      </c>
      <c r="C514">
        <f t="shared" si="31"/>
        <v>513</v>
      </c>
      <c r="D514" t="s">
        <v>4835</v>
      </c>
      <c r="E514" t="s">
        <v>33</v>
      </c>
      <c r="G514">
        <v>1987</v>
      </c>
      <c r="H514" t="str">
        <f t="shared" si="29"/>
        <v>Muszyński Marek</v>
      </c>
      <c r="I514">
        <f t="shared" si="30"/>
        <v>1987</v>
      </c>
      <c r="J514" t="s">
        <v>32</v>
      </c>
      <c r="K514" t="s">
        <v>4042</v>
      </c>
      <c r="L514" t="e">
        <f>VLOOKUP(H514,'id (2019)'!H:I,2,0)</f>
        <v>#N/A</v>
      </c>
      <c r="M514" t="e">
        <f>VLOOKUP(H514,'id (2018)'!H:I,2,0)</f>
        <v>#N/A</v>
      </c>
      <c r="N514" t="e">
        <f>VLOOKUP(H514,'id (2017)'!H:I,2,0)</f>
        <v>#N/A</v>
      </c>
      <c r="O514" t="e">
        <f>VLOOKUP(H514,'id (2016)'!H:I,2,0)</f>
        <v>#N/A</v>
      </c>
      <c r="P514">
        <f>VLOOKUP(H514,'id (2020)'!H:I,2,0)</f>
        <v>1987</v>
      </c>
    </row>
    <row r="515" spans="1:16">
      <c r="A515" t="str">
        <f t="shared" si="32"/>
        <v>MuszyńskiKrzysztof1992</v>
      </c>
      <c r="C515">
        <f t="shared" si="31"/>
        <v>514</v>
      </c>
      <c r="D515" t="s">
        <v>4835</v>
      </c>
      <c r="E515" t="s">
        <v>22</v>
      </c>
      <c r="G515">
        <v>1992</v>
      </c>
      <c r="H515" t="str">
        <f t="shared" ref="H515:H538" si="33">D515&amp;" "&amp;E515</f>
        <v>Muszyński Krzysztof</v>
      </c>
      <c r="I515">
        <f t="shared" ref="I515:I538" si="34">G515</f>
        <v>1992</v>
      </c>
      <c r="J515" t="s">
        <v>32</v>
      </c>
      <c r="K515" t="s">
        <v>4042</v>
      </c>
      <c r="L515" t="e">
        <f>VLOOKUP(H515,'id (2019)'!H:I,2,0)</f>
        <v>#N/A</v>
      </c>
      <c r="M515" t="e">
        <f>VLOOKUP(H515,'id (2018)'!H:I,2,0)</f>
        <v>#N/A</v>
      </c>
      <c r="N515" t="e">
        <f>VLOOKUP(H515,'id (2017)'!H:I,2,0)</f>
        <v>#N/A</v>
      </c>
      <c r="O515" t="e">
        <f>VLOOKUP(H515,'id (2016)'!H:I,2,0)</f>
        <v>#N/A</v>
      </c>
      <c r="P515">
        <f>VLOOKUP(H515,'id (2020)'!H:I,2,0)</f>
        <v>1992</v>
      </c>
    </row>
    <row r="516" spans="1:16">
      <c r="A516" t="str">
        <f t="shared" si="32"/>
        <v>NowakRemik1972</v>
      </c>
      <c r="C516">
        <f t="shared" ref="C516:C538" si="35">C515+1</f>
        <v>515</v>
      </c>
      <c r="D516" t="s">
        <v>597</v>
      </c>
      <c r="E516" t="s">
        <v>652</v>
      </c>
      <c r="G516">
        <v>1972</v>
      </c>
      <c r="H516" t="str">
        <f t="shared" si="33"/>
        <v>Nowak Remik</v>
      </c>
      <c r="I516">
        <f t="shared" si="34"/>
        <v>1972</v>
      </c>
      <c r="J516" t="s">
        <v>32</v>
      </c>
      <c r="K516" t="s">
        <v>4042</v>
      </c>
      <c r="L516">
        <f>VLOOKUP(H516,'id (2019)'!H:I,2,0)</f>
        <v>1972</v>
      </c>
      <c r="M516">
        <f>VLOOKUP(H516,'id (2018)'!H:I,2,0)</f>
        <v>1972</v>
      </c>
      <c r="N516">
        <f>VLOOKUP(H516,'id (2017)'!H:I,2,0)</f>
        <v>1972</v>
      </c>
      <c r="O516">
        <f>VLOOKUP(H516,'id (2016)'!H:I,2,0)</f>
        <v>1972</v>
      </c>
      <c r="P516">
        <f>VLOOKUP(H516,'id (2020)'!H:I,2,0)</f>
        <v>1972</v>
      </c>
    </row>
    <row r="517" spans="1:16">
      <c r="A517" t="str">
        <f t="shared" si="32"/>
        <v>LisieckiMarek0</v>
      </c>
      <c r="C517">
        <f t="shared" si="35"/>
        <v>516</v>
      </c>
      <c r="D517" t="s">
        <v>4828</v>
      </c>
      <c r="E517" t="s">
        <v>33</v>
      </c>
      <c r="G517">
        <v>0</v>
      </c>
      <c r="H517" t="str">
        <f t="shared" si="33"/>
        <v>Lisiecki Marek</v>
      </c>
      <c r="I517">
        <f t="shared" si="34"/>
        <v>0</v>
      </c>
      <c r="J517" t="s">
        <v>32</v>
      </c>
      <c r="K517" t="s">
        <v>4042</v>
      </c>
      <c r="L517" t="e">
        <f>VLOOKUP(H517,'id (2019)'!H:I,2,0)</f>
        <v>#N/A</v>
      </c>
      <c r="M517" t="e">
        <f>VLOOKUP(H517,'id (2018)'!H:I,2,0)</f>
        <v>#N/A</v>
      </c>
      <c r="N517" t="e">
        <f>VLOOKUP(H517,'id (2017)'!H:I,2,0)</f>
        <v>#N/A</v>
      </c>
      <c r="O517" t="e">
        <f>VLOOKUP(H517,'id (2016)'!H:I,2,0)</f>
        <v>#N/A</v>
      </c>
      <c r="P517">
        <f>VLOOKUP(H517,'id (2020)'!H:I,2,0)</f>
        <v>0</v>
      </c>
    </row>
    <row r="518" spans="1:16">
      <c r="A518" t="str">
        <f t="shared" si="32"/>
        <v>AugustyniakRafał0</v>
      </c>
      <c r="C518">
        <f t="shared" si="35"/>
        <v>517</v>
      </c>
      <c r="D518" t="s">
        <v>875</v>
      </c>
      <c r="E518" t="s">
        <v>41</v>
      </c>
      <c r="G518">
        <v>0</v>
      </c>
      <c r="H518" t="str">
        <f t="shared" si="33"/>
        <v>Augustyniak Rafał</v>
      </c>
      <c r="I518">
        <f t="shared" si="34"/>
        <v>0</v>
      </c>
      <c r="J518" t="s">
        <v>32</v>
      </c>
      <c r="K518" t="s">
        <v>4042</v>
      </c>
      <c r="L518" t="e">
        <f>VLOOKUP(H518,'id (2019)'!H:I,2,0)</f>
        <v>#N/A</v>
      </c>
      <c r="M518" t="e">
        <f>VLOOKUP(H518,'id (2018)'!H:I,2,0)</f>
        <v>#N/A</v>
      </c>
      <c r="N518" t="e">
        <f>VLOOKUP(H518,'id (2017)'!H:I,2,0)</f>
        <v>#N/A</v>
      </c>
      <c r="O518">
        <f>VLOOKUP(H518,'id (2016)'!H:I,2,0)</f>
        <v>0</v>
      </c>
      <c r="P518">
        <f>VLOOKUP(H518,'id (2020)'!H:I,2,0)</f>
        <v>0</v>
      </c>
    </row>
    <row r="519" spans="1:16">
      <c r="A519" t="str">
        <f t="shared" si="32"/>
        <v>NowakAndrzej1961</v>
      </c>
      <c r="C519">
        <f t="shared" si="35"/>
        <v>518</v>
      </c>
      <c r="D519" t="s">
        <v>597</v>
      </c>
      <c r="E519" t="s">
        <v>26</v>
      </c>
      <c r="G519">
        <v>1961</v>
      </c>
      <c r="H519" t="str">
        <f t="shared" si="33"/>
        <v>Nowak Andrzej</v>
      </c>
      <c r="I519">
        <f t="shared" si="34"/>
        <v>1961</v>
      </c>
      <c r="J519" t="s">
        <v>32</v>
      </c>
      <c r="K519" t="s">
        <v>4042</v>
      </c>
      <c r="L519" t="e">
        <f>VLOOKUP(H519,'id (2019)'!H:I,2,0)</f>
        <v>#N/A</v>
      </c>
      <c r="M519">
        <f>VLOOKUP(H519,'id (2018)'!H:I,2,0)</f>
        <v>1961</v>
      </c>
      <c r="N519" t="e">
        <f>VLOOKUP(H519,'id (2017)'!H:I,2,0)</f>
        <v>#N/A</v>
      </c>
      <c r="O519" t="e">
        <f>VLOOKUP(H519,'id (2016)'!H:I,2,0)</f>
        <v>#N/A</v>
      </c>
      <c r="P519">
        <f>VLOOKUP(H519,'id (2020)'!H:I,2,0)</f>
        <v>1961</v>
      </c>
    </row>
    <row r="520" spans="1:16">
      <c r="A520" t="str">
        <f t="shared" si="32"/>
        <v>NowakPiotr1967</v>
      </c>
      <c r="C520">
        <f t="shared" si="35"/>
        <v>519</v>
      </c>
      <c r="D520" t="s">
        <v>597</v>
      </c>
      <c r="E520" t="s">
        <v>15</v>
      </c>
      <c r="G520">
        <v>1967</v>
      </c>
      <c r="H520" t="str">
        <f t="shared" si="33"/>
        <v>Nowak Piotr</v>
      </c>
      <c r="I520">
        <f t="shared" si="34"/>
        <v>1967</v>
      </c>
      <c r="J520" t="s">
        <v>32</v>
      </c>
      <c r="K520" t="s">
        <v>4042</v>
      </c>
      <c r="L520">
        <f>VLOOKUP(H520,'id (2019)'!H:I,2,0)</f>
        <v>1973</v>
      </c>
      <c r="M520" t="e">
        <f>VLOOKUP(H520,'id (2018)'!H:I,2,0)</f>
        <v>#N/A</v>
      </c>
      <c r="N520" t="e">
        <f>VLOOKUP(H520,'id (2017)'!H:I,2,0)</f>
        <v>#N/A</v>
      </c>
      <c r="O520" t="e">
        <f>VLOOKUP(H520,'id (2016)'!H:I,2,0)</f>
        <v>#N/A</v>
      </c>
      <c r="P520">
        <f>VLOOKUP(H520,'id (2020)'!H:I,2,0)</f>
        <v>1967</v>
      </c>
    </row>
    <row r="521" spans="1:16">
      <c r="A521" t="str">
        <f t="shared" si="32"/>
        <v>CzaickiSeba1977</v>
      </c>
      <c r="C521">
        <f t="shared" si="35"/>
        <v>520</v>
      </c>
      <c r="D521" t="s">
        <v>4829</v>
      </c>
      <c r="E521" t="s">
        <v>4825</v>
      </c>
      <c r="G521">
        <v>1977</v>
      </c>
      <c r="H521" t="str">
        <f t="shared" si="33"/>
        <v>Czaicki Seba</v>
      </c>
      <c r="I521">
        <f t="shared" si="34"/>
        <v>1977</v>
      </c>
      <c r="J521" t="s">
        <v>32</v>
      </c>
      <c r="K521" t="s">
        <v>4042</v>
      </c>
      <c r="L521" t="e">
        <f>VLOOKUP(H521,'id (2019)'!H:I,2,0)</f>
        <v>#N/A</v>
      </c>
      <c r="M521" t="e">
        <f>VLOOKUP(H521,'id (2018)'!H:I,2,0)</f>
        <v>#N/A</v>
      </c>
      <c r="N521" t="e">
        <f>VLOOKUP(H521,'id (2017)'!H:I,2,0)</f>
        <v>#N/A</v>
      </c>
      <c r="O521" t="e">
        <f>VLOOKUP(H521,'id (2016)'!H:I,2,0)</f>
        <v>#N/A</v>
      </c>
      <c r="P521">
        <f>VLOOKUP(H521,'id (2020)'!H:I,2,0)</f>
        <v>1977</v>
      </c>
    </row>
    <row r="522" spans="1:16">
      <c r="A522" t="str">
        <f t="shared" si="32"/>
        <v>RappPiotr1979</v>
      </c>
      <c r="C522">
        <f t="shared" si="35"/>
        <v>521</v>
      </c>
      <c r="D522" t="s">
        <v>108</v>
      </c>
      <c r="E522" t="s">
        <v>15</v>
      </c>
      <c r="G522">
        <v>1979</v>
      </c>
      <c r="H522" t="str">
        <f t="shared" si="33"/>
        <v>Rapp Piotr</v>
      </c>
      <c r="I522">
        <f t="shared" si="34"/>
        <v>1979</v>
      </c>
      <c r="J522" t="s">
        <v>32</v>
      </c>
      <c r="K522" t="s">
        <v>4042</v>
      </c>
      <c r="L522">
        <f>VLOOKUP(H522,'id (2019)'!H:I,2,0)</f>
        <v>1979</v>
      </c>
      <c r="M522" t="e">
        <f>VLOOKUP(H522,'id (2018)'!H:I,2,0)</f>
        <v>#N/A</v>
      </c>
      <c r="N522" t="e">
        <f>VLOOKUP(H522,'id (2017)'!H:I,2,0)</f>
        <v>#N/A</v>
      </c>
      <c r="O522">
        <f>VLOOKUP(H522,'id (2016)'!H:I,2,0)</f>
        <v>1979</v>
      </c>
      <c r="P522">
        <f>VLOOKUP(H522,'id (2020)'!H:I,2,0)</f>
        <v>1979</v>
      </c>
    </row>
    <row r="523" spans="1:16">
      <c r="A523" t="str">
        <f t="shared" si="32"/>
        <v>SzewczykDaniel0</v>
      </c>
      <c r="C523">
        <f t="shared" si="35"/>
        <v>522</v>
      </c>
      <c r="D523" t="s">
        <v>3767</v>
      </c>
      <c r="E523" t="s">
        <v>135</v>
      </c>
      <c r="G523">
        <v>0</v>
      </c>
      <c r="H523" t="str">
        <f t="shared" si="33"/>
        <v>Szewczyk Daniel</v>
      </c>
      <c r="I523">
        <f t="shared" si="34"/>
        <v>0</v>
      </c>
      <c r="J523" t="s">
        <v>32</v>
      </c>
      <c r="K523" t="s">
        <v>4042</v>
      </c>
      <c r="L523" t="e">
        <f>VLOOKUP(H523,'id (2019)'!H:I,2,0)</f>
        <v>#N/A</v>
      </c>
      <c r="M523" t="e">
        <f>VLOOKUP(H523,'id (2018)'!H:I,2,0)</f>
        <v>#N/A</v>
      </c>
      <c r="N523" t="e">
        <f>VLOOKUP(H523,'id (2017)'!H:I,2,0)</f>
        <v>#N/A</v>
      </c>
      <c r="O523" t="e">
        <f>VLOOKUP(H523,'id (2016)'!H:I,2,0)</f>
        <v>#N/A</v>
      </c>
      <c r="P523">
        <f>VLOOKUP(H523,'id (2020)'!H:I,2,0)</f>
        <v>0</v>
      </c>
    </row>
    <row r="524" spans="1:16">
      <c r="A524" t="str">
        <f t="shared" si="32"/>
        <v>DoboszŁukasz0</v>
      </c>
      <c r="C524">
        <f t="shared" si="35"/>
        <v>523</v>
      </c>
      <c r="D524" t="s">
        <v>3729</v>
      </c>
      <c r="E524" t="s">
        <v>59</v>
      </c>
      <c r="G524">
        <v>0</v>
      </c>
      <c r="H524" t="str">
        <f t="shared" si="33"/>
        <v>Dobosz Łukasz</v>
      </c>
      <c r="I524">
        <f t="shared" si="34"/>
        <v>0</v>
      </c>
      <c r="J524" t="s">
        <v>32</v>
      </c>
      <c r="K524" t="s">
        <v>4042</v>
      </c>
      <c r="L524" t="e">
        <f>VLOOKUP(H524,'id (2019)'!H:I,2,0)</f>
        <v>#N/A</v>
      </c>
      <c r="M524" t="e">
        <f>VLOOKUP(H524,'id (2018)'!H:I,2,0)</f>
        <v>#N/A</v>
      </c>
      <c r="N524" t="e">
        <f>VLOOKUP(H524,'id (2017)'!H:I,2,0)</f>
        <v>#N/A</v>
      </c>
      <c r="O524" t="e">
        <f>VLOOKUP(H524,'id (2016)'!H:I,2,0)</f>
        <v>#N/A</v>
      </c>
      <c r="P524">
        <f>VLOOKUP(H524,'id (2020)'!H:I,2,0)</f>
        <v>0</v>
      </c>
    </row>
    <row r="525" spans="1:16">
      <c r="A525" t="str">
        <f t="shared" si="32"/>
        <v>JaskułaKornel1984</v>
      </c>
      <c r="C525">
        <f t="shared" si="35"/>
        <v>524</v>
      </c>
      <c r="D525" t="s">
        <v>4830</v>
      </c>
      <c r="E525" t="s">
        <v>4826</v>
      </c>
      <c r="G525">
        <v>1984</v>
      </c>
      <c r="H525" t="str">
        <f t="shared" si="33"/>
        <v>Jaskuła Kornel</v>
      </c>
      <c r="I525">
        <f t="shared" si="34"/>
        <v>1984</v>
      </c>
      <c r="J525" t="s">
        <v>32</v>
      </c>
      <c r="K525" t="s">
        <v>4042</v>
      </c>
      <c r="L525" t="e">
        <f>VLOOKUP(H525,'id (2019)'!H:I,2,0)</f>
        <v>#N/A</v>
      </c>
      <c r="M525" t="e">
        <f>VLOOKUP(H525,'id (2018)'!H:I,2,0)</f>
        <v>#N/A</v>
      </c>
      <c r="N525" t="e">
        <f>VLOOKUP(H525,'id (2017)'!H:I,2,0)</f>
        <v>#N/A</v>
      </c>
      <c r="O525" t="e">
        <f>VLOOKUP(H525,'id (2016)'!H:I,2,0)</f>
        <v>#N/A</v>
      </c>
      <c r="P525">
        <f>VLOOKUP(H525,'id (2020)'!H:I,2,0)</f>
        <v>1984</v>
      </c>
    </row>
    <row r="526" spans="1:16">
      <c r="A526" t="str">
        <f t="shared" si="32"/>
        <v>KorpalAgnieszka 1987</v>
      </c>
      <c r="C526">
        <f t="shared" si="35"/>
        <v>525</v>
      </c>
      <c r="D526" s="93" t="s">
        <v>4833</v>
      </c>
      <c r="E526" s="93" t="s">
        <v>4832</v>
      </c>
      <c r="F526" s="93"/>
      <c r="G526" s="93">
        <v>1987</v>
      </c>
      <c r="H526" t="str">
        <f t="shared" si="33"/>
        <v xml:space="preserve">Korpal Agnieszka </v>
      </c>
      <c r="I526">
        <f t="shared" si="34"/>
        <v>1987</v>
      </c>
      <c r="J526" t="s">
        <v>0</v>
      </c>
      <c r="K526" t="s">
        <v>4042</v>
      </c>
      <c r="L526" t="e">
        <f>VLOOKUP(H526,'id (2019)'!H:I,2,0)</f>
        <v>#N/A</v>
      </c>
      <c r="M526" t="e">
        <f>VLOOKUP(H526,'id (2018)'!H:I,2,0)</f>
        <v>#N/A</v>
      </c>
      <c r="N526" t="e">
        <f>VLOOKUP(H526,'id (2017)'!H:I,2,0)</f>
        <v>#N/A</v>
      </c>
      <c r="O526" t="e">
        <f>VLOOKUP(H526,'id (2016)'!H:I,2,0)</f>
        <v>#N/A</v>
      </c>
      <c r="P526">
        <f>VLOOKUP(H526,'id (2020)'!H:I,2,0)</f>
        <v>1987</v>
      </c>
    </row>
    <row r="527" spans="1:16">
      <c r="A527" t="str">
        <f t="shared" si="32"/>
        <v>GościańskaIzabela0</v>
      </c>
      <c r="C527">
        <f t="shared" si="35"/>
        <v>526</v>
      </c>
      <c r="D527" s="93" t="s">
        <v>4834</v>
      </c>
      <c r="E527" s="93" t="s">
        <v>1010</v>
      </c>
      <c r="F527" s="93"/>
      <c r="G527" s="93">
        <v>0</v>
      </c>
      <c r="H527" t="str">
        <f t="shared" si="33"/>
        <v>Gościańska Izabela</v>
      </c>
      <c r="I527">
        <f t="shared" si="34"/>
        <v>0</v>
      </c>
      <c r="J527" t="s">
        <v>0</v>
      </c>
      <c r="K527" t="s">
        <v>4042</v>
      </c>
      <c r="L527" t="e">
        <f>VLOOKUP(H527,'id (2019)'!H:I,2,0)</f>
        <v>#N/A</v>
      </c>
      <c r="M527" t="e">
        <f>VLOOKUP(H527,'id (2018)'!H:I,2,0)</f>
        <v>#N/A</v>
      </c>
      <c r="N527" t="e">
        <f>VLOOKUP(H527,'id (2017)'!H:I,2,0)</f>
        <v>#N/A</v>
      </c>
      <c r="O527" t="e">
        <f>VLOOKUP(H527,'id (2016)'!H:I,2,0)</f>
        <v>#N/A</v>
      </c>
      <c r="P527">
        <f>VLOOKUP(H527,'id (2020)'!H:I,2,0)</f>
        <v>0</v>
      </c>
    </row>
    <row r="528" spans="1:16">
      <c r="A528" t="str">
        <f t="shared" si="32"/>
        <v>PłowaśMarta1975</v>
      </c>
      <c r="C528">
        <f t="shared" si="35"/>
        <v>527</v>
      </c>
      <c r="D528" t="s">
        <v>4188</v>
      </c>
      <c r="E528" t="s">
        <v>846</v>
      </c>
      <c r="G528">
        <v>1975</v>
      </c>
      <c r="H528" t="str">
        <f t="shared" si="33"/>
        <v>Płowaś Marta</v>
      </c>
      <c r="I528">
        <f t="shared" si="34"/>
        <v>1975</v>
      </c>
      <c r="J528" t="s">
        <v>0</v>
      </c>
      <c r="K528" t="s">
        <v>1804</v>
      </c>
      <c r="L528">
        <f>VLOOKUP(H528,'id (2019)'!H:I,2,0)</f>
        <v>1975</v>
      </c>
      <c r="M528" t="e">
        <f>VLOOKUP(H528,'id (2018)'!H:I,2,0)</f>
        <v>#N/A</v>
      </c>
      <c r="N528" t="e">
        <f>VLOOKUP(H528,'id (2017)'!H:I,2,0)</f>
        <v>#N/A</v>
      </c>
      <c r="O528" t="e">
        <f>VLOOKUP(H528,'id (2016)'!H:I,2,0)</f>
        <v>#N/A</v>
      </c>
      <c r="P528">
        <f>VLOOKUP(H528,'id (2020)'!H:I,2,0)</f>
        <v>1975</v>
      </c>
    </row>
    <row r="529" spans="1:16">
      <c r="A529" t="str">
        <f t="shared" si="32"/>
        <v>WielińskiPrzemysław1973</v>
      </c>
      <c r="C529">
        <f t="shared" si="35"/>
        <v>528</v>
      </c>
      <c r="D529" t="s">
        <v>1195</v>
      </c>
      <c r="E529" t="s">
        <v>24</v>
      </c>
      <c r="G529">
        <v>1973</v>
      </c>
      <c r="H529" t="str">
        <f t="shared" si="33"/>
        <v>Wieliński Przemysław</v>
      </c>
      <c r="I529">
        <f t="shared" si="34"/>
        <v>1973</v>
      </c>
      <c r="J529" t="s">
        <v>32</v>
      </c>
      <c r="K529" t="s">
        <v>1804</v>
      </c>
      <c r="L529">
        <f>VLOOKUP(H529,'id (2019)'!H:I,2,0)</f>
        <v>1973</v>
      </c>
      <c r="M529">
        <f>VLOOKUP(H529,'id (2018)'!H:I,2,0)</f>
        <v>1973</v>
      </c>
      <c r="N529">
        <f>VLOOKUP(H529,'id (2017)'!H:I,2,0)</f>
        <v>1973</v>
      </c>
      <c r="O529">
        <f>VLOOKUP(H529,'id (2016)'!H:I,2,0)</f>
        <v>1973</v>
      </c>
      <c r="P529">
        <f>VLOOKUP(H529,'id (2020)'!H:I,2,0)</f>
        <v>1973</v>
      </c>
    </row>
    <row r="530" spans="1:16">
      <c r="A530" t="str">
        <f t="shared" si="32"/>
        <v>LaskowskiJarosław1974</v>
      </c>
      <c r="C530">
        <f t="shared" si="35"/>
        <v>529</v>
      </c>
      <c r="D530" t="s">
        <v>1450</v>
      </c>
      <c r="E530" t="s">
        <v>86</v>
      </c>
      <c r="G530">
        <v>1974</v>
      </c>
      <c r="H530" t="str">
        <f t="shared" si="33"/>
        <v>Laskowski Jarosław</v>
      </c>
      <c r="I530">
        <f t="shared" si="34"/>
        <v>1974</v>
      </c>
      <c r="J530" t="s">
        <v>32</v>
      </c>
      <c r="K530" t="s">
        <v>1804</v>
      </c>
      <c r="L530" t="e">
        <f>VLOOKUP(H530,'id (2019)'!H:I,2,0)</f>
        <v>#N/A</v>
      </c>
      <c r="M530" t="e">
        <f>VLOOKUP(H530,'id (2018)'!H:I,2,0)</f>
        <v>#N/A</v>
      </c>
      <c r="N530" t="e">
        <f>VLOOKUP(H530,'id (2017)'!H:I,2,0)</f>
        <v>#N/A</v>
      </c>
      <c r="O530" t="e">
        <f>VLOOKUP(H530,'id (2016)'!H:I,2,0)</f>
        <v>#N/A</v>
      </c>
      <c r="P530">
        <f>VLOOKUP(H530,'id (2020)'!H:I,2,0)</f>
        <v>1974</v>
      </c>
    </row>
    <row r="531" spans="1:16">
      <c r="A531" t="str">
        <f t="shared" si="32"/>
        <v>BoczkowskiBorys1970</v>
      </c>
      <c r="C531">
        <f t="shared" si="35"/>
        <v>530</v>
      </c>
      <c r="D531" t="s">
        <v>4047</v>
      </c>
      <c r="E531" t="s">
        <v>1392</v>
      </c>
      <c r="G531">
        <v>1970</v>
      </c>
      <c r="H531" t="str">
        <f t="shared" si="33"/>
        <v>Boczkowski Borys</v>
      </c>
      <c r="I531">
        <f t="shared" si="34"/>
        <v>1970</v>
      </c>
      <c r="J531" t="s">
        <v>32</v>
      </c>
      <c r="K531" t="s">
        <v>1804</v>
      </c>
      <c r="L531">
        <f>VLOOKUP(H531,'id (2019)'!H:I,2,0)</f>
        <v>1970</v>
      </c>
      <c r="M531">
        <f>VLOOKUP(H531,'id (2018)'!H:I,2,0)</f>
        <v>1970</v>
      </c>
      <c r="N531" t="e">
        <f>VLOOKUP(H531,'id (2017)'!H:I,2,0)</f>
        <v>#N/A</v>
      </c>
      <c r="O531" t="e">
        <f>VLOOKUP(H531,'id (2016)'!H:I,2,0)</f>
        <v>#N/A</v>
      </c>
      <c r="P531">
        <f>VLOOKUP(H531,'id (2020)'!H:I,2,0)</f>
        <v>1970</v>
      </c>
    </row>
    <row r="532" spans="1:16">
      <c r="A532" t="str">
        <f t="shared" si="32"/>
        <v>BorciuchZbigniew1961</v>
      </c>
      <c r="C532">
        <f t="shared" si="35"/>
        <v>531</v>
      </c>
      <c r="D532" t="s">
        <v>1798</v>
      </c>
      <c r="E532" t="s">
        <v>264</v>
      </c>
      <c r="G532">
        <v>1961</v>
      </c>
      <c r="H532" t="str">
        <f t="shared" si="33"/>
        <v>Borciuch Zbigniew</v>
      </c>
      <c r="I532">
        <f t="shared" si="34"/>
        <v>1961</v>
      </c>
      <c r="J532" t="s">
        <v>32</v>
      </c>
      <c r="K532" t="s">
        <v>1804</v>
      </c>
      <c r="L532">
        <f>VLOOKUP(H532,'id (2019)'!H:I,2,0)</f>
        <v>1961</v>
      </c>
      <c r="M532">
        <f>VLOOKUP(H532,'id (2018)'!H:I,2,0)</f>
        <v>1961</v>
      </c>
      <c r="N532">
        <f>VLOOKUP(H532,'id (2017)'!H:I,2,0)</f>
        <v>1961</v>
      </c>
      <c r="O532" t="e">
        <f>VLOOKUP(H532,'id (2016)'!H:I,2,0)</f>
        <v>#N/A</v>
      </c>
      <c r="P532">
        <f>VLOOKUP(H532,'id (2020)'!H:I,2,0)</f>
        <v>1961</v>
      </c>
    </row>
    <row r="533" spans="1:16">
      <c r="A533" t="str">
        <f t="shared" si="32"/>
        <v>DawidziakJarosław1971</v>
      </c>
      <c r="C533">
        <f t="shared" si="35"/>
        <v>532</v>
      </c>
      <c r="D533" t="s">
        <v>874</v>
      </c>
      <c r="E533" t="s">
        <v>86</v>
      </c>
      <c r="G533">
        <v>1971</v>
      </c>
      <c r="H533" t="str">
        <f t="shared" si="33"/>
        <v>Dawidziak Jarosław</v>
      </c>
      <c r="I533">
        <f t="shared" si="34"/>
        <v>1971</v>
      </c>
      <c r="J533" t="s">
        <v>32</v>
      </c>
      <c r="K533" t="s">
        <v>1804</v>
      </c>
      <c r="L533" t="e">
        <f>VLOOKUP(H533,'id (2019)'!H:I,2,0)</f>
        <v>#N/A</v>
      </c>
      <c r="M533">
        <f>VLOOKUP(H533,'id (2018)'!H:I,2,0)</f>
        <v>1971</v>
      </c>
      <c r="N533">
        <f>VLOOKUP(H533,'id (2017)'!H:I,2,0)</f>
        <v>1971</v>
      </c>
      <c r="O533">
        <f>VLOOKUP(H533,'id (2016)'!H:I,2,0)</f>
        <v>0</v>
      </c>
      <c r="P533">
        <f>VLOOKUP(H533,'id (2020)'!H:I,2,0)</f>
        <v>1971</v>
      </c>
    </row>
    <row r="534" spans="1:16">
      <c r="A534" t="str">
        <f t="shared" si="32"/>
        <v>JanikArtur1979</v>
      </c>
      <c r="C534">
        <f t="shared" si="35"/>
        <v>533</v>
      </c>
      <c r="D534" t="s">
        <v>78</v>
      </c>
      <c r="E534" t="s">
        <v>47</v>
      </c>
      <c r="G534">
        <v>1979</v>
      </c>
      <c r="H534" t="str">
        <f t="shared" si="33"/>
        <v>Janik Artur</v>
      </c>
      <c r="I534">
        <f t="shared" si="34"/>
        <v>1979</v>
      </c>
      <c r="J534" t="s">
        <v>32</v>
      </c>
      <c r="K534" t="s">
        <v>1804</v>
      </c>
      <c r="L534">
        <f>VLOOKUP(H534,'id (2019)'!H:I,2,0)</f>
        <v>1979</v>
      </c>
      <c r="M534">
        <f>VLOOKUP(H534,'id (2018)'!H:I,2,0)</f>
        <v>1981</v>
      </c>
      <c r="N534">
        <f>VLOOKUP(H534,'id (2017)'!H:I,2,0)</f>
        <v>1980</v>
      </c>
      <c r="O534">
        <f>VLOOKUP(H534,'id (2016)'!H:I,2,0)</f>
        <v>1979</v>
      </c>
      <c r="P534">
        <f>VLOOKUP(H534,'id (2020)'!H:I,2,0)</f>
        <v>1979</v>
      </c>
    </row>
    <row r="535" spans="1:16">
      <c r="A535" t="str">
        <f t="shared" si="32"/>
        <v>KlamkeKarol1986</v>
      </c>
      <c r="C535">
        <f t="shared" si="35"/>
        <v>534</v>
      </c>
      <c r="D535" t="s">
        <v>4837</v>
      </c>
      <c r="E535" t="s">
        <v>91</v>
      </c>
      <c r="G535">
        <v>1986</v>
      </c>
      <c r="H535" t="str">
        <f t="shared" si="33"/>
        <v>Klamke Karol</v>
      </c>
      <c r="I535">
        <f t="shared" si="34"/>
        <v>1986</v>
      </c>
      <c r="J535" t="s">
        <v>32</v>
      </c>
      <c r="K535" t="s">
        <v>1804</v>
      </c>
      <c r="L535" t="e">
        <f>VLOOKUP(H535,'id (2019)'!H:I,2,0)</f>
        <v>#N/A</v>
      </c>
      <c r="M535" t="e">
        <f>VLOOKUP(H535,'id (2018)'!H:I,2,0)</f>
        <v>#N/A</v>
      </c>
      <c r="N535" t="e">
        <f>VLOOKUP(H535,'id (2017)'!H:I,2,0)</f>
        <v>#N/A</v>
      </c>
      <c r="O535" t="e">
        <f>VLOOKUP(H535,'id (2016)'!H:I,2,0)</f>
        <v>#N/A</v>
      </c>
      <c r="P535">
        <f>VLOOKUP(H535,'id (2020)'!H:I,2,0)</f>
        <v>1986</v>
      </c>
    </row>
    <row r="536" spans="1:16">
      <c r="A536" t="str">
        <f t="shared" si="32"/>
        <v>WiśniewskiAdam1989</v>
      </c>
      <c r="C536">
        <f t="shared" si="35"/>
        <v>535</v>
      </c>
      <c r="D536" t="s">
        <v>94</v>
      </c>
      <c r="E536" t="s">
        <v>79</v>
      </c>
      <c r="G536">
        <v>1989</v>
      </c>
      <c r="H536" t="str">
        <f t="shared" si="33"/>
        <v>Wiśniewski Adam</v>
      </c>
      <c r="I536">
        <f t="shared" si="34"/>
        <v>1989</v>
      </c>
      <c r="J536" t="s">
        <v>32</v>
      </c>
      <c r="K536" t="s">
        <v>1804</v>
      </c>
      <c r="L536" t="e">
        <f>VLOOKUP(H536,'id (2019)'!H:I,2,0)</f>
        <v>#N/A</v>
      </c>
      <c r="M536">
        <f>VLOOKUP(H536,'id (2018)'!H:I,2,0)</f>
        <v>1989</v>
      </c>
      <c r="N536">
        <f>VLOOKUP(H536,'id (2017)'!H:I,2,0)</f>
        <v>1989</v>
      </c>
      <c r="O536">
        <f>VLOOKUP(H536,'id (2016)'!H:I,2,0)</f>
        <v>1989</v>
      </c>
      <c r="P536">
        <f>VLOOKUP(H536,'id (2020)'!H:I,2,0)</f>
        <v>1989</v>
      </c>
    </row>
    <row r="537" spans="1:16">
      <c r="A537" t="str">
        <f t="shared" si="32"/>
        <v>IgnasiakTomasz1969</v>
      </c>
      <c r="C537">
        <f t="shared" si="35"/>
        <v>536</v>
      </c>
      <c r="D537" t="s">
        <v>4838</v>
      </c>
      <c r="E537" t="s">
        <v>44</v>
      </c>
      <c r="G537">
        <v>1969</v>
      </c>
      <c r="H537" t="str">
        <f t="shared" si="33"/>
        <v>Ignasiak Tomasz</v>
      </c>
      <c r="I537">
        <f t="shared" si="34"/>
        <v>1969</v>
      </c>
      <c r="J537" t="s">
        <v>32</v>
      </c>
      <c r="K537" t="s">
        <v>1804</v>
      </c>
      <c r="L537" t="e">
        <f>VLOOKUP(H537,'id (2019)'!H:I,2,0)</f>
        <v>#N/A</v>
      </c>
      <c r="M537" t="e">
        <f>VLOOKUP(H537,'id (2018)'!H:I,2,0)</f>
        <v>#N/A</v>
      </c>
      <c r="N537" t="e">
        <f>VLOOKUP(H537,'id (2017)'!H:I,2,0)</f>
        <v>#N/A</v>
      </c>
      <c r="O537" t="e">
        <f>VLOOKUP(H537,'id (2016)'!H:I,2,0)</f>
        <v>#N/A</v>
      </c>
      <c r="P537">
        <f>VLOOKUP(H537,'id (2020)'!H:I,2,0)</f>
        <v>1969</v>
      </c>
    </row>
    <row r="538" spans="1:16">
      <c r="A538" t="str">
        <f t="shared" si="32"/>
        <v>KarasińskiPaweł1982</v>
      </c>
      <c r="C538">
        <f t="shared" si="35"/>
        <v>537</v>
      </c>
      <c r="D538" t="s">
        <v>4552</v>
      </c>
      <c r="E538" t="s">
        <v>16</v>
      </c>
      <c r="G538">
        <v>1982</v>
      </c>
      <c r="H538" t="str">
        <f t="shared" si="33"/>
        <v>Karasiński Paweł</v>
      </c>
      <c r="I538">
        <f t="shared" si="34"/>
        <v>1982</v>
      </c>
      <c r="J538" t="s">
        <v>32</v>
      </c>
      <c r="K538" t="s">
        <v>1804</v>
      </c>
      <c r="L538">
        <f>VLOOKUP(H538,'id (2019)'!H:I,2,0)</f>
        <v>1982</v>
      </c>
      <c r="M538" t="e">
        <f>VLOOKUP(H538,'id (2018)'!H:I,2,0)</f>
        <v>#N/A</v>
      </c>
      <c r="N538" t="e">
        <f>VLOOKUP(H538,'id (2017)'!H:I,2,0)</f>
        <v>#N/A</v>
      </c>
      <c r="O538" t="e">
        <f>VLOOKUP(H538,'id (2016)'!H:I,2,0)</f>
        <v>#N/A</v>
      </c>
      <c r="P538">
        <f>VLOOKUP(H538,'id (2020)'!H:I,2,0)</f>
        <v>1982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2"/>
  <sheetViews>
    <sheetView workbookViewId="0">
      <selection activeCell="B10" sqref="B10"/>
    </sheetView>
  </sheetViews>
  <sheetFormatPr defaultColWidth="8.85546875" defaultRowHeight="12.75"/>
  <cols>
    <col min="1" max="1" width="8.42578125" style="12" bestFit="1" customWidth="1"/>
    <col min="2" max="2" width="25.42578125" style="12" bestFit="1" customWidth="1"/>
    <col min="3" max="3" width="6.7109375" style="24" customWidth="1"/>
    <col min="4" max="4" width="7.7109375" style="24" bestFit="1" customWidth="1"/>
    <col min="5" max="5" width="7.140625" style="24" bestFit="1" customWidth="1"/>
    <col min="6" max="6" width="7.7109375" style="24" bestFit="1" customWidth="1"/>
    <col min="7" max="7" width="8" style="24" bestFit="1" customWidth="1"/>
    <col min="8" max="8" width="8.140625" style="39" bestFit="1" customWidth="1"/>
    <col min="9" max="9" width="7.85546875" style="24" bestFit="1" customWidth="1"/>
    <col min="10" max="10" width="0" style="12" hidden="1" customWidth="1"/>
    <col min="11" max="11" width="17.85546875" style="12" hidden="1" customWidth="1"/>
    <col min="12" max="12" width="6.7109375" style="12" hidden="1" customWidth="1"/>
    <col min="13" max="13" width="7.7109375" style="12" hidden="1" customWidth="1"/>
    <col min="14" max="14" width="8.42578125" style="12" hidden="1" customWidth="1"/>
    <col min="15" max="15" width="7.7109375" style="12" hidden="1" customWidth="1"/>
    <col min="16" max="16" width="8" style="12" hidden="1" customWidth="1"/>
    <col min="17" max="17" width="7.28515625" style="12" hidden="1" customWidth="1"/>
    <col min="18" max="18" width="7.85546875" style="12" hidden="1" customWidth="1"/>
    <col min="19" max="19" width="0" style="12" hidden="1" customWidth="1"/>
    <col min="20" max="20" width="18.140625" style="12" hidden="1" customWidth="1"/>
    <col min="21" max="21" width="6.7109375" style="12" hidden="1" customWidth="1"/>
    <col min="22" max="22" width="7.7109375" style="12" hidden="1" customWidth="1"/>
    <col min="23" max="23" width="7.140625" style="12" hidden="1" customWidth="1"/>
    <col min="24" max="24" width="7.7109375" style="12" hidden="1" customWidth="1"/>
    <col min="25" max="25" width="8" style="12" hidden="1" customWidth="1"/>
    <col min="26" max="26" width="7.28515625" style="12" hidden="1" customWidth="1"/>
    <col min="27" max="27" width="7.85546875" style="12" hidden="1" customWidth="1"/>
    <col min="28" max="28" width="0" style="12" hidden="1" customWidth="1"/>
    <col min="29" max="29" width="25.42578125" style="12" hidden="1" customWidth="1"/>
    <col min="30" max="37" width="0" style="12" hidden="1" customWidth="1"/>
    <col min="38" max="16384" width="8.85546875" style="12"/>
  </cols>
  <sheetData>
    <row r="1" spans="1:36">
      <c r="A1" s="38" t="s">
        <v>964</v>
      </c>
      <c r="J1" s="38" t="s">
        <v>965</v>
      </c>
      <c r="L1" s="24"/>
      <c r="M1" s="24"/>
      <c r="N1" s="24"/>
      <c r="O1" s="24"/>
      <c r="P1" s="24"/>
      <c r="Q1" s="24"/>
      <c r="R1" s="24"/>
      <c r="S1" s="38" t="s">
        <v>966</v>
      </c>
      <c r="U1" s="24"/>
      <c r="V1" s="24"/>
      <c r="W1" s="24"/>
      <c r="X1" s="24"/>
      <c r="Y1" s="24"/>
      <c r="Z1" s="24"/>
      <c r="AA1" s="24"/>
      <c r="AB1" s="38" t="s">
        <v>968</v>
      </c>
      <c r="AD1" s="24"/>
      <c r="AE1" s="24"/>
      <c r="AF1" s="24"/>
      <c r="AG1" s="24"/>
      <c r="AH1" s="24"/>
      <c r="AI1" s="24"/>
      <c r="AJ1" s="24"/>
    </row>
    <row r="2" spans="1:36" ht="12.6" customHeight="1">
      <c r="B2" s="12" t="s">
        <v>40</v>
      </c>
      <c r="K2" s="12" t="s">
        <v>40</v>
      </c>
      <c r="L2" s="24"/>
      <c r="M2" s="24"/>
      <c r="N2" s="24"/>
      <c r="O2" s="24"/>
      <c r="P2" s="24"/>
      <c r="Q2" s="24"/>
      <c r="R2" s="24"/>
      <c r="T2" s="12" t="s">
        <v>40</v>
      </c>
      <c r="U2" s="24"/>
      <c r="V2" s="24"/>
      <c r="W2" s="24"/>
      <c r="X2" s="24"/>
      <c r="Y2" s="24"/>
      <c r="Z2" s="24"/>
      <c r="AA2" s="24"/>
      <c r="AC2" s="12" t="s">
        <v>40</v>
      </c>
      <c r="AD2" s="24"/>
      <c r="AE2" s="24"/>
      <c r="AF2" s="24"/>
      <c r="AG2" s="24"/>
      <c r="AH2" s="24"/>
      <c r="AI2" s="24"/>
      <c r="AJ2" s="24"/>
    </row>
    <row r="3" spans="1:36">
      <c r="C3" s="24" t="s">
        <v>887</v>
      </c>
      <c r="D3" s="24" t="s">
        <v>883</v>
      </c>
      <c r="E3" s="24" t="s">
        <v>881</v>
      </c>
      <c r="F3" s="24" t="s">
        <v>882</v>
      </c>
      <c r="G3" s="24" t="s">
        <v>884</v>
      </c>
      <c r="H3" s="41" t="s">
        <v>885</v>
      </c>
      <c r="I3" s="24" t="s">
        <v>886</v>
      </c>
      <c r="L3" s="24" t="s">
        <v>887</v>
      </c>
      <c r="M3" s="24" t="s">
        <v>883</v>
      </c>
      <c r="N3" s="24" t="s">
        <v>881</v>
      </c>
      <c r="O3" s="24" t="s">
        <v>882</v>
      </c>
      <c r="P3" s="24" t="s">
        <v>884</v>
      </c>
      <c r="Q3" s="24" t="s">
        <v>885</v>
      </c>
      <c r="R3" s="24" t="s">
        <v>886</v>
      </c>
      <c r="U3" s="24" t="s">
        <v>887</v>
      </c>
      <c r="V3" s="24" t="s">
        <v>883</v>
      </c>
      <c r="W3" s="24" t="s">
        <v>881</v>
      </c>
      <c r="X3" s="24" t="s">
        <v>882</v>
      </c>
      <c r="Y3" s="24" t="s">
        <v>884</v>
      </c>
      <c r="Z3" s="24" t="s">
        <v>885</v>
      </c>
      <c r="AA3" s="24" t="s">
        <v>886</v>
      </c>
      <c r="AD3" s="24" t="s">
        <v>887</v>
      </c>
      <c r="AE3" s="24" t="s">
        <v>883</v>
      </c>
      <c r="AF3" s="24" t="s">
        <v>881</v>
      </c>
      <c r="AG3" s="24" t="s">
        <v>882</v>
      </c>
      <c r="AH3" s="24" t="s">
        <v>884</v>
      </c>
      <c r="AI3" s="24" t="s">
        <v>885</v>
      </c>
      <c r="AJ3" s="24" t="s">
        <v>886</v>
      </c>
    </row>
    <row r="4" spans="1:36">
      <c r="B4" s="12" t="s">
        <v>1215</v>
      </c>
      <c r="C4" s="24">
        <f>D4+G4</f>
        <v>52</v>
      </c>
      <c r="D4" s="24">
        <f>E4+F4</f>
        <v>7</v>
      </c>
      <c r="E4" s="40">
        <f>COUNT('PPM K'!$F:$F)-1</f>
        <v>7</v>
      </c>
      <c r="F4" s="81">
        <v>0</v>
      </c>
      <c r="G4" s="24">
        <f>H4+I4</f>
        <v>45</v>
      </c>
      <c r="H4" s="39">
        <f>COUNT('PPM M'!$F:$F)-1</f>
        <v>45</v>
      </c>
      <c r="I4" s="81">
        <v>0</v>
      </c>
      <c r="K4" s="12" t="s">
        <v>4</v>
      </c>
      <c r="L4" s="24" t="e">
        <f>M4+P4</f>
        <v>#REF!</v>
      </c>
      <c r="M4" s="24" t="e">
        <f>N4+O4</f>
        <v>#REF!</v>
      </c>
      <c r="N4" s="24" t="e">
        <f>COUNTIFS(#REF!,"&gt;=0",#REF!,"&gt;=6")</f>
        <v>#REF!</v>
      </c>
      <c r="O4" s="81">
        <v>0</v>
      </c>
      <c r="P4" s="24" t="e">
        <f>Q4+R4</f>
        <v>#REF!</v>
      </c>
      <c r="Q4" s="39" t="e">
        <f>COUNTIFS('PPM M'!#REF!,"&gt;=0",'PPM M'!$Z:$Z,"&gt;=6")</f>
        <v>#REF!</v>
      </c>
      <c r="R4" s="81">
        <v>0</v>
      </c>
      <c r="T4" s="12" t="s">
        <v>4</v>
      </c>
      <c r="U4" s="25" t="e">
        <f>V4+Y4</f>
        <v>#REF!</v>
      </c>
      <c r="V4" s="25" t="e">
        <f>W4+X4</f>
        <v>#REF!</v>
      </c>
      <c r="W4" s="25" t="e">
        <f>SUMIF(#REF!,"&gt;=0",#REF!)</f>
        <v>#REF!</v>
      </c>
      <c r="X4" s="81">
        <v>0</v>
      </c>
      <c r="Y4" s="25" t="e">
        <f>Z4+AA4</f>
        <v>#REF!</v>
      </c>
      <c r="Z4" s="25" t="e">
        <f>SUMIF('PPM M'!#REF!,"&gt;=0",'PPM M'!$E:$E)</f>
        <v>#REF!</v>
      </c>
      <c r="AA4" s="81">
        <v>0</v>
      </c>
      <c r="AC4" s="12" t="s">
        <v>4</v>
      </c>
      <c r="AD4" s="25" t="e">
        <f>AE4+AH4</f>
        <v>#REF!</v>
      </c>
      <c r="AE4" s="25" t="e">
        <f>AF4+AG4</f>
        <v>#REF!</v>
      </c>
      <c r="AF4" s="25" t="e">
        <f>SUMIF(#REF!,"&gt;=0",#REF!)</f>
        <v>#REF!</v>
      </c>
      <c r="AG4" s="81">
        <v>0</v>
      </c>
      <c r="AH4" s="25" t="e">
        <f>AI4+AJ4</f>
        <v>#REF!</v>
      </c>
      <c r="AI4" s="25" t="e">
        <f>SUMIF('PPM M'!#REF!,"&gt;=0",'PPM M'!$Z:$Z)</f>
        <v>#REF!</v>
      </c>
      <c r="AJ4" s="81">
        <v>0</v>
      </c>
    </row>
    <row r="5" spans="1:36">
      <c r="B5" s="12" t="s">
        <v>4555</v>
      </c>
      <c r="C5" s="24">
        <f>D5+G5</f>
        <v>45</v>
      </c>
      <c r="D5" s="24">
        <f>E5+F5</f>
        <v>4</v>
      </c>
      <c r="E5" s="40">
        <f>COUNT('PPM K'!$G:$G)-1</f>
        <v>4</v>
      </c>
      <c r="F5" s="81">
        <v>0</v>
      </c>
      <c r="G5" s="24">
        <f>H5+I5</f>
        <v>41</v>
      </c>
      <c r="H5" s="39">
        <f>COUNT('PPM M'!$G:$G)-1</f>
        <v>41</v>
      </c>
      <c r="I5" s="81">
        <v>0</v>
      </c>
      <c r="K5" s="12" t="s">
        <v>3437</v>
      </c>
      <c r="L5" s="24" t="e">
        <f>M5+P5</f>
        <v>#REF!</v>
      </c>
      <c r="M5" s="24" t="e">
        <f>N5+O5</f>
        <v>#REF!</v>
      </c>
      <c r="N5" s="24" t="e">
        <f>COUNTIFS(#REF!,"&gt;=0",#REF!,"&gt;=6")</f>
        <v>#REF!</v>
      </c>
      <c r="O5" s="81">
        <v>0</v>
      </c>
      <c r="P5" s="24">
        <f>Q5+R5</f>
        <v>11</v>
      </c>
      <c r="Q5" s="40">
        <f>COUNTIFS('PPM M'!$F:$F,"&gt;=0",'PPM M'!$Z:$Z,"&gt;=6")</f>
        <v>11</v>
      </c>
      <c r="R5" s="81">
        <v>0</v>
      </c>
      <c r="T5" s="12" t="s">
        <v>3437</v>
      </c>
      <c r="U5" s="25" t="e">
        <f>V5+Y5</f>
        <v>#REF!</v>
      </c>
      <c r="V5" s="25" t="e">
        <f>W5+X5</f>
        <v>#REF!</v>
      </c>
      <c r="W5" s="25" t="e">
        <f>SUMIF(#REF!,"&gt;=0",#REF!)</f>
        <v>#REF!</v>
      </c>
      <c r="X5" s="81">
        <v>0</v>
      </c>
      <c r="Y5" s="25">
        <f>Z5+AA5</f>
        <v>11566.784253635806</v>
      </c>
      <c r="Z5" s="25">
        <f>SUMIF('PPM M'!$F:$F,"&gt;=0",'PPM M'!$E:$E)</f>
        <v>11566.784253635806</v>
      </c>
      <c r="AA5" s="81">
        <v>0</v>
      </c>
      <c r="AC5" s="12" t="s">
        <v>3437</v>
      </c>
      <c r="AD5" s="25" t="e">
        <f t="shared" ref="AD5:AD10" si="0">AE5+AH5</f>
        <v>#REF!</v>
      </c>
      <c r="AE5" s="25" t="e">
        <f t="shared" ref="AE5:AE10" si="1">AF5+AG5</f>
        <v>#REF!</v>
      </c>
      <c r="AF5" s="25" t="e">
        <f>SUMIF(#REF!,"&gt;=0",#REF!)</f>
        <v>#REF!</v>
      </c>
      <c r="AG5" s="81">
        <v>0</v>
      </c>
      <c r="AH5" s="25">
        <f t="shared" ref="AH5:AH10" si="2">AI5+AJ5</f>
        <v>853.42860223333219</v>
      </c>
      <c r="AI5" s="25">
        <f>SUMIF('PPM M'!$F:$F,"&gt;=0",'PPM M'!$Z:$Z)</f>
        <v>853.42860223333219</v>
      </c>
      <c r="AJ5" s="81">
        <v>0</v>
      </c>
    </row>
    <row r="6" spans="1:36">
      <c r="B6" s="12" t="s">
        <v>3335</v>
      </c>
      <c r="C6" s="24">
        <f t="shared" ref="C6:C10" si="3">D6+G6</f>
        <v>48</v>
      </c>
      <c r="D6" s="24">
        <f t="shared" ref="D6:D10" si="4">E6+F6</f>
        <v>1</v>
      </c>
      <c r="E6" s="40">
        <f>COUNT('PPM K'!$K:$K)-1</f>
        <v>2</v>
      </c>
      <c r="F6" s="40">
        <f>COUNT('PPM K'!#REF!)-1</f>
        <v>-1</v>
      </c>
      <c r="G6" s="24">
        <f t="shared" ref="G6:G10" si="5">H6+I6</f>
        <v>47</v>
      </c>
      <c r="H6" s="39">
        <f>COUNT('PPM M'!$I:$I)-1</f>
        <v>12</v>
      </c>
      <c r="I6" s="40">
        <f>COUNT('PPM M'!$O:$O)-1</f>
        <v>35</v>
      </c>
      <c r="K6" s="12" t="s">
        <v>1226</v>
      </c>
      <c r="L6" s="24" t="e">
        <f t="shared" ref="L6:L10" si="6">M6+P6</f>
        <v>#REF!</v>
      </c>
      <c r="M6" s="24" t="e">
        <f t="shared" ref="M6:M10" si="7">N6+O6</f>
        <v>#REF!</v>
      </c>
      <c r="N6" s="24" t="e">
        <f>COUNTIFS(#REF!,"&gt;=0",#REF!,"&gt;=6")</f>
        <v>#REF!</v>
      </c>
      <c r="O6" s="40" t="e">
        <f>COUNTIFS(#REF!,"&gt;=0",#REF!,"&gt;=6")</f>
        <v>#REF!</v>
      </c>
      <c r="P6" s="24">
        <f t="shared" ref="P6:P10" si="8">Q6+R6</f>
        <v>19</v>
      </c>
      <c r="Q6" s="39">
        <f>COUNTIFS('PPM M'!$G:$G,"&gt;=0",'PPM M'!$Z:$Z,"&gt;=6")</f>
        <v>8</v>
      </c>
      <c r="R6" s="40">
        <f>COUNTIFS('PPM M'!$S:$S,"&gt;=0",'PPM M'!$Z:$Z,"&gt;=6")</f>
        <v>11</v>
      </c>
      <c r="T6" s="12" t="s">
        <v>1226</v>
      </c>
      <c r="U6" s="25" t="e">
        <f t="shared" ref="U6:U10" si="9">V6+Y6</f>
        <v>#REF!</v>
      </c>
      <c r="V6" s="25" t="e">
        <f t="shared" ref="V6:V10" si="10">W6+X6</f>
        <v>#REF!</v>
      </c>
      <c r="W6" s="25" t="e">
        <f>SUMIF(#REF!,"&gt;=0",#REF!)</f>
        <v>#REF!</v>
      </c>
      <c r="X6" s="25" t="e">
        <f>SUMIF(#REF!,"&gt;=0",#REF!)</f>
        <v>#REF!</v>
      </c>
      <c r="Y6" s="25">
        <f t="shared" ref="Y6:Y10" si="11">Z6+AA6</f>
        <v>20945.318710434338</v>
      </c>
      <c r="Z6" s="25">
        <f>SUMIF('PPM M'!$G:$G,"&gt;=0",'PPM M'!$E:$E)</f>
        <v>10298.744928083654</v>
      </c>
      <c r="AA6" s="25">
        <f>SUMIF('PPM M'!$S:$S,"&gt;=0",'PPM M'!$E:$E)</f>
        <v>10646.573782350682</v>
      </c>
      <c r="AC6" s="12" t="s">
        <v>1226</v>
      </c>
      <c r="AD6" s="25" t="e">
        <f t="shared" si="0"/>
        <v>#REF!</v>
      </c>
      <c r="AE6" s="25" t="e">
        <f t="shared" si="1"/>
        <v>#REF!</v>
      </c>
      <c r="AF6" s="25" t="e">
        <f>SUMIF(#REF!,"&gt;=0",#REF!)</f>
        <v>#REF!</v>
      </c>
      <c r="AG6" s="25" t="e">
        <f>SUMIF(#REF!,"&gt;=0",#REF!)</f>
        <v>#REF!</v>
      </c>
      <c r="AH6" s="25">
        <f t="shared" si="2"/>
        <v>1559.5113137839608</v>
      </c>
      <c r="AI6" s="25">
        <f>SUMIF('PPM M'!$G:$G,"&gt;=0",'PPM M'!$Z:$Z)</f>
        <v>714.94717827543377</v>
      </c>
      <c r="AJ6" s="25">
        <f>SUMIF('PPM M'!$S:$S,"&gt;=0",'PPM M'!$Z:$Z)</f>
        <v>844.56413550852699</v>
      </c>
    </row>
    <row r="7" spans="1:36">
      <c r="B7" s="12" t="s">
        <v>1</v>
      </c>
      <c r="C7" s="24">
        <f t="shared" si="3"/>
        <v>47</v>
      </c>
      <c r="D7" s="24">
        <f t="shared" si="4"/>
        <v>9</v>
      </c>
      <c r="E7" s="40">
        <f>COUNT('PPM K'!$L:$L)-1</f>
        <v>9</v>
      </c>
      <c r="F7" s="81">
        <v>0</v>
      </c>
      <c r="G7" s="24">
        <f t="shared" si="5"/>
        <v>38</v>
      </c>
      <c r="H7" s="39">
        <f>COUNT('PPM M'!$J:$J)-1</f>
        <v>38</v>
      </c>
      <c r="I7" s="81">
        <v>0</v>
      </c>
      <c r="K7" s="12" t="s">
        <v>52</v>
      </c>
      <c r="L7" s="24" t="e">
        <f t="shared" si="6"/>
        <v>#REF!</v>
      </c>
      <c r="M7" s="24" t="e">
        <f t="shared" si="7"/>
        <v>#REF!</v>
      </c>
      <c r="N7" s="24" t="e">
        <f>COUNTIFS(#REF!,"&gt;=0",#REF!,"&gt;=6")</f>
        <v>#REF!</v>
      </c>
      <c r="O7" s="81">
        <v>0</v>
      </c>
      <c r="P7" s="24" t="e">
        <f t="shared" si="8"/>
        <v>#REF!</v>
      </c>
      <c r="Q7" s="39" t="e">
        <f>COUNTIFS('PPM M'!#REF!,"&gt;=0",'PPM M'!$Z:$Z,"&gt;=6")</f>
        <v>#REF!</v>
      </c>
      <c r="R7" s="81">
        <v>0</v>
      </c>
      <c r="T7" s="12" t="s">
        <v>52</v>
      </c>
      <c r="U7" s="25" t="e">
        <f t="shared" si="9"/>
        <v>#REF!</v>
      </c>
      <c r="V7" s="25" t="e">
        <f t="shared" si="10"/>
        <v>#REF!</v>
      </c>
      <c r="W7" s="25" t="e">
        <f>SUMIF(#REF!,"&gt;=0",#REF!)</f>
        <v>#REF!</v>
      </c>
      <c r="X7" s="81">
        <v>0</v>
      </c>
      <c r="Y7" s="25" t="e">
        <f t="shared" si="11"/>
        <v>#REF!</v>
      </c>
      <c r="Z7" s="25" t="e">
        <f>SUMIF('PPM M'!#REF!,"&gt;=0",'PPM M'!$E:$E)</f>
        <v>#REF!</v>
      </c>
      <c r="AA7" s="81">
        <v>0</v>
      </c>
      <c r="AC7" s="12" t="s">
        <v>52</v>
      </c>
      <c r="AD7" s="25" t="e">
        <f t="shared" si="0"/>
        <v>#REF!</v>
      </c>
      <c r="AE7" s="25" t="e">
        <f t="shared" si="1"/>
        <v>#REF!</v>
      </c>
      <c r="AF7" s="25" t="e">
        <f>SUMIF(#REF!,"&gt;=0",#REF!)</f>
        <v>#REF!</v>
      </c>
      <c r="AG7" s="81">
        <v>0</v>
      </c>
      <c r="AH7" s="25" t="e">
        <f t="shared" si="2"/>
        <v>#REF!</v>
      </c>
      <c r="AI7" s="25" t="e">
        <f>SUMIF('PPM M'!#REF!,"&gt;=0",'PPM M'!$Z:$Z)</f>
        <v>#REF!</v>
      </c>
      <c r="AJ7" s="81">
        <v>0</v>
      </c>
    </row>
    <row r="8" spans="1:36">
      <c r="B8" s="12" t="s">
        <v>4556</v>
      </c>
      <c r="C8" s="24">
        <f t="shared" ref="C8" si="12">D8+G8</f>
        <v>29</v>
      </c>
      <c r="D8" s="24">
        <f t="shared" ref="D8" si="13">E8+F8</f>
        <v>5</v>
      </c>
      <c r="E8" s="40">
        <f>COUNT('PPM K'!$X:$X)-1</f>
        <v>5</v>
      </c>
      <c r="F8" s="81">
        <v>0</v>
      </c>
      <c r="G8" s="24">
        <f t="shared" ref="G8" si="14">H8+I8</f>
        <v>24</v>
      </c>
      <c r="H8" s="39">
        <f>COUNT('PPM M'!$K:$K)-1</f>
        <v>24</v>
      </c>
      <c r="I8" s="81">
        <v>0</v>
      </c>
      <c r="K8" s="12" t="s">
        <v>3684</v>
      </c>
      <c r="L8" s="24" t="e">
        <f t="shared" ref="L8" si="15">M8+P8</f>
        <v>#REF!</v>
      </c>
      <c r="M8" s="24" t="e">
        <f t="shared" ref="M8" si="16">N8+O8</f>
        <v>#REF!</v>
      </c>
      <c r="N8" s="24" t="e">
        <f>COUNTIFS(#REF!,"&gt;=0",#REF!,"&gt;=6")</f>
        <v>#REF!</v>
      </c>
      <c r="O8" s="81">
        <v>0</v>
      </c>
      <c r="P8" s="24">
        <f t="shared" ref="P8" si="17">Q8+R8</f>
        <v>11</v>
      </c>
      <c r="Q8" s="40">
        <f>COUNTIFS('PPM M'!$K:$K,"&gt;=0",'PPM M'!$Z:$Z,"&gt;=6")</f>
        <v>11</v>
      </c>
      <c r="R8" s="81">
        <v>0</v>
      </c>
      <c r="T8" s="12" t="s">
        <v>3684</v>
      </c>
      <c r="U8" s="25" t="e">
        <f t="shared" ref="U8" si="18">V8+Y8</f>
        <v>#REF!</v>
      </c>
      <c r="V8" s="25" t="e">
        <f t="shared" ref="V8" si="19">W8+X8</f>
        <v>#REF!</v>
      </c>
      <c r="W8" s="25" t="e">
        <f>SUMIF(#REF!,"&gt;=0",#REF!)</f>
        <v>#REF!</v>
      </c>
      <c r="X8" s="81">
        <v>0</v>
      </c>
      <c r="Y8" s="25">
        <f t="shared" ref="Y8" si="20">Z8+AA8</f>
        <v>9019.3905764711944</v>
      </c>
      <c r="Z8" s="25">
        <f>SUMIF('PPM M'!$K:$K,"&gt;=0",'PPM M'!$E:$E)</f>
        <v>9019.3905764711944</v>
      </c>
      <c r="AA8" s="81">
        <v>0</v>
      </c>
      <c r="AC8" s="12" t="s">
        <v>3684</v>
      </c>
      <c r="AD8" s="25" t="e">
        <f t="shared" si="0"/>
        <v>#REF!</v>
      </c>
      <c r="AE8" s="25" t="e">
        <f t="shared" si="1"/>
        <v>#REF!</v>
      </c>
      <c r="AF8" s="25" t="e">
        <f>SUMIF(#REF!,"&gt;=0",#REF!)</f>
        <v>#REF!</v>
      </c>
      <c r="AG8" s="81">
        <v>0</v>
      </c>
      <c r="AH8" s="25">
        <f t="shared" si="2"/>
        <v>889.69529699896202</v>
      </c>
      <c r="AI8" s="25">
        <f>SUMIF('PPM M'!$K:$K,"&gt;=0",'PPM M'!$Z:$Z)</f>
        <v>889.69529699896202</v>
      </c>
      <c r="AJ8" s="81">
        <v>0</v>
      </c>
    </row>
    <row r="9" spans="1:36">
      <c r="B9" s="12" t="s">
        <v>4557</v>
      </c>
      <c r="C9" s="24">
        <f t="shared" si="3"/>
        <v>162</v>
      </c>
      <c r="D9" s="24">
        <f t="shared" si="4"/>
        <v>0</v>
      </c>
      <c r="E9" s="40">
        <f>COUNT('PPM K'!$Y:$Y)-1</f>
        <v>1</v>
      </c>
      <c r="F9" s="40">
        <f>COUNT('PPM K'!#REF!)-1</f>
        <v>-1</v>
      </c>
      <c r="G9" s="24">
        <f t="shared" si="5"/>
        <v>162</v>
      </c>
      <c r="H9" s="39">
        <f>COUNT('PPM M'!#REF!)-1</f>
        <v>-1</v>
      </c>
      <c r="I9" s="40">
        <f>COUNT('PPM M'!$W:$W)-1</f>
        <v>163</v>
      </c>
      <c r="K9" s="12" t="s">
        <v>3</v>
      </c>
      <c r="L9" s="24" t="e">
        <f t="shared" si="6"/>
        <v>#REF!</v>
      </c>
      <c r="M9" s="24" t="e">
        <f t="shared" si="7"/>
        <v>#REF!</v>
      </c>
      <c r="N9" s="24" t="e">
        <f>COUNTIFS(#REF!,"&gt;=0",#REF!,"&gt;=6")</f>
        <v>#REF!</v>
      </c>
      <c r="O9" s="81">
        <v>0</v>
      </c>
      <c r="P9" s="24" t="e">
        <f t="shared" si="8"/>
        <v>#REF!</v>
      </c>
      <c r="Q9" s="39" t="e">
        <f>COUNTIFS('PPM M'!#REF!,"&gt;=0",'PPM M'!$Z:$Z,"&gt;=6")</f>
        <v>#REF!</v>
      </c>
      <c r="R9" s="81">
        <v>0</v>
      </c>
      <c r="T9" s="12" t="s">
        <v>3</v>
      </c>
      <c r="U9" s="25" t="e">
        <f t="shared" si="9"/>
        <v>#REF!</v>
      </c>
      <c r="V9" s="25" t="e">
        <f t="shared" si="10"/>
        <v>#REF!</v>
      </c>
      <c r="W9" s="25" t="e">
        <f>SUMIF(#REF!,"&gt;=0",#REF!)</f>
        <v>#REF!</v>
      </c>
      <c r="X9" s="81">
        <v>0</v>
      </c>
      <c r="Y9" s="25" t="e">
        <f t="shared" si="11"/>
        <v>#REF!</v>
      </c>
      <c r="Z9" s="25" t="e">
        <f>SUMIF('PPM M'!#REF!,"&gt;=0",'PPM M'!$E:$E)</f>
        <v>#REF!</v>
      </c>
      <c r="AA9" s="81">
        <v>0</v>
      </c>
      <c r="AC9" s="12" t="s">
        <v>3</v>
      </c>
      <c r="AD9" s="25" t="e">
        <f t="shared" si="0"/>
        <v>#REF!</v>
      </c>
      <c r="AE9" s="25" t="e">
        <f t="shared" si="1"/>
        <v>#REF!</v>
      </c>
      <c r="AF9" s="25" t="e">
        <f>SUMIF(#REF!,"&gt;=0",#REF!)</f>
        <v>#REF!</v>
      </c>
      <c r="AG9" s="81">
        <v>0</v>
      </c>
      <c r="AH9" s="25" t="e">
        <f t="shared" si="2"/>
        <v>#REF!</v>
      </c>
      <c r="AI9" s="25" t="e">
        <f>SUMIF('PPM M'!#REF!,"&gt;=0",'PPM M'!$Z:$Z)</f>
        <v>#REF!</v>
      </c>
      <c r="AJ9" s="81">
        <v>0</v>
      </c>
    </row>
    <row r="10" spans="1:36">
      <c r="B10" s="12" t="s">
        <v>6</v>
      </c>
      <c r="C10" s="24">
        <f t="shared" si="3"/>
        <v>63</v>
      </c>
      <c r="D10" s="24">
        <f t="shared" si="4"/>
        <v>-2</v>
      </c>
      <c r="E10" s="40">
        <f>COUNT('PPM K'!#REF!)-1</f>
        <v>-1</v>
      </c>
      <c r="F10" s="40">
        <f>COUNT('PPM K'!#REF!)-1</f>
        <v>-1</v>
      </c>
      <c r="G10" s="24">
        <f t="shared" si="5"/>
        <v>65</v>
      </c>
      <c r="H10" s="40">
        <f>COUNT('PPM M'!$L:$L)-1</f>
        <v>56</v>
      </c>
      <c r="I10" s="40">
        <f>COUNT('PPM M'!$Y:$Y)-1</f>
        <v>9</v>
      </c>
      <c r="K10" s="12" t="s">
        <v>774</v>
      </c>
      <c r="L10" s="24" t="e">
        <f t="shared" si="6"/>
        <v>#REF!</v>
      </c>
      <c r="M10" s="24" t="e">
        <f t="shared" si="7"/>
        <v>#REF!</v>
      </c>
      <c r="N10" s="24" t="e">
        <f>COUNTIFS(#REF!,"&gt;=0",#REF!,"&gt;=6")</f>
        <v>#REF!</v>
      </c>
      <c r="O10" s="81" t="e">
        <f>COUNTIFS(#REF!,"&gt;=0",#REF!,"&gt;=6")</f>
        <v>#REF!</v>
      </c>
      <c r="P10" s="24" t="e">
        <f t="shared" si="8"/>
        <v>#REF!</v>
      </c>
      <c r="Q10" s="39" t="e">
        <f>COUNTIFS('PPM M'!#REF!,"&gt;=0",'PPM M'!$Z:$Z,"&gt;=6")</f>
        <v>#REF!</v>
      </c>
      <c r="R10" s="81"/>
      <c r="T10" s="12" t="s">
        <v>774</v>
      </c>
      <c r="U10" s="25" t="e">
        <f t="shared" si="9"/>
        <v>#REF!</v>
      </c>
      <c r="V10" s="25" t="e">
        <f t="shared" si="10"/>
        <v>#REF!</v>
      </c>
      <c r="W10" s="25" t="e">
        <f>SUMIF(#REF!,"&gt;=0",#REF!)</f>
        <v>#REF!</v>
      </c>
      <c r="X10" s="81"/>
      <c r="Y10" s="25" t="e">
        <f t="shared" si="11"/>
        <v>#REF!</v>
      </c>
      <c r="Z10" s="25" t="e">
        <f>SUMIF('PPM M'!#REF!,"&gt;=0",'PPM M'!$E:$E)</f>
        <v>#REF!</v>
      </c>
      <c r="AA10" s="81"/>
      <c r="AC10" s="12" t="s">
        <v>774</v>
      </c>
      <c r="AD10" s="25" t="e">
        <f t="shared" si="0"/>
        <v>#REF!</v>
      </c>
      <c r="AE10" s="25" t="e">
        <f t="shared" si="1"/>
        <v>#REF!</v>
      </c>
      <c r="AF10" s="25" t="e">
        <f>SUMIF(#REF!,"&gt;=0",#REF!)</f>
        <v>#REF!</v>
      </c>
      <c r="AG10" s="81"/>
      <c r="AH10" s="25" t="e">
        <f t="shared" si="2"/>
        <v>#REF!</v>
      </c>
      <c r="AI10" s="25" t="e">
        <f>SUMIF('PPM M'!#REF!,"&gt;=0",'PPM M'!$Z:$Z)</f>
        <v>#REF!</v>
      </c>
      <c r="AJ10" s="81"/>
    </row>
    <row r="11" spans="1:36">
      <c r="L11" s="24"/>
      <c r="M11" s="24"/>
      <c r="N11" s="24"/>
      <c r="O11" s="24"/>
      <c r="P11" s="24"/>
      <c r="Q11" s="24"/>
      <c r="R11" s="24"/>
      <c r="U11" s="25"/>
      <c r="V11" s="25"/>
      <c r="W11" s="25"/>
      <c r="X11" s="25"/>
      <c r="Y11" s="25"/>
      <c r="Z11" s="25"/>
      <c r="AA11" s="25"/>
      <c r="AD11" s="25"/>
      <c r="AE11" s="25"/>
      <c r="AF11" s="25"/>
      <c r="AG11" s="25"/>
      <c r="AH11" s="25"/>
      <c r="AI11" s="25"/>
      <c r="AJ11" s="25"/>
    </row>
    <row r="12" spans="1:36">
      <c r="L12" s="24"/>
      <c r="M12" s="24"/>
      <c r="N12" s="24"/>
      <c r="O12" s="24"/>
      <c r="P12" s="24"/>
      <c r="Q12" s="24"/>
      <c r="R12" s="24"/>
      <c r="U12" s="25"/>
      <c r="V12" s="25"/>
      <c r="W12" s="25"/>
      <c r="X12" s="25"/>
      <c r="Y12" s="25"/>
      <c r="Z12" s="25"/>
      <c r="AA12" s="25"/>
      <c r="AD12" s="25"/>
      <c r="AE12" s="25"/>
      <c r="AF12" s="25"/>
      <c r="AG12" s="25"/>
      <c r="AH12" s="25"/>
      <c r="AI12" s="25"/>
      <c r="AJ12" s="25"/>
    </row>
    <row r="13" spans="1:36">
      <c r="B13" s="12" t="s">
        <v>888</v>
      </c>
      <c r="K13" s="12" t="s">
        <v>888</v>
      </c>
      <c r="L13" s="24"/>
      <c r="M13" s="24"/>
      <c r="N13" s="24"/>
      <c r="O13" s="24"/>
      <c r="P13" s="24"/>
      <c r="Q13" s="24"/>
      <c r="R13" s="24"/>
      <c r="T13" s="12" t="s">
        <v>888</v>
      </c>
      <c r="U13" s="25"/>
      <c r="V13" s="25"/>
      <c r="W13" s="25"/>
      <c r="X13" s="25"/>
      <c r="Y13" s="25"/>
      <c r="Z13" s="25"/>
      <c r="AA13" s="25"/>
      <c r="AC13" s="12" t="s">
        <v>888</v>
      </c>
      <c r="AD13" s="25"/>
      <c r="AE13" s="25"/>
      <c r="AF13" s="25"/>
      <c r="AG13" s="25"/>
      <c r="AH13" s="25"/>
      <c r="AI13" s="25"/>
      <c r="AJ13" s="25"/>
    </row>
    <row r="14" spans="1:36">
      <c r="C14" s="24" t="s">
        <v>887</v>
      </c>
      <c r="D14" s="24" t="s">
        <v>883</v>
      </c>
      <c r="E14" s="24" t="s">
        <v>881</v>
      </c>
      <c r="F14" s="24" t="s">
        <v>882</v>
      </c>
      <c r="G14" s="24" t="s">
        <v>884</v>
      </c>
      <c r="H14" s="41" t="s">
        <v>885</v>
      </c>
      <c r="I14" s="24" t="s">
        <v>886</v>
      </c>
      <c r="L14" s="24" t="s">
        <v>887</v>
      </c>
      <c r="M14" s="24" t="s">
        <v>883</v>
      </c>
      <c r="N14" s="24" t="s">
        <v>881</v>
      </c>
      <c r="O14" s="24" t="s">
        <v>882</v>
      </c>
      <c r="P14" s="24" t="s">
        <v>884</v>
      </c>
      <c r="Q14" s="24" t="s">
        <v>885</v>
      </c>
      <c r="R14" s="24" t="s">
        <v>886</v>
      </c>
      <c r="U14" s="25" t="s">
        <v>887</v>
      </c>
      <c r="V14" s="25" t="s">
        <v>883</v>
      </c>
      <c r="W14" s="25" t="s">
        <v>881</v>
      </c>
      <c r="X14" s="25" t="s">
        <v>882</v>
      </c>
      <c r="Y14" s="25" t="s">
        <v>884</v>
      </c>
      <c r="Z14" s="25" t="s">
        <v>885</v>
      </c>
      <c r="AA14" s="25" t="s">
        <v>886</v>
      </c>
      <c r="AD14" s="25" t="s">
        <v>887</v>
      </c>
      <c r="AE14" s="25" t="s">
        <v>883</v>
      </c>
      <c r="AF14" s="25" t="s">
        <v>881</v>
      </c>
      <c r="AG14" s="25" t="s">
        <v>882</v>
      </c>
      <c r="AH14" s="25" t="s">
        <v>884</v>
      </c>
      <c r="AI14" s="25" t="s">
        <v>885</v>
      </c>
      <c r="AJ14" s="25" t="s">
        <v>886</v>
      </c>
    </row>
    <row r="15" spans="1:36">
      <c r="B15" s="12" t="s">
        <v>848</v>
      </c>
      <c r="C15" s="24">
        <f t="shared" ref="C15:C16" si="21">D15+G15</f>
        <v>15</v>
      </c>
      <c r="D15" s="24">
        <f t="shared" ref="D15:D22" si="22">E15+F15</f>
        <v>-1</v>
      </c>
      <c r="E15" s="40">
        <f>COUNT('PPM K'!#REF!)-1</f>
        <v>-1</v>
      </c>
      <c r="F15" s="81"/>
      <c r="G15" s="24">
        <f t="shared" ref="G15:G22" si="23">H15+I15</f>
        <v>16</v>
      </c>
      <c r="H15" s="40">
        <f>COUNT('PPM M'!$P:$P)-1</f>
        <v>16</v>
      </c>
      <c r="I15" s="81"/>
      <c r="K15" s="12" t="s">
        <v>3668</v>
      </c>
      <c r="L15" s="24" t="e">
        <f t="shared" ref="L15:L16" si="24">M15+P15</f>
        <v>#REF!</v>
      </c>
      <c r="M15" s="24" t="e">
        <f t="shared" ref="M15:M16" si="25">N15+O15</f>
        <v>#REF!</v>
      </c>
      <c r="N15" s="40" t="e">
        <f>COUNTIFS(#REF!,"&gt;=0",#REF!,"&gt;=6")</f>
        <v>#REF!</v>
      </c>
      <c r="O15" s="81"/>
      <c r="P15" s="24">
        <f t="shared" ref="P15:P16" si="26">Q15+R15</f>
        <v>6</v>
      </c>
      <c r="Q15" s="40">
        <f>COUNTIFS('PPM M'!$U:$U,"&gt;=0",'PPM M'!$Z:$Z,"&gt;=6")</f>
        <v>6</v>
      </c>
      <c r="R15" s="81"/>
      <c r="T15" s="12" t="s">
        <v>3668</v>
      </c>
      <c r="U15" s="25" t="e">
        <f t="shared" ref="U15:U22" si="27">V15+Y15</f>
        <v>#REF!</v>
      </c>
      <c r="V15" s="25" t="e">
        <f t="shared" ref="V15:V16" si="28">W15+X15</f>
        <v>#REF!</v>
      </c>
      <c r="W15" s="25" t="e">
        <f>SUMIF(#REF!,"&gt;=0",#REF!)</f>
        <v>#REF!</v>
      </c>
      <c r="X15" s="81"/>
      <c r="Y15" s="25">
        <f t="shared" ref="Y15:Y16" si="29">Z15+AA15</f>
        <v>7902.161487325805</v>
      </c>
      <c r="Z15" s="25">
        <f>SUMIF('PPM M'!$U:$U,"&gt;=0",'PPM M'!$E:$E)</f>
        <v>7902.161487325805</v>
      </c>
      <c r="AA15" s="81"/>
      <c r="AC15" s="12" t="s">
        <v>3668</v>
      </c>
      <c r="AD15" s="25" t="e">
        <f t="shared" ref="AD15:AD22" si="30">AE15+AH15</f>
        <v>#REF!</v>
      </c>
      <c r="AE15" s="25" t="e">
        <f t="shared" ref="AE15:AE22" si="31">AF15+AG15</f>
        <v>#REF!</v>
      </c>
      <c r="AF15" s="25" t="e">
        <f>SUMIF(#REF!,"&gt;=0",#REF!)</f>
        <v>#REF!</v>
      </c>
      <c r="AG15" s="81"/>
      <c r="AH15" s="25">
        <f t="shared" ref="AH15:AH22" si="32">AI15+AJ15</f>
        <v>465.99254483239093</v>
      </c>
      <c r="AI15" s="25">
        <f>SUMIF('PPM M'!$U:$U,"&gt;=0",'PPM M'!$Z:$Z)</f>
        <v>465.99254483239093</v>
      </c>
      <c r="AJ15" s="81"/>
    </row>
    <row r="16" spans="1:36">
      <c r="B16" s="12" t="s">
        <v>4548</v>
      </c>
      <c r="C16" s="24">
        <f t="shared" si="21"/>
        <v>35</v>
      </c>
      <c r="D16" s="24">
        <f t="shared" si="22"/>
        <v>-1</v>
      </c>
      <c r="E16" s="40">
        <f>COUNT('PPM K'!#REF!)-1</f>
        <v>-1</v>
      </c>
      <c r="F16" s="81"/>
      <c r="G16" s="24">
        <f t="shared" si="23"/>
        <v>36</v>
      </c>
      <c r="H16" s="40">
        <f>COUNT('PPM M'!$Q:$Q)-1</f>
        <v>36</v>
      </c>
      <c r="I16" s="81"/>
      <c r="K16" s="12" t="s">
        <v>1218</v>
      </c>
      <c r="L16" s="24" t="e">
        <f t="shared" si="24"/>
        <v>#REF!</v>
      </c>
      <c r="M16" s="24" t="e">
        <f t="shared" si="25"/>
        <v>#REF!</v>
      </c>
      <c r="N16" s="24" t="e">
        <f>COUNTIFS(#REF!,"&gt;=0",#REF!,"&gt;=6")</f>
        <v>#REF!</v>
      </c>
      <c r="O16" s="81">
        <v>0</v>
      </c>
      <c r="P16" s="24" t="e">
        <f t="shared" si="26"/>
        <v>#REF!</v>
      </c>
      <c r="Q16" s="40" t="e">
        <f>COUNTIFS('PPM M'!#REF!,"&gt;=0",'PPM M'!$Z:$Z,"&gt;=6")</f>
        <v>#REF!</v>
      </c>
      <c r="R16" s="81">
        <v>0</v>
      </c>
      <c r="T16" s="12" t="s">
        <v>1218</v>
      </c>
      <c r="U16" s="25" t="e">
        <f t="shared" si="27"/>
        <v>#REF!</v>
      </c>
      <c r="V16" s="25" t="e">
        <f t="shared" si="28"/>
        <v>#REF!</v>
      </c>
      <c r="W16" s="25" t="e">
        <f>SUMIF(#REF!,"&gt;=0",#REF!)</f>
        <v>#REF!</v>
      </c>
      <c r="X16" s="81">
        <v>0</v>
      </c>
      <c r="Y16" s="25" t="e">
        <f t="shared" si="29"/>
        <v>#REF!</v>
      </c>
      <c r="Z16" s="25" t="e">
        <f>SUMIF('PPM M'!#REF!,"&gt;=0",'PPM M'!$E:$E)</f>
        <v>#REF!</v>
      </c>
      <c r="AA16" s="81">
        <v>0</v>
      </c>
      <c r="AC16" s="12" t="s">
        <v>1218</v>
      </c>
      <c r="AD16" s="25" t="e">
        <f t="shared" si="30"/>
        <v>#REF!</v>
      </c>
      <c r="AE16" s="25" t="e">
        <f t="shared" si="31"/>
        <v>#REF!</v>
      </c>
      <c r="AF16" s="25" t="e">
        <f>SUMIF(#REF!,"&gt;=0",#REF!)</f>
        <v>#REF!</v>
      </c>
      <c r="AG16" s="81">
        <v>0</v>
      </c>
      <c r="AH16" s="25" t="e">
        <f t="shared" si="32"/>
        <v>#REF!</v>
      </c>
      <c r="AI16" s="25" t="e">
        <f>SUMIF('PPM M'!#REF!,"&gt;=0",'PPM M'!$Z:$Z)</f>
        <v>#REF!</v>
      </c>
      <c r="AJ16" s="81">
        <v>0</v>
      </c>
    </row>
    <row r="17" spans="2:36">
      <c r="B17" s="12" t="s">
        <v>1311</v>
      </c>
      <c r="C17" s="24">
        <f t="shared" ref="C17" si="33">D17+G17</f>
        <v>20</v>
      </c>
      <c r="D17" s="24">
        <f t="shared" si="22"/>
        <v>-1</v>
      </c>
      <c r="E17" s="40">
        <f>COUNT('PPM K'!#REF!)-1</f>
        <v>-1</v>
      </c>
      <c r="F17" s="81"/>
      <c r="G17" s="24">
        <f t="shared" si="23"/>
        <v>21</v>
      </c>
      <c r="H17" s="40">
        <f>COUNT('PPM M'!$R:$R)-1</f>
        <v>21</v>
      </c>
      <c r="I17" s="81"/>
      <c r="K17" s="12" t="s">
        <v>3336</v>
      </c>
      <c r="L17" s="24" t="e">
        <f t="shared" ref="L17" si="34">M17+P17</f>
        <v>#REF!</v>
      </c>
      <c r="M17" s="24" t="e">
        <f t="shared" ref="M17:M22" si="35">N17+O17</f>
        <v>#REF!</v>
      </c>
      <c r="N17" s="39" t="e">
        <f>COUNTIFS(#REF!,"&gt;=0",#REF!,"&gt;=6")</f>
        <v>#REF!</v>
      </c>
      <c r="O17" s="81">
        <v>0</v>
      </c>
      <c r="P17" s="24" t="e">
        <f t="shared" ref="P17" si="36">Q17+R17</f>
        <v>#REF!</v>
      </c>
      <c r="Q17" s="39" t="e">
        <f>COUNTIFS('PPM M'!#REF!,"&gt;=0",'PPM M'!$Z:$Z,"&gt;=6")</f>
        <v>#REF!</v>
      </c>
      <c r="R17" s="81">
        <v>0</v>
      </c>
      <c r="T17" s="12" t="s">
        <v>3336</v>
      </c>
      <c r="U17" s="25" t="e">
        <f t="shared" si="27"/>
        <v>#REF!</v>
      </c>
      <c r="V17" s="25" t="e">
        <f t="shared" ref="V17" si="37">W17+X17</f>
        <v>#REF!</v>
      </c>
      <c r="W17" s="25" t="e">
        <f>SUMIF(#REF!,"&gt;=0",#REF!)</f>
        <v>#REF!</v>
      </c>
      <c r="X17" s="81">
        <v>0</v>
      </c>
      <c r="Y17" s="25" t="e">
        <f t="shared" ref="Y17" si="38">Z17+AA17</f>
        <v>#REF!</v>
      </c>
      <c r="Z17" s="25" t="e">
        <f>SUMIF('PPM M'!#REF!,"&gt;=0",'PPM M'!$E:$E)</f>
        <v>#REF!</v>
      </c>
      <c r="AA17" s="81">
        <v>0</v>
      </c>
      <c r="AC17" s="12" t="s">
        <v>3336</v>
      </c>
      <c r="AD17" s="25" t="e">
        <f t="shared" si="30"/>
        <v>#REF!</v>
      </c>
      <c r="AE17" s="25" t="e">
        <f t="shared" si="31"/>
        <v>#REF!</v>
      </c>
      <c r="AF17" s="25" t="e">
        <f>SUMIF(#REF!,"&gt;=0",#REF!)</f>
        <v>#REF!</v>
      </c>
      <c r="AG17" s="81">
        <v>0</v>
      </c>
      <c r="AH17" s="25" t="e">
        <f t="shared" si="32"/>
        <v>#REF!</v>
      </c>
      <c r="AI17" s="25" t="e">
        <f>SUMIF('PPM M'!#REF!,"&gt;=0",'PPM M'!$Z:$Z)</f>
        <v>#REF!</v>
      </c>
      <c r="AJ17" s="81">
        <v>0</v>
      </c>
    </row>
    <row r="18" spans="2:36">
      <c r="B18" s="12" t="s">
        <v>4064</v>
      </c>
      <c r="C18" s="24">
        <f t="shared" ref="C18" si="39">D18+G18</f>
        <v>44</v>
      </c>
      <c r="D18" s="24">
        <f t="shared" si="22"/>
        <v>-1</v>
      </c>
      <c r="E18" s="40">
        <f>COUNT('PPM K'!#REF!)-1</f>
        <v>-1</v>
      </c>
      <c r="F18" s="81"/>
      <c r="G18" s="24">
        <f t="shared" si="23"/>
        <v>45</v>
      </c>
      <c r="H18" s="40">
        <f>COUNT('PPM M'!$S:$S)-1</f>
        <v>45</v>
      </c>
      <c r="I18" s="81"/>
      <c r="K18" s="12" t="s">
        <v>3337</v>
      </c>
      <c r="L18" s="24" t="e">
        <f t="shared" ref="L18:L22" si="40">M18+P18</f>
        <v>#REF!</v>
      </c>
      <c r="M18" s="24" t="e">
        <f t="shared" si="35"/>
        <v>#REF!</v>
      </c>
      <c r="N18" s="40" t="e">
        <f>COUNTIFS(#REF!,"&gt;=0",#REF!,"&gt;=6")</f>
        <v>#REF!</v>
      </c>
      <c r="O18" s="81">
        <v>0</v>
      </c>
      <c r="P18" s="24">
        <f t="shared" ref="P18:P22" si="41">Q18+R18</f>
        <v>12</v>
      </c>
      <c r="Q18" s="40">
        <f>COUNTIFS('PPM M'!$X:$X,"&gt;=0",'PPM M'!$Z:$Z,"&gt;=6")</f>
        <v>12</v>
      </c>
      <c r="R18" s="81">
        <v>0</v>
      </c>
      <c r="T18" s="12" t="s">
        <v>3337</v>
      </c>
      <c r="U18" s="25" t="e">
        <f t="shared" si="27"/>
        <v>#REF!</v>
      </c>
      <c r="V18" s="25" t="e">
        <f t="shared" ref="V18:V22" si="42">W18+X18</f>
        <v>#REF!</v>
      </c>
      <c r="W18" s="25" t="e">
        <f>SUMIF(#REF!,"&gt;=0",#REF!)</f>
        <v>#REF!</v>
      </c>
      <c r="X18" s="81">
        <v>0</v>
      </c>
      <c r="Y18" s="25">
        <f t="shared" ref="Y18:Y22" si="43">Z18+AA18</f>
        <v>10317.942721031417</v>
      </c>
      <c r="Z18" s="25">
        <f>SUMIF('PPM M'!$X:$X,"&gt;=0",'PPM M'!$E:$E)</f>
        <v>10317.942721031417</v>
      </c>
      <c r="AA18" s="81">
        <v>0</v>
      </c>
      <c r="AC18" s="12" t="s">
        <v>3337</v>
      </c>
      <c r="AD18" s="25" t="e">
        <f t="shared" si="30"/>
        <v>#REF!</v>
      </c>
      <c r="AE18" s="25" t="e">
        <f t="shared" si="31"/>
        <v>#REF!</v>
      </c>
      <c r="AF18" s="25" t="e">
        <f>SUMIF(#REF!,"&gt;=0",#REF!)</f>
        <v>#REF!</v>
      </c>
      <c r="AG18" s="81">
        <v>0</v>
      </c>
      <c r="AH18" s="25">
        <f t="shared" si="32"/>
        <v>977.65029553300917</v>
      </c>
      <c r="AI18" s="25">
        <f>SUMIF('PPM M'!$X:$X,"&gt;=0",'PPM M'!$Z:$Z)</f>
        <v>977.65029553300917</v>
      </c>
      <c r="AJ18" s="81">
        <v>0</v>
      </c>
    </row>
    <row r="19" spans="2:36">
      <c r="B19" s="12" t="s">
        <v>5</v>
      </c>
      <c r="C19" s="24">
        <f t="shared" ref="C19" si="44">D19+G19</f>
        <v>42</v>
      </c>
      <c r="D19" s="24">
        <f t="shared" ref="D19" si="45">E19+F19</f>
        <v>-1</v>
      </c>
      <c r="E19" s="40">
        <f>COUNT('PPM K'!#REF!)-1</f>
        <v>-1</v>
      </c>
      <c r="F19" s="81"/>
      <c r="G19" s="24">
        <f t="shared" ref="G19" si="46">H19+I19</f>
        <v>43</v>
      </c>
      <c r="H19" s="40">
        <f>COUNT('PPM M'!$T:$T)-1</f>
        <v>43</v>
      </c>
      <c r="I19" s="81"/>
      <c r="K19" s="12" t="s">
        <v>53</v>
      </c>
      <c r="L19" s="24" t="e">
        <f t="shared" ref="L19" si="47">M19+P19</f>
        <v>#REF!</v>
      </c>
      <c r="M19" s="24" t="e">
        <f t="shared" ref="M19" si="48">N19+O19</f>
        <v>#REF!</v>
      </c>
      <c r="N19" s="39" t="e">
        <f>COUNTIFS(#REF!,"&gt;=0",#REF!,"&gt;=6")</f>
        <v>#REF!</v>
      </c>
      <c r="O19" s="81"/>
      <c r="P19" s="24" t="e">
        <f t="shared" ref="P19" si="49">Q19+R19</f>
        <v>#REF!</v>
      </c>
      <c r="Q19" s="39" t="e">
        <f>COUNTIFS('PPM M'!#REF!,"&gt;=0",'PPM M'!$Z:$Z,"&gt;=6")</f>
        <v>#REF!</v>
      </c>
      <c r="R19" s="81"/>
      <c r="T19" s="12" t="s">
        <v>53</v>
      </c>
      <c r="U19" s="25" t="e">
        <f t="shared" ref="U19" si="50">V19+Y19</f>
        <v>#REF!</v>
      </c>
      <c r="V19" s="25" t="e">
        <f t="shared" ref="V19" si="51">W19+X19</f>
        <v>#REF!</v>
      </c>
      <c r="W19" s="25" t="e">
        <f>SUMIF(#REF!,"&gt;=0",#REF!)</f>
        <v>#REF!</v>
      </c>
      <c r="X19" s="81"/>
      <c r="Y19" s="25" t="e">
        <f t="shared" ref="Y19" si="52">Z19+AA19</f>
        <v>#REF!</v>
      </c>
      <c r="Z19" s="25" t="e">
        <f>SUMIF('PPM M'!#REF!,"&gt;=0",'PPM M'!$E:$E)</f>
        <v>#REF!</v>
      </c>
      <c r="AA19" s="81"/>
      <c r="AC19" s="12" t="s">
        <v>53</v>
      </c>
      <c r="AD19" s="25" t="e">
        <f t="shared" ref="AD19" si="53">AE19+AH19</f>
        <v>#REF!</v>
      </c>
      <c r="AE19" s="25" t="e">
        <f t="shared" ref="AE19" si="54">AF19+AG19</f>
        <v>#REF!</v>
      </c>
      <c r="AF19" s="25" t="e">
        <f>SUMIF(#REF!,"&gt;=0",#REF!)</f>
        <v>#REF!</v>
      </c>
      <c r="AG19" s="81"/>
      <c r="AH19" s="25" t="e">
        <f t="shared" ref="AH19" si="55">AI19+AJ19</f>
        <v>#REF!</v>
      </c>
      <c r="AI19" s="25" t="e">
        <f>SUMIF('PPM M'!#REF!,"&gt;=0",'PPM M'!$Z:$Z)</f>
        <v>#REF!</v>
      </c>
      <c r="AJ19" s="81"/>
    </row>
    <row r="20" spans="2:36">
      <c r="B20" s="12" t="s">
        <v>4839</v>
      </c>
      <c r="C20" s="24">
        <f t="shared" ref="C20:C22" si="56">D20+G20</f>
        <v>30</v>
      </c>
      <c r="D20" s="24">
        <f t="shared" si="22"/>
        <v>-1</v>
      </c>
      <c r="E20" s="40">
        <f>COUNT('PPM K'!#REF!)-1</f>
        <v>-1</v>
      </c>
      <c r="F20" s="81"/>
      <c r="G20" s="24">
        <f t="shared" si="23"/>
        <v>31</v>
      </c>
      <c r="H20" s="40">
        <f>COUNT('PPM M'!$U:$U)-1</f>
        <v>31</v>
      </c>
      <c r="I20" s="81"/>
      <c r="K20" s="12" t="s">
        <v>3339</v>
      </c>
      <c r="L20" s="24" t="e">
        <f t="shared" si="40"/>
        <v>#REF!</v>
      </c>
      <c r="M20" s="24" t="e">
        <f t="shared" si="35"/>
        <v>#REF!</v>
      </c>
      <c r="N20" s="39" t="e">
        <f>COUNTIFS(#REF!,"&gt;=0",#REF!,"&gt;=6")</f>
        <v>#REF!</v>
      </c>
      <c r="O20" s="81"/>
      <c r="P20" s="24" t="e">
        <f t="shared" si="41"/>
        <v>#REF!</v>
      </c>
      <c r="Q20" s="39" t="e">
        <f>COUNTIFS('PPM M'!#REF!,"&gt;=0",'PPM M'!$Z:$Z,"&gt;=6")</f>
        <v>#REF!</v>
      </c>
      <c r="R20" s="81"/>
      <c r="T20" s="12" t="s">
        <v>3339</v>
      </c>
      <c r="U20" s="25" t="e">
        <f t="shared" si="27"/>
        <v>#REF!</v>
      </c>
      <c r="V20" s="25" t="e">
        <f t="shared" si="42"/>
        <v>#REF!</v>
      </c>
      <c r="W20" s="25" t="e">
        <f>SUMIF(#REF!,"&gt;=0",#REF!)</f>
        <v>#REF!</v>
      </c>
      <c r="X20" s="81"/>
      <c r="Y20" s="25" t="e">
        <f t="shared" si="43"/>
        <v>#REF!</v>
      </c>
      <c r="Z20" s="25" t="e">
        <f>SUMIF('PPM M'!#REF!,"&gt;=0",'PPM M'!$E:$E)</f>
        <v>#REF!</v>
      </c>
      <c r="AA20" s="81"/>
      <c r="AC20" s="12" t="s">
        <v>3339</v>
      </c>
      <c r="AD20" s="25" t="e">
        <f t="shared" si="30"/>
        <v>#REF!</v>
      </c>
      <c r="AE20" s="25" t="e">
        <f t="shared" si="31"/>
        <v>#REF!</v>
      </c>
      <c r="AF20" s="25" t="e">
        <f>SUMIF(#REF!,"&gt;=0",#REF!)</f>
        <v>#REF!</v>
      </c>
      <c r="AG20" s="81"/>
      <c r="AH20" s="25" t="e">
        <f t="shared" si="32"/>
        <v>#REF!</v>
      </c>
      <c r="AI20" s="25" t="e">
        <f>SUMIF('PPM M'!#REF!,"&gt;=0",'PPM M'!$Z:$Z)</f>
        <v>#REF!</v>
      </c>
      <c r="AJ20" s="81"/>
    </row>
    <row r="21" spans="2:36">
      <c r="B21" s="12" t="s">
        <v>4121</v>
      </c>
      <c r="C21" s="24">
        <f t="shared" si="56"/>
        <v>99</v>
      </c>
      <c r="D21" s="24">
        <f t="shared" si="22"/>
        <v>-1</v>
      </c>
      <c r="E21" s="40">
        <f>COUNT('PPM K'!#REF!)-1</f>
        <v>-1</v>
      </c>
      <c r="F21" s="81"/>
      <c r="G21" s="24">
        <f t="shared" si="23"/>
        <v>100</v>
      </c>
      <c r="H21" s="40">
        <f>COUNT('PPM M'!$V:$V)-1</f>
        <v>100</v>
      </c>
      <c r="I21" s="81"/>
      <c r="K21" s="12" t="s">
        <v>1216</v>
      </c>
      <c r="L21" s="24" t="e">
        <f t="shared" si="40"/>
        <v>#REF!</v>
      </c>
      <c r="M21" s="24" t="e">
        <f t="shared" si="35"/>
        <v>#REF!</v>
      </c>
      <c r="N21" s="39" t="e">
        <f>COUNTIFS(#REF!,"&gt;=0",#REF!,"&gt;=6")</f>
        <v>#REF!</v>
      </c>
      <c r="O21" s="81"/>
      <c r="P21" s="24" t="e">
        <f t="shared" si="41"/>
        <v>#REF!</v>
      </c>
      <c r="Q21" s="39" t="e">
        <f>COUNTIFS('PPM M'!#REF!,"&gt;=0",'PPM M'!$Z:$Z,"&gt;=6")</f>
        <v>#REF!</v>
      </c>
      <c r="R21" s="81"/>
      <c r="T21" s="12" t="s">
        <v>1216</v>
      </c>
      <c r="U21" s="25" t="e">
        <f t="shared" si="27"/>
        <v>#REF!</v>
      </c>
      <c r="V21" s="25" t="e">
        <f t="shared" si="42"/>
        <v>#REF!</v>
      </c>
      <c r="W21" s="25" t="e">
        <f>SUMIF(#REF!,"&gt;=0",#REF!)</f>
        <v>#REF!</v>
      </c>
      <c r="X21" s="81"/>
      <c r="Y21" s="25" t="e">
        <f t="shared" si="43"/>
        <v>#REF!</v>
      </c>
      <c r="Z21" s="25" t="e">
        <f>SUMIF('PPM M'!#REF!,"&gt;=0",'PPM M'!$E:$E)</f>
        <v>#REF!</v>
      </c>
      <c r="AA21" s="81"/>
      <c r="AC21" s="12" t="s">
        <v>1216</v>
      </c>
      <c r="AD21" s="25" t="e">
        <f t="shared" si="30"/>
        <v>#REF!</v>
      </c>
      <c r="AE21" s="25" t="e">
        <f t="shared" si="31"/>
        <v>#REF!</v>
      </c>
      <c r="AF21" s="25" t="e">
        <f>SUMIF(#REF!,"&gt;=0",#REF!)</f>
        <v>#REF!</v>
      </c>
      <c r="AG21" s="81"/>
      <c r="AH21" s="25" t="e">
        <f t="shared" si="32"/>
        <v>#REF!</v>
      </c>
      <c r="AI21" s="25" t="e">
        <f>SUMIF('PPM M'!#REF!,"&gt;=0",'PPM M'!$Z:$Z)</f>
        <v>#REF!</v>
      </c>
      <c r="AJ21" s="81"/>
    </row>
    <row r="22" spans="2:36">
      <c r="B22" s="12" t="s">
        <v>3342</v>
      </c>
      <c r="C22" s="24">
        <f t="shared" si="56"/>
        <v>35</v>
      </c>
      <c r="D22" s="24">
        <f t="shared" si="22"/>
        <v>-1</v>
      </c>
      <c r="E22" s="40">
        <f>COUNT('PPM K'!#REF!)-1</f>
        <v>-1</v>
      </c>
      <c r="F22" s="81"/>
      <c r="G22" s="24">
        <f t="shared" si="23"/>
        <v>36</v>
      </c>
      <c r="H22" s="40">
        <f>COUNT('PPM M'!$X:$X)-1</f>
        <v>36</v>
      </c>
      <c r="I22" s="81"/>
      <c r="K22" s="12" t="s">
        <v>3340</v>
      </c>
      <c r="L22" s="24" t="e">
        <f t="shared" si="40"/>
        <v>#REF!</v>
      </c>
      <c r="M22" s="24" t="e">
        <f t="shared" si="35"/>
        <v>#REF!</v>
      </c>
      <c r="N22" s="39" t="e">
        <f>COUNTIFS(#REF!,"&gt;=0",#REF!,"&gt;=6")</f>
        <v>#REF!</v>
      </c>
      <c r="O22" s="81"/>
      <c r="P22" s="24" t="e">
        <f t="shared" si="41"/>
        <v>#REF!</v>
      </c>
      <c r="Q22" s="39" t="e">
        <f>COUNTIFS('PPM M'!#REF!,"&gt;=0",'PPM M'!$Z:$Z,"&gt;=6")</f>
        <v>#REF!</v>
      </c>
      <c r="R22" s="81"/>
      <c r="T22" s="12" t="s">
        <v>3340</v>
      </c>
      <c r="U22" s="25" t="e">
        <f t="shared" si="27"/>
        <v>#REF!</v>
      </c>
      <c r="V22" s="25" t="e">
        <f t="shared" si="42"/>
        <v>#REF!</v>
      </c>
      <c r="W22" s="25" t="e">
        <f>SUMIF(#REF!,"&gt;=0",#REF!)</f>
        <v>#REF!</v>
      </c>
      <c r="X22" s="81"/>
      <c r="Y22" s="25" t="e">
        <f t="shared" si="43"/>
        <v>#REF!</v>
      </c>
      <c r="Z22" s="25" t="e">
        <f>SUMIF('PPM M'!#REF!,"&gt;=0",'PPM M'!$E:$E)</f>
        <v>#REF!</v>
      </c>
      <c r="AA22" s="81"/>
      <c r="AC22" s="12" t="s">
        <v>3340</v>
      </c>
      <c r="AD22" s="25" t="e">
        <f t="shared" si="30"/>
        <v>#REF!</v>
      </c>
      <c r="AE22" s="25" t="e">
        <f t="shared" si="31"/>
        <v>#REF!</v>
      </c>
      <c r="AF22" s="25" t="e">
        <f>SUMIF(#REF!,"&gt;=0",#REF!)</f>
        <v>#REF!</v>
      </c>
      <c r="AG22" s="81"/>
      <c r="AH22" s="25" t="e">
        <f t="shared" si="32"/>
        <v>#REF!</v>
      </c>
      <c r="AI22" s="25" t="e">
        <f>SUMIF('PPM M'!#REF!,"&gt;=0",'PPM M'!$Z:$Z)</f>
        <v>#REF!</v>
      </c>
      <c r="AJ22" s="81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4"/>
  <sheetViews>
    <sheetView workbookViewId="0"/>
  </sheetViews>
  <sheetFormatPr defaultRowHeight="12.75"/>
  <cols>
    <col min="1" max="1" width="30.28515625" bestFit="1" customWidth="1"/>
    <col min="2" max="2" width="8.85546875" style="27"/>
  </cols>
  <sheetData>
    <row r="2" spans="1:4">
      <c r="A2" t="s">
        <v>3330</v>
      </c>
      <c r="B2" s="27" t="e">
        <f>#REF!/60/24</f>
        <v>#REF!</v>
      </c>
      <c r="D2" t="s">
        <v>3777</v>
      </c>
    </row>
    <row r="3" spans="1:4">
      <c r="A3" t="s">
        <v>4058</v>
      </c>
      <c r="B3" s="27" t="e">
        <f>#REF!</f>
        <v>#REF!</v>
      </c>
      <c r="D3" t="s">
        <v>3777</v>
      </c>
    </row>
    <row r="4" spans="1:4">
      <c r="A4" t="s">
        <v>111</v>
      </c>
      <c r="B4" s="27" t="e">
        <f>#REF!</f>
        <v>#REF!</v>
      </c>
    </row>
    <row r="5" spans="1:4">
      <c r="A5" t="s">
        <v>1218</v>
      </c>
      <c r="B5" s="27" t="e">
        <f>#REF!</f>
        <v>#REF!</v>
      </c>
      <c r="D5" t="s">
        <v>3777</v>
      </c>
    </row>
    <row r="6" spans="1:4">
      <c r="A6" t="s">
        <v>3333</v>
      </c>
      <c r="B6" s="27" t="e">
        <f>#REF!</f>
        <v>#REF!</v>
      </c>
    </row>
    <row r="7" spans="1:4">
      <c r="A7" t="s">
        <v>52</v>
      </c>
      <c r="B7" s="27" t="e">
        <f>#REF!</f>
        <v>#REF!</v>
      </c>
      <c r="D7" t="s">
        <v>3777</v>
      </c>
    </row>
    <row r="8" spans="1:4">
      <c r="A8" t="s">
        <v>3</v>
      </c>
      <c r="B8" s="27" t="e">
        <f>#REF!</f>
        <v>#REF!</v>
      </c>
    </row>
    <row r="9" spans="1:4">
      <c r="A9" t="s">
        <v>4059</v>
      </c>
      <c r="B9" s="27">
        <f>'Grassor 300 M'!G6/24/60</f>
        <v>1.0208333333333333</v>
      </c>
      <c r="C9" s="125" t="s">
        <v>4421</v>
      </c>
      <c r="D9" t="s">
        <v>3777</v>
      </c>
    </row>
    <row r="10" spans="1:4">
      <c r="A10" t="s">
        <v>1</v>
      </c>
      <c r="B10" s="27">
        <f>'BO M'!K2</f>
        <v>0.36400462962962959</v>
      </c>
    </row>
    <row r="11" spans="1:4">
      <c r="A11" t="s">
        <v>4060</v>
      </c>
      <c r="B11" s="27" t="e">
        <f>#REF!</f>
        <v>#REF!</v>
      </c>
    </row>
    <row r="12" spans="1:4">
      <c r="A12" t="s">
        <v>105</v>
      </c>
      <c r="B12" s="27" t="e">
        <f>#REF!</f>
        <v>#REF!</v>
      </c>
      <c r="D12" t="s">
        <v>3777</v>
      </c>
    </row>
    <row r="13" spans="1:4">
      <c r="A13" t="s">
        <v>53</v>
      </c>
      <c r="B13" s="27" t="e">
        <f>#REF!</f>
        <v>#REF!</v>
      </c>
    </row>
    <row r="14" spans="1:4">
      <c r="A14" t="s">
        <v>4061</v>
      </c>
      <c r="B14" s="27">
        <f>'XXII Szago M'!E3</f>
        <v>0.24847222222222221</v>
      </c>
    </row>
    <row r="15" spans="1:4">
      <c r="A15" t="s">
        <v>3340</v>
      </c>
      <c r="B15" s="27" t="e">
        <f>#REF!</f>
        <v>#REF!</v>
      </c>
    </row>
    <row r="16" spans="1:4">
      <c r="A16" t="s">
        <v>4062</v>
      </c>
      <c r="B16" s="27">
        <f>'H60 TR200 M'!M3</f>
        <v>0.39855324074074078</v>
      </c>
    </row>
    <row r="17" spans="1:5">
      <c r="A17" t="s">
        <v>6</v>
      </c>
      <c r="B17" s="27">
        <f>'NM 200 M'!G6/24/60</f>
        <v>0.64166666666666672</v>
      </c>
      <c r="D17" t="s">
        <v>3777</v>
      </c>
      <c r="E17" s="126"/>
    </row>
    <row r="18" spans="1:5">
      <c r="A18" s="45" t="s">
        <v>1215</v>
      </c>
      <c r="B18" s="46">
        <f>'Pazur M'!H2</f>
        <v>0.30763888888888852</v>
      </c>
    </row>
    <row r="19" spans="1:5">
      <c r="A19" s="45" t="s">
        <v>4063</v>
      </c>
      <c r="B19" s="46">
        <f>'XXI Szago M'!D3</f>
        <v>0.32743055555555556</v>
      </c>
    </row>
    <row r="20" spans="1:5">
      <c r="A20" s="45" t="s">
        <v>124</v>
      </c>
      <c r="B20" s="46" t="e">
        <f>#REF!</f>
        <v>#REF!</v>
      </c>
    </row>
    <row r="21" spans="1:5">
      <c r="A21" s="45" t="s">
        <v>4312</v>
      </c>
      <c r="B21" s="46" t="e">
        <f>#REF!</f>
        <v>#REF!</v>
      </c>
    </row>
    <row r="22" spans="1:5">
      <c r="A22" s="45" t="s">
        <v>3332</v>
      </c>
      <c r="B22" s="46" t="e">
        <f>#REF!</f>
        <v>#REF!</v>
      </c>
      <c r="D22" t="s">
        <v>3777</v>
      </c>
    </row>
    <row r="23" spans="1:5">
      <c r="A23" s="45" t="s">
        <v>3438</v>
      </c>
      <c r="B23" s="46">
        <f>'Hawran M'!M3</f>
        <v>127</v>
      </c>
      <c r="D23" t="s">
        <v>3777</v>
      </c>
    </row>
    <row r="24" spans="1:5">
      <c r="A24" s="45" t="s">
        <v>4187</v>
      </c>
      <c r="B24" s="46" t="e">
        <f>#REF!</f>
        <v>#REF!</v>
      </c>
    </row>
    <row r="25" spans="1:5">
      <c r="A25" s="45" t="s">
        <v>4407</v>
      </c>
      <c r="B25" s="46" t="e">
        <f>'Orientakcja 14 K'!#REF!</f>
        <v>#REF!</v>
      </c>
    </row>
    <row r="26" spans="1:5">
      <c r="A26" s="45" t="s">
        <v>3334</v>
      </c>
      <c r="B26" s="46"/>
    </row>
    <row r="27" spans="1:5">
      <c r="A27" s="45" t="s">
        <v>4184</v>
      </c>
      <c r="B27" s="46" t="e">
        <f>#REF!/24/60</f>
        <v>#REF!</v>
      </c>
      <c r="D27" t="s">
        <v>3777</v>
      </c>
    </row>
    <row r="28" spans="1:5">
      <c r="A28" s="45" t="s">
        <v>848</v>
      </c>
      <c r="B28" s="46" t="e">
        <f>#REF!</f>
        <v>#REF!</v>
      </c>
    </row>
    <row r="29" spans="1:5">
      <c r="A29" s="45" t="s">
        <v>1311</v>
      </c>
      <c r="B29" s="46">
        <f>'ITOrient M'!J3</f>
        <v>0.2469675925925926</v>
      </c>
    </row>
    <row r="30" spans="1:5">
      <c r="A30" s="45" t="s">
        <v>3337</v>
      </c>
      <c r="B30" s="46" t="e">
        <f>#REF!</f>
        <v>#REF!</v>
      </c>
    </row>
    <row r="31" spans="1:5">
      <c r="A31" s="45" t="s">
        <v>4064</v>
      </c>
      <c r="B31" s="46" t="e">
        <f>#REF!</f>
        <v>#REF!</v>
      </c>
      <c r="D31" t="s">
        <v>3777</v>
      </c>
    </row>
    <row r="32" spans="1:5">
      <c r="A32" s="45" t="s">
        <v>1217</v>
      </c>
      <c r="B32" s="46" t="e">
        <f>#REF!</f>
        <v>#REF!</v>
      </c>
    </row>
    <row r="33" spans="1:4">
      <c r="A33" s="45" t="s">
        <v>5</v>
      </c>
      <c r="B33" s="46">
        <f>'Mordownik M'!B3</f>
        <v>0.46319444444444446</v>
      </c>
      <c r="D33" t="s">
        <v>3777</v>
      </c>
    </row>
    <row r="34" spans="1:4">
      <c r="A34" s="45" t="s">
        <v>4408</v>
      </c>
      <c r="B34" s="46" t="e">
        <f>#REF!</f>
        <v>#REF!</v>
      </c>
    </row>
    <row r="35" spans="1:4">
      <c r="A35" s="45" t="s">
        <v>4065</v>
      </c>
      <c r="B35" s="46">
        <f>'H60 TR100 M'!M3</f>
        <v>0.24790509259259261</v>
      </c>
    </row>
    <row r="36" spans="1:4">
      <c r="A36" s="45" t="s">
        <v>3341</v>
      </c>
      <c r="B36" s="46" t="e">
        <f>#REF!/24/60</f>
        <v>#REF!</v>
      </c>
      <c r="D36" t="s">
        <v>3777</v>
      </c>
    </row>
    <row r="37" spans="1:4">
      <c r="A37" s="45" t="s">
        <v>3338</v>
      </c>
      <c r="B37" s="46" t="e">
        <f>#REF!</f>
        <v>#REF!</v>
      </c>
      <c r="D37" t="s">
        <v>3777</v>
      </c>
    </row>
    <row r="38" spans="1:4">
      <c r="A38" s="45" t="s">
        <v>3342</v>
      </c>
      <c r="B38" s="46">
        <f>'Wilga M'!J3</f>
        <v>0.25138888888888888</v>
      </c>
    </row>
    <row r="39" spans="1:4">
      <c r="A39" s="45" t="s">
        <v>7</v>
      </c>
      <c r="B39" s="46" t="e">
        <f>#REF!/24/60</f>
        <v>#REF!</v>
      </c>
    </row>
    <row r="40" spans="1:4">
      <c r="A40" s="45"/>
      <c r="B40" s="46"/>
    </row>
    <row r="41" spans="1:4">
      <c r="A41" s="45"/>
      <c r="B41" s="46"/>
    </row>
    <row r="42" spans="1:4">
      <c r="A42" s="45"/>
      <c r="B42" s="46"/>
    </row>
    <row r="43" spans="1:4">
      <c r="A43" s="45"/>
      <c r="B43" s="46"/>
    </row>
    <row r="44" spans="1:4">
      <c r="A44" s="45"/>
      <c r="B44" s="46"/>
    </row>
  </sheetData>
  <conditionalFormatting sqref="B2:B17">
    <cfRule type="aboveAverage" dxfId="1" priority="16"/>
  </conditionalFormatting>
  <conditionalFormatting sqref="B18:B39">
    <cfRule type="aboveAverage" dxfId="0" priority="22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3"/>
  <sheetViews>
    <sheetView topLeftCell="A7" workbookViewId="0">
      <selection activeCell="A5" sqref="A5"/>
    </sheetView>
  </sheetViews>
  <sheetFormatPr defaultRowHeight="12.75"/>
  <cols>
    <col min="1" max="1" width="10.42578125" style="66" customWidth="1"/>
    <col min="2" max="2" width="9" style="66" customWidth="1"/>
    <col min="3" max="3" width="25.28515625" style="67" bestFit="1" customWidth="1"/>
    <col min="4" max="4" width="18.140625" bestFit="1" customWidth="1"/>
    <col min="5" max="5" width="6.28515625" customWidth="1"/>
    <col min="6" max="7" width="6.5703125" customWidth="1"/>
    <col min="9" max="15" width="0" hidden="1" customWidth="1"/>
    <col min="16" max="61" width="5.140625" hidden="1" customWidth="1"/>
    <col min="62" max="63" width="0" hidden="1" customWidth="1"/>
  </cols>
  <sheetData>
    <row r="1" spans="1:75" ht="13.15" customHeight="1">
      <c r="A1" s="342" t="s">
        <v>3413</v>
      </c>
      <c r="B1" s="343"/>
      <c r="C1" s="344" t="s">
        <v>3414</v>
      </c>
      <c r="D1" s="98" t="s">
        <v>3415</v>
      </c>
      <c r="E1" s="346" t="s">
        <v>3416</v>
      </c>
      <c r="F1" s="339" t="s">
        <v>133</v>
      </c>
      <c r="G1" s="49" t="s">
        <v>69</v>
      </c>
      <c r="H1" s="50"/>
      <c r="I1" s="48" t="s">
        <v>3418</v>
      </c>
      <c r="J1" s="48" t="s">
        <v>3418</v>
      </c>
      <c r="K1" s="48" t="s">
        <v>37</v>
      </c>
      <c r="L1" s="51" t="s">
        <v>37</v>
      </c>
      <c r="M1" s="48" t="s">
        <v>3419</v>
      </c>
      <c r="N1" s="48">
        <v>480</v>
      </c>
      <c r="P1" s="341" t="s">
        <v>3420</v>
      </c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341"/>
      <c r="AL1" s="341"/>
      <c r="AM1" s="341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3" t="s">
        <v>3421</v>
      </c>
    </row>
    <row r="2" spans="1:75" ht="20.45" customHeight="1" thickBot="1">
      <c r="A2" s="54" t="s">
        <v>156</v>
      </c>
      <c r="B2" s="54" t="s">
        <v>157</v>
      </c>
      <c r="C2" s="345"/>
      <c r="D2" s="55" t="s">
        <v>3422</v>
      </c>
      <c r="E2" s="347"/>
      <c r="F2" s="340"/>
      <c r="G2" s="49"/>
      <c r="H2" s="56"/>
      <c r="I2" s="51" t="s">
        <v>3423</v>
      </c>
      <c r="J2" s="48" t="s">
        <v>3424</v>
      </c>
      <c r="K2" s="51" t="s">
        <v>3425</v>
      </c>
      <c r="L2" s="51" t="s">
        <v>3426</v>
      </c>
      <c r="M2" s="57" t="s">
        <v>3427</v>
      </c>
      <c r="N2" s="48">
        <v>15</v>
      </c>
      <c r="P2" s="52" t="s">
        <v>3377</v>
      </c>
      <c r="Q2" s="52"/>
      <c r="R2" s="52" t="s">
        <v>3376</v>
      </c>
      <c r="S2" s="52"/>
      <c r="T2" s="52" t="s">
        <v>3375</v>
      </c>
      <c r="U2" s="52"/>
      <c r="V2" s="52" t="s">
        <v>3374</v>
      </c>
      <c r="W2" s="52"/>
      <c r="X2" s="52" t="s">
        <v>3373</v>
      </c>
      <c r="Y2" s="52"/>
      <c r="Z2" s="52" t="s">
        <v>3372</v>
      </c>
      <c r="AA2" s="52"/>
      <c r="AB2" s="52" t="s">
        <v>3371</v>
      </c>
      <c r="AC2" s="52"/>
      <c r="AD2" s="52" t="s">
        <v>3370</v>
      </c>
      <c r="AE2" s="52"/>
      <c r="AF2" s="52" t="s">
        <v>3369</v>
      </c>
      <c r="AG2" s="52"/>
      <c r="AH2" s="52" t="s">
        <v>3368</v>
      </c>
      <c r="AI2" s="52"/>
      <c r="AJ2" s="52" t="s">
        <v>3367</v>
      </c>
      <c r="AK2" s="52"/>
      <c r="AL2" s="52" t="s">
        <v>3366</v>
      </c>
      <c r="AM2" s="52"/>
      <c r="AN2" s="52" t="s">
        <v>3365</v>
      </c>
      <c r="AO2" s="52"/>
      <c r="AP2" s="52" t="s">
        <v>3364</v>
      </c>
      <c r="AQ2" s="52"/>
      <c r="AR2" s="52" t="s">
        <v>3363</v>
      </c>
      <c r="AS2" s="52"/>
      <c r="AT2" s="52" t="s">
        <v>3362</v>
      </c>
      <c r="AU2" s="52"/>
      <c r="AV2" s="52" t="s">
        <v>3361</v>
      </c>
      <c r="AW2" s="52"/>
      <c r="AX2" s="52" t="s">
        <v>3360</v>
      </c>
      <c r="AY2" s="52"/>
      <c r="AZ2" s="52" t="s">
        <v>3359</v>
      </c>
      <c r="BA2" s="52"/>
      <c r="BB2" s="52" t="s">
        <v>3358</v>
      </c>
      <c r="BC2" s="52"/>
      <c r="BD2" s="52" t="s">
        <v>3357</v>
      </c>
      <c r="BE2" s="52"/>
      <c r="BF2" s="52" t="s">
        <v>3356</v>
      </c>
      <c r="BG2" s="52"/>
      <c r="BH2" s="52" t="s">
        <v>3355</v>
      </c>
      <c r="BI2" s="52"/>
      <c r="BJ2" s="58" t="s">
        <v>3428</v>
      </c>
      <c r="BL2" s="13" t="s">
        <v>67</v>
      </c>
      <c r="BM2" s="13" t="s">
        <v>68</v>
      </c>
      <c r="BN2" s="9" t="s">
        <v>95</v>
      </c>
      <c r="BO2" s="9" t="s">
        <v>96</v>
      </c>
      <c r="BP2" s="9" t="s">
        <v>71</v>
      </c>
      <c r="BQ2" s="9" t="s">
        <v>69</v>
      </c>
      <c r="BR2" s="9" t="s">
        <v>40</v>
      </c>
      <c r="BS2" s="9"/>
      <c r="BT2" s="9" t="s">
        <v>37</v>
      </c>
      <c r="BU2" s="9" t="s">
        <v>38</v>
      </c>
      <c r="BV2" s="9" t="s">
        <v>31</v>
      </c>
      <c r="BW2" s="9" t="s">
        <v>39</v>
      </c>
    </row>
    <row r="3" spans="1:75" ht="15">
      <c r="A3" s="169" t="s">
        <v>297</v>
      </c>
      <c r="B3" s="169" t="s">
        <v>15</v>
      </c>
      <c r="C3" s="170" t="s">
        <v>296</v>
      </c>
      <c r="D3" s="173">
        <v>0.32743055555555556</v>
      </c>
      <c r="E3" s="169">
        <v>38</v>
      </c>
      <c r="F3" s="175">
        <v>1</v>
      </c>
      <c r="G3" s="99">
        <v>1979</v>
      </c>
      <c r="H3" s="59"/>
      <c r="I3" s="60">
        <v>0.33333333333333331</v>
      </c>
      <c r="J3" s="60">
        <v>0.63427083333333334</v>
      </c>
      <c r="K3" s="60">
        <f t="shared" ref="K3:K10" si="0">J3-I3</f>
        <v>0.30093750000000002</v>
      </c>
      <c r="L3" s="61">
        <f t="shared" ref="L3:L10" si="1">HOUR(K3)*60+MINUTE(K3)</f>
        <v>433</v>
      </c>
      <c r="M3" s="62">
        <v>47</v>
      </c>
      <c r="P3" s="52">
        <v>1</v>
      </c>
      <c r="Q3" s="63">
        <v>1</v>
      </c>
      <c r="R3" s="63">
        <v>2</v>
      </c>
      <c r="S3" s="63">
        <v>1</v>
      </c>
      <c r="T3" s="52">
        <v>2</v>
      </c>
      <c r="U3" s="63">
        <v>1</v>
      </c>
      <c r="V3" s="63">
        <v>1</v>
      </c>
      <c r="W3" s="63">
        <v>1</v>
      </c>
      <c r="X3" s="52">
        <v>2</v>
      </c>
      <c r="Y3" s="63">
        <v>1</v>
      </c>
      <c r="Z3" s="52">
        <v>1</v>
      </c>
      <c r="AA3" s="63">
        <v>1</v>
      </c>
      <c r="AB3" s="52">
        <v>2</v>
      </c>
      <c r="AC3" s="63">
        <v>1</v>
      </c>
      <c r="AD3" s="52">
        <v>2</v>
      </c>
      <c r="AE3" s="63">
        <v>1</v>
      </c>
      <c r="AF3" s="52">
        <v>1</v>
      </c>
      <c r="AG3" s="63">
        <v>1</v>
      </c>
      <c r="AH3" s="52">
        <v>2</v>
      </c>
      <c r="AI3" s="63">
        <v>1</v>
      </c>
      <c r="AJ3" s="52">
        <v>3</v>
      </c>
      <c r="AK3" s="63">
        <v>1</v>
      </c>
      <c r="AL3" s="52">
        <v>3</v>
      </c>
      <c r="AM3" s="63">
        <v>1</v>
      </c>
      <c r="AN3" s="63">
        <v>1</v>
      </c>
      <c r="AO3" s="63">
        <v>1</v>
      </c>
      <c r="AP3" s="63">
        <v>3</v>
      </c>
      <c r="AQ3" s="63">
        <v>1</v>
      </c>
      <c r="AR3" s="63">
        <v>4</v>
      </c>
      <c r="AS3" s="63">
        <v>1</v>
      </c>
      <c r="AT3" s="63">
        <v>3</v>
      </c>
      <c r="AU3" s="63">
        <v>1</v>
      </c>
      <c r="AV3" s="63">
        <v>4</v>
      </c>
      <c r="AW3" s="63">
        <v>1</v>
      </c>
      <c r="AX3" s="63">
        <v>4</v>
      </c>
      <c r="AY3" s="63">
        <v>1</v>
      </c>
      <c r="AZ3" s="63">
        <v>4</v>
      </c>
      <c r="BA3" s="63">
        <v>1</v>
      </c>
      <c r="BB3" s="63">
        <v>4</v>
      </c>
      <c r="BC3" s="63">
        <v>1</v>
      </c>
      <c r="BD3" s="63">
        <v>3</v>
      </c>
      <c r="BE3" s="63">
        <v>1</v>
      </c>
      <c r="BF3" s="63">
        <v>2</v>
      </c>
      <c r="BG3" s="63">
        <v>1</v>
      </c>
      <c r="BH3" s="63">
        <v>0</v>
      </c>
      <c r="BI3" s="63">
        <v>0</v>
      </c>
      <c r="BJ3" s="50"/>
      <c r="BL3" s="13">
        <f>VLOOKUP(BM3,id!$A:$C,3,0)</f>
        <v>55</v>
      </c>
      <c r="BM3" s="13" t="str">
        <f t="shared" ref="BM3:BM5" si="2">BN3&amp;BO3&amp;BQ3</f>
        <v>BuciakPiotr1979</v>
      </c>
      <c r="BN3" s="9" t="str">
        <f t="shared" ref="BN3:BN34" si="3">A3</f>
        <v>Buciak</v>
      </c>
      <c r="BO3" s="9" t="str">
        <f t="shared" ref="BO3:BO34" si="4">B3</f>
        <v>Piotr</v>
      </c>
      <c r="BP3" s="9" t="str">
        <f>C3</f>
        <v>Team 360º</v>
      </c>
      <c r="BQ3" s="9">
        <f>G3</f>
        <v>1979</v>
      </c>
      <c r="BR3" s="9">
        <v>100</v>
      </c>
      <c r="BS3" s="9"/>
      <c r="BT3" s="9"/>
      <c r="BU3" s="9"/>
      <c r="BV3" s="9"/>
      <c r="BW3" s="9"/>
    </row>
    <row r="4" spans="1:75" ht="15">
      <c r="A4" s="171" t="s">
        <v>241</v>
      </c>
      <c r="B4" s="171" t="s">
        <v>237</v>
      </c>
      <c r="C4" s="172" t="s">
        <v>232</v>
      </c>
      <c r="D4" s="174">
        <v>0.32291666666666663</v>
      </c>
      <c r="E4" s="171">
        <v>36</v>
      </c>
      <c r="F4" s="175">
        <v>2</v>
      </c>
      <c r="G4" s="100">
        <v>1979</v>
      </c>
      <c r="H4" s="59"/>
      <c r="I4" s="60">
        <v>0.33333333333333331</v>
      </c>
      <c r="J4" s="60">
        <v>0.62055555555555553</v>
      </c>
      <c r="K4" s="60">
        <f t="shared" si="0"/>
        <v>0.28722222222222221</v>
      </c>
      <c r="L4" s="61">
        <f t="shared" si="1"/>
        <v>413</v>
      </c>
      <c r="M4" s="62">
        <v>67</v>
      </c>
      <c r="Q4" s="63">
        <v>1</v>
      </c>
      <c r="R4" s="63"/>
      <c r="S4" s="63">
        <v>1</v>
      </c>
      <c r="U4" s="63">
        <v>1</v>
      </c>
      <c r="V4" s="63"/>
      <c r="W4" s="63">
        <v>1</v>
      </c>
      <c r="Y4" s="63">
        <v>1</v>
      </c>
      <c r="AA4" s="63">
        <v>1</v>
      </c>
      <c r="AC4" s="63">
        <v>1</v>
      </c>
      <c r="AE4" s="63">
        <v>1</v>
      </c>
      <c r="AG4" s="63">
        <v>1</v>
      </c>
      <c r="AH4" s="63"/>
      <c r="AI4" s="63">
        <v>1</v>
      </c>
      <c r="AJ4" s="63"/>
      <c r="AK4" s="63">
        <v>1</v>
      </c>
      <c r="AL4" s="63"/>
      <c r="AM4" s="63">
        <v>1</v>
      </c>
      <c r="AN4" s="63"/>
      <c r="AO4" s="63">
        <v>1</v>
      </c>
      <c r="AP4" s="63"/>
      <c r="AQ4" s="63">
        <v>1</v>
      </c>
      <c r="AR4" s="63"/>
      <c r="AS4" s="63">
        <v>1</v>
      </c>
      <c r="AT4" s="63"/>
      <c r="AU4" s="63">
        <v>1</v>
      </c>
      <c r="AV4" s="63"/>
      <c r="AW4" s="63">
        <v>1</v>
      </c>
      <c r="AX4" s="63"/>
      <c r="AY4" s="63">
        <v>1</v>
      </c>
      <c r="AZ4" s="63"/>
      <c r="BA4" s="63">
        <v>1</v>
      </c>
      <c r="BB4" s="63"/>
      <c r="BC4" s="63">
        <v>1</v>
      </c>
      <c r="BD4" s="63"/>
      <c r="BE4" s="63">
        <v>1</v>
      </c>
      <c r="BF4" s="63"/>
      <c r="BG4" s="63">
        <v>1</v>
      </c>
      <c r="BH4" s="63"/>
      <c r="BI4" s="63">
        <v>1</v>
      </c>
      <c r="BL4" s="13">
        <f>VLOOKUP(BM4,id!$A:$C,3,0)</f>
        <v>5</v>
      </c>
      <c r="BM4" s="13" t="str">
        <f t="shared" si="2"/>
        <v>WalentowskiRadosław1979</v>
      </c>
      <c r="BN4" s="9" t="str">
        <f t="shared" si="3"/>
        <v>Walentowski</v>
      </c>
      <c r="BO4" s="9" t="str">
        <f t="shared" si="4"/>
        <v>Radosław</v>
      </c>
      <c r="BP4" s="9" t="str">
        <f t="shared" ref="BP4:BP43" si="5">C4</f>
        <v>LosMaruderos</v>
      </c>
      <c r="BQ4" s="9">
        <f t="shared" ref="BQ4:BQ5" si="6">G4</f>
        <v>1979</v>
      </c>
      <c r="BR4" s="9">
        <f t="shared" ref="BR4:BR5" si="7">BR3*IF(BV4&lt;1,BV4,IF(BW4&lt;1,BW4,IF(BU4&lt;1,BU4,IF(BT4&lt;1,BT4,1))))</f>
        <v>94.73684210526315</v>
      </c>
      <c r="BS4" s="9"/>
      <c r="BT4" s="9">
        <f t="shared" ref="BT4:BT35" si="8">D3/D4</f>
        <v>1.0139784946236561</v>
      </c>
      <c r="BU4" s="9">
        <v>1</v>
      </c>
      <c r="BV4" s="9">
        <f t="shared" ref="BV4:BV35" si="9">E4/E3</f>
        <v>0.94736842105263153</v>
      </c>
      <c r="BW4" s="9">
        <v>1</v>
      </c>
    </row>
    <row r="5" spans="1:75" ht="15">
      <c r="A5" s="161" t="s">
        <v>134</v>
      </c>
      <c r="B5" s="161" t="s">
        <v>147</v>
      </c>
      <c r="C5" s="167" t="s">
        <v>139</v>
      </c>
      <c r="D5" s="164">
        <v>0.33018518518518514</v>
      </c>
      <c r="E5" s="161">
        <v>34</v>
      </c>
      <c r="F5" s="175">
        <v>3</v>
      </c>
      <c r="G5" s="100">
        <v>1977</v>
      </c>
      <c r="H5" s="59"/>
      <c r="I5" s="60">
        <v>0.33333333333333331</v>
      </c>
      <c r="J5" s="60">
        <v>0.65885416666666663</v>
      </c>
      <c r="K5" s="60">
        <f t="shared" si="0"/>
        <v>0.32552083333333331</v>
      </c>
      <c r="L5" s="61">
        <f t="shared" si="1"/>
        <v>468</v>
      </c>
      <c r="M5" s="62">
        <v>12</v>
      </c>
      <c r="Q5" s="63">
        <v>1</v>
      </c>
      <c r="R5" s="63"/>
      <c r="S5" s="63">
        <v>1</v>
      </c>
      <c r="U5" s="63">
        <v>1</v>
      </c>
      <c r="V5" s="63"/>
      <c r="W5" s="63">
        <v>1</v>
      </c>
      <c r="Y5" s="63">
        <v>1</v>
      </c>
      <c r="AA5" s="63">
        <v>1</v>
      </c>
      <c r="AC5" s="63">
        <v>1</v>
      </c>
      <c r="AE5" s="63">
        <v>1</v>
      </c>
      <c r="AG5" s="63">
        <v>1</v>
      </c>
      <c r="AH5" s="63"/>
      <c r="AI5" s="63">
        <v>1</v>
      </c>
      <c r="AJ5" s="63"/>
      <c r="AK5" s="63">
        <v>1</v>
      </c>
      <c r="AL5" s="63"/>
      <c r="AM5" s="63">
        <v>1</v>
      </c>
      <c r="AN5" s="63"/>
      <c r="AO5" s="63">
        <v>1</v>
      </c>
      <c r="AP5" s="63"/>
      <c r="AQ5" s="63">
        <v>1</v>
      </c>
      <c r="AR5" s="63"/>
      <c r="AS5" s="63">
        <v>1</v>
      </c>
      <c r="AT5" s="63"/>
      <c r="AU5" s="63">
        <v>1</v>
      </c>
      <c r="AV5" s="63"/>
      <c r="AW5" s="63">
        <v>1</v>
      </c>
      <c r="AX5" s="63"/>
      <c r="AY5" s="63">
        <v>1</v>
      </c>
      <c r="AZ5" s="63"/>
      <c r="BA5" s="63">
        <v>1</v>
      </c>
      <c r="BB5" s="63"/>
      <c r="BC5" s="63">
        <v>1</v>
      </c>
      <c r="BD5" s="63"/>
      <c r="BE5" s="63">
        <v>1</v>
      </c>
      <c r="BF5" s="63"/>
      <c r="BG5" s="63">
        <v>1</v>
      </c>
      <c r="BH5" s="63"/>
      <c r="BI5" s="63">
        <v>1</v>
      </c>
      <c r="BL5" s="13">
        <f>VLOOKUP(BM5,id!$A:$C,3,0)</f>
        <v>9</v>
      </c>
      <c r="BM5" s="13" t="str">
        <f t="shared" si="2"/>
        <v>PiwakowskiWojciech1977</v>
      </c>
      <c r="BN5" s="9" t="str">
        <f t="shared" si="3"/>
        <v>Piwakowski</v>
      </c>
      <c r="BO5" s="9" t="str">
        <f t="shared" si="4"/>
        <v>Wojciech</v>
      </c>
      <c r="BP5" s="9" t="str">
        <f t="shared" si="5"/>
        <v>Harpagan</v>
      </c>
      <c r="BQ5" s="9">
        <f t="shared" si="6"/>
        <v>1977</v>
      </c>
      <c r="BR5" s="9">
        <f t="shared" si="7"/>
        <v>89.473684210526301</v>
      </c>
      <c r="BS5" s="9"/>
      <c r="BT5" s="9">
        <f t="shared" si="8"/>
        <v>0.97798653954010095</v>
      </c>
      <c r="BU5" s="9">
        <v>1</v>
      </c>
      <c r="BV5" s="9">
        <f t="shared" si="9"/>
        <v>0.94444444444444442</v>
      </c>
      <c r="BW5" s="9">
        <v>1</v>
      </c>
    </row>
    <row r="6" spans="1:75" ht="15">
      <c r="A6" s="162" t="s">
        <v>150</v>
      </c>
      <c r="B6" s="162" t="s">
        <v>147</v>
      </c>
      <c r="C6" s="168" t="s">
        <v>3804</v>
      </c>
      <c r="D6" s="165">
        <v>0.33018518518518514</v>
      </c>
      <c r="E6" s="162">
        <v>33</v>
      </c>
      <c r="F6" s="175">
        <v>4</v>
      </c>
      <c r="G6" s="101">
        <v>1978</v>
      </c>
      <c r="H6" s="59"/>
      <c r="I6" s="60">
        <v>0.33333333333333331</v>
      </c>
      <c r="J6" s="60">
        <v>0.66782407407407407</v>
      </c>
      <c r="K6" s="60">
        <f t="shared" si="0"/>
        <v>0.33449074074074076</v>
      </c>
      <c r="L6" s="61">
        <f t="shared" si="1"/>
        <v>481</v>
      </c>
      <c r="M6" s="62">
        <v>-1</v>
      </c>
      <c r="Q6" s="63">
        <v>1</v>
      </c>
      <c r="R6" s="63"/>
      <c r="S6" s="63">
        <v>1</v>
      </c>
      <c r="U6" s="63">
        <v>1</v>
      </c>
      <c r="V6" s="63"/>
      <c r="W6" s="63">
        <v>1</v>
      </c>
      <c r="Y6" s="63">
        <v>1</v>
      </c>
      <c r="AA6" s="63">
        <v>1</v>
      </c>
      <c r="AC6" s="63">
        <v>1</v>
      </c>
      <c r="AE6" s="63">
        <v>1</v>
      </c>
      <c r="AG6" s="63">
        <v>1</v>
      </c>
      <c r="AH6" s="63"/>
      <c r="AI6" s="63">
        <v>1</v>
      </c>
      <c r="AJ6" s="63"/>
      <c r="AK6" s="63">
        <v>1</v>
      </c>
      <c r="AL6" s="63"/>
      <c r="AM6" s="63">
        <v>1</v>
      </c>
      <c r="AN6" s="63"/>
      <c r="AO6" s="63">
        <v>1</v>
      </c>
      <c r="AP6" s="63"/>
      <c r="AQ6" s="63">
        <v>1</v>
      </c>
      <c r="AR6" s="63"/>
      <c r="AS6" s="63">
        <v>1</v>
      </c>
      <c r="AT6" s="63"/>
      <c r="AU6" s="63">
        <v>1</v>
      </c>
      <c r="AV6" s="63"/>
      <c r="AW6" s="63">
        <v>1</v>
      </c>
      <c r="AX6" s="63"/>
      <c r="AY6" s="63">
        <v>1</v>
      </c>
      <c r="AZ6" s="63"/>
      <c r="BA6" s="63">
        <v>1</v>
      </c>
      <c r="BB6" s="63"/>
      <c r="BC6" s="63">
        <v>1</v>
      </c>
      <c r="BD6" s="63"/>
      <c r="BE6" s="63">
        <v>1</v>
      </c>
      <c r="BF6" s="63"/>
      <c r="BG6" s="63">
        <v>1</v>
      </c>
      <c r="BH6" s="63"/>
      <c r="BI6" s="63">
        <v>1</v>
      </c>
      <c r="BL6" s="13">
        <f>VLOOKUP(BM6,id!$A:$C,3,0)</f>
        <v>26</v>
      </c>
      <c r="BM6" s="13" t="str">
        <f t="shared" ref="BM6:BM27" si="10">BN6&amp;BO6&amp;BQ6</f>
        <v>PaszkowskiWojciech1978</v>
      </c>
      <c r="BN6" s="9" t="str">
        <f t="shared" si="3"/>
        <v>Paszkowski</v>
      </c>
      <c r="BO6" s="9" t="str">
        <f t="shared" si="4"/>
        <v>Wojciech</v>
      </c>
      <c r="BP6" s="9" t="str">
        <f t="shared" si="5"/>
        <v>...</v>
      </c>
      <c r="BQ6" s="9">
        <f t="shared" ref="BQ6:BQ27" si="11">G6</f>
        <v>1978</v>
      </c>
      <c r="BR6" s="9">
        <f t="shared" ref="BR6:BR27" si="12">BR5*IF(BV6&lt;1,BV6,IF(BW6&lt;1,BW6,IF(BU6&lt;1,BU6,IF(BT6&lt;1,BT6,1))))</f>
        <v>86.842105263157876</v>
      </c>
      <c r="BS6" s="9"/>
      <c r="BT6" s="9">
        <f t="shared" si="8"/>
        <v>1</v>
      </c>
      <c r="BU6" s="9">
        <v>1</v>
      </c>
      <c r="BV6" s="9">
        <f t="shared" si="9"/>
        <v>0.97058823529411764</v>
      </c>
      <c r="BW6" s="9">
        <v>1</v>
      </c>
    </row>
    <row r="7" spans="1:75" ht="15">
      <c r="A7" s="162" t="s">
        <v>455</v>
      </c>
      <c r="B7" s="162" t="s">
        <v>135</v>
      </c>
      <c r="C7" s="168" t="s">
        <v>1710</v>
      </c>
      <c r="D7" s="165">
        <v>0.32633101851851853</v>
      </c>
      <c r="E7" s="162">
        <v>32</v>
      </c>
      <c r="F7" s="175">
        <v>5</v>
      </c>
      <c r="G7" s="101">
        <v>1980</v>
      </c>
      <c r="H7" s="59"/>
      <c r="I7" s="60">
        <v>0.33333333333333331</v>
      </c>
      <c r="J7" s="60">
        <v>0.66782407407407407</v>
      </c>
      <c r="K7" s="60">
        <f t="shared" si="0"/>
        <v>0.33449074074074076</v>
      </c>
      <c r="L7" s="61">
        <f t="shared" si="1"/>
        <v>481</v>
      </c>
      <c r="M7" s="62">
        <v>-1</v>
      </c>
      <c r="Q7" s="63">
        <v>1</v>
      </c>
      <c r="R7" s="63"/>
      <c r="S7" s="63">
        <v>1</v>
      </c>
      <c r="U7" s="63">
        <v>1</v>
      </c>
      <c r="V7" s="63"/>
      <c r="W7" s="63">
        <v>1</v>
      </c>
      <c r="Y7" s="63">
        <v>1</v>
      </c>
      <c r="AA7" s="63">
        <v>1</v>
      </c>
      <c r="AC7" s="63">
        <v>1</v>
      </c>
      <c r="AE7" s="63">
        <v>1</v>
      </c>
      <c r="AG7" s="63">
        <v>1</v>
      </c>
      <c r="AH7" s="63"/>
      <c r="AI7" s="63">
        <v>1</v>
      </c>
      <c r="AJ7" s="63"/>
      <c r="AK7" s="63">
        <v>1</v>
      </c>
      <c r="AL7" s="63"/>
      <c r="AM7" s="63">
        <v>1</v>
      </c>
      <c r="AN7" s="63"/>
      <c r="AO7" s="63">
        <v>1</v>
      </c>
      <c r="AP7" s="63"/>
      <c r="AQ7" s="63">
        <v>1</v>
      </c>
      <c r="AR7" s="63"/>
      <c r="AS7" s="63">
        <v>1</v>
      </c>
      <c r="AT7" s="63"/>
      <c r="AU7" s="63">
        <v>1</v>
      </c>
      <c r="AV7" s="63"/>
      <c r="AW7" s="63">
        <v>1</v>
      </c>
      <c r="AX7" s="63"/>
      <c r="AY7" s="63">
        <v>1</v>
      </c>
      <c r="AZ7" s="63"/>
      <c r="BA7" s="63">
        <v>1</v>
      </c>
      <c r="BB7" s="63"/>
      <c r="BC7" s="63">
        <v>1</v>
      </c>
      <c r="BD7" s="63"/>
      <c r="BE7" s="63">
        <v>1</v>
      </c>
      <c r="BF7" s="63"/>
      <c r="BG7" s="63">
        <v>1</v>
      </c>
      <c r="BH7" s="63"/>
      <c r="BI7" s="63">
        <v>0</v>
      </c>
      <c r="BL7" s="13">
        <f>VLOOKUP(BM7,id!$A:$C,3,0)</f>
        <v>56</v>
      </c>
      <c r="BM7" s="13" t="str">
        <f t="shared" si="10"/>
        <v>BlockDaniel1980</v>
      </c>
      <c r="BN7" s="9" t="str">
        <f t="shared" si="3"/>
        <v>Block</v>
      </c>
      <c r="BO7" s="9" t="str">
        <f t="shared" si="4"/>
        <v>Daniel</v>
      </c>
      <c r="BP7" s="9" t="str">
        <f t="shared" si="5"/>
        <v>flypics.pl</v>
      </c>
      <c r="BQ7" s="9">
        <f t="shared" si="11"/>
        <v>1980</v>
      </c>
      <c r="BR7" s="9">
        <f t="shared" si="12"/>
        <v>84.210526315789451</v>
      </c>
      <c r="BS7" s="9"/>
      <c r="BT7" s="9">
        <f t="shared" si="8"/>
        <v>1.0118106047171482</v>
      </c>
      <c r="BU7" s="9">
        <v>1</v>
      </c>
      <c r="BV7" s="9">
        <f t="shared" si="9"/>
        <v>0.96969696969696972</v>
      </c>
      <c r="BW7" s="9">
        <v>1</v>
      </c>
    </row>
    <row r="8" spans="1:75" ht="15">
      <c r="A8" s="162" t="s">
        <v>8</v>
      </c>
      <c r="B8" s="162" t="s">
        <v>17</v>
      </c>
      <c r="C8" s="168" t="s">
        <v>4926</v>
      </c>
      <c r="D8" s="165">
        <v>0.32464120370370375</v>
      </c>
      <c r="E8" s="162">
        <v>31</v>
      </c>
      <c r="F8" s="175">
        <v>6</v>
      </c>
      <c r="G8" s="101">
        <v>1978</v>
      </c>
      <c r="H8" s="59"/>
      <c r="I8" s="60">
        <v>0.33333333333333331</v>
      </c>
      <c r="J8" s="60">
        <v>0.62446759259259255</v>
      </c>
      <c r="K8" s="60">
        <f t="shared" si="0"/>
        <v>0.29113425925925923</v>
      </c>
      <c r="L8" s="61">
        <f t="shared" si="1"/>
        <v>419</v>
      </c>
      <c r="M8" s="64">
        <v>61</v>
      </c>
      <c r="Q8" s="63">
        <v>1</v>
      </c>
      <c r="R8" s="63"/>
      <c r="S8" s="63">
        <v>1</v>
      </c>
      <c r="U8" s="63">
        <v>1</v>
      </c>
      <c r="V8" s="63"/>
      <c r="W8" s="63">
        <v>1</v>
      </c>
      <c r="Y8" s="63">
        <v>1</v>
      </c>
      <c r="AA8" s="63">
        <v>1</v>
      </c>
      <c r="AC8" s="63">
        <v>1</v>
      </c>
      <c r="AE8" s="63">
        <v>1</v>
      </c>
      <c r="AG8" s="63">
        <v>1</v>
      </c>
      <c r="AH8" s="63"/>
      <c r="AI8" s="63">
        <v>1</v>
      </c>
      <c r="AJ8" s="63"/>
      <c r="AK8" s="63">
        <v>1</v>
      </c>
      <c r="AL8" s="63"/>
      <c r="AM8" s="63">
        <v>1</v>
      </c>
      <c r="AN8" s="63"/>
      <c r="AO8" s="63">
        <v>1</v>
      </c>
      <c r="AP8" s="63"/>
      <c r="AQ8" s="63">
        <v>1</v>
      </c>
      <c r="AR8" s="63"/>
      <c r="AS8" s="63">
        <v>1</v>
      </c>
      <c r="AT8" s="63"/>
      <c r="AU8" s="63">
        <v>1</v>
      </c>
      <c r="AV8" s="63"/>
      <c r="AW8" s="63">
        <v>1</v>
      </c>
      <c r="AX8" s="63"/>
      <c r="AY8" s="63">
        <v>1</v>
      </c>
      <c r="AZ8" s="63"/>
      <c r="BA8" s="63">
        <v>1</v>
      </c>
      <c r="BB8" s="63"/>
      <c r="BC8" s="63">
        <v>1</v>
      </c>
      <c r="BD8" s="63"/>
      <c r="BE8" s="63">
        <v>1</v>
      </c>
      <c r="BF8" s="63"/>
      <c r="BG8" s="63">
        <v>1</v>
      </c>
      <c r="BH8" s="63"/>
      <c r="BI8" s="63">
        <v>0</v>
      </c>
      <c r="BL8" s="13">
        <f>VLOOKUP(BM8,id!$A:$C,3,0)</f>
        <v>8</v>
      </c>
      <c r="BM8" s="13" t="str">
        <f t="shared" si="10"/>
        <v>OwczarskiMarcin1978</v>
      </c>
      <c r="BN8" s="9" t="str">
        <f t="shared" si="3"/>
        <v>Owczarski</v>
      </c>
      <c r="BO8" s="9" t="str">
        <f t="shared" si="4"/>
        <v>Marcin</v>
      </c>
      <c r="BP8" s="9" t="str">
        <f t="shared" si="5"/>
        <v>boryteam</v>
      </c>
      <c r="BQ8" s="9">
        <f t="shared" si="11"/>
        <v>1978</v>
      </c>
      <c r="BR8" s="9">
        <f t="shared" si="12"/>
        <v>81.578947368421026</v>
      </c>
      <c r="BS8" s="9"/>
      <c r="BT8" s="9">
        <f t="shared" si="8"/>
        <v>1.0052051766551391</v>
      </c>
      <c r="BU8" s="9">
        <v>1</v>
      </c>
      <c r="BV8" s="9">
        <f t="shared" si="9"/>
        <v>0.96875</v>
      </c>
      <c r="BW8" s="9">
        <v>1</v>
      </c>
    </row>
    <row r="9" spans="1:75" ht="15">
      <c r="A9" s="162" t="s">
        <v>148</v>
      </c>
      <c r="B9" s="162" t="s">
        <v>147</v>
      </c>
      <c r="C9" s="168" t="s">
        <v>3902</v>
      </c>
      <c r="D9" s="165">
        <v>0.32483796296296286</v>
      </c>
      <c r="E9" s="162">
        <v>31</v>
      </c>
      <c r="F9" s="175">
        <v>7</v>
      </c>
      <c r="G9" s="101">
        <v>1970</v>
      </c>
      <c r="H9" s="59"/>
      <c r="I9" s="60">
        <v>0.33333333333333331</v>
      </c>
      <c r="J9" s="60">
        <v>0.66497685185185185</v>
      </c>
      <c r="K9" s="60">
        <f t="shared" si="0"/>
        <v>0.33164351851851853</v>
      </c>
      <c r="L9" s="61">
        <f t="shared" si="1"/>
        <v>477</v>
      </c>
      <c r="M9" s="62">
        <v>3</v>
      </c>
      <c r="Q9" s="63">
        <v>1</v>
      </c>
      <c r="R9" s="63"/>
      <c r="S9" s="63">
        <v>1</v>
      </c>
      <c r="U9" s="63">
        <v>1</v>
      </c>
      <c r="V9" s="63"/>
      <c r="W9" s="63">
        <v>1</v>
      </c>
      <c r="Y9" s="63">
        <v>1</v>
      </c>
      <c r="AA9" s="63">
        <v>1</v>
      </c>
      <c r="AC9" s="63">
        <v>1</v>
      </c>
      <c r="AE9" s="63">
        <v>1</v>
      </c>
      <c r="AG9" s="63">
        <v>1</v>
      </c>
      <c r="AH9" s="63"/>
      <c r="AI9" s="63">
        <v>1</v>
      </c>
      <c r="AJ9" s="63"/>
      <c r="AK9" s="63">
        <v>1</v>
      </c>
      <c r="AL9" s="63"/>
      <c r="AM9" s="63">
        <v>1</v>
      </c>
      <c r="AN9" s="63"/>
      <c r="AO9" s="63">
        <v>1</v>
      </c>
      <c r="AP9" s="63"/>
      <c r="AQ9" s="63">
        <v>1</v>
      </c>
      <c r="AR9" s="63"/>
      <c r="AS9" s="63">
        <v>1</v>
      </c>
      <c r="AT9" s="63"/>
      <c r="AU9" s="63">
        <v>1</v>
      </c>
      <c r="AV9" s="63"/>
      <c r="AW9" s="63">
        <v>1</v>
      </c>
      <c r="AX9" s="63"/>
      <c r="AY9" s="63">
        <v>1</v>
      </c>
      <c r="AZ9" s="63"/>
      <c r="BA9" s="63">
        <v>1</v>
      </c>
      <c r="BB9" s="63"/>
      <c r="BC9" s="63">
        <v>1</v>
      </c>
      <c r="BD9" s="63"/>
      <c r="BE9" s="63">
        <v>1</v>
      </c>
      <c r="BF9" s="63"/>
      <c r="BG9" s="63">
        <v>1</v>
      </c>
      <c r="BH9" s="63"/>
      <c r="BI9" s="63">
        <v>0</v>
      </c>
      <c r="BL9" s="13">
        <f>VLOOKUP(BM9,id!$A:$C,3,0)</f>
        <v>7</v>
      </c>
      <c r="BM9" s="13" t="str">
        <f t="shared" si="10"/>
        <v>HołdakowskiWojciech1970</v>
      </c>
      <c r="BN9" s="9" t="str">
        <f t="shared" si="3"/>
        <v>Hołdakowski</v>
      </c>
      <c r="BO9" s="9" t="str">
        <f t="shared" si="4"/>
        <v>Wojciech</v>
      </c>
      <c r="BP9" s="9" t="str">
        <f t="shared" si="5"/>
        <v>.</v>
      </c>
      <c r="BQ9" s="9">
        <f t="shared" si="11"/>
        <v>1970</v>
      </c>
      <c r="BR9" s="9">
        <f t="shared" si="12"/>
        <v>81.529533768148028</v>
      </c>
      <c r="BS9" s="9"/>
      <c r="BT9" s="9">
        <f t="shared" si="8"/>
        <v>0.99939428489987936</v>
      </c>
      <c r="BU9" s="9">
        <v>1</v>
      </c>
      <c r="BV9" s="9">
        <f t="shared" si="9"/>
        <v>1</v>
      </c>
      <c r="BW9" s="9">
        <v>1</v>
      </c>
    </row>
    <row r="10" spans="1:75" ht="15">
      <c r="A10" s="162" t="s">
        <v>390</v>
      </c>
      <c r="B10" s="162" t="s">
        <v>389</v>
      </c>
      <c r="C10" s="168" t="s">
        <v>3499</v>
      </c>
      <c r="D10" s="165">
        <v>0.32637731481481491</v>
      </c>
      <c r="E10" s="162">
        <v>31</v>
      </c>
      <c r="F10" s="175">
        <v>8</v>
      </c>
      <c r="G10" s="101">
        <v>1971</v>
      </c>
      <c r="H10" s="59"/>
      <c r="I10" s="60">
        <v>0.33333333333333331</v>
      </c>
      <c r="J10" s="60">
        <v>0.58307870370370374</v>
      </c>
      <c r="K10" s="60">
        <f t="shared" si="0"/>
        <v>0.24974537037037042</v>
      </c>
      <c r="L10" s="61">
        <f t="shared" si="1"/>
        <v>359</v>
      </c>
      <c r="M10" s="62">
        <v>121</v>
      </c>
      <c r="Q10" s="63">
        <v>1</v>
      </c>
      <c r="R10" s="63"/>
      <c r="S10" s="63">
        <v>1</v>
      </c>
      <c r="U10" s="63">
        <v>1</v>
      </c>
      <c r="V10" s="63"/>
      <c r="W10" s="63">
        <v>1</v>
      </c>
      <c r="Y10" s="63">
        <v>1</v>
      </c>
      <c r="AA10" s="63">
        <v>1</v>
      </c>
      <c r="AC10" s="63">
        <v>1</v>
      </c>
      <c r="AE10" s="63">
        <v>1</v>
      </c>
      <c r="AG10" s="63">
        <v>1</v>
      </c>
      <c r="AH10" s="63"/>
      <c r="AI10" s="63">
        <v>1</v>
      </c>
      <c r="AJ10" s="63"/>
      <c r="AK10" s="63">
        <v>1</v>
      </c>
      <c r="AL10" s="63"/>
      <c r="AM10" s="63">
        <v>1</v>
      </c>
      <c r="AN10" s="63"/>
      <c r="AO10" s="63">
        <v>1</v>
      </c>
      <c r="AP10" s="63"/>
      <c r="AQ10" s="63">
        <v>1</v>
      </c>
      <c r="AR10" s="63"/>
      <c r="AS10" s="63">
        <v>1</v>
      </c>
      <c r="AT10" s="63"/>
      <c r="AU10" s="63">
        <v>1</v>
      </c>
      <c r="AV10" s="63"/>
      <c r="AW10" s="63">
        <v>1</v>
      </c>
      <c r="AX10" s="63"/>
      <c r="AY10" s="63">
        <v>1</v>
      </c>
      <c r="AZ10" s="63"/>
      <c r="BA10" s="63">
        <v>1</v>
      </c>
      <c r="BB10" s="63"/>
      <c r="BC10" s="63">
        <v>1</v>
      </c>
      <c r="BD10" s="63"/>
      <c r="BE10" s="63">
        <v>1</v>
      </c>
      <c r="BF10" s="63"/>
      <c r="BG10" s="63">
        <v>1</v>
      </c>
      <c r="BH10" s="63"/>
      <c r="BI10" s="63">
        <v>0</v>
      </c>
      <c r="BJ10" s="50"/>
      <c r="BL10" s="13">
        <f>VLOOKUP(BM10,id!$A:$C,3,0)</f>
        <v>57</v>
      </c>
      <c r="BM10" s="13" t="str">
        <f t="shared" si="10"/>
        <v>BagińskiOlgierd1971</v>
      </c>
      <c r="BN10" s="9" t="str">
        <f t="shared" si="3"/>
        <v>Bagiński</v>
      </c>
      <c r="BO10" s="9" t="str">
        <f t="shared" si="4"/>
        <v>Olgierd</v>
      </c>
      <c r="BP10" s="9" t="str">
        <f t="shared" si="5"/>
        <v>NORDA Active Team</v>
      </c>
      <c r="BQ10" s="9">
        <f t="shared" si="11"/>
        <v>1971</v>
      </c>
      <c r="BR10" s="9">
        <f t="shared" si="12"/>
        <v>81.145001409157814</v>
      </c>
      <c r="BS10" s="9"/>
      <c r="BT10" s="9">
        <f t="shared" si="8"/>
        <v>0.99528352069222248</v>
      </c>
      <c r="BU10" s="9">
        <v>1</v>
      </c>
      <c r="BV10" s="9">
        <f t="shared" si="9"/>
        <v>1</v>
      </c>
      <c r="BW10" s="9">
        <v>1</v>
      </c>
    </row>
    <row r="11" spans="1:75" ht="15">
      <c r="A11" s="162" t="s">
        <v>293</v>
      </c>
      <c r="B11" s="162" t="s">
        <v>267</v>
      </c>
      <c r="C11" s="168" t="s">
        <v>139</v>
      </c>
      <c r="D11" s="165">
        <v>0.32068287037037047</v>
      </c>
      <c r="E11" s="162">
        <v>30</v>
      </c>
      <c r="F11" s="175">
        <v>9</v>
      </c>
      <c r="G11" s="101">
        <v>1972</v>
      </c>
      <c r="H11" s="59"/>
      <c r="I11" s="60"/>
      <c r="J11" s="60"/>
      <c r="K11" s="60"/>
      <c r="L11" s="61"/>
      <c r="M11" s="62"/>
      <c r="Q11" s="63"/>
      <c r="R11" s="63"/>
      <c r="S11" s="63"/>
      <c r="U11" s="63"/>
      <c r="V11" s="63"/>
      <c r="W11" s="63"/>
      <c r="Y11" s="63"/>
      <c r="AA11" s="63"/>
      <c r="AC11" s="63"/>
      <c r="AE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50"/>
      <c r="BL11" s="13">
        <f>VLOOKUP(BM11,id!$A:$C,3,0)</f>
        <v>6</v>
      </c>
      <c r="BM11" s="13" t="str">
        <f t="shared" si="10"/>
        <v>BoberBartłomiej1972</v>
      </c>
      <c r="BN11" s="9" t="str">
        <f t="shared" si="3"/>
        <v>Bober</v>
      </c>
      <c r="BO11" s="9" t="str">
        <f t="shared" si="4"/>
        <v>Bartłomiej</v>
      </c>
      <c r="BP11" s="9" t="str">
        <f t="shared" si="5"/>
        <v>Harpagan</v>
      </c>
      <c r="BQ11" s="9">
        <f t="shared" si="11"/>
        <v>1972</v>
      </c>
      <c r="BR11" s="9">
        <f t="shared" si="12"/>
        <v>78.527420718539815</v>
      </c>
      <c r="BS11" s="9"/>
      <c r="BT11" s="9">
        <f t="shared" si="8"/>
        <v>1.0177572454614356</v>
      </c>
      <c r="BU11" s="9">
        <v>1</v>
      </c>
      <c r="BV11" s="9">
        <f t="shared" si="9"/>
        <v>0.967741935483871</v>
      </c>
      <c r="BW11" s="9">
        <v>1</v>
      </c>
    </row>
    <row r="12" spans="1:75" ht="15">
      <c r="A12" s="162" t="s">
        <v>262</v>
      </c>
      <c r="B12" s="162" t="s">
        <v>16</v>
      </c>
      <c r="C12" s="168" t="s">
        <v>4912</v>
      </c>
      <c r="D12" s="165">
        <v>0.32290509259259259</v>
      </c>
      <c r="E12" s="162">
        <v>30</v>
      </c>
      <c r="F12" s="175">
        <v>10</v>
      </c>
      <c r="G12" s="101">
        <v>1979</v>
      </c>
      <c r="H12" s="59"/>
      <c r="I12" s="60">
        <v>0.33333333333333331</v>
      </c>
      <c r="J12" s="60">
        <v>0.66162037037037036</v>
      </c>
      <c r="K12" s="60">
        <f t="shared" ref="K12:K27" si="13">J12-I12</f>
        <v>0.32828703703703704</v>
      </c>
      <c r="L12" s="61">
        <f t="shared" ref="L12:L27" si="14">HOUR(K12)*60+MINUTE(K12)</f>
        <v>472</v>
      </c>
      <c r="M12" s="62">
        <v>8</v>
      </c>
      <c r="Q12" s="63">
        <v>1</v>
      </c>
      <c r="R12" s="63"/>
      <c r="S12" s="63">
        <v>1</v>
      </c>
      <c r="U12" s="63">
        <v>1</v>
      </c>
      <c r="V12" s="63"/>
      <c r="W12" s="63">
        <v>1</v>
      </c>
      <c r="Y12" s="63">
        <v>1</v>
      </c>
      <c r="AA12" s="63">
        <v>1</v>
      </c>
      <c r="AC12" s="63">
        <v>1</v>
      </c>
      <c r="AE12" s="63">
        <v>1</v>
      </c>
      <c r="AG12" s="63">
        <v>1</v>
      </c>
      <c r="AH12" s="63"/>
      <c r="AI12" s="63">
        <v>1</v>
      </c>
      <c r="AJ12" s="63"/>
      <c r="AK12" s="63">
        <v>1</v>
      </c>
      <c r="AL12" s="63"/>
      <c r="AM12" s="63">
        <v>1</v>
      </c>
      <c r="AN12" s="63"/>
      <c r="AO12" s="63">
        <v>1</v>
      </c>
      <c r="AP12" s="63"/>
      <c r="AQ12" s="63">
        <v>1</v>
      </c>
      <c r="AR12" s="63"/>
      <c r="AS12" s="63">
        <v>1</v>
      </c>
      <c r="AT12" s="63"/>
      <c r="AU12" s="63">
        <v>1</v>
      </c>
      <c r="AV12" s="63"/>
      <c r="AW12" s="63">
        <v>1</v>
      </c>
      <c r="AX12" s="63"/>
      <c r="AY12" s="63">
        <v>1</v>
      </c>
      <c r="AZ12" s="63"/>
      <c r="BA12" s="63">
        <v>1</v>
      </c>
      <c r="BB12" s="63"/>
      <c r="BC12" s="63">
        <v>1</v>
      </c>
      <c r="BD12" s="63"/>
      <c r="BE12" s="63">
        <v>1</v>
      </c>
      <c r="BF12" s="63"/>
      <c r="BG12" s="63">
        <v>1</v>
      </c>
      <c r="BH12" s="63"/>
      <c r="BI12" s="63">
        <v>0</v>
      </c>
      <c r="BL12" s="13">
        <f>VLOOKUP(BM12,id!$A:$C,3,0)</f>
        <v>58</v>
      </c>
      <c r="BM12" s="13" t="str">
        <f t="shared" si="10"/>
        <v>BrudłoPaweł1979</v>
      </c>
      <c r="BN12" s="9" t="str">
        <f t="shared" si="3"/>
        <v>Brudło</v>
      </c>
      <c r="BO12" s="9" t="str">
        <f t="shared" si="4"/>
        <v>Paweł</v>
      </c>
      <c r="BP12" s="9" t="str">
        <f t="shared" si="5"/>
        <v>Babiki</v>
      </c>
      <c r="BQ12" s="9">
        <f t="shared" si="11"/>
        <v>1979</v>
      </c>
      <c r="BR12" s="9">
        <f t="shared" si="12"/>
        <v>77.986997593052919</v>
      </c>
      <c r="BS12" s="9"/>
      <c r="BT12" s="9">
        <f t="shared" si="8"/>
        <v>0.99311803290440548</v>
      </c>
      <c r="BU12" s="9">
        <v>1</v>
      </c>
      <c r="BV12" s="9">
        <f t="shared" si="9"/>
        <v>1</v>
      </c>
      <c r="BW12" s="9">
        <v>1</v>
      </c>
    </row>
    <row r="13" spans="1:75" ht="15">
      <c r="A13" s="162" t="s">
        <v>262</v>
      </c>
      <c r="B13" s="162" t="s">
        <v>1676</v>
      </c>
      <c r="C13" s="168" t="s">
        <v>4912</v>
      </c>
      <c r="D13" s="165">
        <v>0.32290509259259259</v>
      </c>
      <c r="E13" s="162">
        <v>30</v>
      </c>
      <c r="F13" s="175">
        <v>10</v>
      </c>
      <c r="G13" s="101">
        <v>2010</v>
      </c>
      <c r="H13" s="59"/>
      <c r="I13" s="60">
        <v>0.33333333333333331</v>
      </c>
      <c r="J13" s="60">
        <v>0.66555555555555557</v>
      </c>
      <c r="K13" s="60">
        <f t="shared" si="13"/>
        <v>0.33222222222222225</v>
      </c>
      <c r="L13" s="61">
        <f t="shared" si="14"/>
        <v>478</v>
      </c>
      <c r="M13" s="62">
        <v>2</v>
      </c>
      <c r="Q13" s="63">
        <v>1</v>
      </c>
      <c r="R13" s="63"/>
      <c r="S13" s="63">
        <v>0</v>
      </c>
      <c r="U13" s="63">
        <v>1</v>
      </c>
      <c r="V13" s="63"/>
      <c r="W13" s="63">
        <v>1</v>
      </c>
      <c r="Y13" s="63">
        <v>1</v>
      </c>
      <c r="AA13" s="63">
        <v>1</v>
      </c>
      <c r="AC13" s="63">
        <v>1</v>
      </c>
      <c r="AE13" s="63">
        <v>1</v>
      </c>
      <c r="AG13" s="63">
        <v>1</v>
      </c>
      <c r="AH13" s="63"/>
      <c r="AI13" s="63">
        <v>0</v>
      </c>
      <c r="AJ13" s="63"/>
      <c r="AK13" s="63">
        <v>1</v>
      </c>
      <c r="AL13" s="63"/>
      <c r="AM13" s="63">
        <v>1</v>
      </c>
      <c r="AN13" s="63"/>
      <c r="AO13" s="63">
        <v>1</v>
      </c>
      <c r="AP13" s="63"/>
      <c r="AQ13" s="63">
        <v>1</v>
      </c>
      <c r="AR13" s="63"/>
      <c r="AS13" s="63">
        <v>1</v>
      </c>
      <c r="AT13" s="63"/>
      <c r="AU13" s="63">
        <v>1</v>
      </c>
      <c r="AV13" s="63"/>
      <c r="AW13" s="63">
        <v>1</v>
      </c>
      <c r="AX13" s="63"/>
      <c r="AY13" s="63">
        <v>1</v>
      </c>
      <c r="AZ13" s="63"/>
      <c r="BA13" s="63">
        <v>1</v>
      </c>
      <c r="BB13" s="63"/>
      <c r="BC13" s="63">
        <v>1</v>
      </c>
      <c r="BD13" s="63"/>
      <c r="BE13" s="63">
        <v>1</v>
      </c>
      <c r="BF13" s="63"/>
      <c r="BG13" s="63">
        <v>1</v>
      </c>
      <c r="BH13" s="63"/>
      <c r="BI13" s="63">
        <v>0</v>
      </c>
      <c r="BL13" s="13">
        <f>VLOOKUP(BM13,id!$A:$C,3,0)</f>
        <v>59</v>
      </c>
      <c r="BM13" s="13" t="str">
        <f t="shared" si="10"/>
        <v>BrudłoZbych2010</v>
      </c>
      <c r="BN13" s="9" t="str">
        <f t="shared" si="3"/>
        <v>Brudło</v>
      </c>
      <c r="BO13" s="9" t="str">
        <f t="shared" si="4"/>
        <v>Zbych</v>
      </c>
      <c r="BP13" s="9" t="str">
        <f t="shared" si="5"/>
        <v>Babiki</v>
      </c>
      <c r="BQ13" s="9">
        <f t="shared" si="11"/>
        <v>2010</v>
      </c>
      <c r="BR13" s="9">
        <f t="shared" si="12"/>
        <v>77.986997593052919</v>
      </c>
      <c r="BS13" s="9"/>
      <c r="BT13" s="9">
        <f t="shared" si="8"/>
        <v>1</v>
      </c>
      <c r="BU13" s="9">
        <v>1</v>
      </c>
      <c r="BV13" s="9">
        <f t="shared" si="9"/>
        <v>1</v>
      </c>
      <c r="BW13" s="9">
        <v>1</v>
      </c>
    </row>
    <row r="14" spans="1:75" ht="15">
      <c r="A14" s="162" t="s">
        <v>81</v>
      </c>
      <c r="B14" s="162" t="s">
        <v>44</v>
      </c>
      <c r="C14" s="168" t="s">
        <v>181</v>
      </c>
      <c r="D14" s="165">
        <v>0.32931712962962967</v>
      </c>
      <c r="E14" s="162">
        <v>29</v>
      </c>
      <c r="F14" s="175">
        <v>14</v>
      </c>
      <c r="G14" s="101">
        <v>1982</v>
      </c>
      <c r="H14" s="59"/>
      <c r="I14" s="60">
        <v>0.33333333333333331</v>
      </c>
      <c r="J14" s="60">
        <v>0.66497685185185185</v>
      </c>
      <c r="K14" s="60">
        <f t="shared" si="13"/>
        <v>0.33164351851851853</v>
      </c>
      <c r="L14" s="61">
        <f t="shared" si="14"/>
        <v>477</v>
      </c>
      <c r="M14" s="62">
        <v>3</v>
      </c>
      <c r="Q14" s="63">
        <v>1</v>
      </c>
      <c r="R14" s="63"/>
      <c r="S14" s="63">
        <v>0</v>
      </c>
      <c r="U14" s="63">
        <v>1</v>
      </c>
      <c r="V14" s="63"/>
      <c r="W14" s="63">
        <v>1</v>
      </c>
      <c r="Y14" s="63">
        <v>1</v>
      </c>
      <c r="AA14" s="63">
        <v>1</v>
      </c>
      <c r="AC14" s="63">
        <v>1</v>
      </c>
      <c r="AE14" s="63">
        <v>1</v>
      </c>
      <c r="AG14" s="63">
        <v>1</v>
      </c>
      <c r="AH14" s="63"/>
      <c r="AI14" s="63">
        <v>0</v>
      </c>
      <c r="AJ14" s="63"/>
      <c r="AK14" s="63">
        <v>1</v>
      </c>
      <c r="AL14" s="63"/>
      <c r="AM14" s="63">
        <v>1</v>
      </c>
      <c r="AN14" s="63"/>
      <c r="AO14" s="63">
        <v>1</v>
      </c>
      <c r="AP14" s="63"/>
      <c r="AQ14" s="63">
        <v>1</v>
      </c>
      <c r="AR14" s="63"/>
      <c r="AS14" s="63">
        <v>1</v>
      </c>
      <c r="AT14" s="63"/>
      <c r="AU14" s="63">
        <v>1</v>
      </c>
      <c r="AV14" s="63"/>
      <c r="AW14" s="63">
        <v>1</v>
      </c>
      <c r="AX14" s="63"/>
      <c r="AY14" s="63">
        <v>1</v>
      </c>
      <c r="AZ14" s="63"/>
      <c r="BA14" s="63">
        <v>1</v>
      </c>
      <c r="BB14" s="63"/>
      <c r="BC14" s="63">
        <v>1</v>
      </c>
      <c r="BD14" s="63"/>
      <c r="BE14" s="63">
        <v>1</v>
      </c>
      <c r="BF14" s="63"/>
      <c r="BG14" s="63">
        <v>1</v>
      </c>
      <c r="BH14" s="63"/>
      <c r="BI14" s="63">
        <v>1</v>
      </c>
      <c r="BL14" s="13">
        <f>VLOOKUP(BM14,id!$A:$C,3,0)</f>
        <v>60</v>
      </c>
      <c r="BM14" s="13" t="str">
        <f t="shared" si="10"/>
        <v>StefańskiTomasz1982</v>
      </c>
      <c r="BN14" s="9" t="str">
        <f t="shared" si="3"/>
        <v>Stefański</v>
      </c>
      <c r="BO14" s="9" t="str">
        <f t="shared" si="4"/>
        <v>Tomasz</v>
      </c>
      <c r="BP14" s="9" t="str">
        <f t="shared" si="5"/>
        <v>Welocypedy</v>
      </c>
      <c r="BQ14" s="9">
        <f t="shared" si="11"/>
        <v>1982</v>
      </c>
      <c r="BR14" s="9">
        <f t="shared" si="12"/>
        <v>75.387431006617817</v>
      </c>
      <c r="BS14" s="9"/>
      <c r="BT14" s="9">
        <f t="shared" si="8"/>
        <v>0.98052929392331201</v>
      </c>
      <c r="BU14" s="9">
        <v>1</v>
      </c>
      <c r="BV14" s="9">
        <f t="shared" si="9"/>
        <v>0.96666666666666667</v>
      </c>
      <c r="BW14" s="9">
        <v>1</v>
      </c>
    </row>
    <row r="15" spans="1:75" ht="15">
      <c r="A15" s="162" t="s">
        <v>155</v>
      </c>
      <c r="B15" s="162" t="s">
        <v>44</v>
      </c>
      <c r="C15" s="168" t="s">
        <v>4881</v>
      </c>
      <c r="D15" s="165">
        <v>0.32287037037037036</v>
      </c>
      <c r="E15" s="162">
        <v>28</v>
      </c>
      <c r="F15" s="175">
        <v>15</v>
      </c>
      <c r="G15" s="101">
        <v>1977</v>
      </c>
      <c r="H15" s="59"/>
      <c r="I15" s="60">
        <v>0.33333333333333331</v>
      </c>
      <c r="J15" s="60">
        <v>0.66500000000000004</v>
      </c>
      <c r="K15" s="60">
        <f t="shared" si="13"/>
        <v>0.33166666666666672</v>
      </c>
      <c r="L15" s="61">
        <f t="shared" si="14"/>
        <v>477</v>
      </c>
      <c r="M15" s="62">
        <v>3</v>
      </c>
      <c r="Q15" s="63">
        <v>1</v>
      </c>
      <c r="R15" s="63"/>
      <c r="S15" s="63">
        <v>1</v>
      </c>
      <c r="U15" s="63">
        <v>1</v>
      </c>
      <c r="V15" s="63"/>
      <c r="W15" s="63">
        <v>1</v>
      </c>
      <c r="Y15" s="63">
        <v>1</v>
      </c>
      <c r="AA15" s="63">
        <v>0</v>
      </c>
      <c r="AC15" s="63">
        <v>0</v>
      </c>
      <c r="AE15" s="63">
        <v>1</v>
      </c>
      <c r="AG15" s="63">
        <v>0</v>
      </c>
      <c r="AH15" s="63"/>
      <c r="AI15" s="63">
        <v>1</v>
      </c>
      <c r="AJ15" s="63"/>
      <c r="AK15" s="63">
        <v>1</v>
      </c>
      <c r="AL15" s="63"/>
      <c r="AM15" s="63">
        <v>1</v>
      </c>
      <c r="AN15" s="63"/>
      <c r="AO15" s="63">
        <v>0</v>
      </c>
      <c r="AP15" s="63"/>
      <c r="AQ15" s="63">
        <v>1</v>
      </c>
      <c r="AR15" s="63"/>
      <c r="AS15" s="63">
        <v>1</v>
      </c>
      <c r="AT15" s="63"/>
      <c r="AU15" s="63">
        <v>0</v>
      </c>
      <c r="AV15" s="63"/>
      <c r="AW15" s="63">
        <v>1</v>
      </c>
      <c r="AX15" s="63"/>
      <c r="AY15" s="63">
        <v>1</v>
      </c>
      <c r="AZ15" s="63"/>
      <c r="BA15" s="63">
        <v>1</v>
      </c>
      <c r="BB15" s="63"/>
      <c r="BC15" s="63">
        <v>1</v>
      </c>
      <c r="BD15" s="63"/>
      <c r="BE15" s="63">
        <v>1</v>
      </c>
      <c r="BF15" s="63"/>
      <c r="BG15" s="63">
        <v>1</v>
      </c>
      <c r="BH15" s="63"/>
      <c r="BI15" s="63">
        <v>1</v>
      </c>
      <c r="BL15" s="13">
        <f>VLOOKUP(BM15,id!$A:$C,3,0)</f>
        <v>45</v>
      </c>
      <c r="BM15" s="13" t="str">
        <f t="shared" si="10"/>
        <v>SzotTomasz1977</v>
      </c>
      <c r="BN15" s="9" t="str">
        <f t="shared" si="3"/>
        <v>Szot</v>
      </c>
      <c r="BO15" s="9" t="str">
        <f t="shared" si="4"/>
        <v>Tomasz</v>
      </c>
      <c r="BP15" s="9" t="str">
        <f t="shared" si="5"/>
        <v>Harpagan/GR3miasto</v>
      </c>
      <c r="BQ15" s="9">
        <f t="shared" si="11"/>
        <v>1977</v>
      </c>
      <c r="BR15" s="9">
        <f t="shared" si="12"/>
        <v>72.787864420182729</v>
      </c>
      <c r="BS15" s="9"/>
      <c r="BT15" s="9">
        <f t="shared" si="8"/>
        <v>1.0199670203613422</v>
      </c>
      <c r="BU15" s="9">
        <v>1</v>
      </c>
      <c r="BV15" s="9">
        <f t="shared" si="9"/>
        <v>0.96551724137931039</v>
      </c>
      <c r="BW15" s="9">
        <v>1</v>
      </c>
    </row>
    <row r="16" spans="1:75" ht="15">
      <c r="A16" s="162" t="s">
        <v>1725</v>
      </c>
      <c r="B16" s="162" t="s">
        <v>360</v>
      </c>
      <c r="C16" s="168" t="s">
        <v>4927</v>
      </c>
      <c r="D16" s="165">
        <v>0.32755787037037043</v>
      </c>
      <c r="E16" s="162">
        <v>28</v>
      </c>
      <c r="F16" s="175">
        <v>16</v>
      </c>
      <c r="G16" s="101">
        <v>1982</v>
      </c>
      <c r="H16" s="59"/>
      <c r="I16" s="60">
        <v>0.33333333333333331</v>
      </c>
      <c r="J16" s="60">
        <v>0.65688657407407403</v>
      </c>
      <c r="K16" s="60">
        <f t="shared" si="13"/>
        <v>0.32355324074074071</v>
      </c>
      <c r="L16" s="61">
        <f t="shared" si="14"/>
        <v>465</v>
      </c>
      <c r="M16" s="62">
        <v>15</v>
      </c>
      <c r="Q16" s="63">
        <v>0</v>
      </c>
      <c r="R16" s="63"/>
      <c r="S16" s="63">
        <v>0</v>
      </c>
      <c r="U16" s="63">
        <v>0</v>
      </c>
      <c r="V16" s="63"/>
      <c r="W16" s="63">
        <v>0</v>
      </c>
      <c r="Y16" s="63">
        <v>0</v>
      </c>
      <c r="AA16" s="63">
        <v>1</v>
      </c>
      <c r="AC16" s="63">
        <v>1</v>
      </c>
      <c r="AE16" s="63">
        <v>1</v>
      </c>
      <c r="AG16" s="63">
        <v>0</v>
      </c>
      <c r="AH16" s="63"/>
      <c r="AI16" s="63">
        <v>1</v>
      </c>
      <c r="AJ16" s="63"/>
      <c r="AK16" s="63">
        <v>1</v>
      </c>
      <c r="AL16" s="63"/>
      <c r="AM16" s="63">
        <v>1</v>
      </c>
      <c r="AN16" s="63"/>
      <c r="AO16" s="63">
        <v>1</v>
      </c>
      <c r="AP16" s="63"/>
      <c r="AQ16" s="63">
        <v>1</v>
      </c>
      <c r="AR16" s="63"/>
      <c r="AS16" s="63">
        <v>1</v>
      </c>
      <c r="AT16" s="63"/>
      <c r="AU16" s="63">
        <v>1</v>
      </c>
      <c r="AV16" s="63"/>
      <c r="AW16" s="63">
        <v>1</v>
      </c>
      <c r="AX16" s="63"/>
      <c r="AY16" s="63">
        <v>1</v>
      </c>
      <c r="AZ16" s="63"/>
      <c r="BA16" s="63">
        <v>1</v>
      </c>
      <c r="BB16" s="63"/>
      <c r="BC16" s="63">
        <v>1</v>
      </c>
      <c r="BD16" s="63"/>
      <c r="BE16" s="63">
        <v>1</v>
      </c>
      <c r="BF16" s="63"/>
      <c r="BG16" s="63">
        <v>1</v>
      </c>
      <c r="BH16" s="63"/>
      <c r="BI16" s="63">
        <v>0</v>
      </c>
      <c r="BL16" s="13">
        <f>VLOOKUP(BM16,id!$A:$C,3,0)</f>
        <v>17</v>
      </c>
      <c r="BM16" s="13" t="str">
        <f t="shared" si="10"/>
        <v>DargaczWaldemar1982</v>
      </c>
      <c r="BN16" s="9" t="str">
        <f t="shared" si="3"/>
        <v>Dargacz</v>
      </c>
      <c r="BO16" s="9" t="str">
        <f t="shared" si="4"/>
        <v>Waldemar</v>
      </c>
      <c r="BP16" s="9" t="str">
        <f t="shared" si="5"/>
        <v>Zaginiony w akcji</v>
      </c>
      <c r="BQ16" s="9">
        <f t="shared" si="11"/>
        <v>1982</v>
      </c>
      <c r="BR16" s="9">
        <f t="shared" si="12"/>
        <v>71.746237442684603</v>
      </c>
      <c r="BS16" s="9"/>
      <c r="BT16" s="9">
        <f t="shared" si="8"/>
        <v>0.98568955160595007</v>
      </c>
      <c r="BU16" s="9">
        <v>1</v>
      </c>
      <c r="BV16" s="9">
        <f t="shared" si="9"/>
        <v>1</v>
      </c>
      <c r="BW16" s="9">
        <v>1</v>
      </c>
    </row>
    <row r="17" spans="1:75" ht="15">
      <c r="A17" s="162" t="s">
        <v>1108</v>
      </c>
      <c r="B17" s="162" t="s">
        <v>22</v>
      </c>
      <c r="C17" s="168" t="s">
        <v>4928</v>
      </c>
      <c r="D17" s="165">
        <v>0.32755787037037043</v>
      </c>
      <c r="E17" s="162">
        <v>28</v>
      </c>
      <c r="F17" s="175">
        <v>16</v>
      </c>
      <c r="G17" s="101">
        <v>1978</v>
      </c>
      <c r="H17" s="59"/>
      <c r="I17" s="60">
        <v>0.33333333333333331</v>
      </c>
      <c r="J17" s="60">
        <v>0.61694444444444441</v>
      </c>
      <c r="K17" s="60">
        <f t="shared" si="13"/>
        <v>0.28361111111111109</v>
      </c>
      <c r="L17" s="61">
        <f t="shared" si="14"/>
        <v>408</v>
      </c>
      <c r="M17" s="62">
        <v>72</v>
      </c>
      <c r="Q17" s="63">
        <v>0</v>
      </c>
      <c r="R17" s="63"/>
      <c r="S17" s="63">
        <v>0</v>
      </c>
      <c r="U17" s="63">
        <v>0</v>
      </c>
      <c r="V17" s="63"/>
      <c r="W17" s="63">
        <v>0</v>
      </c>
      <c r="Y17" s="63">
        <v>0</v>
      </c>
      <c r="AA17" s="63">
        <v>0</v>
      </c>
      <c r="AC17" s="63">
        <v>1</v>
      </c>
      <c r="AE17" s="63">
        <v>1</v>
      </c>
      <c r="AG17" s="63">
        <v>0</v>
      </c>
      <c r="AH17" s="63"/>
      <c r="AI17" s="63">
        <v>1</v>
      </c>
      <c r="AJ17" s="63"/>
      <c r="AK17" s="63">
        <v>1</v>
      </c>
      <c r="AL17" s="63"/>
      <c r="AM17" s="63">
        <v>1</v>
      </c>
      <c r="AN17" s="63"/>
      <c r="AO17" s="63">
        <v>1</v>
      </c>
      <c r="AP17" s="63"/>
      <c r="AQ17" s="63">
        <v>1</v>
      </c>
      <c r="AR17" s="63"/>
      <c r="AS17" s="63">
        <v>1</v>
      </c>
      <c r="AT17" s="63"/>
      <c r="AU17" s="63">
        <v>1</v>
      </c>
      <c r="AV17" s="63"/>
      <c r="AW17" s="63">
        <v>1</v>
      </c>
      <c r="AX17" s="63"/>
      <c r="AY17" s="63">
        <v>1</v>
      </c>
      <c r="AZ17" s="63"/>
      <c r="BA17" s="63">
        <v>1</v>
      </c>
      <c r="BB17" s="63"/>
      <c r="BC17" s="63">
        <v>1</v>
      </c>
      <c r="BD17" s="63"/>
      <c r="BE17" s="63">
        <v>1</v>
      </c>
      <c r="BF17" s="63"/>
      <c r="BG17" s="63">
        <v>1</v>
      </c>
      <c r="BH17" s="63"/>
      <c r="BI17" s="63">
        <v>0</v>
      </c>
      <c r="BL17" s="13">
        <f>VLOOKUP(BM17,id!$A:$C,3,0)</f>
        <v>16</v>
      </c>
      <c r="BM17" s="13" t="str">
        <f t="shared" si="10"/>
        <v>LuksKrzysztof1978</v>
      </c>
      <c r="BN17" s="9" t="str">
        <f t="shared" si="3"/>
        <v>Luks</v>
      </c>
      <c r="BO17" s="9" t="str">
        <f t="shared" si="4"/>
        <v>Krzysztof</v>
      </c>
      <c r="BP17" s="9" t="str">
        <f t="shared" si="5"/>
        <v>Trans</v>
      </c>
      <c r="BQ17" s="9">
        <f t="shared" si="11"/>
        <v>1978</v>
      </c>
      <c r="BR17" s="9">
        <f t="shared" si="12"/>
        <v>71.746237442684603</v>
      </c>
      <c r="BS17" s="9"/>
      <c r="BT17" s="9">
        <f t="shared" si="8"/>
        <v>1</v>
      </c>
      <c r="BU17" s="9">
        <v>1</v>
      </c>
      <c r="BV17" s="9">
        <f t="shared" si="9"/>
        <v>1</v>
      </c>
      <c r="BW17" s="9">
        <v>1</v>
      </c>
    </row>
    <row r="18" spans="1:75" ht="15">
      <c r="A18" s="162" t="s">
        <v>161</v>
      </c>
      <c r="B18" s="162" t="s">
        <v>33</v>
      </c>
      <c r="C18" s="168" t="s">
        <v>386</v>
      </c>
      <c r="D18" s="165">
        <v>0.33263888888888893</v>
      </c>
      <c r="E18" s="162">
        <v>28</v>
      </c>
      <c r="F18" s="175">
        <v>18</v>
      </c>
      <c r="G18" s="101">
        <v>1968</v>
      </c>
      <c r="I18" s="60">
        <v>0.33333333333333331</v>
      </c>
      <c r="J18" s="60">
        <v>0.65629629629629627</v>
      </c>
      <c r="K18" s="60">
        <f t="shared" si="13"/>
        <v>0.32296296296296295</v>
      </c>
      <c r="L18" s="61">
        <f t="shared" si="14"/>
        <v>465</v>
      </c>
      <c r="M18" s="62">
        <v>15</v>
      </c>
      <c r="Q18" s="63">
        <v>0</v>
      </c>
      <c r="R18" s="63"/>
      <c r="S18" s="63">
        <v>0</v>
      </c>
      <c r="U18" s="63">
        <v>0</v>
      </c>
      <c r="V18" s="63"/>
      <c r="W18" s="63">
        <v>0</v>
      </c>
      <c r="Y18" s="63">
        <v>0</v>
      </c>
      <c r="AA18" s="63">
        <v>0</v>
      </c>
      <c r="AC18" s="63">
        <v>1</v>
      </c>
      <c r="AE18" s="63">
        <v>1</v>
      </c>
      <c r="AG18" s="63">
        <v>0</v>
      </c>
      <c r="AH18" s="63"/>
      <c r="AI18" s="63">
        <v>1</v>
      </c>
      <c r="AJ18" s="63"/>
      <c r="AK18" s="63">
        <v>1</v>
      </c>
      <c r="AL18" s="63"/>
      <c r="AM18" s="63">
        <v>1</v>
      </c>
      <c r="AN18" s="63"/>
      <c r="AO18" s="63">
        <v>1</v>
      </c>
      <c r="AP18" s="63"/>
      <c r="AQ18" s="63">
        <v>1</v>
      </c>
      <c r="AR18" s="63"/>
      <c r="AS18" s="63">
        <v>1</v>
      </c>
      <c r="AT18" s="63"/>
      <c r="AU18" s="63">
        <v>1</v>
      </c>
      <c r="AV18" s="63"/>
      <c r="AW18" s="63">
        <v>1</v>
      </c>
      <c r="AX18" s="63"/>
      <c r="AY18" s="63">
        <v>1</v>
      </c>
      <c r="AZ18" s="63"/>
      <c r="BA18" s="63">
        <v>1</v>
      </c>
      <c r="BB18" s="63"/>
      <c r="BC18" s="63">
        <v>1</v>
      </c>
      <c r="BD18" s="63"/>
      <c r="BE18" s="63">
        <v>1</v>
      </c>
      <c r="BF18" s="63"/>
      <c r="BG18" s="63">
        <v>1</v>
      </c>
      <c r="BH18" s="63"/>
      <c r="BI18" s="63">
        <v>1</v>
      </c>
      <c r="BL18" s="13">
        <f>VLOOKUP(BM18,id!$A:$C,3,0)</f>
        <v>61</v>
      </c>
      <c r="BM18" s="13" t="str">
        <f t="shared" si="10"/>
        <v>PachulskiMarek1968</v>
      </c>
      <c r="BN18" s="9" t="str">
        <f t="shared" si="3"/>
        <v>Pachulski</v>
      </c>
      <c r="BO18" s="9" t="str">
        <f t="shared" si="4"/>
        <v>Marek</v>
      </c>
      <c r="BP18" s="9" t="str">
        <f t="shared" si="5"/>
        <v>GREY WOLF</v>
      </c>
      <c r="BQ18" s="9">
        <f t="shared" si="11"/>
        <v>1968</v>
      </c>
      <c r="BR18" s="9">
        <f t="shared" si="12"/>
        <v>70.650322403111247</v>
      </c>
      <c r="BS18" s="9"/>
      <c r="BT18" s="9">
        <f t="shared" si="8"/>
        <v>0.9847251217814893</v>
      </c>
      <c r="BU18" s="9">
        <v>1</v>
      </c>
      <c r="BV18" s="9">
        <f t="shared" si="9"/>
        <v>1</v>
      </c>
      <c r="BW18" s="9">
        <v>1</v>
      </c>
    </row>
    <row r="19" spans="1:75" ht="15">
      <c r="A19" s="162" t="s">
        <v>23</v>
      </c>
      <c r="B19" s="162" t="s">
        <v>17</v>
      </c>
      <c r="C19" s="168" t="s">
        <v>1366</v>
      </c>
      <c r="D19" s="165">
        <v>0.33092592592592596</v>
      </c>
      <c r="E19" s="162">
        <v>27</v>
      </c>
      <c r="F19" s="175">
        <v>19</v>
      </c>
      <c r="G19" s="101">
        <v>1969</v>
      </c>
      <c r="I19" s="60">
        <v>0.33333333333333331</v>
      </c>
      <c r="J19" s="60">
        <v>0.61694444444444441</v>
      </c>
      <c r="K19" s="60">
        <f t="shared" si="13"/>
        <v>0.28361111111111109</v>
      </c>
      <c r="L19" s="61">
        <f t="shared" si="14"/>
        <v>408</v>
      </c>
      <c r="M19" s="62">
        <v>72</v>
      </c>
      <c r="Q19" s="63">
        <v>0</v>
      </c>
      <c r="R19" s="63"/>
      <c r="S19" s="63">
        <v>0</v>
      </c>
      <c r="U19" s="63">
        <v>0</v>
      </c>
      <c r="V19" s="63"/>
      <c r="W19" s="63">
        <v>0</v>
      </c>
      <c r="Y19" s="63">
        <v>0</v>
      </c>
      <c r="AA19" s="63">
        <v>0</v>
      </c>
      <c r="AC19" s="63">
        <v>1</v>
      </c>
      <c r="AE19" s="63">
        <v>1</v>
      </c>
      <c r="AG19" s="63">
        <v>0</v>
      </c>
      <c r="AH19" s="63"/>
      <c r="AI19" s="63">
        <v>1</v>
      </c>
      <c r="AJ19" s="63"/>
      <c r="AK19" s="63">
        <v>1</v>
      </c>
      <c r="AL19" s="63"/>
      <c r="AM19" s="63">
        <v>1</v>
      </c>
      <c r="AN19" s="63"/>
      <c r="AO19" s="63">
        <v>1</v>
      </c>
      <c r="AP19" s="63"/>
      <c r="AQ19" s="63">
        <v>1</v>
      </c>
      <c r="AR19" s="63"/>
      <c r="AS19" s="63">
        <v>1</v>
      </c>
      <c r="AT19" s="63"/>
      <c r="AU19" s="63">
        <v>1</v>
      </c>
      <c r="AV19" s="63"/>
      <c r="AW19" s="63">
        <v>1</v>
      </c>
      <c r="AX19" s="63"/>
      <c r="AY19" s="63">
        <v>1</v>
      </c>
      <c r="AZ19" s="63"/>
      <c r="BA19" s="63">
        <v>1</v>
      </c>
      <c r="BB19" s="63"/>
      <c r="BC19" s="63">
        <v>1</v>
      </c>
      <c r="BD19" s="63"/>
      <c r="BE19" s="63">
        <v>1</v>
      </c>
      <c r="BF19" s="63"/>
      <c r="BG19" s="63">
        <v>1</v>
      </c>
      <c r="BH19" s="63"/>
      <c r="BI19" s="63">
        <v>0</v>
      </c>
      <c r="BL19" s="13">
        <f>VLOOKUP(BM19,id!$A:$C,3,0)</f>
        <v>18</v>
      </c>
      <c r="BM19" s="13" t="str">
        <f t="shared" si="10"/>
        <v>WitkowskiMarcin1969</v>
      </c>
      <c r="BN19" s="9" t="str">
        <f t="shared" si="3"/>
        <v>Witkowski</v>
      </c>
      <c r="BO19" s="9" t="str">
        <f t="shared" si="4"/>
        <v>Marcin</v>
      </c>
      <c r="BP19" s="9" t="str">
        <f t="shared" si="5"/>
        <v>Zaszyci</v>
      </c>
      <c r="BQ19" s="9">
        <f t="shared" si="11"/>
        <v>1969</v>
      </c>
      <c r="BR19" s="9">
        <f t="shared" si="12"/>
        <v>68.127096603000126</v>
      </c>
      <c r="BS19" s="9"/>
      <c r="BT19" s="9">
        <f t="shared" si="8"/>
        <v>1.00517627308338</v>
      </c>
      <c r="BU19" s="9">
        <v>1</v>
      </c>
      <c r="BV19" s="9">
        <f t="shared" si="9"/>
        <v>0.9642857142857143</v>
      </c>
      <c r="BW19" s="9">
        <v>1</v>
      </c>
    </row>
    <row r="20" spans="1:75" ht="15">
      <c r="A20" s="162" t="s">
        <v>176</v>
      </c>
      <c r="B20" s="162" t="s">
        <v>137</v>
      </c>
      <c r="C20" s="168" t="s">
        <v>1177</v>
      </c>
      <c r="D20" s="165">
        <v>0.31725694444444441</v>
      </c>
      <c r="E20" s="162">
        <v>26</v>
      </c>
      <c r="F20" s="175">
        <v>20</v>
      </c>
      <c r="G20" s="101">
        <v>1983</v>
      </c>
      <c r="I20" s="60">
        <v>0.33333333333333331</v>
      </c>
      <c r="J20" s="60">
        <v>0.66012731481481479</v>
      </c>
      <c r="K20" s="60">
        <f t="shared" si="13"/>
        <v>0.32679398148148148</v>
      </c>
      <c r="L20" s="61">
        <f t="shared" si="14"/>
        <v>470</v>
      </c>
      <c r="M20" s="62">
        <v>10</v>
      </c>
      <c r="Q20" s="63">
        <v>1</v>
      </c>
      <c r="R20" s="63"/>
      <c r="S20" s="63">
        <v>0</v>
      </c>
      <c r="U20" s="63">
        <v>0</v>
      </c>
      <c r="V20" s="63"/>
      <c r="W20" s="63">
        <v>0</v>
      </c>
      <c r="Y20" s="63">
        <v>0</v>
      </c>
      <c r="AA20" s="63">
        <v>1</v>
      </c>
      <c r="AC20" s="63">
        <v>1</v>
      </c>
      <c r="AE20" s="63">
        <v>1</v>
      </c>
      <c r="AG20" s="63">
        <v>0</v>
      </c>
      <c r="AH20" s="63"/>
      <c r="AI20" s="63">
        <v>1</v>
      </c>
      <c r="AJ20" s="63"/>
      <c r="AK20" s="63">
        <v>1</v>
      </c>
      <c r="AL20" s="63"/>
      <c r="AM20" s="63">
        <v>1</v>
      </c>
      <c r="AN20" s="63"/>
      <c r="AO20" s="63">
        <v>1</v>
      </c>
      <c r="AP20" s="63"/>
      <c r="AQ20" s="63">
        <v>1</v>
      </c>
      <c r="AR20" s="63"/>
      <c r="AS20" s="63">
        <v>1</v>
      </c>
      <c r="AT20" s="63"/>
      <c r="AU20" s="63">
        <v>1</v>
      </c>
      <c r="AV20" s="63"/>
      <c r="AW20" s="63">
        <v>0</v>
      </c>
      <c r="AX20" s="63"/>
      <c r="AY20" s="63">
        <v>1</v>
      </c>
      <c r="AZ20" s="63"/>
      <c r="BA20" s="63">
        <v>1</v>
      </c>
      <c r="BB20" s="63"/>
      <c r="BC20" s="63">
        <v>1</v>
      </c>
      <c r="BD20" s="63"/>
      <c r="BE20" s="63">
        <v>1</v>
      </c>
      <c r="BF20" s="63"/>
      <c r="BG20" s="63">
        <v>1</v>
      </c>
      <c r="BH20" s="63"/>
      <c r="BI20" s="63">
        <v>0</v>
      </c>
      <c r="BL20" s="13">
        <f>VLOOKUP(BM20,id!$A:$C,3,0)</f>
        <v>62</v>
      </c>
      <c r="BM20" s="13" t="str">
        <f t="shared" si="10"/>
        <v>SzumańskiJakub1983</v>
      </c>
      <c r="BN20" s="9" t="str">
        <f t="shared" si="3"/>
        <v>Szumański</v>
      </c>
      <c r="BO20" s="9" t="str">
        <f t="shared" si="4"/>
        <v>Jakub</v>
      </c>
      <c r="BP20" s="9" t="str">
        <f t="shared" si="5"/>
        <v xml:space="preserve"> </v>
      </c>
      <c r="BQ20" s="9">
        <f t="shared" si="11"/>
        <v>1983</v>
      </c>
      <c r="BR20" s="9">
        <f t="shared" si="12"/>
        <v>65.603870802889006</v>
      </c>
      <c r="BS20" s="9"/>
      <c r="BT20" s="9">
        <f t="shared" si="8"/>
        <v>1.0430848929261978</v>
      </c>
      <c r="BU20" s="9">
        <v>1</v>
      </c>
      <c r="BV20" s="9">
        <f t="shared" si="9"/>
        <v>0.96296296296296291</v>
      </c>
      <c r="BW20" s="9">
        <v>1</v>
      </c>
    </row>
    <row r="21" spans="1:75" ht="15">
      <c r="A21" s="162" t="s">
        <v>4590</v>
      </c>
      <c r="B21" s="162" t="s">
        <v>55</v>
      </c>
      <c r="C21" s="168" t="s">
        <v>4929</v>
      </c>
      <c r="D21" s="165">
        <v>0.32513888888888898</v>
      </c>
      <c r="E21" s="162">
        <v>25</v>
      </c>
      <c r="F21" s="175">
        <v>21</v>
      </c>
      <c r="G21" s="101">
        <v>1979</v>
      </c>
      <c r="I21" s="60">
        <v>0.33333333333333331</v>
      </c>
      <c r="J21" s="60">
        <v>0.66263888888888889</v>
      </c>
      <c r="K21" s="60">
        <f t="shared" si="13"/>
        <v>0.32930555555555557</v>
      </c>
      <c r="L21" s="61">
        <f t="shared" si="14"/>
        <v>474</v>
      </c>
      <c r="M21" s="62">
        <v>6</v>
      </c>
      <c r="Q21" s="63">
        <v>1</v>
      </c>
      <c r="R21" s="63"/>
      <c r="S21" s="63">
        <v>0</v>
      </c>
      <c r="U21" s="63">
        <v>0</v>
      </c>
      <c r="V21" s="63"/>
      <c r="W21" s="63">
        <v>0</v>
      </c>
      <c r="Y21" s="63">
        <v>0</v>
      </c>
      <c r="AA21" s="63">
        <v>1</v>
      </c>
      <c r="AC21" s="63">
        <v>1</v>
      </c>
      <c r="AE21" s="63">
        <v>1</v>
      </c>
      <c r="AG21" s="63">
        <v>0</v>
      </c>
      <c r="AH21" s="63"/>
      <c r="AI21" s="63">
        <v>1</v>
      </c>
      <c r="AJ21" s="63"/>
      <c r="AK21" s="63">
        <v>1</v>
      </c>
      <c r="AL21" s="63"/>
      <c r="AM21" s="63">
        <v>1</v>
      </c>
      <c r="AN21" s="63"/>
      <c r="AO21" s="63">
        <v>1</v>
      </c>
      <c r="AP21" s="63"/>
      <c r="AQ21" s="63">
        <v>1</v>
      </c>
      <c r="AR21" s="63"/>
      <c r="AS21" s="63">
        <v>1</v>
      </c>
      <c r="AT21" s="63"/>
      <c r="AU21" s="63">
        <v>1</v>
      </c>
      <c r="AV21" s="63"/>
      <c r="AW21" s="63">
        <v>0</v>
      </c>
      <c r="AX21" s="63"/>
      <c r="AY21" s="63">
        <v>1</v>
      </c>
      <c r="AZ21" s="63"/>
      <c r="BA21" s="63">
        <v>1</v>
      </c>
      <c r="BB21" s="63"/>
      <c r="BC21" s="63">
        <v>1</v>
      </c>
      <c r="BD21" s="63"/>
      <c r="BE21" s="63">
        <v>1</v>
      </c>
      <c r="BF21" s="63"/>
      <c r="BG21" s="63">
        <v>1</v>
      </c>
      <c r="BH21" s="63"/>
      <c r="BI21" s="63">
        <v>0</v>
      </c>
      <c r="BL21" s="13">
        <f>VLOOKUP(BM21,id!$A:$C,3,0)</f>
        <v>63</v>
      </c>
      <c r="BM21" s="13" t="str">
        <f t="shared" si="10"/>
        <v>FiedosiukMichał1979</v>
      </c>
      <c r="BN21" s="9" t="str">
        <f t="shared" si="3"/>
        <v>Fiedosiuk</v>
      </c>
      <c r="BO21" s="9" t="str">
        <f t="shared" si="4"/>
        <v>Michał</v>
      </c>
      <c r="BP21" s="9" t="str">
        <f t="shared" si="5"/>
        <v>X</v>
      </c>
      <c r="BQ21" s="9">
        <f t="shared" si="11"/>
        <v>1979</v>
      </c>
      <c r="BR21" s="9">
        <f t="shared" si="12"/>
        <v>63.080645002777892</v>
      </c>
      <c r="BS21" s="9"/>
      <c r="BT21" s="9">
        <f t="shared" si="8"/>
        <v>0.9757582229816314</v>
      </c>
      <c r="BU21" s="9">
        <v>1</v>
      </c>
      <c r="BV21" s="9">
        <f t="shared" si="9"/>
        <v>0.96153846153846156</v>
      </c>
      <c r="BW21" s="9">
        <v>1</v>
      </c>
    </row>
    <row r="22" spans="1:75" ht="15">
      <c r="A22" s="162" t="s">
        <v>3974</v>
      </c>
      <c r="B22" s="162" t="s">
        <v>17</v>
      </c>
      <c r="C22" s="168" t="s">
        <v>3973</v>
      </c>
      <c r="D22" s="165">
        <v>0.33113425925925932</v>
      </c>
      <c r="E22" s="162">
        <v>25</v>
      </c>
      <c r="F22" s="175">
        <v>22</v>
      </c>
      <c r="G22" s="101">
        <v>1988</v>
      </c>
      <c r="I22" s="60">
        <v>0.33333333333333331</v>
      </c>
      <c r="J22" s="60">
        <v>0.61124999999999996</v>
      </c>
      <c r="K22" s="60">
        <f t="shared" si="13"/>
        <v>0.27791666666666665</v>
      </c>
      <c r="L22" s="61">
        <f t="shared" si="14"/>
        <v>400</v>
      </c>
      <c r="M22" s="62">
        <v>80</v>
      </c>
      <c r="Q22" s="63">
        <v>1</v>
      </c>
      <c r="R22" s="63"/>
      <c r="S22" s="63">
        <v>0</v>
      </c>
      <c r="U22" s="63">
        <v>0</v>
      </c>
      <c r="V22" s="63"/>
      <c r="W22" s="63">
        <v>0</v>
      </c>
      <c r="Y22" s="63">
        <v>0</v>
      </c>
      <c r="AA22" s="63">
        <v>1</v>
      </c>
      <c r="AC22" s="63">
        <v>1</v>
      </c>
      <c r="AE22" s="63">
        <v>1</v>
      </c>
      <c r="AG22" s="63">
        <v>0</v>
      </c>
      <c r="AH22" s="63"/>
      <c r="AI22" s="63">
        <v>1</v>
      </c>
      <c r="AJ22" s="63"/>
      <c r="AK22" s="63">
        <v>1</v>
      </c>
      <c r="AL22" s="63"/>
      <c r="AM22" s="63">
        <v>1</v>
      </c>
      <c r="AN22" s="63"/>
      <c r="AO22" s="63">
        <v>1</v>
      </c>
      <c r="AP22" s="63"/>
      <c r="AQ22" s="63">
        <v>1</v>
      </c>
      <c r="AR22" s="63"/>
      <c r="AS22" s="63">
        <v>1</v>
      </c>
      <c r="AT22" s="63"/>
      <c r="AU22" s="63">
        <v>1</v>
      </c>
      <c r="AV22" s="63"/>
      <c r="AW22" s="63">
        <v>0</v>
      </c>
      <c r="AX22" s="63"/>
      <c r="AY22" s="63">
        <v>1</v>
      </c>
      <c r="AZ22" s="63"/>
      <c r="BA22" s="63">
        <v>1</v>
      </c>
      <c r="BB22" s="63"/>
      <c r="BC22" s="63">
        <v>1</v>
      </c>
      <c r="BD22" s="63"/>
      <c r="BE22" s="63">
        <v>1</v>
      </c>
      <c r="BF22" s="63"/>
      <c r="BG22" s="63">
        <v>1</v>
      </c>
      <c r="BH22" s="63"/>
      <c r="BI22" s="63">
        <v>0</v>
      </c>
      <c r="BL22" s="13">
        <f>VLOOKUP(BM22,id!$A:$C,3,0)</f>
        <v>64</v>
      </c>
      <c r="BM22" s="13" t="str">
        <f t="shared" si="10"/>
        <v>BurchardMarcin1988</v>
      </c>
      <c r="BN22" s="9" t="str">
        <f t="shared" si="3"/>
        <v>Burchard</v>
      </c>
      <c r="BO22" s="9" t="str">
        <f t="shared" si="4"/>
        <v>Marcin</v>
      </c>
      <c r="BP22" s="9" t="str">
        <f t="shared" si="5"/>
        <v>KALISKA</v>
      </c>
      <c r="BQ22" s="9">
        <f t="shared" si="11"/>
        <v>1988</v>
      </c>
      <c r="BR22" s="9">
        <f t="shared" si="12"/>
        <v>61.938534757708382</v>
      </c>
      <c r="BS22" s="9"/>
      <c r="BT22" s="9">
        <f t="shared" si="8"/>
        <v>0.98189444250262159</v>
      </c>
      <c r="BU22" s="9">
        <v>1</v>
      </c>
      <c r="BV22" s="9">
        <f t="shared" si="9"/>
        <v>1</v>
      </c>
      <c r="BW22" s="9">
        <v>1</v>
      </c>
    </row>
    <row r="23" spans="1:75" ht="15">
      <c r="A23" s="162" t="s">
        <v>4068</v>
      </c>
      <c r="B23" s="162" t="s">
        <v>44</v>
      </c>
      <c r="C23" s="168" t="s">
        <v>4702</v>
      </c>
      <c r="D23" s="165">
        <v>0.32726851851851846</v>
      </c>
      <c r="E23" s="162">
        <v>24</v>
      </c>
      <c r="F23" s="175">
        <v>23</v>
      </c>
      <c r="G23" s="101">
        <v>1972</v>
      </c>
      <c r="H23" s="65"/>
      <c r="I23" s="60">
        <v>0.33333333333333298</v>
      </c>
      <c r="J23" s="60">
        <v>0.64298611111111115</v>
      </c>
      <c r="K23" s="60">
        <f t="shared" si="13"/>
        <v>0.30965277777777817</v>
      </c>
      <c r="L23" s="61">
        <f t="shared" si="14"/>
        <v>445</v>
      </c>
      <c r="M23" s="62">
        <v>35</v>
      </c>
      <c r="Q23" s="63">
        <v>0</v>
      </c>
      <c r="R23" s="63"/>
      <c r="S23" s="63">
        <v>0</v>
      </c>
      <c r="U23" s="63">
        <v>0</v>
      </c>
      <c r="V23" s="63"/>
      <c r="W23" s="63">
        <v>0</v>
      </c>
      <c r="Y23" s="63">
        <v>0</v>
      </c>
      <c r="AA23" s="63">
        <v>1</v>
      </c>
      <c r="AC23" s="63">
        <v>1</v>
      </c>
      <c r="AE23" s="63">
        <v>1</v>
      </c>
      <c r="AG23" s="63">
        <v>0</v>
      </c>
      <c r="AH23" s="63"/>
      <c r="AI23" s="63">
        <v>1</v>
      </c>
      <c r="AJ23" s="63"/>
      <c r="AK23" s="63">
        <v>1</v>
      </c>
      <c r="AL23" s="63"/>
      <c r="AM23" s="63">
        <v>1</v>
      </c>
      <c r="AN23" s="63"/>
      <c r="AO23" s="63">
        <v>1</v>
      </c>
      <c r="AP23" s="63"/>
      <c r="AQ23" s="63">
        <v>1</v>
      </c>
      <c r="AR23" s="63"/>
      <c r="AS23" s="63">
        <v>1</v>
      </c>
      <c r="AT23" s="63"/>
      <c r="AU23" s="63">
        <v>1</v>
      </c>
      <c r="AV23" s="63"/>
      <c r="AW23" s="63">
        <v>0</v>
      </c>
      <c r="AX23" s="63"/>
      <c r="AY23" s="63">
        <v>1</v>
      </c>
      <c r="AZ23" s="63"/>
      <c r="BA23" s="63">
        <v>1</v>
      </c>
      <c r="BB23" s="63"/>
      <c r="BC23" s="63">
        <v>1</v>
      </c>
      <c r="BD23" s="63"/>
      <c r="BE23" s="63">
        <v>1</v>
      </c>
      <c r="BF23" s="63"/>
      <c r="BG23" s="63">
        <v>1</v>
      </c>
      <c r="BH23" s="63"/>
      <c r="BI23" s="63">
        <v>1</v>
      </c>
      <c r="BL23" s="13">
        <f>VLOOKUP(BM23,id!$A:$C,3,0)</f>
        <v>42</v>
      </c>
      <c r="BM23" s="13" t="str">
        <f t="shared" si="10"/>
        <v>WaleńczakTomasz1972</v>
      </c>
      <c r="BN23" s="9" t="str">
        <f t="shared" si="3"/>
        <v>Waleńczak</v>
      </c>
      <c r="BO23" s="9" t="str">
        <f t="shared" si="4"/>
        <v>Tomasz</v>
      </c>
      <c r="BP23" s="9" t="str">
        <f t="shared" si="5"/>
        <v>TomCat</v>
      </c>
      <c r="BQ23" s="9">
        <f t="shared" si="11"/>
        <v>1972</v>
      </c>
      <c r="BR23" s="9">
        <f t="shared" si="12"/>
        <v>59.460993367400043</v>
      </c>
      <c r="BS23" s="9"/>
      <c r="BT23" s="9">
        <f t="shared" si="8"/>
        <v>1.0118121375017686</v>
      </c>
      <c r="BU23" s="9">
        <v>1</v>
      </c>
      <c r="BV23" s="9">
        <f t="shared" si="9"/>
        <v>0.96</v>
      </c>
      <c r="BW23" s="9">
        <v>1</v>
      </c>
    </row>
    <row r="24" spans="1:75" ht="15">
      <c r="A24" s="162" t="s">
        <v>240</v>
      </c>
      <c r="B24" s="162" t="s">
        <v>79</v>
      </c>
      <c r="C24" s="168" t="s">
        <v>4702</v>
      </c>
      <c r="D24" s="165">
        <v>0.32732638888888888</v>
      </c>
      <c r="E24" s="162">
        <v>24</v>
      </c>
      <c r="F24" s="175">
        <v>24</v>
      </c>
      <c r="G24" s="101">
        <v>1968</v>
      </c>
      <c r="H24" s="65"/>
      <c r="I24" s="60">
        <v>0.33333333333333298</v>
      </c>
      <c r="J24" s="60">
        <v>0.65517361111111116</v>
      </c>
      <c r="K24" s="60">
        <f t="shared" si="13"/>
        <v>0.32184027777777818</v>
      </c>
      <c r="L24" s="61">
        <f t="shared" si="14"/>
        <v>463</v>
      </c>
      <c r="M24" s="62">
        <v>17</v>
      </c>
      <c r="Q24" s="63">
        <v>1</v>
      </c>
      <c r="R24" s="63"/>
      <c r="S24" s="63">
        <v>0</v>
      </c>
      <c r="U24" s="63">
        <v>0</v>
      </c>
      <c r="V24" s="63"/>
      <c r="W24" s="63">
        <v>0</v>
      </c>
      <c r="Y24" s="63">
        <v>0</v>
      </c>
      <c r="AA24" s="63">
        <v>0</v>
      </c>
      <c r="AC24" s="63">
        <v>0</v>
      </c>
      <c r="AE24" s="63">
        <v>0</v>
      </c>
      <c r="AG24" s="63">
        <v>0</v>
      </c>
      <c r="AH24" s="63"/>
      <c r="AI24" s="63">
        <v>1</v>
      </c>
      <c r="AJ24" s="63"/>
      <c r="AK24" s="63">
        <v>1</v>
      </c>
      <c r="AL24" s="63"/>
      <c r="AM24" s="63">
        <v>1</v>
      </c>
      <c r="AN24" s="63"/>
      <c r="AO24" s="63">
        <v>1</v>
      </c>
      <c r="AP24" s="63"/>
      <c r="AQ24" s="63">
        <v>1</v>
      </c>
      <c r="AR24" s="63"/>
      <c r="AS24" s="63">
        <v>1</v>
      </c>
      <c r="AT24" s="63"/>
      <c r="AU24" s="63">
        <v>0</v>
      </c>
      <c r="AV24" s="63"/>
      <c r="AW24" s="63">
        <v>1</v>
      </c>
      <c r="AX24" s="63"/>
      <c r="AY24" s="63">
        <v>1</v>
      </c>
      <c r="AZ24" s="63"/>
      <c r="BA24" s="63">
        <v>1</v>
      </c>
      <c r="BB24" s="63"/>
      <c r="BC24" s="63">
        <v>1</v>
      </c>
      <c r="BD24" s="63"/>
      <c r="BE24" s="63">
        <v>1</v>
      </c>
      <c r="BF24" s="63"/>
      <c r="BG24" s="63">
        <v>1</v>
      </c>
      <c r="BH24" s="63"/>
      <c r="BI24" s="63">
        <v>0</v>
      </c>
      <c r="BL24" s="13">
        <f>VLOOKUP(BM24,id!$A:$C,3,0)</f>
        <v>41</v>
      </c>
      <c r="BM24" s="13" t="str">
        <f t="shared" si="10"/>
        <v>KotAdam1968</v>
      </c>
      <c r="BN24" s="9" t="str">
        <f t="shared" si="3"/>
        <v>Kot</v>
      </c>
      <c r="BO24" s="9" t="str">
        <f t="shared" si="4"/>
        <v>Adam</v>
      </c>
      <c r="BP24" s="9" t="str">
        <f t="shared" si="5"/>
        <v>TomCat</v>
      </c>
      <c r="BQ24" s="9">
        <f t="shared" si="11"/>
        <v>1968</v>
      </c>
      <c r="BR24" s="9">
        <f t="shared" si="12"/>
        <v>59.450480833655227</v>
      </c>
      <c r="BS24" s="9"/>
      <c r="BT24" s="9">
        <f t="shared" si="8"/>
        <v>0.99982320285704174</v>
      </c>
      <c r="BU24" s="9">
        <v>1</v>
      </c>
      <c r="BV24" s="9">
        <f t="shared" si="9"/>
        <v>1</v>
      </c>
      <c r="BW24" s="9">
        <v>1</v>
      </c>
    </row>
    <row r="25" spans="1:75" ht="15">
      <c r="A25" s="162" t="s">
        <v>3686</v>
      </c>
      <c r="B25" s="162" t="s">
        <v>17</v>
      </c>
      <c r="C25" s="168" t="s">
        <v>4710</v>
      </c>
      <c r="D25" s="165">
        <v>0.33240740740740737</v>
      </c>
      <c r="E25" s="162">
        <v>24</v>
      </c>
      <c r="F25" s="175">
        <v>25</v>
      </c>
      <c r="G25" s="101">
        <v>1985</v>
      </c>
      <c r="H25" s="65"/>
      <c r="I25" s="60">
        <v>0.33333333333333298</v>
      </c>
      <c r="J25" s="60">
        <v>0.63420138888888888</v>
      </c>
      <c r="K25" s="60">
        <f t="shared" si="13"/>
        <v>0.3008680555555559</v>
      </c>
      <c r="L25" s="61">
        <f t="shared" si="14"/>
        <v>433</v>
      </c>
      <c r="M25" s="62">
        <v>47</v>
      </c>
      <c r="Q25" s="63">
        <v>1</v>
      </c>
      <c r="R25" s="63"/>
      <c r="S25" s="63">
        <v>1</v>
      </c>
      <c r="U25" s="63">
        <v>1</v>
      </c>
      <c r="V25" s="63"/>
      <c r="W25" s="63">
        <v>1</v>
      </c>
      <c r="Y25" s="63">
        <v>1</v>
      </c>
      <c r="AA25" s="63">
        <v>1</v>
      </c>
      <c r="AC25" s="63">
        <v>1</v>
      </c>
      <c r="AE25" s="63">
        <v>1</v>
      </c>
      <c r="AG25" s="63">
        <v>1</v>
      </c>
      <c r="AH25" s="63"/>
      <c r="AI25" s="63">
        <v>0</v>
      </c>
      <c r="AJ25" s="63"/>
      <c r="AK25" s="63">
        <v>1</v>
      </c>
      <c r="AL25" s="63"/>
      <c r="AM25" s="63">
        <v>0</v>
      </c>
      <c r="AN25" s="63"/>
      <c r="AO25" s="63">
        <v>0</v>
      </c>
      <c r="AP25" s="63"/>
      <c r="AQ25" s="63">
        <v>1</v>
      </c>
      <c r="AR25" s="63"/>
      <c r="AS25" s="63">
        <v>1</v>
      </c>
      <c r="AT25" s="63"/>
      <c r="AU25" s="63">
        <v>0</v>
      </c>
      <c r="AV25" s="63"/>
      <c r="AW25" s="63">
        <v>0</v>
      </c>
      <c r="AX25" s="63"/>
      <c r="AY25" s="63">
        <v>0</v>
      </c>
      <c r="AZ25" s="63"/>
      <c r="BA25" s="63">
        <v>0</v>
      </c>
      <c r="BB25" s="63"/>
      <c r="BC25" s="63">
        <v>0</v>
      </c>
      <c r="BD25" s="63"/>
      <c r="BE25" s="63">
        <v>0</v>
      </c>
      <c r="BF25" s="63"/>
      <c r="BG25" s="63">
        <v>0</v>
      </c>
      <c r="BH25" s="63"/>
      <c r="BI25" s="63">
        <v>0</v>
      </c>
      <c r="BL25" s="13">
        <f>VLOOKUP(BM25,id!$A:$C,3,0)</f>
        <v>65</v>
      </c>
      <c r="BM25" s="13" t="str">
        <f t="shared" si="10"/>
        <v>BanachMarcin1985</v>
      </c>
      <c r="BN25" s="9" t="str">
        <f t="shared" si="3"/>
        <v>Banach</v>
      </c>
      <c r="BO25" s="9" t="str">
        <f t="shared" si="4"/>
        <v>Marcin</v>
      </c>
      <c r="BP25" s="9" t="str">
        <f t="shared" si="5"/>
        <v>3Gravity</v>
      </c>
      <c r="BQ25" s="9">
        <f t="shared" si="11"/>
        <v>1985</v>
      </c>
      <c r="BR25" s="9">
        <f t="shared" si="12"/>
        <v>58.541749598071156</v>
      </c>
      <c r="BS25" s="9"/>
      <c r="BT25" s="9">
        <f t="shared" si="8"/>
        <v>0.98471448467966582</v>
      </c>
      <c r="BU25" s="9">
        <v>1</v>
      </c>
      <c r="BV25" s="9">
        <f t="shared" si="9"/>
        <v>1</v>
      </c>
      <c r="BW25" s="9">
        <v>1</v>
      </c>
    </row>
    <row r="26" spans="1:75" ht="15">
      <c r="A26" s="162" t="s">
        <v>161</v>
      </c>
      <c r="B26" s="162" t="s">
        <v>25</v>
      </c>
      <c r="C26" s="168" t="s">
        <v>4930</v>
      </c>
      <c r="D26" s="165">
        <v>0.33886574074074083</v>
      </c>
      <c r="E26" s="162">
        <v>22</v>
      </c>
      <c r="F26" s="175">
        <v>26</v>
      </c>
      <c r="G26" s="101">
        <v>1967</v>
      </c>
      <c r="H26" s="65"/>
      <c r="I26" s="60">
        <v>0.33333333333333298</v>
      </c>
      <c r="J26" s="60">
        <v>0.6555671296296296</v>
      </c>
      <c r="K26" s="60">
        <f t="shared" si="13"/>
        <v>0.32223379629629662</v>
      </c>
      <c r="L26" s="61">
        <f t="shared" si="14"/>
        <v>464</v>
      </c>
      <c r="M26" s="62">
        <v>16</v>
      </c>
      <c r="Q26" s="63">
        <v>1</v>
      </c>
      <c r="R26" s="63"/>
      <c r="S26" s="63">
        <v>1</v>
      </c>
      <c r="U26" s="63">
        <v>1</v>
      </c>
      <c r="V26" s="63"/>
      <c r="W26" s="63">
        <v>1</v>
      </c>
      <c r="Y26" s="63">
        <v>1</v>
      </c>
      <c r="AA26" s="63">
        <v>1</v>
      </c>
      <c r="AC26" s="63">
        <v>1</v>
      </c>
      <c r="AE26" s="63">
        <v>1</v>
      </c>
      <c r="AG26" s="63">
        <v>1</v>
      </c>
      <c r="AH26" s="63"/>
      <c r="AI26" s="63">
        <v>0</v>
      </c>
      <c r="AJ26" s="63"/>
      <c r="AK26" s="63">
        <v>1</v>
      </c>
      <c r="AL26" s="63"/>
      <c r="AM26" s="63">
        <v>0</v>
      </c>
      <c r="AN26" s="63"/>
      <c r="AO26" s="63">
        <v>0</v>
      </c>
      <c r="AP26" s="63"/>
      <c r="AQ26" s="63">
        <v>1</v>
      </c>
      <c r="AR26" s="63"/>
      <c r="AS26" s="63">
        <v>1</v>
      </c>
      <c r="AT26" s="63"/>
      <c r="AU26" s="63">
        <v>0</v>
      </c>
      <c r="AV26" s="63"/>
      <c r="AW26" s="63">
        <v>0</v>
      </c>
      <c r="AX26" s="63"/>
      <c r="AY26" s="63">
        <v>0</v>
      </c>
      <c r="AZ26" s="63"/>
      <c r="BA26" s="63">
        <v>0</v>
      </c>
      <c r="BB26" s="63"/>
      <c r="BC26" s="63">
        <v>0</v>
      </c>
      <c r="BD26" s="63"/>
      <c r="BE26" s="63">
        <v>0</v>
      </c>
      <c r="BF26" s="63"/>
      <c r="BG26" s="63">
        <v>0</v>
      </c>
      <c r="BH26" s="63"/>
      <c r="BI26" s="63">
        <v>0</v>
      </c>
      <c r="BL26" s="13">
        <f>VLOOKUP(BM26,id!$A:$C,3,0)</f>
        <v>66</v>
      </c>
      <c r="BM26" s="13" t="str">
        <f t="shared" si="10"/>
        <v>PachulskiLeszek1967</v>
      </c>
      <c r="BN26" s="9" t="str">
        <f t="shared" si="3"/>
        <v>Pachulski</v>
      </c>
      <c r="BO26" s="9" t="str">
        <f t="shared" si="4"/>
        <v>Leszek</v>
      </c>
      <c r="BP26" s="9" t="str">
        <f t="shared" si="5"/>
        <v>Polskie Kolarstwo Przygodowe</v>
      </c>
      <c r="BQ26" s="9">
        <f t="shared" si="11"/>
        <v>1967</v>
      </c>
      <c r="BR26" s="9">
        <f t="shared" si="12"/>
        <v>53.663270464898559</v>
      </c>
      <c r="BS26" s="9"/>
      <c r="BT26" s="9">
        <f t="shared" si="8"/>
        <v>0.98094132112849208</v>
      </c>
      <c r="BU26" s="9">
        <v>1</v>
      </c>
      <c r="BV26" s="9">
        <f t="shared" si="9"/>
        <v>0.91666666666666663</v>
      </c>
      <c r="BW26" s="9">
        <v>1</v>
      </c>
    </row>
    <row r="27" spans="1:75" ht="15">
      <c r="A27" s="162" t="s">
        <v>316</v>
      </c>
      <c r="B27" s="162" t="s">
        <v>317</v>
      </c>
      <c r="C27" s="168" t="s">
        <v>3654</v>
      </c>
      <c r="D27" s="165">
        <v>0.32795138888888886</v>
      </c>
      <c r="E27" s="162">
        <v>20</v>
      </c>
      <c r="F27" s="175">
        <v>27</v>
      </c>
      <c r="G27" s="101">
        <v>1973</v>
      </c>
      <c r="H27" s="65"/>
      <c r="I27" s="60">
        <v>0.33333333333333298</v>
      </c>
      <c r="J27" s="60">
        <v>0.68407407407407417</v>
      </c>
      <c r="K27" s="60">
        <f t="shared" si="13"/>
        <v>0.35074074074074119</v>
      </c>
      <c r="L27" s="61">
        <f t="shared" si="14"/>
        <v>505</v>
      </c>
      <c r="M27" s="62">
        <v>-25</v>
      </c>
      <c r="Q27" s="63">
        <v>1</v>
      </c>
      <c r="R27" s="63"/>
      <c r="S27" s="63">
        <v>1</v>
      </c>
      <c r="U27" s="63">
        <v>1</v>
      </c>
      <c r="V27" s="63"/>
      <c r="W27" s="63">
        <v>1</v>
      </c>
      <c r="Y27" s="63">
        <v>1</v>
      </c>
      <c r="AA27" s="63">
        <v>1</v>
      </c>
      <c r="AC27" s="63">
        <v>1</v>
      </c>
      <c r="AE27" s="63">
        <v>1</v>
      </c>
      <c r="AG27" s="63">
        <v>1</v>
      </c>
      <c r="AH27" s="63"/>
      <c r="AI27" s="63">
        <v>1</v>
      </c>
      <c r="AJ27" s="63"/>
      <c r="AK27" s="63">
        <v>1</v>
      </c>
      <c r="AL27" s="63"/>
      <c r="AM27" s="63">
        <v>1</v>
      </c>
      <c r="AN27" s="63"/>
      <c r="AO27" s="63">
        <v>0</v>
      </c>
      <c r="AP27" s="63"/>
      <c r="AQ27" s="63">
        <v>0</v>
      </c>
      <c r="AR27" s="63"/>
      <c r="AS27" s="63">
        <v>1</v>
      </c>
      <c r="AT27" s="63"/>
      <c r="AU27" s="63">
        <v>1</v>
      </c>
      <c r="AV27" s="63"/>
      <c r="AW27" s="63">
        <v>1</v>
      </c>
      <c r="AX27" s="63"/>
      <c r="AY27" s="63">
        <v>1</v>
      </c>
      <c r="AZ27" s="63"/>
      <c r="BA27" s="63">
        <v>0</v>
      </c>
      <c r="BB27" s="63"/>
      <c r="BC27" s="63">
        <v>0</v>
      </c>
      <c r="BD27" s="63"/>
      <c r="BE27" s="63">
        <v>1</v>
      </c>
      <c r="BF27" s="63"/>
      <c r="BG27" s="63">
        <v>1</v>
      </c>
      <c r="BH27" s="63"/>
      <c r="BI27" s="63">
        <v>0</v>
      </c>
      <c r="BL27" s="13">
        <f>VLOOKUP(BM27,id!$A:$C,3,0)</f>
        <v>33</v>
      </c>
      <c r="BM27" s="13" t="str">
        <f t="shared" si="10"/>
        <v>NikonowiczAdrian1973</v>
      </c>
      <c r="BN27" s="9" t="str">
        <f t="shared" si="3"/>
        <v>Nikonowicz</v>
      </c>
      <c r="BO27" s="9" t="str">
        <f t="shared" si="4"/>
        <v>Adrian</v>
      </c>
      <c r="BP27" s="9" t="str">
        <f t="shared" si="5"/>
        <v>Światowid Małe Gacno</v>
      </c>
      <c r="BQ27" s="9">
        <f t="shared" si="11"/>
        <v>1973</v>
      </c>
      <c r="BR27" s="9">
        <f t="shared" si="12"/>
        <v>48.784791331725962</v>
      </c>
      <c r="BS27" s="9"/>
      <c r="BT27" s="9">
        <f t="shared" si="8"/>
        <v>1.0332803952708667</v>
      </c>
      <c r="BU27" s="9">
        <v>1</v>
      </c>
      <c r="BV27" s="9">
        <f t="shared" si="9"/>
        <v>0.90909090909090906</v>
      </c>
      <c r="BW27" s="9">
        <v>1</v>
      </c>
    </row>
    <row r="28" spans="1:75" ht="15">
      <c r="A28" s="162" t="s">
        <v>4067</v>
      </c>
      <c r="B28" s="162" t="s">
        <v>15</v>
      </c>
      <c r="C28" s="168" t="s">
        <v>4384</v>
      </c>
      <c r="D28" s="165">
        <v>0.32795138888888886</v>
      </c>
      <c r="E28" s="162">
        <v>20</v>
      </c>
      <c r="F28" s="175">
        <v>28</v>
      </c>
      <c r="G28" s="101">
        <v>1974</v>
      </c>
      <c r="BL28" s="13">
        <f>VLOOKUP(BM28,id!$A:$C,3,0)</f>
        <v>32</v>
      </c>
      <c r="BM28" s="13" t="str">
        <f t="shared" ref="BM28:BM43" si="15">BN28&amp;BO28&amp;BQ28</f>
        <v>TiszbeinPiotr1974</v>
      </c>
      <c r="BN28" s="9" t="str">
        <f t="shared" si="3"/>
        <v>Tiszbein</v>
      </c>
      <c r="BO28" s="9" t="str">
        <f t="shared" si="4"/>
        <v>Piotr</v>
      </c>
      <c r="BP28" s="9" t="str">
        <f t="shared" si="5"/>
        <v>Ameba Lisiny</v>
      </c>
      <c r="BQ28" s="9">
        <f t="shared" ref="BQ28:BQ43" si="16">G28</f>
        <v>1974</v>
      </c>
      <c r="BR28" s="9">
        <f t="shared" ref="BR28:BR41" si="17">BR27*IF(BV28&lt;1,BV28,IF(BW28&lt;1,BW28,IF(BU28&lt;1,BU28,IF(BT28&lt;1,BT28,1))))</f>
        <v>48.784791331725962</v>
      </c>
      <c r="BS28" s="9"/>
      <c r="BT28" s="9">
        <f t="shared" si="8"/>
        <v>1</v>
      </c>
      <c r="BU28" s="9">
        <v>1</v>
      </c>
      <c r="BV28" s="9">
        <f t="shared" si="9"/>
        <v>1</v>
      </c>
      <c r="BW28" s="9">
        <v>1</v>
      </c>
    </row>
    <row r="29" spans="1:75" ht="15">
      <c r="A29" s="162" t="s">
        <v>381</v>
      </c>
      <c r="B29" s="162" t="s">
        <v>24</v>
      </c>
      <c r="C29" s="168" t="s">
        <v>3998</v>
      </c>
      <c r="D29" s="165">
        <v>0.31458333333333333</v>
      </c>
      <c r="E29" s="162">
        <v>19</v>
      </c>
      <c r="F29" s="175">
        <v>30</v>
      </c>
      <c r="G29" s="101">
        <v>1978</v>
      </c>
      <c r="BL29" s="13">
        <f>VLOOKUP(BM29,id!$A:$C,3,0)</f>
        <v>67</v>
      </c>
      <c r="BM29" s="13" t="str">
        <f t="shared" si="15"/>
        <v>FlorekPrzemysław1978</v>
      </c>
      <c r="BN29" s="9" t="str">
        <f t="shared" si="3"/>
        <v>Florek</v>
      </c>
      <c r="BO29" s="9" t="str">
        <f t="shared" si="4"/>
        <v>Przemysław</v>
      </c>
      <c r="BP29" s="9" t="str">
        <f t="shared" si="5"/>
        <v>Browar Bytów</v>
      </c>
      <c r="BQ29" s="9">
        <f t="shared" si="16"/>
        <v>1978</v>
      </c>
      <c r="BR29" s="9">
        <f t="shared" si="17"/>
        <v>46.34555176513966</v>
      </c>
      <c r="BS29" s="9"/>
      <c r="BT29" s="9">
        <f t="shared" si="8"/>
        <v>1.0424944812362029</v>
      </c>
      <c r="BU29" s="9">
        <v>1</v>
      </c>
      <c r="BV29" s="9">
        <f t="shared" si="9"/>
        <v>0.95</v>
      </c>
      <c r="BW29" s="9">
        <v>1</v>
      </c>
    </row>
    <row r="30" spans="1:75" ht="15">
      <c r="A30" s="162" t="s">
        <v>382</v>
      </c>
      <c r="B30" s="162" t="s">
        <v>15</v>
      </c>
      <c r="C30" s="168" t="s">
        <v>3998</v>
      </c>
      <c r="D30" s="165">
        <v>0.31747685185185182</v>
      </c>
      <c r="E30" s="162">
        <v>19</v>
      </c>
      <c r="F30" s="175">
        <v>31</v>
      </c>
      <c r="G30" s="101">
        <v>1979</v>
      </c>
      <c r="BL30" s="13">
        <f>VLOOKUP(BM30,id!$A:$C,3,0)</f>
        <v>68</v>
      </c>
      <c r="BM30" s="13" t="str">
        <f t="shared" si="15"/>
        <v>JaśPiotr1979</v>
      </c>
      <c r="BN30" s="9" t="str">
        <f t="shared" si="3"/>
        <v>Jaś</v>
      </c>
      <c r="BO30" s="9" t="str">
        <f t="shared" si="4"/>
        <v>Piotr</v>
      </c>
      <c r="BP30" s="9" t="str">
        <f t="shared" si="5"/>
        <v>Browar Bytów</v>
      </c>
      <c r="BQ30" s="9">
        <f t="shared" si="16"/>
        <v>1979</v>
      </c>
      <c r="BR30" s="9">
        <f t="shared" si="17"/>
        <v>45.923153371363327</v>
      </c>
      <c r="BS30" s="9"/>
      <c r="BT30" s="9">
        <f t="shared" si="8"/>
        <v>0.99088589135982508</v>
      </c>
      <c r="BU30" s="9">
        <v>1</v>
      </c>
      <c r="BV30" s="9">
        <f t="shared" si="9"/>
        <v>1</v>
      </c>
      <c r="BW30" s="9">
        <v>1</v>
      </c>
    </row>
    <row r="31" spans="1:75" ht="15">
      <c r="A31" s="162" t="s">
        <v>89</v>
      </c>
      <c r="B31" s="162" t="s">
        <v>88</v>
      </c>
      <c r="C31" s="168" t="s">
        <v>1177</v>
      </c>
      <c r="D31" s="165">
        <v>0.31435185185185188</v>
      </c>
      <c r="E31" s="162">
        <v>18</v>
      </c>
      <c r="F31" s="175">
        <v>32</v>
      </c>
      <c r="G31" s="101">
        <v>1974</v>
      </c>
      <c r="BL31" s="13">
        <f>VLOOKUP(BM31,id!$A:$C,3,0)</f>
        <v>31</v>
      </c>
      <c r="BM31" s="13" t="str">
        <f t="shared" si="15"/>
        <v>MakowiecSławomir1974</v>
      </c>
      <c r="BN31" s="9" t="str">
        <f t="shared" si="3"/>
        <v>Makowiec</v>
      </c>
      <c r="BO31" s="9" t="str">
        <f t="shared" si="4"/>
        <v>Sławomir</v>
      </c>
      <c r="BP31" s="9" t="str">
        <f t="shared" si="5"/>
        <v xml:space="preserve"> </v>
      </c>
      <c r="BQ31" s="9">
        <f t="shared" si="16"/>
        <v>1974</v>
      </c>
      <c r="BR31" s="9">
        <f t="shared" si="17"/>
        <v>43.506145299186308</v>
      </c>
      <c r="BS31" s="9"/>
      <c r="BT31" s="9">
        <f t="shared" si="8"/>
        <v>1.0099410898379968</v>
      </c>
      <c r="BU31" s="9">
        <v>1</v>
      </c>
      <c r="BV31" s="9">
        <f t="shared" si="9"/>
        <v>0.94736842105263153</v>
      </c>
      <c r="BW31" s="9">
        <v>1</v>
      </c>
    </row>
    <row r="32" spans="1:75" ht="15">
      <c r="A32" s="162" t="s">
        <v>471</v>
      </c>
      <c r="B32" s="162" t="s">
        <v>44</v>
      </c>
      <c r="C32" s="168" t="s">
        <v>3500</v>
      </c>
      <c r="D32" s="165">
        <v>0.32314814814814818</v>
      </c>
      <c r="E32" s="162">
        <v>18</v>
      </c>
      <c r="F32" s="175">
        <v>33</v>
      </c>
      <c r="G32" s="101">
        <v>1975</v>
      </c>
      <c r="BL32" s="13">
        <f>VLOOKUP(BM32,id!$A:$C,3,0)</f>
        <v>14</v>
      </c>
      <c r="BM32" s="13" t="str">
        <f t="shared" si="15"/>
        <v>LipińskiTomasz1975</v>
      </c>
      <c r="BN32" s="9" t="str">
        <f t="shared" si="3"/>
        <v>Lipiński</v>
      </c>
      <c r="BO32" s="9" t="str">
        <f t="shared" si="4"/>
        <v>Tomasz</v>
      </c>
      <c r="BP32" s="9" t="str">
        <f t="shared" si="5"/>
        <v>Słupsk</v>
      </c>
      <c r="BQ32" s="9">
        <f t="shared" si="16"/>
        <v>1975</v>
      </c>
      <c r="BR32" s="9">
        <f t="shared" si="17"/>
        <v>42.321880599065189</v>
      </c>
      <c r="BS32" s="9"/>
      <c r="BT32" s="9">
        <f t="shared" si="8"/>
        <v>0.97277936962750711</v>
      </c>
      <c r="BU32" s="9">
        <v>1</v>
      </c>
      <c r="BV32" s="9">
        <f t="shared" si="9"/>
        <v>1</v>
      </c>
      <c r="BW32" s="9">
        <v>1</v>
      </c>
    </row>
    <row r="33" spans="1:75" ht="15">
      <c r="A33" s="162" t="s">
        <v>4194</v>
      </c>
      <c r="B33" s="162" t="s">
        <v>22</v>
      </c>
      <c r="C33" s="168" t="s">
        <v>4816</v>
      </c>
      <c r="D33" s="165">
        <v>0.34924768518518512</v>
      </c>
      <c r="E33" s="162">
        <v>17</v>
      </c>
      <c r="F33" s="175">
        <v>34</v>
      </c>
      <c r="G33" s="101">
        <v>1970</v>
      </c>
      <c r="BL33" s="13">
        <f>VLOOKUP(BM33,id!$A:$C,3,0)</f>
        <v>25</v>
      </c>
      <c r="BM33" s="13" t="str">
        <f t="shared" si="15"/>
        <v>LewoszKrzysztof1970</v>
      </c>
      <c r="BN33" s="9" t="str">
        <f t="shared" si="3"/>
        <v>Lewosz</v>
      </c>
      <c r="BO33" s="9" t="str">
        <f t="shared" si="4"/>
        <v>Krzysztof</v>
      </c>
      <c r="BP33" s="9" t="str">
        <f t="shared" si="5"/>
        <v>Sztywne Klekoty</v>
      </c>
      <c r="BQ33" s="9">
        <f t="shared" si="16"/>
        <v>1970</v>
      </c>
      <c r="BR33" s="9">
        <f t="shared" si="17"/>
        <v>39.970665010228231</v>
      </c>
      <c r="BS33" s="9"/>
      <c r="BT33" s="9">
        <f t="shared" si="8"/>
        <v>0.92526926263463161</v>
      </c>
      <c r="BU33" s="9">
        <v>1</v>
      </c>
      <c r="BV33" s="9">
        <f t="shared" si="9"/>
        <v>0.94444444444444442</v>
      </c>
      <c r="BW33" s="9">
        <v>1</v>
      </c>
    </row>
    <row r="34" spans="1:75" ht="15">
      <c r="A34" s="162" t="s">
        <v>1488</v>
      </c>
      <c r="B34" s="162" t="s">
        <v>19</v>
      </c>
      <c r="C34" s="168" t="s">
        <v>4356</v>
      </c>
      <c r="D34" s="165">
        <v>0.32268518518518519</v>
      </c>
      <c r="E34" s="162">
        <v>16</v>
      </c>
      <c r="F34" s="175">
        <v>35</v>
      </c>
      <c r="G34" s="101">
        <v>1976</v>
      </c>
      <c r="BL34" s="13">
        <f>VLOOKUP(BM34,id!$A:$C,3,0)</f>
        <v>69</v>
      </c>
      <c r="BM34" s="13" t="str">
        <f t="shared" si="15"/>
        <v>SzawkałoGrzegorz1976</v>
      </c>
      <c r="BN34" s="9" t="str">
        <f t="shared" si="3"/>
        <v>Szawkało</v>
      </c>
      <c r="BO34" s="9" t="str">
        <f t="shared" si="4"/>
        <v>Grzegorz</v>
      </c>
      <c r="BP34" s="9" t="str">
        <f t="shared" si="5"/>
        <v>Sąsiedzi</v>
      </c>
      <c r="BQ34" s="9">
        <f t="shared" si="16"/>
        <v>1976</v>
      </c>
      <c r="BR34" s="9">
        <f t="shared" si="17"/>
        <v>37.619449421391273</v>
      </c>
      <c r="BS34" s="9"/>
      <c r="BT34" s="9">
        <f t="shared" si="8"/>
        <v>1.0823170731707314</v>
      </c>
      <c r="BU34" s="9">
        <v>1</v>
      </c>
      <c r="BV34" s="9">
        <f t="shared" si="9"/>
        <v>0.94117647058823528</v>
      </c>
      <c r="BW34" s="9">
        <v>1</v>
      </c>
    </row>
    <row r="35" spans="1:75" ht="15">
      <c r="A35" s="162" t="s">
        <v>442</v>
      </c>
      <c r="B35" s="162" t="s">
        <v>416</v>
      </c>
      <c r="C35" s="168">
        <v>0</v>
      </c>
      <c r="D35" s="165">
        <v>0.33818287037037031</v>
      </c>
      <c r="E35" s="162">
        <v>16</v>
      </c>
      <c r="F35" s="175">
        <v>36</v>
      </c>
      <c r="G35" s="101">
        <v>1980</v>
      </c>
      <c r="BL35" s="13">
        <f>VLOOKUP(BM35,id!$A:$C,3,0)</f>
        <v>70</v>
      </c>
      <c r="BM35" s="13" t="str">
        <f t="shared" si="15"/>
        <v>MeggerSławek1980</v>
      </c>
      <c r="BN35" s="9" t="str">
        <f t="shared" ref="BN35:BN43" si="18">A35</f>
        <v>Megger</v>
      </c>
      <c r="BO35" s="9" t="str">
        <f t="shared" ref="BO35:BO43" si="19">B35</f>
        <v>Sławek</v>
      </c>
      <c r="BP35" s="9">
        <f t="shared" si="5"/>
        <v>0</v>
      </c>
      <c r="BQ35" s="9">
        <f t="shared" si="16"/>
        <v>1980</v>
      </c>
      <c r="BR35" s="9">
        <f t="shared" si="17"/>
        <v>35.895487520736125</v>
      </c>
      <c r="BS35" s="9"/>
      <c r="BT35" s="9">
        <f t="shared" si="8"/>
        <v>0.95417365412916266</v>
      </c>
      <c r="BU35" s="9">
        <v>1</v>
      </c>
      <c r="BV35" s="9">
        <f t="shared" si="9"/>
        <v>1</v>
      </c>
      <c r="BW35" s="9">
        <v>1</v>
      </c>
    </row>
    <row r="36" spans="1:75" ht="15">
      <c r="A36" s="162" t="s">
        <v>621</v>
      </c>
      <c r="B36" s="162" t="s">
        <v>1155</v>
      </c>
      <c r="C36" s="168" t="s">
        <v>4931</v>
      </c>
      <c r="D36" s="165">
        <v>0.32938657407407401</v>
      </c>
      <c r="E36" s="162">
        <v>14</v>
      </c>
      <c r="F36" s="175">
        <v>38</v>
      </c>
      <c r="G36" s="101">
        <v>1974</v>
      </c>
      <c r="BL36" s="13">
        <f>VLOOKUP(BM36,id!$A:$C,3,0)</f>
        <v>71</v>
      </c>
      <c r="BM36" s="13" t="str">
        <f t="shared" si="15"/>
        <v>FerdekPrzemek1974</v>
      </c>
      <c r="BN36" s="9" t="str">
        <f t="shared" si="18"/>
        <v>Ferdek</v>
      </c>
      <c r="BO36" s="9" t="str">
        <f t="shared" si="19"/>
        <v>Przemek</v>
      </c>
      <c r="BP36" s="9" t="str">
        <f t="shared" si="5"/>
        <v>Błotogrzmoty</v>
      </c>
      <c r="BQ36" s="9">
        <f t="shared" si="16"/>
        <v>1974</v>
      </c>
      <c r="BR36" s="9">
        <f t="shared" si="17"/>
        <v>31.408551580644108</v>
      </c>
      <c r="BS36" s="9"/>
      <c r="BT36" s="9">
        <f t="shared" ref="BT36:BT43" si="20">D35/D36</f>
        <v>1.0267050845075372</v>
      </c>
      <c r="BU36" s="9">
        <v>1</v>
      </c>
      <c r="BV36" s="9">
        <f t="shared" ref="BV36:BV43" si="21">E36/E35</f>
        <v>0.875</v>
      </c>
      <c r="BW36" s="9">
        <v>1</v>
      </c>
    </row>
    <row r="37" spans="1:75" ht="15">
      <c r="A37" s="162" t="s">
        <v>3545</v>
      </c>
      <c r="B37" s="162" t="s">
        <v>4932</v>
      </c>
      <c r="C37" s="168" t="s">
        <v>4931</v>
      </c>
      <c r="D37" s="165">
        <v>0.32938657407407401</v>
      </c>
      <c r="E37" s="162">
        <v>14</v>
      </c>
      <c r="F37" s="175">
        <v>38</v>
      </c>
      <c r="G37" s="101">
        <v>1970</v>
      </c>
      <c r="BL37" s="13">
        <f>VLOOKUP(BM37,id!$A:$C,3,0)</f>
        <v>72</v>
      </c>
      <c r="BM37" s="13" t="str">
        <f t="shared" si="15"/>
        <v>PiechowskiSylwek1970</v>
      </c>
      <c r="BN37" s="9" t="str">
        <f t="shared" si="18"/>
        <v>Piechowski</v>
      </c>
      <c r="BO37" s="9" t="str">
        <f t="shared" si="19"/>
        <v>Sylwek</v>
      </c>
      <c r="BP37" s="9" t="str">
        <f t="shared" si="5"/>
        <v>Błotogrzmoty</v>
      </c>
      <c r="BQ37" s="9">
        <f t="shared" si="16"/>
        <v>1970</v>
      </c>
      <c r="BR37" s="9">
        <f t="shared" si="17"/>
        <v>31.408551580644108</v>
      </c>
      <c r="BS37" s="9"/>
      <c r="BT37" s="9">
        <f t="shared" si="20"/>
        <v>1</v>
      </c>
      <c r="BU37" s="9">
        <v>1</v>
      </c>
      <c r="BV37" s="9">
        <f t="shared" si="21"/>
        <v>1</v>
      </c>
      <c r="BW37" s="9">
        <v>1</v>
      </c>
    </row>
    <row r="38" spans="1:75" ht="15">
      <c r="A38" s="162" t="s">
        <v>1156</v>
      </c>
      <c r="B38" s="162" t="s">
        <v>55</v>
      </c>
      <c r="C38" s="168" t="s">
        <v>4931</v>
      </c>
      <c r="D38" s="165">
        <v>0.32938657407407401</v>
      </c>
      <c r="E38" s="162">
        <v>14</v>
      </c>
      <c r="F38" s="175">
        <v>40</v>
      </c>
      <c r="G38" s="101">
        <v>1976</v>
      </c>
      <c r="BL38" s="13">
        <f>VLOOKUP(BM38,id!$A:$C,3,0)</f>
        <v>73</v>
      </c>
      <c r="BM38" s="13" t="str">
        <f t="shared" si="15"/>
        <v>RoszkowskiMichał1976</v>
      </c>
      <c r="BN38" s="9" t="str">
        <f t="shared" si="18"/>
        <v>Roszkowski</v>
      </c>
      <c r="BO38" s="9" t="str">
        <f t="shared" si="19"/>
        <v>Michał</v>
      </c>
      <c r="BP38" s="9" t="str">
        <f t="shared" si="5"/>
        <v>Błotogrzmoty</v>
      </c>
      <c r="BQ38" s="9">
        <f t="shared" si="16"/>
        <v>1976</v>
      </c>
      <c r="BR38" s="9">
        <f t="shared" si="17"/>
        <v>31.408551580644108</v>
      </c>
      <c r="BS38" s="9"/>
      <c r="BT38" s="9">
        <f t="shared" si="20"/>
        <v>1</v>
      </c>
      <c r="BU38" s="9">
        <v>1</v>
      </c>
      <c r="BV38" s="9">
        <f t="shared" si="21"/>
        <v>1</v>
      </c>
      <c r="BW38" s="9">
        <v>1</v>
      </c>
    </row>
    <row r="39" spans="1:75" ht="15">
      <c r="A39" s="162" t="s">
        <v>43</v>
      </c>
      <c r="B39" s="162" t="s">
        <v>44</v>
      </c>
      <c r="C39" s="168" t="s">
        <v>305</v>
      </c>
      <c r="D39" s="165">
        <v>0.34299768518518514</v>
      </c>
      <c r="E39" s="162">
        <v>14</v>
      </c>
      <c r="F39" s="175">
        <v>41</v>
      </c>
      <c r="G39" s="101">
        <v>1960</v>
      </c>
      <c r="BL39" s="13">
        <f>VLOOKUP(BM39,id!$A:$C,3,0)</f>
        <v>27</v>
      </c>
      <c r="BM39" s="13" t="str">
        <f t="shared" si="15"/>
        <v>KoniecznyTomasz1960</v>
      </c>
      <c r="BN39" s="9" t="str">
        <f t="shared" si="18"/>
        <v>Konieczny</v>
      </c>
      <c r="BO39" s="9" t="str">
        <f t="shared" si="19"/>
        <v>Tomasz</v>
      </c>
      <c r="BP39" s="9" t="str">
        <f t="shared" si="5"/>
        <v>Grupa Rowerowa Lipka</v>
      </c>
      <c r="BQ39" s="9">
        <f t="shared" si="16"/>
        <v>1960</v>
      </c>
      <c r="BR39" s="9">
        <f t="shared" si="17"/>
        <v>30.162172074693796</v>
      </c>
      <c r="BS39" s="9"/>
      <c r="BT39" s="9">
        <f t="shared" si="20"/>
        <v>0.96031719250885772</v>
      </c>
      <c r="BU39" s="9">
        <v>1</v>
      </c>
      <c r="BV39" s="9">
        <f t="shared" si="21"/>
        <v>1</v>
      </c>
      <c r="BW39" s="9">
        <v>1</v>
      </c>
    </row>
    <row r="40" spans="1:75" ht="15">
      <c r="A40" s="162" t="s">
        <v>3832</v>
      </c>
      <c r="B40" s="162" t="s">
        <v>15</v>
      </c>
      <c r="C40" s="168" t="s">
        <v>4933</v>
      </c>
      <c r="D40" s="165">
        <v>0.28043981481481484</v>
      </c>
      <c r="E40" s="162">
        <v>10</v>
      </c>
      <c r="F40" s="175">
        <v>42</v>
      </c>
      <c r="G40" s="101">
        <v>1981</v>
      </c>
      <c r="BL40" s="13">
        <f>VLOOKUP(BM40,id!$A:$C,3,0)</f>
        <v>74</v>
      </c>
      <c r="BM40" s="13" t="str">
        <f t="shared" si="15"/>
        <v>FigielPiotr1981</v>
      </c>
      <c r="BN40" s="9" t="str">
        <f t="shared" si="18"/>
        <v>Figiel</v>
      </c>
      <c r="BO40" s="9" t="str">
        <f t="shared" si="19"/>
        <v>Piotr</v>
      </c>
      <c r="BP40" s="9" t="str">
        <f t="shared" si="5"/>
        <v xml:space="preserve">Hylmet pompy z Tucholi </v>
      </c>
      <c r="BQ40" s="9">
        <f t="shared" si="16"/>
        <v>1981</v>
      </c>
      <c r="BR40" s="9">
        <f t="shared" si="17"/>
        <v>21.544408624781283</v>
      </c>
      <c r="BS40" s="9"/>
      <c r="BT40" s="9">
        <f t="shared" si="20"/>
        <v>1.2230705736690051</v>
      </c>
      <c r="BU40" s="9">
        <v>1</v>
      </c>
      <c r="BV40" s="9">
        <f t="shared" si="21"/>
        <v>0.7142857142857143</v>
      </c>
      <c r="BW40" s="9">
        <v>1</v>
      </c>
    </row>
    <row r="41" spans="1:75" ht="15">
      <c r="A41" s="162" t="s">
        <v>1074</v>
      </c>
      <c r="B41" s="162" t="s">
        <v>88</v>
      </c>
      <c r="C41" s="168" t="s">
        <v>4356</v>
      </c>
      <c r="D41" s="165">
        <v>0.34083333333333332</v>
      </c>
      <c r="E41" s="162">
        <v>10</v>
      </c>
      <c r="F41" s="175">
        <v>43</v>
      </c>
      <c r="G41" s="101">
        <v>1981</v>
      </c>
      <c r="BL41" s="13">
        <f>VLOOKUP(BM41,id!$A:$C,3,0)</f>
        <v>75</v>
      </c>
      <c r="BM41" s="13" t="str">
        <f t="shared" si="15"/>
        <v>WejherSławomir1981</v>
      </c>
      <c r="BN41" s="9" t="str">
        <f t="shared" si="18"/>
        <v>Wejher</v>
      </c>
      <c r="BO41" s="9" t="str">
        <f t="shared" si="19"/>
        <v>Sławomir</v>
      </c>
      <c r="BP41" s="9" t="str">
        <f t="shared" si="5"/>
        <v>Sąsiedzi</v>
      </c>
      <c r="BQ41" s="9">
        <f t="shared" si="16"/>
        <v>1981</v>
      </c>
      <c r="BR41" s="9">
        <f t="shared" si="17"/>
        <v>17.726875203017201</v>
      </c>
      <c r="BS41" s="9"/>
      <c r="BT41" s="9">
        <f t="shared" si="20"/>
        <v>0.82280630263515353</v>
      </c>
      <c r="BU41" s="9">
        <v>1</v>
      </c>
      <c r="BV41" s="9">
        <f t="shared" si="21"/>
        <v>1</v>
      </c>
      <c r="BW41" s="9">
        <v>1</v>
      </c>
    </row>
    <row r="42" spans="1:75" ht="15">
      <c r="A42" s="162" t="s">
        <v>134</v>
      </c>
      <c r="B42" s="162" t="s">
        <v>26</v>
      </c>
      <c r="C42" s="168" t="s">
        <v>328</v>
      </c>
      <c r="D42" s="165">
        <v>0.20347222222222217</v>
      </c>
      <c r="E42" s="162">
        <v>0</v>
      </c>
      <c r="F42" s="175" t="s">
        <v>3623</v>
      </c>
      <c r="G42" s="101">
        <v>1951</v>
      </c>
      <c r="BL42" s="13">
        <f>VLOOKUP(BM42,id!$A:$C,3,0)</f>
        <v>34</v>
      </c>
      <c r="BM42" s="13" t="str">
        <f t="shared" si="15"/>
        <v>PiwakowskiAndrzej1951</v>
      </c>
      <c r="BN42" s="9" t="str">
        <f t="shared" si="18"/>
        <v>Piwakowski</v>
      </c>
      <c r="BO42" s="9" t="str">
        <f t="shared" si="19"/>
        <v>Andrzej</v>
      </c>
      <c r="BP42" s="9" t="str">
        <f t="shared" si="5"/>
        <v>anpi</v>
      </c>
      <c r="BQ42" s="9">
        <f t="shared" si="16"/>
        <v>1951</v>
      </c>
      <c r="BR42" s="9">
        <v>0</v>
      </c>
      <c r="BS42" s="9"/>
      <c r="BT42" s="9">
        <f t="shared" si="20"/>
        <v>1.6750853242320822</v>
      </c>
      <c r="BU42" s="9">
        <v>1</v>
      </c>
      <c r="BV42" s="9">
        <f t="shared" si="21"/>
        <v>0</v>
      </c>
      <c r="BW42" s="9">
        <v>1</v>
      </c>
    </row>
    <row r="43" spans="1:75" ht="15">
      <c r="A43" s="162" t="s">
        <v>4573</v>
      </c>
      <c r="B43" s="162" t="s">
        <v>55</v>
      </c>
      <c r="C43" s="168" t="s">
        <v>822</v>
      </c>
      <c r="D43" s="165">
        <v>0.28446759259259258</v>
      </c>
      <c r="E43" s="162">
        <v>0</v>
      </c>
      <c r="F43" s="175" t="s">
        <v>3623</v>
      </c>
      <c r="G43" s="101">
        <v>1986</v>
      </c>
      <c r="BL43" s="13">
        <f>VLOOKUP(BM43,id!$A:$C,3,0)</f>
        <v>76</v>
      </c>
      <c r="BM43" s="13" t="str">
        <f t="shared" si="15"/>
        <v>BałchanowskiMichał1986</v>
      </c>
      <c r="BN43" s="9" t="str">
        <f t="shared" si="18"/>
        <v>Bałchanowski</v>
      </c>
      <c r="BO43" s="9" t="str">
        <f t="shared" si="19"/>
        <v>Michał</v>
      </c>
      <c r="BP43" s="9" t="str">
        <f t="shared" si="5"/>
        <v>Morenka Team</v>
      </c>
      <c r="BQ43" s="9">
        <f t="shared" si="16"/>
        <v>1986</v>
      </c>
      <c r="BR43" s="9">
        <v>0</v>
      </c>
      <c r="BS43" s="9"/>
      <c r="BT43" s="9">
        <f t="shared" si="20"/>
        <v>0.71527382211734059</v>
      </c>
      <c r="BU43" s="9">
        <v>1</v>
      </c>
      <c r="BV43" s="9" t="e">
        <f t="shared" si="21"/>
        <v>#DIV/0!</v>
      </c>
      <c r="BW43" s="9">
        <v>1</v>
      </c>
    </row>
  </sheetData>
  <mergeCells count="5">
    <mergeCell ref="F1:F2"/>
    <mergeCell ref="P1:AM1"/>
    <mergeCell ref="A1:B1"/>
    <mergeCell ref="C1:C2"/>
    <mergeCell ref="E1:E2"/>
  </mergeCells>
  <conditionalFormatting sqref="M3:M27">
    <cfRule type="cellIs" dxfId="2" priority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"/>
  <sheetViews>
    <sheetView workbookViewId="0">
      <selection activeCell="J3" sqref="J3"/>
    </sheetView>
  </sheetViews>
  <sheetFormatPr defaultRowHeight="15"/>
  <cols>
    <col min="1" max="1" width="9.140625" style="124"/>
    <col min="2" max="2" width="8.140625" style="124" bestFit="1" customWidth="1"/>
    <col min="3" max="3" width="4.7109375" style="124" bestFit="1" customWidth="1"/>
    <col min="4" max="4" width="10.140625" style="124" bestFit="1" customWidth="1"/>
    <col min="5" max="5" width="12.28515625" style="124" bestFit="1" customWidth="1"/>
    <col min="6" max="6" width="8.85546875" style="124" bestFit="1" customWidth="1"/>
    <col min="7" max="7" width="17.5703125" style="124" bestFit="1" customWidth="1"/>
    <col min="8" max="8" width="35" style="124" bestFit="1" customWidth="1"/>
    <col min="9" max="9" width="9.7109375" style="124" bestFit="1" customWidth="1"/>
    <col min="10" max="10" width="8.140625" style="124" bestFit="1" customWidth="1"/>
    <col min="11" max="16384" width="9.140625" style="124"/>
  </cols>
  <sheetData>
    <row r="1" spans="1:23" ht="37.5" customHeight="1">
      <c r="A1" s="158" t="s">
        <v>4924</v>
      </c>
      <c r="B1" s="158"/>
      <c r="C1" s="158"/>
      <c r="D1" s="158"/>
      <c r="E1" s="158"/>
      <c r="F1" s="158"/>
      <c r="G1" s="158"/>
      <c r="H1" s="158"/>
      <c r="I1" s="158"/>
      <c r="J1" s="158"/>
      <c r="L1" s="13"/>
      <c r="M1" s="13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>
      <c r="A2" s="154" t="s">
        <v>4923</v>
      </c>
      <c r="B2" s="154" t="s">
        <v>4922</v>
      </c>
      <c r="C2" s="154" t="s">
        <v>3642</v>
      </c>
      <c r="D2" s="154" t="s">
        <v>157</v>
      </c>
      <c r="E2" s="154" t="s">
        <v>156</v>
      </c>
      <c r="F2" s="154" t="s">
        <v>54</v>
      </c>
      <c r="G2" s="154" t="s">
        <v>4921</v>
      </c>
      <c r="H2" s="154" t="s">
        <v>4920</v>
      </c>
      <c r="I2" s="154" t="s">
        <v>4919</v>
      </c>
      <c r="J2" s="154" t="s">
        <v>3395</v>
      </c>
      <c r="L2" s="13" t="s">
        <v>67</v>
      </c>
      <c r="M2" s="13" t="s">
        <v>68</v>
      </c>
      <c r="N2" s="9" t="s">
        <v>95</v>
      </c>
      <c r="O2" s="9" t="s">
        <v>96</v>
      </c>
      <c r="P2" s="9" t="s">
        <v>71</v>
      </c>
      <c r="Q2" s="9" t="s">
        <v>69</v>
      </c>
      <c r="R2" s="9" t="s">
        <v>40</v>
      </c>
      <c r="S2" s="9"/>
      <c r="T2" s="9" t="s">
        <v>37</v>
      </c>
      <c r="U2" s="9" t="s">
        <v>38</v>
      </c>
      <c r="V2" s="9" t="s">
        <v>31</v>
      </c>
      <c r="W2" s="9" t="s">
        <v>39</v>
      </c>
    </row>
    <row r="3" spans="1:23">
      <c r="A3" s="154">
        <v>13</v>
      </c>
      <c r="B3" s="154">
        <v>11</v>
      </c>
      <c r="C3" s="154">
        <v>173</v>
      </c>
      <c r="D3" s="154" t="s">
        <v>195</v>
      </c>
      <c r="E3" s="154" t="s">
        <v>194</v>
      </c>
      <c r="F3" s="154">
        <v>1980</v>
      </c>
      <c r="G3" s="154" t="s">
        <v>3431</v>
      </c>
      <c r="H3" s="154"/>
      <c r="I3" s="154">
        <v>19</v>
      </c>
      <c r="J3" s="155">
        <v>0.33194444444444443</v>
      </c>
      <c r="L3" s="13">
        <f>VLOOKUP(M3,id!$A:$C,3,0)</f>
        <v>46</v>
      </c>
      <c r="M3" s="13" t="str">
        <f t="shared" ref="M3" si="0">N3&amp;O3&amp;Q3</f>
        <v>TruszkowskaKamila1980</v>
      </c>
      <c r="N3" s="9" t="str">
        <f t="shared" ref="N3" si="1">E3</f>
        <v>Truszkowska</v>
      </c>
      <c r="O3" s="9" t="str">
        <f t="shared" ref="O3" si="2">D3</f>
        <v>Kamila</v>
      </c>
      <c r="P3" s="9">
        <f t="shared" ref="P3" si="3">H3</f>
        <v>0</v>
      </c>
      <c r="Q3" s="9">
        <f t="shared" ref="Q3" si="4">F3</f>
        <v>1980</v>
      </c>
      <c r="R3" s="9">
        <v>100</v>
      </c>
      <c r="S3" s="19"/>
      <c r="T3" s="9"/>
      <c r="U3" s="9"/>
      <c r="V3" s="9"/>
      <c r="W3" s="9"/>
    </row>
  </sheetData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>
      <selection activeCell="J3" sqref="J3"/>
    </sheetView>
  </sheetViews>
  <sheetFormatPr defaultRowHeight="15"/>
  <cols>
    <col min="1" max="1" width="9.140625" style="124"/>
    <col min="2" max="2" width="8.140625" style="124" bestFit="1" customWidth="1"/>
    <col min="3" max="3" width="4.7109375" style="124" bestFit="1" customWidth="1"/>
    <col min="4" max="4" width="10.140625" style="124" bestFit="1" customWidth="1"/>
    <col min="5" max="5" width="12.28515625" style="124" bestFit="1" customWidth="1"/>
    <col min="6" max="6" width="8.85546875" style="124" bestFit="1" customWidth="1"/>
    <col min="7" max="7" width="17.5703125" style="124" bestFit="1" customWidth="1"/>
    <col min="8" max="8" width="35" style="124" bestFit="1" customWidth="1"/>
    <col min="9" max="9" width="9.7109375" style="124" bestFit="1" customWidth="1"/>
    <col min="10" max="10" width="8.140625" style="124" bestFit="1" customWidth="1"/>
    <col min="11" max="16384" width="9.140625" style="124"/>
  </cols>
  <sheetData>
    <row r="1" spans="1:23" ht="37.5" customHeight="1">
      <c r="A1" s="158" t="s">
        <v>4924</v>
      </c>
      <c r="B1" s="158"/>
      <c r="C1" s="158"/>
      <c r="D1" s="158"/>
      <c r="E1" s="158"/>
      <c r="F1" s="158"/>
      <c r="G1" s="158"/>
      <c r="H1" s="158"/>
      <c r="I1" s="158"/>
      <c r="J1" s="158"/>
      <c r="L1" s="13"/>
      <c r="M1" s="13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>
      <c r="A2" s="154" t="s">
        <v>4923</v>
      </c>
      <c r="B2" s="154" t="s">
        <v>4922</v>
      </c>
      <c r="C2" s="154" t="s">
        <v>3642</v>
      </c>
      <c r="D2" s="154" t="s">
        <v>157</v>
      </c>
      <c r="E2" s="154" t="s">
        <v>156</v>
      </c>
      <c r="F2" s="154" t="s">
        <v>54</v>
      </c>
      <c r="G2" s="154" t="s">
        <v>4921</v>
      </c>
      <c r="H2" s="154" t="s">
        <v>4920</v>
      </c>
      <c r="I2" s="154" t="s">
        <v>4919</v>
      </c>
      <c r="J2" s="154" t="s">
        <v>3395</v>
      </c>
      <c r="L2" s="13" t="s">
        <v>67</v>
      </c>
      <c r="M2" s="13" t="s">
        <v>68</v>
      </c>
      <c r="N2" s="9" t="s">
        <v>95</v>
      </c>
      <c r="O2" s="9" t="s">
        <v>96</v>
      </c>
      <c r="P2" s="9" t="s">
        <v>71</v>
      </c>
      <c r="Q2" s="9" t="s">
        <v>69</v>
      </c>
      <c r="R2" s="9" t="s">
        <v>40</v>
      </c>
      <c r="S2" s="9"/>
      <c r="T2" s="9" t="s">
        <v>37</v>
      </c>
      <c r="U2" s="9" t="s">
        <v>38</v>
      </c>
      <c r="V2" s="9" t="s">
        <v>31</v>
      </c>
      <c r="W2" s="9" t="s">
        <v>39</v>
      </c>
    </row>
    <row r="3" spans="1:23">
      <c r="A3" s="157">
        <v>1</v>
      </c>
      <c r="B3" s="157">
        <v>1</v>
      </c>
      <c r="C3" s="157">
        <v>133</v>
      </c>
      <c r="D3" s="157" t="s">
        <v>378</v>
      </c>
      <c r="E3" s="157" t="s">
        <v>1284</v>
      </c>
      <c r="F3" s="157">
        <v>1980</v>
      </c>
      <c r="G3" s="157" t="s">
        <v>3496</v>
      </c>
      <c r="H3" s="157" t="s">
        <v>822</v>
      </c>
      <c r="I3" s="157">
        <v>19</v>
      </c>
      <c r="J3" s="156">
        <v>0.22708333333333333</v>
      </c>
      <c r="L3" s="13">
        <f>VLOOKUP(M3,id!$A:$C,3,0)</f>
        <v>3</v>
      </c>
      <c r="M3" s="13" t="str">
        <f t="shared" ref="M3:M6" si="0">N3&amp;O3&amp;Q3</f>
        <v>ŁosiewiczMariusz1980</v>
      </c>
      <c r="N3" s="9" t="str">
        <f>E3</f>
        <v>Łosiewicz</v>
      </c>
      <c r="O3" s="9" t="str">
        <f>D3</f>
        <v>Mariusz</v>
      </c>
      <c r="P3" s="9" t="str">
        <f>H3</f>
        <v>Morenka Team</v>
      </c>
      <c r="Q3" s="9">
        <f>F3</f>
        <v>1980</v>
      </c>
      <c r="R3" s="9">
        <v>100</v>
      </c>
      <c r="S3" s="19"/>
      <c r="T3" s="9"/>
      <c r="U3" s="9"/>
      <c r="V3" s="9"/>
      <c r="W3" s="9"/>
    </row>
    <row r="4" spans="1:23">
      <c r="A4" s="157">
        <v>2</v>
      </c>
      <c r="B4" s="157">
        <v>2</v>
      </c>
      <c r="C4" s="157">
        <v>42</v>
      </c>
      <c r="D4" s="157" t="s">
        <v>1362</v>
      </c>
      <c r="E4" s="157" t="s">
        <v>1517</v>
      </c>
      <c r="F4" s="157">
        <v>1989</v>
      </c>
      <c r="G4" s="157" t="s">
        <v>3707</v>
      </c>
      <c r="H4" s="157" t="s">
        <v>4570</v>
      </c>
      <c r="I4" s="157">
        <v>19</v>
      </c>
      <c r="J4" s="156">
        <v>0.25277777777777777</v>
      </c>
      <c r="L4" s="13">
        <f>VLOOKUP(M4,id!$A:$C,3,0)</f>
        <v>1</v>
      </c>
      <c r="M4" s="13" t="str">
        <f t="shared" si="0"/>
        <v>WesołowskiStefan1989</v>
      </c>
      <c r="N4" s="9" t="str">
        <f t="shared" ref="N4:N6" si="1">E4</f>
        <v>Wesołowski</v>
      </c>
      <c r="O4" s="9" t="str">
        <f t="shared" ref="O4:O6" si="2">D4</f>
        <v>Stefan</v>
      </c>
      <c r="P4" s="9" t="str">
        <f t="shared" ref="P4:P6" si="3">H4</f>
        <v>Cobra Rajd Team</v>
      </c>
      <c r="Q4" s="9">
        <f t="shared" ref="Q4:Q6" si="4">F4</f>
        <v>1989</v>
      </c>
      <c r="R4" s="9">
        <f>R3*IF(V4&lt;1,V4,IF(W4&lt;1,W4,IF(U4&lt;1,U4,IF(T4&lt;1,T4,1))))</f>
        <v>89.835164835164832</v>
      </c>
      <c r="S4" s="19"/>
      <c r="T4" s="9">
        <f>J3/J4</f>
        <v>0.89835164835164838</v>
      </c>
      <c r="U4" s="9">
        <f>I4/I3</f>
        <v>1</v>
      </c>
      <c r="V4" s="9">
        <v>1</v>
      </c>
      <c r="W4" s="9">
        <v>1</v>
      </c>
    </row>
    <row r="5" spans="1:23">
      <c r="A5" s="157">
        <v>3</v>
      </c>
      <c r="B5" s="157">
        <v>3</v>
      </c>
      <c r="C5" s="157">
        <v>179</v>
      </c>
      <c r="D5" s="157" t="s">
        <v>45</v>
      </c>
      <c r="E5" s="157" t="s">
        <v>388</v>
      </c>
      <c r="F5" s="157">
        <v>1974</v>
      </c>
      <c r="G5" s="157" t="s">
        <v>3492</v>
      </c>
      <c r="H5" s="157" t="s">
        <v>386</v>
      </c>
      <c r="I5" s="157">
        <v>19</v>
      </c>
      <c r="J5" s="156">
        <v>0.2590277777777778</v>
      </c>
      <c r="L5" s="13">
        <f>VLOOKUP(M5,id!$A:$C,3,0)</f>
        <v>77</v>
      </c>
      <c r="M5" s="13" t="str">
        <f t="shared" si="0"/>
        <v>PotockiRobert1974</v>
      </c>
      <c r="N5" s="9" t="str">
        <f t="shared" si="1"/>
        <v>Potocki</v>
      </c>
      <c r="O5" s="9" t="str">
        <f t="shared" si="2"/>
        <v>Robert</v>
      </c>
      <c r="P5" s="9" t="str">
        <f t="shared" si="3"/>
        <v>GREY WOLF</v>
      </c>
      <c r="Q5" s="9">
        <f t="shared" si="4"/>
        <v>1974</v>
      </c>
      <c r="R5" s="9">
        <f>R4*IF(V5&lt;1,V5,IF(W5&lt;1,W5,IF(U5&lt;1,U5,IF(T5&lt;1,T5,1))))</f>
        <v>87.667560321715797</v>
      </c>
      <c r="S5" s="19"/>
      <c r="T5" s="9">
        <f t="shared" ref="T5:T6" si="5">J4/J5</f>
        <v>0.97587131367292212</v>
      </c>
      <c r="U5" s="9">
        <f t="shared" ref="U5:U6" si="6">I5/I4</f>
        <v>1</v>
      </c>
      <c r="V5" s="9">
        <v>1</v>
      </c>
      <c r="W5" s="9">
        <v>1</v>
      </c>
    </row>
    <row r="6" spans="1:23">
      <c r="A6" s="157">
        <v>4</v>
      </c>
      <c r="B6" s="157"/>
      <c r="C6" s="157">
        <v>125</v>
      </c>
      <c r="D6" s="157" t="s">
        <v>387</v>
      </c>
      <c r="E6" s="157" t="s">
        <v>388</v>
      </c>
      <c r="F6" s="157">
        <v>1969</v>
      </c>
      <c r="G6" s="157" t="s">
        <v>3492</v>
      </c>
      <c r="H6" s="157" t="s">
        <v>386</v>
      </c>
      <c r="I6" s="157">
        <v>19</v>
      </c>
      <c r="J6" s="156">
        <v>0.2590277777777778</v>
      </c>
      <c r="L6" s="13">
        <f>VLOOKUP(M6,id!$A:$C,3,0)</f>
        <v>78</v>
      </c>
      <c r="M6" s="13" t="str">
        <f t="shared" si="0"/>
        <v>PotockiMirosław1969</v>
      </c>
      <c r="N6" s="9" t="str">
        <f t="shared" si="1"/>
        <v>Potocki</v>
      </c>
      <c r="O6" s="9" t="str">
        <f t="shared" si="2"/>
        <v>Mirosław</v>
      </c>
      <c r="P6" s="9" t="str">
        <f t="shared" si="3"/>
        <v>GREY WOLF</v>
      </c>
      <c r="Q6" s="9">
        <f t="shared" si="4"/>
        <v>1969</v>
      </c>
      <c r="R6" s="9">
        <f t="shared" ref="R6" si="7">R5*IF(V6&lt;1,V6,IF(W6&lt;1,W6,IF(U6&lt;1,U6,IF(T6&lt;1,T6,1))))</f>
        <v>87.667560321715797</v>
      </c>
      <c r="S6" s="19"/>
      <c r="T6" s="9">
        <f t="shared" si="5"/>
        <v>1</v>
      </c>
      <c r="U6" s="9">
        <f t="shared" si="6"/>
        <v>1</v>
      </c>
      <c r="V6" s="9">
        <v>1</v>
      </c>
      <c r="W6" s="9">
        <v>1</v>
      </c>
    </row>
    <row r="7" spans="1:23">
      <c r="A7" s="154">
        <v>5</v>
      </c>
      <c r="B7" s="154">
        <v>4</v>
      </c>
      <c r="C7" s="154">
        <v>37</v>
      </c>
      <c r="D7" s="154" t="s">
        <v>147</v>
      </c>
      <c r="E7" s="154" t="s">
        <v>148</v>
      </c>
      <c r="F7" s="154">
        <v>1970</v>
      </c>
      <c r="G7" s="154" t="s">
        <v>3507</v>
      </c>
      <c r="H7" s="154"/>
      <c r="I7" s="154">
        <v>19</v>
      </c>
      <c r="J7" s="155">
        <v>0.26111111111111113</v>
      </c>
      <c r="L7" s="13">
        <f>VLOOKUP(M7,id!$A:$C,3,0)</f>
        <v>7</v>
      </c>
      <c r="M7" s="13" t="str">
        <f t="shared" ref="M7:M25" si="8">N7&amp;O7&amp;Q7</f>
        <v>HołdakowskiWojciech1970</v>
      </c>
      <c r="N7" s="9" t="str">
        <f t="shared" ref="N7:N25" si="9">E7</f>
        <v>Hołdakowski</v>
      </c>
      <c r="O7" s="9" t="str">
        <f t="shared" ref="O7:O25" si="10">D7</f>
        <v>Wojciech</v>
      </c>
      <c r="P7" s="9">
        <f t="shared" ref="P7:P25" si="11">H7</f>
        <v>0</v>
      </c>
      <c r="Q7" s="9">
        <f t="shared" ref="Q7:Q25" si="12">F7</f>
        <v>1970</v>
      </c>
      <c r="R7" s="9">
        <f t="shared" ref="R7:R25" si="13">R6*IF(V7&lt;1,V7,IF(W7&lt;1,W7,IF(U7&lt;1,U7,IF(T7&lt;1,T7,1))))</f>
        <v>86.968085106382958</v>
      </c>
      <c r="S7" s="19"/>
      <c r="T7" s="9">
        <f t="shared" ref="T7:T25" si="14">J6/J7</f>
        <v>0.99202127659574468</v>
      </c>
      <c r="U7" s="9">
        <f t="shared" ref="U7:U25" si="15">I7/I6</f>
        <v>1</v>
      </c>
      <c r="V7" s="9">
        <v>1</v>
      </c>
      <c r="W7" s="9">
        <v>1</v>
      </c>
    </row>
    <row r="8" spans="1:23">
      <c r="A8" s="154">
        <v>6</v>
      </c>
      <c r="B8" s="154">
        <v>5</v>
      </c>
      <c r="C8" s="154">
        <v>181</v>
      </c>
      <c r="D8" s="154" t="s">
        <v>17</v>
      </c>
      <c r="E8" s="154" t="s">
        <v>8</v>
      </c>
      <c r="F8" s="154">
        <v>1978</v>
      </c>
      <c r="G8" s="154" t="s">
        <v>4847</v>
      </c>
      <c r="H8" s="154"/>
      <c r="I8" s="154">
        <v>19</v>
      </c>
      <c r="J8" s="155">
        <v>0.26180555555555557</v>
      </c>
      <c r="L8" s="13">
        <f>VLOOKUP(M8,id!$A:$C,3,0)</f>
        <v>8</v>
      </c>
      <c r="M8" s="13" t="str">
        <f t="shared" si="8"/>
        <v>OwczarskiMarcin1978</v>
      </c>
      <c r="N8" s="9" t="str">
        <f t="shared" si="9"/>
        <v>Owczarski</v>
      </c>
      <c r="O8" s="9" t="str">
        <f t="shared" si="10"/>
        <v>Marcin</v>
      </c>
      <c r="P8" s="9">
        <f t="shared" si="11"/>
        <v>0</v>
      </c>
      <c r="Q8" s="9">
        <f t="shared" si="12"/>
        <v>1978</v>
      </c>
      <c r="R8" s="9">
        <f t="shared" si="13"/>
        <v>86.737400530503962</v>
      </c>
      <c r="S8" s="19"/>
      <c r="T8" s="9">
        <f t="shared" si="14"/>
        <v>0.99734748010610086</v>
      </c>
      <c r="U8" s="9">
        <f t="shared" si="15"/>
        <v>1</v>
      </c>
      <c r="V8" s="9">
        <v>1</v>
      </c>
      <c r="W8" s="9">
        <v>1</v>
      </c>
    </row>
    <row r="9" spans="1:23">
      <c r="A9" s="154">
        <v>7</v>
      </c>
      <c r="B9" s="154">
        <v>6</v>
      </c>
      <c r="C9" s="154">
        <v>106</v>
      </c>
      <c r="D9" s="154" t="s">
        <v>147</v>
      </c>
      <c r="E9" s="154" t="s">
        <v>134</v>
      </c>
      <c r="F9" s="154">
        <v>1977</v>
      </c>
      <c r="G9" s="154" t="s">
        <v>3431</v>
      </c>
      <c r="H9" s="154" t="s">
        <v>4918</v>
      </c>
      <c r="I9" s="154">
        <v>19</v>
      </c>
      <c r="J9" s="155">
        <v>0.28611111111111115</v>
      </c>
      <c r="L9" s="13">
        <f>VLOOKUP(M9,id!$A:$C,3,0)</f>
        <v>9</v>
      </c>
      <c r="M9" s="13" t="str">
        <f t="shared" si="8"/>
        <v>PiwakowskiWojciech1977</v>
      </c>
      <c r="N9" s="9" t="str">
        <f t="shared" si="9"/>
        <v>Piwakowski</v>
      </c>
      <c r="O9" s="9" t="str">
        <f t="shared" si="10"/>
        <v>Wojciech</v>
      </c>
      <c r="P9" s="9" t="str">
        <f t="shared" si="11"/>
        <v>Poszukiwacze Zaginionych Prezentów</v>
      </c>
      <c r="Q9" s="9">
        <f t="shared" si="12"/>
        <v>1977</v>
      </c>
      <c r="R9" s="9">
        <f t="shared" si="13"/>
        <v>79.368932038834927</v>
      </c>
      <c r="S9" s="19"/>
      <c r="T9" s="9">
        <f t="shared" si="14"/>
        <v>0.91504854368932032</v>
      </c>
      <c r="U9" s="9">
        <f t="shared" si="15"/>
        <v>1</v>
      </c>
      <c r="V9" s="9">
        <v>1</v>
      </c>
      <c r="W9" s="9">
        <v>1</v>
      </c>
    </row>
    <row r="10" spans="1:23">
      <c r="A10" s="154">
        <v>8</v>
      </c>
      <c r="B10" s="154">
        <v>7</v>
      </c>
      <c r="C10" s="154">
        <v>1</v>
      </c>
      <c r="D10" s="154" t="s">
        <v>88</v>
      </c>
      <c r="E10" s="154" t="s">
        <v>657</v>
      </c>
      <c r="F10" s="154">
        <v>1972</v>
      </c>
      <c r="G10" s="154" t="s">
        <v>3500</v>
      </c>
      <c r="H10" s="154" t="s">
        <v>656</v>
      </c>
      <c r="I10" s="154">
        <v>19</v>
      </c>
      <c r="J10" s="155">
        <v>0.29097222222222224</v>
      </c>
      <c r="L10" s="13">
        <f>VLOOKUP(M10,id!$A:$C,3,0)</f>
        <v>79</v>
      </c>
      <c r="M10" s="13" t="str">
        <f t="shared" si="8"/>
        <v>ĆwirkoSławomir1972</v>
      </c>
      <c r="N10" s="9" t="str">
        <f t="shared" si="9"/>
        <v>Ćwirko</v>
      </c>
      <c r="O10" s="9" t="str">
        <f t="shared" si="10"/>
        <v>Sławomir</v>
      </c>
      <c r="P10" s="9" t="str">
        <f t="shared" si="11"/>
        <v>STOPA Słupsk</v>
      </c>
      <c r="Q10" s="9">
        <f t="shared" si="12"/>
        <v>1972</v>
      </c>
      <c r="R10" s="9">
        <f t="shared" si="13"/>
        <v>78.04295942720762</v>
      </c>
      <c r="S10" s="19"/>
      <c r="T10" s="9">
        <f t="shared" si="14"/>
        <v>0.98329355608591895</v>
      </c>
      <c r="U10" s="9">
        <f t="shared" si="15"/>
        <v>1</v>
      </c>
      <c r="V10" s="9">
        <v>1</v>
      </c>
      <c r="W10" s="9">
        <v>1</v>
      </c>
    </row>
    <row r="11" spans="1:23">
      <c r="A11" s="154">
        <v>9</v>
      </c>
      <c r="B11" s="154">
        <v>8</v>
      </c>
      <c r="C11" s="154">
        <v>23</v>
      </c>
      <c r="D11" s="154" t="s">
        <v>44</v>
      </c>
      <c r="E11" s="154" t="s">
        <v>155</v>
      </c>
      <c r="F11" s="154">
        <v>1977</v>
      </c>
      <c r="G11" s="154" t="s">
        <v>3431</v>
      </c>
      <c r="H11" s="154" t="s">
        <v>4917</v>
      </c>
      <c r="I11" s="154">
        <v>19</v>
      </c>
      <c r="J11" s="155">
        <v>0.29166666666666669</v>
      </c>
      <c r="L11" s="13">
        <f>VLOOKUP(M11,id!$A:$C,3,0)</f>
        <v>45</v>
      </c>
      <c r="M11" s="13" t="str">
        <f t="shared" si="8"/>
        <v>SzotTomasz1977</v>
      </c>
      <c r="N11" s="9" t="str">
        <f t="shared" si="9"/>
        <v>Szot</v>
      </c>
      <c r="O11" s="9" t="str">
        <f t="shared" si="10"/>
        <v>Tomasz</v>
      </c>
      <c r="P11" s="9" t="str">
        <f t="shared" si="11"/>
        <v>Harpagan/ GR3miasto</v>
      </c>
      <c r="Q11" s="9">
        <f t="shared" si="12"/>
        <v>1977</v>
      </c>
      <c r="R11" s="9">
        <f t="shared" si="13"/>
        <v>77.857142857142847</v>
      </c>
      <c r="S11" s="19"/>
      <c r="T11" s="9">
        <f t="shared" si="14"/>
        <v>0.99761904761904763</v>
      </c>
      <c r="U11" s="9">
        <f t="shared" si="15"/>
        <v>1</v>
      </c>
      <c r="V11" s="9">
        <v>1</v>
      </c>
      <c r="W11" s="9">
        <v>1</v>
      </c>
    </row>
    <row r="12" spans="1:23">
      <c r="A12" s="154">
        <v>10</v>
      </c>
      <c r="B12" s="154">
        <v>9</v>
      </c>
      <c r="C12" s="154">
        <v>209</v>
      </c>
      <c r="D12" s="154" t="s">
        <v>44</v>
      </c>
      <c r="E12" s="154" t="s">
        <v>81</v>
      </c>
      <c r="F12" s="154">
        <v>1982</v>
      </c>
      <c r="G12" s="154" t="s">
        <v>249</v>
      </c>
      <c r="H12" s="154"/>
      <c r="I12" s="154">
        <v>19</v>
      </c>
      <c r="J12" s="155">
        <v>0.30763888888888891</v>
      </c>
      <c r="L12" s="13">
        <f>VLOOKUP(M12,id!$A:$C,3,0)</f>
        <v>60</v>
      </c>
      <c r="M12" s="13" t="str">
        <f t="shared" si="8"/>
        <v>StefańskiTomasz1982</v>
      </c>
      <c r="N12" s="9" t="str">
        <f t="shared" si="9"/>
        <v>Stefański</v>
      </c>
      <c r="O12" s="9" t="str">
        <f t="shared" si="10"/>
        <v>Tomasz</v>
      </c>
      <c r="P12" s="9">
        <f t="shared" si="11"/>
        <v>0</v>
      </c>
      <c r="Q12" s="9">
        <f t="shared" si="12"/>
        <v>1982</v>
      </c>
      <c r="R12" s="9">
        <f t="shared" si="13"/>
        <v>73.814898419864548</v>
      </c>
      <c r="S12" s="19"/>
      <c r="T12" s="9">
        <f t="shared" si="14"/>
        <v>0.94808126410835214</v>
      </c>
      <c r="U12" s="9">
        <f t="shared" si="15"/>
        <v>1</v>
      </c>
      <c r="V12" s="9">
        <v>1</v>
      </c>
      <c r="W12" s="9">
        <v>1</v>
      </c>
    </row>
    <row r="13" spans="1:23">
      <c r="A13" s="154">
        <v>11</v>
      </c>
      <c r="B13" s="154">
        <v>10</v>
      </c>
      <c r="C13" s="154">
        <v>103</v>
      </c>
      <c r="D13" s="154" t="s">
        <v>16</v>
      </c>
      <c r="E13" s="154" t="s">
        <v>262</v>
      </c>
      <c r="F13" s="154">
        <v>1979</v>
      </c>
      <c r="G13" s="154" t="s">
        <v>249</v>
      </c>
      <c r="H13" s="154" t="s">
        <v>4912</v>
      </c>
      <c r="I13" s="154">
        <v>19</v>
      </c>
      <c r="J13" s="155">
        <v>0.32916666666666666</v>
      </c>
      <c r="L13" s="13">
        <f>VLOOKUP(M13,id!$A:$C,3,0)</f>
        <v>58</v>
      </c>
      <c r="M13" s="13" t="str">
        <f t="shared" si="8"/>
        <v>BrudłoPaweł1979</v>
      </c>
      <c r="N13" s="9" t="str">
        <f t="shared" si="9"/>
        <v>Brudło</v>
      </c>
      <c r="O13" s="9" t="str">
        <f t="shared" si="10"/>
        <v>Paweł</v>
      </c>
      <c r="P13" s="9" t="str">
        <f t="shared" si="11"/>
        <v>Babiki</v>
      </c>
      <c r="Q13" s="9">
        <f t="shared" si="12"/>
        <v>1979</v>
      </c>
      <c r="R13" s="9">
        <f t="shared" si="13"/>
        <v>68.987341772151893</v>
      </c>
      <c r="S13" s="19"/>
      <c r="T13" s="9">
        <f t="shared" si="14"/>
        <v>0.93459915611814348</v>
      </c>
      <c r="U13" s="9">
        <f t="shared" si="15"/>
        <v>1</v>
      </c>
      <c r="V13" s="9">
        <v>1</v>
      </c>
      <c r="W13" s="9">
        <v>1</v>
      </c>
    </row>
    <row r="14" spans="1:23">
      <c r="A14" s="154">
        <v>12</v>
      </c>
      <c r="B14" s="154"/>
      <c r="C14" s="154">
        <v>104</v>
      </c>
      <c r="D14" s="154" t="s">
        <v>1676</v>
      </c>
      <c r="E14" s="154" t="s">
        <v>262</v>
      </c>
      <c r="F14" s="154">
        <v>2010</v>
      </c>
      <c r="G14" s="154" t="s">
        <v>249</v>
      </c>
      <c r="H14" s="154" t="s">
        <v>4912</v>
      </c>
      <c r="I14" s="154">
        <v>19</v>
      </c>
      <c r="J14" s="155">
        <v>0.32916666666666666</v>
      </c>
      <c r="L14" s="13">
        <f>VLOOKUP(M14,id!$A:$C,3,0)</f>
        <v>59</v>
      </c>
      <c r="M14" s="13" t="str">
        <f t="shared" si="8"/>
        <v>BrudłoZbych2010</v>
      </c>
      <c r="N14" s="9" t="str">
        <f t="shared" si="9"/>
        <v>Brudło</v>
      </c>
      <c r="O14" s="9" t="str">
        <f t="shared" si="10"/>
        <v>Zbych</v>
      </c>
      <c r="P14" s="9" t="str">
        <f t="shared" si="11"/>
        <v>Babiki</v>
      </c>
      <c r="Q14" s="9">
        <f t="shared" si="12"/>
        <v>2010</v>
      </c>
      <c r="R14" s="9">
        <f t="shared" si="13"/>
        <v>68.987341772151893</v>
      </c>
      <c r="S14" s="19"/>
      <c r="T14" s="9">
        <f t="shared" si="14"/>
        <v>1</v>
      </c>
      <c r="U14" s="9">
        <f t="shared" si="15"/>
        <v>1</v>
      </c>
      <c r="V14" s="9">
        <v>1</v>
      </c>
      <c r="W14" s="9">
        <v>1</v>
      </c>
    </row>
    <row r="15" spans="1:23">
      <c r="A15" s="154">
        <v>14</v>
      </c>
      <c r="B15" s="154">
        <v>12</v>
      </c>
      <c r="C15" s="154">
        <v>214</v>
      </c>
      <c r="D15" s="154" t="s">
        <v>17</v>
      </c>
      <c r="E15" s="154" t="s">
        <v>23</v>
      </c>
      <c r="F15" s="154">
        <v>1969</v>
      </c>
      <c r="G15" s="154" t="s">
        <v>249</v>
      </c>
      <c r="H15" s="154" t="s">
        <v>4374</v>
      </c>
      <c r="I15" s="154">
        <v>19</v>
      </c>
      <c r="J15" s="155">
        <v>0.35902777777777778</v>
      </c>
      <c r="L15" s="13">
        <f>VLOOKUP(M15,id!$A:$C,3,0)</f>
        <v>18</v>
      </c>
      <c r="M15" s="13" t="str">
        <f t="shared" si="8"/>
        <v>WitkowskiMarcin1969</v>
      </c>
      <c r="N15" s="9" t="str">
        <f t="shared" si="9"/>
        <v>Witkowski</v>
      </c>
      <c r="O15" s="9" t="str">
        <f t="shared" si="10"/>
        <v>Marcin</v>
      </c>
      <c r="P15" s="9" t="str">
        <f t="shared" si="11"/>
        <v>ZASZYCI</v>
      </c>
      <c r="Q15" s="9">
        <f t="shared" si="12"/>
        <v>1969</v>
      </c>
      <c r="R15" s="9">
        <f t="shared" si="13"/>
        <v>63.249516441005802</v>
      </c>
      <c r="S15" s="19"/>
      <c r="T15" s="9">
        <f t="shared" si="14"/>
        <v>0.9168278529980658</v>
      </c>
      <c r="U15" s="9">
        <f t="shared" si="15"/>
        <v>1</v>
      </c>
      <c r="V15" s="9">
        <v>1</v>
      </c>
      <c r="W15" s="9">
        <v>1</v>
      </c>
    </row>
    <row r="16" spans="1:23">
      <c r="A16" s="154">
        <v>15</v>
      </c>
      <c r="B16" s="154">
        <v>13</v>
      </c>
      <c r="C16" s="154">
        <v>74</v>
      </c>
      <c r="D16" s="154" t="s">
        <v>360</v>
      </c>
      <c r="E16" s="154" t="s">
        <v>1725</v>
      </c>
      <c r="F16" s="154">
        <v>1982</v>
      </c>
      <c r="G16" s="154" t="s">
        <v>3534</v>
      </c>
      <c r="H16" s="154" t="s">
        <v>4916</v>
      </c>
      <c r="I16" s="154">
        <v>19</v>
      </c>
      <c r="J16" s="155">
        <v>0.35972222222222222</v>
      </c>
      <c r="L16" s="13">
        <f>VLOOKUP(M16,id!$A:$C,3,0)</f>
        <v>17</v>
      </c>
      <c r="M16" s="13" t="str">
        <f t="shared" si="8"/>
        <v>DargaczWaldemar1982</v>
      </c>
      <c r="N16" s="9" t="str">
        <f t="shared" si="9"/>
        <v>Dargacz</v>
      </c>
      <c r="O16" s="9" t="str">
        <f t="shared" si="10"/>
        <v>Waldemar</v>
      </c>
      <c r="P16" s="9" t="str">
        <f t="shared" si="11"/>
        <v>TRANS</v>
      </c>
      <c r="Q16" s="9">
        <f t="shared" si="12"/>
        <v>1982</v>
      </c>
      <c r="R16" s="9">
        <f t="shared" si="13"/>
        <v>63.127413127413128</v>
      </c>
      <c r="S16" s="19"/>
      <c r="T16" s="9">
        <f t="shared" si="14"/>
        <v>0.99806949806949807</v>
      </c>
      <c r="U16" s="9">
        <f t="shared" si="15"/>
        <v>1</v>
      </c>
      <c r="V16" s="9">
        <v>1</v>
      </c>
      <c r="W16" s="9">
        <v>1</v>
      </c>
    </row>
    <row r="17" spans="1:23">
      <c r="A17" s="154">
        <v>16</v>
      </c>
      <c r="B17" s="154"/>
      <c r="C17" s="154">
        <v>54</v>
      </c>
      <c r="D17" s="154" t="s">
        <v>22</v>
      </c>
      <c r="E17" s="154" t="s">
        <v>1108</v>
      </c>
      <c r="F17" s="154">
        <v>1978</v>
      </c>
      <c r="G17" s="154" t="s">
        <v>3431</v>
      </c>
      <c r="H17" s="154" t="s">
        <v>4916</v>
      </c>
      <c r="I17" s="154">
        <v>19</v>
      </c>
      <c r="J17" s="155">
        <v>0.35972222222222222</v>
      </c>
      <c r="L17" s="13">
        <f>VLOOKUP(M17,id!$A:$C,3,0)</f>
        <v>16</v>
      </c>
      <c r="M17" s="13" t="str">
        <f t="shared" si="8"/>
        <v>LuksKrzysztof1978</v>
      </c>
      <c r="N17" s="9" t="str">
        <f t="shared" si="9"/>
        <v>Luks</v>
      </c>
      <c r="O17" s="9" t="str">
        <f t="shared" si="10"/>
        <v>Krzysztof</v>
      </c>
      <c r="P17" s="9" t="str">
        <f t="shared" si="11"/>
        <v>TRANS</v>
      </c>
      <c r="Q17" s="9">
        <f t="shared" si="12"/>
        <v>1978</v>
      </c>
      <c r="R17" s="9">
        <f t="shared" si="13"/>
        <v>63.127413127413128</v>
      </c>
      <c r="S17" s="19"/>
      <c r="T17" s="9">
        <f t="shared" si="14"/>
        <v>1</v>
      </c>
      <c r="U17" s="9">
        <f t="shared" si="15"/>
        <v>1</v>
      </c>
      <c r="V17" s="9">
        <v>1</v>
      </c>
      <c r="W17" s="9">
        <v>1</v>
      </c>
    </row>
    <row r="18" spans="1:23">
      <c r="A18" s="154">
        <v>17</v>
      </c>
      <c r="B18" s="154">
        <v>14</v>
      </c>
      <c r="C18" s="154">
        <v>159</v>
      </c>
      <c r="D18" s="154" t="s">
        <v>264</v>
      </c>
      <c r="E18" s="154" t="s">
        <v>1209</v>
      </c>
      <c r="F18" s="154">
        <v>1977</v>
      </c>
      <c r="G18" s="154" t="s">
        <v>3500</v>
      </c>
      <c r="H18" s="154" t="s">
        <v>656</v>
      </c>
      <c r="I18" s="154">
        <v>18</v>
      </c>
      <c r="J18" s="155">
        <v>0.30208333333333331</v>
      </c>
      <c r="L18" s="13">
        <f>VLOOKUP(M18,id!$A:$C,3,0)</f>
        <v>12</v>
      </c>
      <c r="M18" s="13" t="str">
        <f t="shared" si="8"/>
        <v>KowalZbigniew1977</v>
      </c>
      <c r="N18" s="9" t="str">
        <f t="shared" si="9"/>
        <v>Kowal</v>
      </c>
      <c r="O18" s="9" t="str">
        <f t="shared" si="10"/>
        <v>Zbigniew</v>
      </c>
      <c r="P18" s="9" t="str">
        <f t="shared" si="11"/>
        <v>STOPA Słupsk</v>
      </c>
      <c r="Q18" s="9">
        <f t="shared" si="12"/>
        <v>1977</v>
      </c>
      <c r="R18" s="9">
        <f t="shared" si="13"/>
        <v>59.804917699654538</v>
      </c>
      <c r="S18" s="19"/>
      <c r="T18" s="9">
        <f t="shared" si="14"/>
        <v>1.1908045977011494</v>
      </c>
      <c r="U18" s="9">
        <f t="shared" si="15"/>
        <v>0.94736842105263153</v>
      </c>
      <c r="V18" s="9">
        <v>1</v>
      </c>
      <c r="W18" s="9">
        <v>1</v>
      </c>
    </row>
    <row r="19" spans="1:23">
      <c r="A19" s="154">
        <v>18</v>
      </c>
      <c r="B19" s="154"/>
      <c r="C19" s="154">
        <v>160</v>
      </c>
      <c r="D19" s="154" t="s">
        <v>44</v>
      </c>
      <c r="E19" s="154" t="s">
        <v>4906</v>
      </c>
      <c r="F19" s="154">
        <v>1979</v>
      </c>
      <c r="G19" s="154" t="s">
        <v>3500</v>
      </c>
      <c r="H19" s="154" t="s">
        <v>656</v>
      </c>
      <c r="I19" s="154">
        <v>18</v>
      </c>
      <c r="J19" s="155">
        <v>0.30208333333333331</v>
      </c>
      <c r="L19" s="13">
        <f>VLOOKUP(M19,id!$A:$C,3,0)</f>
        <v>11</v>
      </c>
      <c r="M19" s="13" t="str">
        <f t="shared" si="8"/>
        <v>KosickiTomasz1979</v>
      </c>
      <c r="N19" s="9" t="str">
        <f t="shared" si="9"/>
        <v>Kosicki</v>
      </c>
      <c r="O19" s="9" t="str">
        <f t="shared" si="10"/>
        <v>Tomasz</v>
      </c>
      <c r="P19" s="9" t="str">
        <f t="shared" si="11"/>
        <v>STOPA Słupsk</v>
      </c>
      <c r="Q19" s="9">
        <f t="shared" si="12"/>
        <v>1979</v>
      </c>
      <c r="R19" s="9">
        <f t="shared" si="13"/>
        <v>59.804917699654538</v>
      </c>
      <c r="S19" s="19"/>
      <c r="T19" s="9">
        <f t="shared" si="14"/>
        <v>1</v>
      </c>
      <c r="U19" s="9">
        <f t="shared" si="15"/>
        <v>1</v>
      </c>
      <c r="V19" s="9">
        <v>1</v>
      </c>
      <c r="W19" s="9">
        <v>1</v>
      </c>
    </row>
    <row r="20" spans="1:23">
      <c r="A20" s="154">
        <v>19</v>
      </c>
      <c r="B20" s="154">
        <v>15</v>
      </c>
      <c r="C20" s="154">
        <v>41</v>
      </c>
      <c r="D20" s="154" t="s">
        <v>22</v>
      </c>
      <c r="E20" s="154" t="s">
        <v>4152</v>
      </c>
      <c r="F20" s="154">
        <v>1970</v>
      </c>
      <c r="G20" s="154" t="s">
        <v>3431</v>
      </c>
      <c r="H20" s="154" t="s">
        <v>4915</v>
      </c>
      <c r="I20" s="154">
        <v>17</v>
      </c>
      <c r="J20" s="155">
        <v>0.38194444444444442</v>
      </c>
      <c r="L20" s="13">
        <f>VLOOKUP(M20,id!$A:$C,3,0)</f>
        <v>80</v>
      </c>
      <c r="M20" s="13" t="str">
        <f t="shared" si="8"/>
        <v>MantheyKrzysztof1970</v>
      </c>
      <c r="N20" s="9" t="str">
        <f t="shared" si="9"/>
        <v>Manthey</v>
      </c>
      <c r="O20" s="9" t="str">
        <f t="shared" si="10"/>
        <v>Krzysztof</v>
      </c>
      <c r="P20" s="9" t="str">
        <f t="shared" si="11"/>
        <v>R3NO</v>
      </c>
      <c r="Q20" s="9">
        <f t="shared" si="12"/>
        <v>1970</v>
      </c>
      <c r="R20" s="9">
        <f t="shared" si="13"/>
        <v>56.482422271895949</v>
      </c>
      <c r="S20" s="19"/>
      <c r="T20" s="9">
        <f t="shared" si="14"/>
        <v>0.79090909090909089</v>
      </c>
      <c r="U20" s="9">
        <f t="shared" si="15"/>
        <v>0.94444444444444442</v>
      </c>
      <c r="V20" s="9">
        <v>1</v>
      </c>
      <c r="W20" s="9">
        <v>1</v>
      </c>
    </row>
    <row r="21" spans="1:23">
      <c r="A21" s="154">
        <v>20</v>
      </c>
      <c r="B21" s="154">
        <v>16</v>
      </c>
      <c r="C21" s="154">
        <v>76</v>
      </c>
      <c r="D21" s="154" t="s">
        <v>17</v>
      </c>
      <c r="E21" s="154" t="s">
        <v>488</v>
      </c>
      <c r="F21" s="154">
        <v>1976</v>
      </c>
      <c r="G21" s="154" t="s">
        <v>3431</v>
      </c>
      <c r="H21" s="154" t="s">
        <v>4913</v>
      </c>
      <c r="I21" s="154">
        <v>17</v>
      </c>
      <c r="J21" s="155">
        <v>0.3840277777777778</v>
      </c>
      <c r="L21" s="13">
        <f>VLOOKUP(M21,id!$A:$C,3,0)</f>
        <v>81</v>
      </c>
      <c r="M21" s="13" t="str">
        <f t="shared" si="8"/>
        <v>KotowskiMarcin1976</v>
      </c>
      <c r="N21" s="9" t="str">
        <f t="shared" si="9"/>
        <v>Kotowski</v>
      </c>
      <c r="O21" s="9" t="str">
        <f t="shared" si="10"/>
        <v>Marcin</v>
      </c>
      <c r="P21" s="9" t="str">
        <f t="shared" si="11"/>
        <v>WhatTheFrog</v>
      </c>
      <c r="Q21" s="9">
        <f t="shared" si="12"/>
        <v>1976</v>
      </c>
      <c r="R21" s="9">
        <f t="shared" si="13"/>
        <v>56.1760076845258</v>
      </c>
      <c r="S21" s="19"/>
      <c r="T21" s="9">
        <f t="shared" si="14"/>
        <v>0.99457504520795648</v>
      </c>
      <c r="U21" s="9">
        <f t="shared" si="15"/>
        <v>1</v>
      </c>
      <c r="V21" s="9">
        <v>1</v>
      </c>
      <c r="W21" s="9">
        <v>1</v>
      </c>
    </row>
    <row r="22" spans="1:23">
      <c r="A22" s="154">
        <v>21</v>
      </c>
      <c r="B22" s="154"/>
      <c r="C22" s="154">
        <v>80</v>
      </c>
      <c r="D22" s="154" t="s">
        <v>16</v>
      </c>
      <c r="E22" s="154" t="s">
        <v>597</v>
      </c>
      <c r="F22" s="154">
        <v>1978</v>
      </c>
      <c r="G22" s="154" t="s">
        <v>4914</v>
      </c>
      <c r="H22" s="154" t="s">
        <v>4913</v>
      </c>
      <c r="I22" s="154">
        <v>17</v>
      </c>
      <c r="J22" s="155">
        <v>0.3840277777777778</v>
      </c>
      <c r="L22" s="13">
        <f>VLOOKUP(M22,id!$A:$C,3,0)</f>
        <v>82</v>
      </c>
      <c r="M22" s="13" t="str">
        <f t="shared" si="8"/>
        <v>NowakPaweł1978</v>
      </c>
      <c r="N22" s="9" t="str">
        <f t="shared" si="9"/>
        <v>Nowak</v>
      </c>
      <c r="O22" s="9" t="str">
        <f t="shared" si="10"/>
        <v>Paweł</v>
      </c>
      <c r="P22" s="9" t="str">
        <f t="shared" si="11"/>
        <v>WhatTheFrog</v>
      </c>
      <c r="Q22" s="9">
        <f t="shared" si="12"/>
        <v>1978</v>
      </c>
      <c r="R22" s="9">
        <f t="shared" si="13"/>
        <v>56.1760076845258</v>
      </c>
      <c r="S22" s="19"/>
      <c r="T22" s="9">
        <f t="shared" si="14"/>
        <v>1</v>
      </c>
      <c r="U22" s="9">
        <f t="shared" si="15"/>
        <v>1</v>
      </c>
      <c r="V22" s="9">
        <v>1</v>
      </c>
      <c r="W22" s="9">
        <v>1</v>
      </c>
    </row>
    <row r="23" spans="1:23">
      <c r="A23" s="154">
        <v>22</v>
      </c>
      <c r="B23" s="154">
        <v>17</v>
      </c>
      <c r="C23" s="154">
        <v>53</v>
      </c>
      <c r="D23" s="154" t="s">
        <v>783</v>
      </c>
      <c r="E23" s="154" t="s">
        <v>4707</v>
      </c>
      <c r="F23" s="154">
        <v>1980</v>
      </c>
      <c r="G23" s="154" t="s">
        <v>3500</v>
      </c>
      <c r="H23" s="154" t="s">
        <v>656</v>
      </c>
      <c r="I23" s="154">
        <v>14</v>
      </c>
      <c r="J23" s="155">
        <v>0.32777777777777778</v>
      </c>
      <c r="L23" s="13">
        <f>VLOOKUP(M23,id!$A:$C,3,0)</f>
        <v>83</v>
      </c>
      <c r="M23" s="13" t="str">
        <f t="shared" si="8"/>
        <v>ZabielskiSebastian1980</v>
      </c>
      <c r="N23" s="9" t="str">
        <f t="shared" si="9"/>
        <v>Zabielski</v>
      </c>
      <c r="O23" s="9" t="str">
        <f t="shared" si="10"/>
        <v>Sebastian</v>
      </c>
      <c r="P23" s="9" t="str">
        <f t="shared" si="11"/>
        <v>STOPA Słupsk</v>
      </c>
      <c r="Q23" s="9">
        <f t="shared" si="12"/>
        <v>1980</v>
      </c>
      <c r="R23" s="9">
        <f t="shared" si="13"/>
        <v>46.262594563727127</v>
      </c>
      <c r="S23" s="19"/>
      <c r="T23" s="9">
        <f t="shared" si="14"/>
        <v>1.1716101694915255</v>
      </c>
      <c r="U23" s="9">
        <f t="shared" si="15"/>
        <v>0.82352941176470584</v>
      </c>
      <c r="V23" s="9">
        <v>1</v>
      </c>
      <c r="W23" s="9">
        <v>1</v>
      </c>
    </row>
    <row r="24" spans="1:23">
      <c r="A24" s="154">
        <v>23</v>
      </c>
      <c r="B24" s="154">
        <v>18</v>
      </c>
      <c r="C24" s="154">
        <v>213</v>
      </c>
      <c r="D24" s="154" t="s">
        <v>21</v>
      </c>
      <c r="E24" s="154" t="s">
        <v>1151</v>
      </c>
      <c r="F24" s="154">
        <v>1963</v>
      </c>
      <c r="G24" s="154" t="s">
        <v>3401</v>
      </c>
      <c r="H24" s="154"/>
      <c r="I24" s="154">
        <v>13</v>
      </c>
      <c r="J24" s="155">
        <v>0.32916666666666666</v>
      </c>
      <c r="L24" s="13">
        <f>VLOOKUP(M24,id!$A:$C,3,0)</f>
        <v>37</v>
      </c>
      <c r="M24" s="13" t="str">
        <f t="shared" si="8"/>
        <v>GałaguzJacek1963</v>
      </c>
      <c r="N24" s="9" t="str">
        <f t="shared" si="9"/>
        <v>Gałaguz</v>
      </c>
      <c r="O24" s="9" t="str">
        <f t="shared" si="10"/>
        <v>Jacek</v>
      </c>
      <c r="P24" s="9">
        <f t="shared" si="11"/>
        <v>0</v>
      </c>
      <c r="Q24" s="9">
        <f t="shared" si="12"/>
        <v>1963</v>
      </c>
      <c r="R24" s="9">
        <f t="shared" si="13"/>
        <v>42.958123523460905</v>
      </c>
      <c r="S24" s="19"/>
      <c r="T24" s="9">
        <f t="shared" si="14"/>
        <v>0.99578059071729963</v>
      </c>
      <c r="U24" s="9">
        <f t="shared" si="15"/>
        <v>0.9285714285714286</v>
      </c>
      <c r="V24" s="9">
        <v>1</v>
      </c>
      <c r="W24" s="9">
        <v>1</v>
      </c>
    </row>
    <row r="25" spans="1:23">
      <c r="A25" s="154">
        <v>24</v>
      </c>
      <c r="B25" s="154">
        <v>19</v>
      </c>
      <c r="C25" s="154">
        <v>55</v>
      </c>
      <c r="D25" s="154" t="s">
        <v>22</v>
      </c>
      <c r="E25" s="154" t="s">
        <v>4194</v>
      </c>
      <c r="F25" s="154">
        <v>1970</v>
      </c>
      <c r="G25" s="154" t="s">
        <v>3492</v>
      </c>
      <c r="H25" s="154" t="s">
        <v>4704</v>
      </c>
      <c r="I25" s="154">
        <v>9</v>
      </c>
      <c r="J25" s="155">
        <v>0.22430555555555556</v>
      </c>
      <c r="L25" s="13">
        <f>VLOOKUP(M25,id!$A:$C,3,0)</f>
        <v>25</v>
      </c>
      <c r="M25" s="13" t="str">
        <f t="shared" si="8"/>
        <v>LewoszKrzysztof1970</v>
      </c>
      <c r="N25" s="9" t="str">
        <f t="shared" si="9"/>
        <v>Lewosz</v>
      </c>
      <c r="O25" s="9" t="str">
        <f t="shared" si="10"/>
        <v>Krzysztof</v>
      </c>
      <c r="P25" s="9" t="str">
        <f t="shared" si="11"/>
        <v>Sztywny Klekot</v>
      </c>
      <c r="Q25" s="9">
        <f t="shared" si="12"/>
        <v>1970</v>
      </c>
      <c r="R25" s="9">
        <f t="shared" si="13"/>
        <v>29.740239362396011</v>
      </c>
      <c r="S25" s="19"/>
      <c r="T25" s="9">
        <f t="shared" si="14"/>
        <v>1.4674922600619194</v>
      </c>
      <c r="U25" s="9">
        <f t="shared" si="15"/>
        <v>0.69230769230769229</v>
      </c>
      <c r="V25" s="9">
        <v>1</v>
      </c>
      <c r="W25" s="9">
        <v>1</v>
      </c>
    </row>
  </sheetData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E2" sqref="E2:E3"/>
    </sheetView>
  </sheetViews>
  <sheetFormatPr defaultRowHeight="12.75"/>
  <sheetData>
    <row r="1" spans="1:19">
      <c r="B1" t="s">
        <v>157</v>
      </c>
      <c r="C1" t="s">
        <v>156</v>
      </c>
      <c r="D1" t="s">
        <v>3453</v>
      </c>
      <c r="E1" t="s">
        <v>37</v>
      </c>
      <c r="F1" t="s">
        <v>4945</v>
      </c>
      <c r="H1" s="13" t="s">
        <v>67</v>
      </c>
      <c r="I1" s="13" t="s">
        <v>68</v>
      </c>
      <c r="J1" s="9" t="s">
        <v>95</v>
      </c>
      <c r="K1" s="9" t="s">
        <v>96</v>
      </c>
      <c r="L1" s="9" t="s">
        <v>71</v>
      </c>
      <c r="M1" s="9" t="s">
        <v>69</v>
      </c>
      <c r="N1" s="9" t="s">
        <v>40</v>
      </c>
      <c r="O1" s="9"/>
      <c r="P1" s="9" t="s">
        <v>37</v>
      </c>
      <c r="Q1" s="9" t="s">
        <v>38</v>
      </c>
      <c r="R1" s="9" t="s">
        <v>31</v>
      </c>
      <c r="S1" s="9" t="s">
        <v>39</v>
      </c>
    </row>
    <row r="2" spans="1:19">
      <c r="A2">
        <v>1</v>
      </c>
      <c r="B2" t="s">
        <v>227</v>
      </c>
      <c r="C2" t="s">
        <v>228</v>
      </c>
      <c r="D2">
        <v>19</v>
      </c>
      <c r="E2" s="71">
        <v>0.32569444444444445</v>
      </c>
      <c r="F2">
        <v>1979</v>
      </c>
      <c r="H2" s="13">
        <f>VLOOKUP(I2,id!$A:$C,3,0)</f>
        <v>95</v>
      </c>
      <c r="I2" s="13" t="str">
        <f t="shared" ref="I2:I3" si="0">J2&amp;K2&amp;M2</f>
        <v>Motyl-AdamczykAgata1979</v>
      </c>
      <c r="J2" s="9" t="str">
        <f>C2</f>
        <v>Motyl-Adamczyk</v>
      </c>
      <c r="K2" s="9" t="str">
        <f>B2</f>
        <v>Agata</v>
      </c>
      <c r="L2" s="9"/>
      <c r="M2" s="9">
        <f>F2</f>
        <v>1979</v>
      </c>
      <c r="N2" s="9">
        <v>100</v>
      </c>
      <c r="O2" s="19"/>
      <c r="P2" s="9"/>
      <c r="Q2" s="9"/>
      <c r="R2" s="9"/>
      <c r="S2" s="9"/>
    </row>
    <row r="3" spans="1:19">
      <c r="A3">
        <v>2</v>
      </c>
      <c r="B3" t="s">
        <v>329</v>
      </c>
      <c r="C3" t="s">
        <v>226</v>
      </c>
      <c r="D3">
        <v>17</v>
      </c>
      <c r="E3" s="71">
        <v>0.33194444444444443</v>
      </c>
      <c r="F3">
        <v>1975</v>
      </c>
      <c r="H3" s="13">
        <f>VLOOKUP(I3,id!$A:$C,3,0)</f>
        <v>96</v>
      </c>
      <c r="I3" s="13" t="str">
        <f t="shared" si="0"/>
        <v>AdamczykEwa1975</v>
      </c>
      <c r="J3" s="9" t="str">
        <f t="shared" ref="J3" si="1">C3</f>
        <v>Adamczyk</v>
      </c>
      <c r="K3" s="9" t="str">
        <f t="shared" ref="K3" si="2">B3</f>
        <v>Ewa</v>
      </c>
      <c r="L3" s="9"/>
      <c r="M3" s="9">
        <f t="shared" ref="M3" si="3">F3</f>
        <v>1975</v>
      </c>
      <c r="N3" s="9">
        <f>N2*IF(R3&lt;1,R3,IF(S3&lt;1,S3,IF(Q3&lt;1,Q3,IF(P3&lt;1,P3,1))))</f>
        <v>89.473684210526315</v>
      </c>
      <c r="O3" s="19"/>
      <c r="P3" s="9">
        <f>E2/E3</f>
        <v>0.9811715481171549</v>
      </c>
      <c r="Q3" s="9">
        <f>D3/D2</f>
        <v>0.89473684210526316</v>
      </c>
      <c r="R3" s="9">
        <v>1</v>
      </c>
      <c r="S3" s="9">
        <v>1</v>
      </c>
    </row>
    <row r="4" spans="1:19">
      <c r="E4" s="71"/>
      <c r="H4" s="13"/>
      <c r="I4" s="13"/>
      <c r="J4" s="9"/>
      <c r="K4" s="9"/>
      <c r="L4" s="9"/>
      <c r="M4" s="9"/>
      <c r="N4" s="9"/>
      <c r="O4" s="19"/>
      <c r="P4" s="9"/>
      <c r="Q4" s="9"/>
      <c r="R4" s="9"/>
      <c r="S4" s="9"/>
    </row>
    <row r="5" spans="1:19">
      <c r="E5" s="71"/>
      <c r="H5" s="13"/>
      <c r="I5" s="13"/>
      <c r="J5" s="9"/>
      <c r="K5" s="9"/>
      <c r="L5" s="9"/>
      <c r="M5" s="9"/>
      <c r="N5" s="9"/>
      <c r="O5" s="19"/>
      <c r="P5" s="9"/>
      <c r="Q5" s="9"/>
      <c r="R5" s="9"/>
      <c r="S5" s="9"/>
    </row>
    <row r="6" spans="1:19">
      <c r="E6" s="71"/>
      <c r="H6" s="13"/>
      <c r="I6" s="13"/>
      <c r="J6" s="9"/>
      <c r="K6" s="9"/>
      <c r="L6" s="9"/>
      <c r="M6" s="9"/>
      <c r="N6" s="9"/>
      <c r="O6" s="19"/>
      <c r="P6" s="9"/>
      <c r="Q6" s="9"/>
      <c r="R6" s="9"/>
      <c r="S6" s="9"/>
    </row>
    <row r="7" spans="1:19">
      <c r="E7" s="71"/>
      <c r="H7" s="13"/>
      <c r="I7" s="13"/>
      <c r="J7" s="9"/>
      <c r="K7" s="9"/>
      <c r="L7" s="9"/>
      <c r="M7" s="9"/>
      <c r="N7" s="9"/>
      <c r="O7" s="19"/>
      <c r="P7" s="9"/>
      <c r="Q7" s="9"/>
      <c r="R7" s="9"/>
      <c r="S7" s="9"/>
    </row>
    <row r="8" spans="1:19">
      <c r="E8" s="71"/>
      <c r="H8" s="13"/>
      <c r="I8" s="13"/>
      <c r="J8" s="9"/>
      <c r="K8" s="9"/>
      <c r="L8" s="9"/>
      <c r="M8" s="9"/>
      <c r="N8" s="9"/>
      <c r="O8" s="19"/>
      <c r="P8" s="9"/>
      <c r="Q8" s="9"/>
      <c r="R8" s="9"/>
      <c r="S8" s="9"/>
    </row>
    <row r="9" spans="1:19">
      <c r="E9" s="71"/>
      <c r="H9" s="13"/>
      <c r="I9" s="13"/>
      <c r="J9" s="9"/>
      <c r="K9" s="9"/>
      <c r="L9" s="9"/>
      <c r="M9" s="9"/>
      <c r="N9" s="9"/>
      <c r="O9" s="19"/>
      <c r="P9" s="9"/>
      <c r="Q9" s="9"/>
      <c r="R9" s="9"/>
      <c r="S9" s="9"/>
    </row>
    <row r="10" spans="1:19">
      <c r="E10" s="71"/>
      <c r="H10" s="13"/>
      <c r="I10" s="13"/>
      <c r="J10" s="9"/>
      <c r="K10" s="9"/>
      <c r="L10" s="9"/>
      <c r="M10" s="9"/>
      <c r="N10" s="9"/>
      <c r="O10" s="19"/>
      <c r="P10" s="9"/>
      <c r="Q10" s="9"/>
      <c r="R10" s="9"/>
      <c r="S10" s="9"/>
    </row>
    <row r="11" spans="1:19">
      <c r="E11" s="71"/>
      <c r="H11" s="13"/>
      <c r="I11" s="13"/>
      <c r="J11" s="9"/>
      <c r="K11" s="9"/>
      <c r="L11" s="9"/>
      <c r="M11" s="9"/>
      <c r="N11" s="9"/>
      <c r="O11" s="19"/>
      <c r="P11" s="9"/>
      <c r="Q11" s="9"/>
      <c r="R11" s="9"/>
      <c r="S11" s="9"/>
    </row>
    <row r="12" spans="1:19">
      <c r="E12" s="71"/>
      <c r="H12" s="13"/>
      <c r="I12" s="13"/>
      <c r="J12" s="9"/>
      <c r="K12" s="9"/>
      <c r="L12" s="9"/>
      <c r="M12" s="9"/>
      <c r="N12" s="9"/>
      <c r="O12" s="19"/>
      <c r="P12" s="9"/>
      <c r="Q12" s="9"/>
      <c r="R12" s="9"/>
      <c r="S12" s="9"/>
    </row>
    <row r="13" spans="1:19">
      <c r="E13" s="71"/>
      <c r="H13" s="13"/>
      <c r="I13" s="13"/>
      <c r="J13" s="9"/>
      <c r="K13" s="9"/>
      <c r="L13" s="9"/>
      <c r="M13" s="9"/>
      <c r="N13" s="9"/>
      <c r="O13" s="19"/>
      <c r="P13" s="9"/>
      <c r="Q13" s="9"/>
      <c r="R13" s="9"/>
      <c r="S13" s="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56</vt:i4>
      </vt:variant>
      <vt:variant>
        <vt:lpstr>Named Ranges</vt:lpstr>
      </vt:variant>
      <vt:variant>
        <vt:i4>8</vt:i4>
      </vt:variant>
    </vt:vector>
  </HeadingPairs>
  <TitlesOfParts>
    <vt:vector size="64" baseType="lpstr">
      <vt:lpstr>PPM K</vt:lpstr>
      <vt:lpstr>PPM M</vt:lpstr>
      <vt:lpstr>Pazur K</vt:lpstr>
      <vt:lpstr>Pazur M</vt:lpstr>
      <vt:lpstr>XXI Szago K</vt:lpstr>
      <vt:lpstr>XXI Szago M</vt:lpstr>
      <vt:lpstr>XIX zKompasem K</vt:lpstr>
      <vt:lpstr>XIX zKompasem M</vt:lpstr>
      <vt:lpstr>Roztoczńska 13 K</vt:lpstr>
      <vt:lpstr>Roztoczńska 13 M</vt:lpstr>
      <vt:lpstr>Mazurskie Tropy K</vt:lpstr>
      <vt:lpstr>Mazurskie Tropy M</vt:lpstr>
      <vt:lpstr>Grassor 300 K</vt:lpstr>
      <vt:lpstr>Grassor 300 M</vt:lpstr>
      <vt:lpstr>Grassor 100 K</vt:lpstr>
      <vt:lpstr>Grassor 100 M</vt:lpstr>
      <vt:lpstr>BO K</vt:lpstr>
      <vt:lpstr>BO M</vt:lpstr>
      <vt:lpstr>Hawran K</vt:lpstr>
      <vt:lpstr>Hawran M</vt:lpstr>
      <vt:lpstr>Orientakcja 14 K</vt:lpstr>
      <vt:lpstr>Orientakcja 14 M</vt:lpstr>
      <vt:lpstr>ITOrient K</vt:lpstr>
      <vt:lpstr>ITOrient M</vt:lpstr>
      <vt:lpstr>Jatka K</vt:lpstr>
      <vt:lpstr>Jatka M</vt:lpstr>
      <vt:lpstr>Korno K</vt:lpstr>
      <vt:lpstr>Korno M</vt:lpstr>
      <vt:lpstr>Mordownik K</vt:lpstr>
      <vt:lpstr>Mordownik M</vt:lpstr>
      <vt:lpstr>Orientakcja 15 K</vt:lpstr>
      <vt:lpstr>Orientakcja 15 M</vt:lpstr>
      <vt:lpstr>XXII Szago K</vt:lpstr>
      <vt:lpstr>XXII Szago M</vt:lpstr>
      <vt:lpstr>XX zKompasem K</vt:lpstr>
      <vt:lpstr>XX zKompasem M</vt:lpstr>
      <vt:lpstr>H60 TR200 K</vt:lpstr>
      <vt:lpstr>H60 TR200 M</vt:lpstr>
      <vt:lpstr>H60 TR100 K</vt:lpstr>
      <vt:lpstr>H60 TR100 M</vt:lpstr>
      <vt:lpstr>Liszkor K</vt:lpstr>
      <vt:lpstr>Liszkor M</vt:lpstr>
      <vt:lpstr>KW K</vt:lpstr>
      <vt:lpstr>KW M</vt:lpstr>
      <vt:lpstr>Wilga K</vt:lpstr>
      <vt:lpstr>Wilga M</vt:lpstr>
      <vt:lpstr>NM 200 K</vt:lpstr>
      <vt:lpstr>NM 200 M</vt:lpstr>
      <vt:lpstr>id</vt:lpstr>
      <vt:lpstr>id (2018)</vt:lpstr>
      <vt:lpstr>id (2017)</vt:lpstr>
      <vt:lpstr>id (2016)</vt:lpstr>
      <vt:lpstr>id (2019)</vt:lpstr>
      <vt:lpstr>id (2020)</vt:lpstr>
      <vt:lpstr>frekwencja</vt:lpstr>
      <vt:lpstr>czas zwycięzcy</vt:lpstr>
      <vt:lpstr>'H60 TR100 K'!Print_Area</vt:lpstr>
      <vt:lpstr>'H60 TR100 M'!Print_Area</vt:lpstr>
      <vt:lpstr>'H60 TR200 K'!Print_Area</vt:lpstr>
      <vt:lpstr>'H60 TR200 M'!Print_Area</vt:lpstr>
      <vt:lpstr>'H60 TR200 K'!Print_Titles</vt:lpstr>
      <vt:lpstr>'H60 TR200 M'!Print_Titles</vt:lpstr>
      <vt:lpstr>'Mazurskie Tropy K'!results_tr1301</vt:lpstr>
      <vt:lpstr>'Mazurskie Tropy M'!results_tr1301</vt:lpstr>
    </vt:vector>
  </TitlesOfParts>
  <Company>BiS+CCL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BartekB</dc:creator>
  <cp:lastModifiedBy>Pawel Brudlo</cp:lastModifiedBy>
  <cp:lastPrinted>2006-09-29T08:34:57Z</cp:lastPrinted>
  <dcterms:created xsi:type="dcterms:W3CDTF">2006-04-06T08:48:56Z</dcterms:created>
  <dcterms:modified xsi:type="dcterms:W3CDTF">2022-01-20T13:23:25Z</dcterms:modified>
</cp:coreProperties>
</file>